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Q:\Energet. úspory 27 a 28 - zateplení + kotelna\Výběr dodavatele\Nová složka\Upravené soupisy prací\"/>
    </mc:Choice>
  </mc:AlternateContent>
  <xr:revisionPtr revIDLastSave="0" documentId="13_ncr:1_{924BFA5D-BEB0-420D-8E8E-E8FE3CA5FA80}" xr6:coauthVersionLast="36" xr6:coauthVersionMax="36" xr10:uidLastSave="{00000000-0000-0000-0000-000000000000}"/>
  <bookViews>
    <workbookView xWindow="0" yWindow="0" windowWidth="28800" windowHeight="12810" activeTab="5" xr2:uid="{00000000-000D-0000-FFFF-FFFF00000000}"/>
  </bookViews>
  <sheets>
    <sheet name="Rekapitulace stavby" sheetId="1" r:id="rId1"/>
    <sheet name="D.1.1 - Architektonicko -..." sheetId="2" state="hidden" r:id="rId2"/>
    <sheet name="D.1.4 - Zařízení silnopro..." sheetId="3" r:id="rId3"/>
    <sheet name="Rekapitulace" sheetId="6" r:id="rId4"/>
    <sheet name="Rozpočet" sheetId="5" r:id="rId5"/>
    <sheet name="D.1.4.2 - Vytápění" sheetId="4" r:id="rId6"/>
  </sheets>
  <definedNames>
    <definedName name="_xlnm._FilterDatabase" localSheetId="1" hidden="1">'D.1.1 - Architektonicko -...'!$C$142:$K$1807</definedName>
    <definedName name="_xlnm._FilterDatabase" localSheetId="2" hidden="1">'D.1.4 - Zařízení silnopro...'!$C$117:$K$121</definedName>
    <definedName name="_xlnm._FilterDatabase" localSheetId="5" hidden="1">'D.1.4.2 - Vytápění'!$C$127:$K$300</definedName>
    <definedName name="_xlnm.Print_Titles" localSheetId="1">'D.1.1 - Architektonicko -...'!$142:$142</definedName>
    <definedName name="_xlnm.Print_Titles" localSheetId="2">'D.1.4 - Zařízení silnopro...'!$117:$117</definedName>
    <definedName name="_xlnm.Print_Titles" localSheetId="5">'D.1.4.2 - Vytápění'!$127:$127</definedName>
    <definedName name="_xlnm.Print_Titles" localSheetId="0">'Rekapitulace stavby'!$92:$92</definedName>
    <definedName name="_xlnm.Print_Area" localSheetId="1">'D.1.1 - Architektonicko -...'!$C$4:$J$76,'D.1.1 - Architektonicko -...'!$C$82:$J$124,'D.1.1 - Architektonicko -...'!$C$130:$K$1807</definedName>
    <definedName name="_xlnm.Print_Area" localSheetId="2">'D.1.4 - Zařízení silnopro...'!$C$4:$J$76,'D.1.4 - Zařízení silnopro...'!$C$82:$J$99,'D.1.4 - Zařízení silnopro...'!$C$105:$K$121</definedName>
    <definedName name="_xlnm.Print_Area" localSheetId="5">'D.1.4.2 - Vytápění'!$C$4:$J$76,'D.1.4.2 - Vytápění'!$C$82:$J$109,'D.1.4.2 - Vytápění'!$C$115:$K$300</definedName>
    <definedName name="_xlnm.Print_Area" localSheetId="0">'Rekapitulace stavby'!$D$4:$AO$76,'Rekapitulace stavby'!$C$82:$AQ$98</definedName>
  </definedNames>
  <calcPr calcId="191029"/>
</workbook>
</file>

<file path=xl/calcChain.xml><?xml version="1.0" encoding="utf-8"?>
<calcChain xmlns="http://schemas.openxmlformats.org/spreadsheetml/2006/main">
  <c r="H37" i="5" l="1"/>
  <c r="E82" i="5"/>
  <c r="J82" i="5" s="1"/>
  <c r="J68" i="5" l="1"/>
  <c r="J69" i="5"/>
  <c r="I81" i="5"/>
  <c r="I71" i="5"/>
  <c r="I72" i="5"/>
  <c r="I73" i="5"/>
  <c r="I74" i="5"/>
  <c r="I75" i="5"/>
  <c r="I76" i="5"/>
  <c r="I77" i="5"/>
  <c r="I78" i="5"/>
  <c r="I70" i="5"/>
  <c r="I67" i="5"/>
  <c r="I65" i="5"/>
  <c r="I63" i="5"/>
  <c r="I60" i="5"/>
  <c r="I61" i="5"/>
  <c r="I59" i="5"/>
  <c r="I45" i="5"/>
  <c r="I46" i="5"/>
  <c r="I47" i="5"/>
  <c r="I48" i="5"/>
  <c r="I49" i="5"/>
  <c r="I50" i="5"/>
  <c r="I51" i="5"/>
  <c r="I52" i="5"/>
  <c r="I53" i="5"/>
  <c r="I54" i="5"/>
  <c r="I55" i="5"/>
  <c r="I56" i="5"/>
  <c r="I57" i="5"/>
  <c r="I44" i="5"/>
  <c r="I40" i="5"/>
  <c r="I39" i="5"/>
  <c r="I37" i="5"/>
  <c r="I35" i="5"/>
  <c r="I33" i="5"/>
  <c r="I31" i="5"/>
  <c r="I24" i="5"/>
  <c r="I25" i="5"/>
  <c r="I26" i="5"/>
  <c r="I27" i="5"/>
  <c r="I28" i="5"/>
  <c r="I29" i="5"/>
  <c r="I23" i="5"/>
  <c r="I21" i="5"/>
  <c r="I20" i="5"/>
  <c r="I17" i="5"/>
  <c r="H81" i="5"/>
  <c r="H71" i="5"/>
  <c r="H72" i="5"/>
  <c r="H73" i="5"/>
  <c r="H74" i="5"/>
  <c r="H75" i="5"/>
  <c r="H76" i="5"/>
  <c r="H77" i="5"/>
  <c r="H78" i="5"/>
  <c r="H70" i="5"/>
  <c r="H67" i="5"/>
  <c r="H65" i="5"/>
  <c r="H63" i="5"/>
  <c r="H60" i="5"/>
  <c r="H61" i="5"/>
  <c r="H59" i="5"/>
  <c r="J59" i="5" s="1"/>
  <c r="H45" i="5"/>
  <c r="J45" i="5" s="1"/>
  <c r="H46" i="5"/>
  <c r="J46" i="5" s="1"/>
  <c r="H47" i="5"/>
  <c r="J47" i="5" s="1"/>
  <c r="H48" i="5"/>
  <c r="H49" i="5"/>
  <c r="H50" i="5"/>
  <c r="H51" i="5"/>
  <c r="H52" i="5"/>
  <c r="H53" i="5"/>
  <c r="H54" i="5"/>
  <c r="H55" i="5"/>
  <c r="H56" i="5"/>
  <c r="H57" i="5"/>
  <c r="J57" i="5" s="1"/>
  <c r="H44" i="5"/>
  <c r="J44" i="5" s="1"/>
  <c r="H40" i="5"/>
  <c r="J40" i="5" s="1"/>
  <c r="H39" i="5"/>
  <c r="H35" i="5"/>
  <c r="H33" i="5"/>
  <c r="H31" i="5"/>
  <c r="H24" i="5"/>
  <c r="H25" i="5"/>
  <c r="H26" i="5"/>
  <c r="H27" i="5"/>
  <c r="H28" i="5"/>
  <c r="H29" i="5"/>
  <c r="H23" i="5"/>
  <c r="H21" i="5"/>
  <c r="H20" i="5"/>
  <c r="H17" i="5"/>
  <c r="E81" i="5"/>
  <c r="E71" i="5"/>
  <c r="E72" i="5"/>
  <c r="E73" i="5"/>
  <c r="E74" i="5"/>
  <c r="E75" i="5"/>
  <c r="J75" i="5" s="1"/>
  <c r="E76" i="5"/>
  <c r="E77" i="5"/>
  <c r="E78" i="5"/>
  <c r="E70" i="5"/>
  <c r="E67" i="5"/>
  <c r="E65" i="5"/>
  <c r="E63" i="5"/>
  <c r="E60" i="5"/>
  <c r="E61" i="5"/>
  <c r="E59" i="5"/>
  <c r="E45" i="5"/>
  <c r="E46" i="5"/>
  <c r="E47" i="5"/>
  <c r="E48" i="5"/>
  <c r="E49" i="5"/>
  <c r="E50" i="5"/>
  <c r="E51" i="5"/>
  <c r="E52" i="5"/>
  <c r="E53" i="5"/>
  <c r="J53" i="5" s="1"/>
  <c r="E54" i="5"/>
  <c r="E55" i="5"/>
  <c r="E56" i="5"/>
  <c r="E57" i="5"/>
  <c r="E44" i="5"/>
  <c r="E40" i="5"/>
  <c r="E39" i="5"/>
  <c r="E37" i="5"/>
  <c r="J37" i="5" s="1"/>
  <c r="E35" i="5"/>
  <c r="E33" i="5"/>
  <c r="E31" i="5"/>
  <c r="E24" i="5"/>
  <c r="E25" i="5"/>
  <c r="E26" i="5"/>
  <c r="E27" i="5"/>
  <c r="E28" i="5"/>
  <c r="E29" i="5"/>
  <c r="J29" i="5" s="1"/>
  <c r="E23" i="5"/>
  <c r="E21" i="5"/>
  <c r="E20" i="5"/>
  <c r="E17" i="5"/>
  <c r="I4" i="5"/>
  <c r="I5" i="5"/>
  <c r="I6" i="5"/>
  <c r="I7" i="5"/>
  <c r="I8" i="5"/>
  <c r="I9" i="5"/>
  <c r="I10" i="5"/>
  <c r="I3" i="5"/>
  <c r="H4" i="5"/>
  <c r="H5" i="5"/>
  <c r="H6" i="5"/>
  <c r="H7" i="5"/>
  <c r="H8" i="5"/>
  <c r="J8" i="5" s="1"/>
  <c r="H9" i="5"/>
  <c r="H10" i="5"/>
  <c r="H3" i="5"/>
  <c r="H11" i="5" s="1"/>
  <c r="C32" i="6" s="1"/>
  <c r="E4" i="5"/>
  <c r="E5" i="5"/>
  <c r="E6" i="5"/>
  <c r="E7" i="5"/>
  <c r="E8" i="5"/>
  <c r="E9" i="5"/>
  <c r="E10" i="5"/>
  <c r="E3" i="5"/>
  <c r="J78" i="5" l="1"/>
  <c r="J61" i="5"/>
  <c r="J71" i="5"/>
  <c r="J60" i="5"/>
  <c r="J51" i="5"/>
  <c r="J39" i="5"/>
  <c r="J24" i="5"/>
  <c r="J9" i="5"/>
  <c r="J5" i="5"/>
  <c r="J7" i="5"/>
  <c r="J6" i="5"/>
  <c r="J4" i="5"/>
  <c r="J3" i="5"/>
  <c r="J10" i="5"/>
  <c r="J20" i="5"/>
  <c r="J21" i="5"/>
  <c r="J28" i="5"/>
  <c r="J27" i="5"/>
  <c r="J31" i="5"/>
  <c r="J33" i="5"/>
  <c r="J49" i="5"/>
  <c r="J48" i="5"/>
  <c r="J55" i="5"/>
  <c r="J54" i="5"/>
  <c r="J50" i="5"/>
  <c r="J67" i="5"/>
  <c r="J76" i="5"/>
  <c r="J77" i="5"/>
  <c r="J72" i="5"/>
  <c r="J73" i="5"/>
  <c r="J81" i="5"/>
  <c r="J70" i="5"/>
  <c r="J74" i="5"/>
  <c r="J65" i="5"/>
  <c r="J63" i="5"/>
  <c r="J56" i="5"/>
  <c r="J52" i="5"/>
  <c r="J35" i="5"/>
  <c r="E83" i="5"/>
  <c r="B34" i="6" s="1"/>
  <c r="J23" i="5"/>
  <c r="J26" i="5"/>
  <c r="J25" i="5"/>
  <c r="H83" i="5"/>
  <c r="J17" i="5"/>
  <c r="E11" i="5"/>
  <c r="B32" i="6" s="1"/>
  <c r="C6" i="6" l="1"/>
  <c r="C34" i="6"/>
  <c r="J11" i="5"/>
  <c r="E13" i="5" s="1"/>
  <c r="I13" i="5" s="1"/>
  <c r="J13" i="5" s="1"/>
  <c r="E14" i="5"/>
  <c r="J14" i="5"/>
  <c r="D13" i="5"/>
  <c r="J83" i="5"/>
  <c r="C5" i="6"/>
  <c r="C8" i="6" s="1"/>
  <c r="J37" i="4"/>
  <c r="J36" i="4"/>
  <c r="AY97" i="1"/>
  <c r="J35" i="4"/>
  <c r="AX97" i="1" s="1"/>
  <c r="BI300" i="4"/>
  <c r="BH300" i="4"/>
  <c r="BG300" i="4"/>
  <c r="BF300" i="4"/>
  <c r="T300" i="4"/>
  <c r="R300" i="4"/>
  <c r="P300" i="4"/>
  <c r="BI299" i="4"/>
  <c r="BH299" i="4"/>
  <c r="BG299" i="4"/>
  <c r="BF299" i="4"/>
  <c r="T299" i="4"/>
  <c r="R299" i="4"/>
  <c r="P299" i="4"/>
  <c r="BI298" i="4"/>
  <c r="BH298" i="4"/>
  <c r="BG298" i="4"/>
  <c r="BF298" i="4"/>
  <c r="T298" i="4"/>
  <c r="R298" i="4"/>
  <c r="P298" i="4"/>
  <c r="BI297" i="4"/>
  <c r="BH297" i="4"/>
  <c r="BG297" i="4"/>
  <c r="BF297" i="4"/>
  <c r="T297" i="4"/>
  <c r="R297" i="4"/>
  <c r="P297" i="4"/>
  <c r="BI296" i="4"/>
  <c r="BH296" i="4"/>
  <c r="BG296" i="4"/>
  <c r="BF296" i="4"/>
  <c r="T296" i="4"/>
  <c r="R296" i="4"/>
  <c r="P296" i="4"/>
  <c r="BI295" i="4"/>
  <c r="BH295" i="4"/>
  <c r="BG295" i="4"/>
  <c r="BF295" i="4"/>
  <c r="T295" i="4"/>
  <c r="R295" i="4"/>
  <c r="P295" i="4"/>
  <c r="BI294" i="4"/>
  <c r="BH294" i="4"/>
  <c r="BG294" i="4"/>
  <c r="BF294" i="4"/>
  <c r="T294" i="4"/>
  <c r="R294" i="4"/>
  <c r="P294" i="4"/>
  <c r="BI293" i="4"/>
  <c r="BH293" i="4"/>
  <c r="BG293" i="4"/>
  <c r="BF293" i="4"/>
  <c r="T293" i="4"/>
  <c r="R293" i="4"/>
  <c r="P293" i="4"/>
  <c r="BI292" i="4"/>
  <c r="BH292" i="4"/>
  <c r="BG292" i="4"/>
  <c r="BF292" i="4"/>
  <c r="T292" i="4"/>
  <c r="R292" i="4"/>
  <c r="P292" i="4"/>
  <c r="BI291" i="4"/>
  <c r="BH291" i="4"/>
  <c r="BG291" i="4"/>
  <c r="BF291" i="4"/>
  <c r="T291" i="4"/>
  <c r="R291" i="4"/>
  <c r="P291" i="4"/>
  <c r="BI290" i="4"/>
  <c r="BH290" i="4"/>
  <c r="BG290" i="4"/>
  <c r="BF290" i="4"/>
  <c r="T290" i="4"/>
  <c r="R290" i="4"/>
  <c r="P290" i="4"/>
  <c r="BI289" i="4"/>
  <c r="BH289" i="4"/>
  <c r="BG289" i="4"/>
  <c r="BF289" i="4"/>
  <c r="T289" i="4"/>
  <c r="R289" i="4"/>
  <c r="P289" i="4"/>
  <c r="BI288" i="4"/>
  <c r="BH288" i="4"/>
  <c r="BG288" i="4"/>
  <c r="BF288" i="4"/>
  <c r="T288" i="4"/>
  <c r="R288" i="4"/>
  <c r="P288" i="4"/>
  <c r="BI287" i="4"/>
  <c r="BH287" i="4"/>
  <c r="BG287" i="4"/>
  <c r="BF287" i="4"/>
  <c r="T287" i="4"/>
  <c r="R287" i="4"/>
  <c r="P287" i="4"/>
  <c r="BI286" i="4"/>
  <c r="BH286" i="4"/>
  <c r="BG286" i="4"/>
  <c r="BF286" i="4"/>
  <c r="T286" i="4"/>
  <c r="R286" i="4"/>
  <c r="P286" i="4"/>
  <c r="BI285" i="4"/>
  <c r="BH285" i="4"/>
  <c r="BG285" i="4"/>
  <c r="BF285" i="4"/>
  <c r="T285" i="4"/>
  <c r="R285" i="4"/>
  <c r="P285" i="4"/>
  <c r="BI283" i="4"/>
  <c r="BH283" i="4"/>
  <c r="BG283" i="4"/>
  <c r="BF283" i="4"/>
  <c r="T283" i="4"/>
  <c r="R283" i="4"/>
  <c r="P283" i="4"/>
  <c r="BI282" i="4"/>
  <c r="BH282" i="4"/>
  <c r="BG282" i="4"/>
  <c r="BF282" i="4"/>
  <c r="T282" i="4"/>
  <c r="R282" i="4"/>
  <c r="P282" i="4"/>
  <c r="BI281" i="4"/>
  <c r="BH281" i="4"/>
  <c r="BG281" i="4"/>
  <c r="BF281" i="4"/>
  <c r="T281" i="4"/>
  <c r="R281" i="4"/>
  <c r="P281" i="4"/>
  <c r="BI280" i="4"/>
  <c r="BH280" i="4"/>
  <c r="BG280" i="4"/>
  <c r="BF280" i="4"/>
  <c r="T280" i="4"/>
  <c r="R280" i="4"/>
  <c r="P280" i="4"/>
  <c r="BI279" i="4"/>
  <c r="BH279" i="4"/>
  <c r="BG279" i="4"/>
  <c r="BF279" i="4"/>
  <c r="T279" i="4"/>
  <c r="R279" i="4"/>
  <c r="P279" i="4"/>
  <c r="BI278" i="4"/>
  <c r="BH278" i="4"/>
  <c r="BG278" i="4"/>
  <c r="BF278" i="4"/>
  <c r="T278" i="4"/>
  <c r="R278" i="4"/>
  <c r="P278" i="4"/>
  <c r="BI277" i="4"/>
  <c r="BH277" i="4"/>
  <c r="BG277" i="4"/>
  <c r="BF277" i="4"/>
  <c r="T277" i="4"/>
  <c r="R277" i="4"/>
  <c r="P277" i="4"/>
  <c r="BI276" i="4"/>
  <c r="BH276" i="4"/>
  <c r="BG276" i="4"/>
  <c r="BF276" i="4"/>
  <c r="T276" i="4"/>
  <c r="R276" i="4"/>
  <c r="P276" i="4"/>
  <c r="BI274" i="4"/>
  <c r="BH274" i="4"/>
  <c r="BG274" i="4"/>
  <c r="BF274" i="4"/>
  <c r="T274" i="4"/>
  <c r="R274" i="4"/>
  <c r="P274" i="4"/>
  <c r="BI272" i="4"/>
  <c r="BH272" i="4"/>
  <c r="BG272" i="4"/>
  <c r="BF272" i="4"/>
  <c r="T272" i="4"/>
  <c r="R272" i="4"/>
  <c r="P272" i="4"/>
  <c r="BI271" i="4"/>
  <c r="BH271" i="4"/>
  <c r="BG271" i="4"/>
  <c r="BF271" i="4"/>
  <c r="T271" i="4"/>
  <c r="R271" i="4"/>
  <c r="P271" i="4"/>
  <c r="BI270" i="4"/>
  <c r="BH270" i="4"/>
  <c r="BG270" i="4"/>
  <c r="BF270" i="4"/>
  <c r="T270" i="4"/>
  <c r="R270" i="4"/>
  <c r="P270" i="4"/>
  <c r="BI269" i="4"/>
  <c r="BH269" i="4"/>
  <c r="BG269" i="4"/>
  <c r="BF269" i="4"/>
  <c r="T269" i="4"/>
  <c r="R269" i="4"/>
  <c r="P269" i="4"/>
  <c r="BI267" i="4"/>
  <c r="BH267" i="4"/>
  <c r="BG267" i="4"/>
  <c r="BF267" i="4"/>
  <c r="T267" i="4"/>
  <c r="R267" i="4"/>
  <c r="P267" i="4"/>
  <c r="BI265" i="4"/>
  <c r="BH265" i="4"/>
  <c r="BG265" i="4"/>
  <c r="BF265" i="4"/>
  <c r="T265" i="4"/>
  <c r="R265" i="4"/>
  <c r="P265" i="4"/>
  <c r="BI264" i="4"/>
  <c r="BH264" i="4"/>
  <c r="BG264" i="4"/>
  <c r="BF264" i="4"/>
  <c r="T264" i="4"/>
  <c r="R264" i="4"/>
  <c r="P264" i="4"/>
  <c r="BI263" i="4"/>
  <c r="BH263" i="4"/>
  <c r="BG263" i="4"/>
  <c r="BF263" i="4"/>
  <c r="T263" i="4"/>
  <c r="R263" i="4"/>
  <c r="P263" i="4"/>
  <c r="BI262" i="4"/>
  <c r="BH262" i="4"/>
  <c r="BG262" i="4"/>
  <c r="BF262" i="4"/>
  <c r="T262" i="4"/>
  <c r="R262" i="4"/>
  <c r="P262" i="4"/>
  <c r="BI261" i="4"/>
  <c r="BH261" i="4"/>
  <c r="BG261" i="4"/>
  <c r="BF261" i="4"/>
  <c r="T261" i="4"/>
  <c r="R261" i="4"/>
  <c r="P261" i="4"/>
  <c r="BI260" i="4"/>
  <c r="BH260" i="4"/>
  <c r="BG260" i="4"/>
  <c r="BF260" i="4"/>
  <c r="T260" i="4"/>
  <c r="R260" i="4"/>
  <c r="P260" i="4"/>
  <c r="BI259" i="4"/>
  <c r="BH259" i="4"/>
  <c r="BG259" i="4"/>
  <c r="BF259" i="4"/>
  <c r="T259" i="4"/>
  <c r="R259" i="4"/>
  <c r="P259" i="4"/>
  <c r="BI258" i="4"/>
  <c r="BH258" i="4"/>
  <c r="BG258" i="4"/>
  <c r="BF258" i="4"/>
  <c r="T258" i="4"/>
  <c r="R258" i="4"/>
  <c r="P258" i="4"/>
  <c r="BI257" i="4"/>
  <c r="BH257" i="4"/>
  <c r="BG257" i="4"/>
  <c r="BF257" i="4"/>
  <c r="T257" i="4"/>
  <c r="R257" i="4"/>
  <c r="P257" i="4"/>
  <c r="BI256" i="4"/>
  <c r="BH256" i="4"/>
  <c r="BG256" i="4"/>
  <c r="BF256" i="4"/>
  <c r="T256" i="4"/>
  <c r="R256" i="4"/>
  <c r="P256" i="4"/>
  <c r="BI255" i="4"/>
  <c r="BH255" i="4"/>
  <c r="BG255" i="4"/>
  <c r="BF255" i="4"/>
  <c r="T255" i="4"/>
  <c r="R255" i="4"/>
  <c r="P255" i="4"/>
  <c r="BI254" i="4"/>
  <c r="BH254" i="4"/>
  <c r="BG254" i="4"/>
  <c r="BF254" i="4"/>
  <c r="T254" i="4"/>
  <c r="R254" i="4"/>
  <c r="P254" i="4"/>
  <c r="BI253" i="4"/>
  <c r="BH253" i="4"/>
  <c r="BG253" i="4"/>
  <c r="BF253" i="4"/>
  <c r="T253" i="4"/>
  <c r="R253" i="4"/>
  <c r="P253" i="4"/>
  <c r="BI252" i="4"/>
  <c r="BH252" i="4"/>
  <c r="BG252" i="4"/>
  <c r="BF252" i="4"/>
  <c r="T252" i="4"/>
  <c r="R252" i="4"/>
  <c r="P252" i="4"/>
  <c r="BI251" i="4"/>
  <c r="BH251" i="4"/>
  <c r="BG251" i="4"/>
  <c r="BF251" i="4"/>
  <c r="T251" i="4"/>
  <c r="R251" i="4"/>
  <c r="P251" i="4"/>
  <c r="BI250" i="4"/>
  <c r="BH250" i="4"/>
  <c r="BG250" i="4"/>
  <c r="BF250" i="4"/>
  <c r="T250" i="4"/>
  <c r="R250" i="4"/>
  <c r="P250" i="4"/>
  <c r="BI249" i="4"/>
  <c r="BH249" i="4"/>
  <c r="BG249" i="4"/>
  <c r="BF249" i="4"/>
  <c r="T249" i="4"/>
  <c r="R249" i="4"/>
  <c r="P249" i="4"/>
  <c r="BI248" i="4"/>
  <c r="BH248" i="4"/>
  <c r="BG248" i="4"/>
  <c r="BF248" i="4"/>
  <c r="T248" i="4"/>
  <c r="R248" i="4"/>
  <c r="P248" i="4"/>
  <c r="BI247" i="4"/>
  <c r="BH247" i="4"/>
  <c r="BG247" i="4"/>
  <c r="BF247" i="4"/>
  <c r="T247" i="4"/>
  <c r="R247" i="4"/>
  <c r="P247" i="4"/>
  <c r="BI246" i="4"/>
  <c r="BH246" i="4"/>
  <c r="BG246" i="4"/>
  <c r="BF246" i="4"/>
  <c r="T246" i="4"/>
  <c r="R246" i="4"/>
  <c r="P246" i="4"/>
  <c r="BI245" i="4"/>
  <c r="BH245" i="4"/>
  <c r="BG245" i="4"/>
  <c r="BF245" i="4"/>
  <c r="T245" i="4"/>
  <c r="R245" i="4"/>
  <c r="P245" i="4"/>
  <c r="BI244" i="4"/>
  <c r="BH244" i="4"/>
  <c r="BG244" i="4"/>
  <c r="BF244" i="4"/>
  <c r="T244" i="4"/>
  <c r="R244" i="4"/>
  <c r="P244" i="4"/>
  <c r="BI243" i="4"/>
  <c r="BH243" i="4"/>
  <c r="BG243" i="4"/>
  <c r="BF243" i="4"/>
  <c r="T243" i="4"/>
  <c r="R243" i="4"/>
  <c r="P243" i="4"/>
  <c r="BI242" i="4"/>
  <c r="BH242" i="4"/>
  <c r="BG242" i="4"/>
  <c r="BF242" i="4"/>
  <c r="T242" i="4"/>
  <c r="R242" i="4"/>
  <c r="P242" i="4"/>
  <c r="BI241" i="4"/>
  <c r="BH241" i="4"/>
  <c r="BG241" i="4"/>
  <c r="BF241" i="4"/>
  <c r="T241" i="4"/>
  <c r="R241" i="4"/>
  <c r="P241" i="4"/>
  <c r="BI240" i="4"/>
  <c r="BH240" i="4"/>
  <c r="BG240" i="4"/>
  <c r="BF240" i="4"/>
  <c r="T240" i="4"/>
  <c r="R240" i="4"/>
  <c r="P240" i="4"/>
  <c r="BI239" i="4"/>
  <c r="BH239" i="4"/>
  <c r="BG239" i="4"/>
  <c r="BF239" i="4"/>
  <c r="T239" i="4"/>
  <c r="R239" i="4"/>
  <c r="P239" i="4"/>
  <c r="BI238" i="4"/>
  <c r="BH238" i="4"/>
  <c r="BG238" i="4"/>
  <c r="BF238" i="4"/>
  <c r="T238" i="4"/>
  <c r="R238" i="4"/>
  <c r="P238" i="4"/>
  <c r="BI237" i="4"/>
  <c r="BH237" i="4"/>
  <c r="BG237" i="4"/>
  <c r="BF237" i="4"/>
  <c r="T237" i="4"/>
  <c r="R237" i="4"/>
  <c r="P237" i="4"/>
  <c r="BI235" i="4"/>
  <c r="BH235" i="4"/>
  <c r="BG235" i="4"/>
  <c r="BF235" i="4"/>
  <c r="T235" i="4"/>
  <c r="R235" i="4"/>
  <c r="P235" i="4"/>
  <c r="BI233" i="4"/>
  <c r="BH233" i="4"/>
  <c r="BG233" i="4"/>
  <c r="BF233" i="4"/>
  <c r="T233" i="4"/>
  <c r="R233" i="4"/>
  <c r="P233" i="4"/>
  <c r="BI232" i="4"/>
  <c r="BH232" i="4"/>
  <c r="BG232" i="4"/>
  <c r="BF232" i="4"/>
  <c r="T232" i="4"/>
  <c r="R232" i="4"/>
  <c r="P232" i="4"/>
  <c r="BI231" i="4"/>
  <c r="BH231" i="4"/>
  <c r="BG231" i="4"/>
  <c r="BF231" i="4"/>
  <c r="T231" i="4"/>
  <c r="R231" i="4"/>
  <c r="P231" i="4"/>
  <c r="BI230" i="4"/>
  <c r="BH230" i="4"/>
  <c r="BG230" i="4"/>
  <c r="BF230" i="4"/>
  <c r="T230" i="4"/>
  <c r="R230" i="4"/>
  <c r="P230" i="4"/>
  <c r="BI229" i="4"/>
  <c r="BH229" i="4"/>
  <c r="BG229" i="4"/>
  <c r="BF229" i="4"/>
  <c r="T229" i="4"/>
  <c r="R229" i="4"/>
  <c r="P229" i="4"/>
  <c r="BI228" i="4"/>
  <c r="BH228" i="4"/>
  <c r="BG228" i="4"/>
  <c r="BF228" i="4"/>
  <c r="T228" i="4"/>
  <c r="R228" i="4"/>
  <c r="P228" i="4"/>
  <c r="BI227" i="4"/>
  <c r="BH227" i="4"/>
  <c r="BG227" i="4"/>
  <c r="BF227" i="4"/>
  <c r="T227" i="4"/>
  <c r="R227" i="4"/>
  <c r="P227" i="4"/>
  <c r="BI225" i="4"/>
  <c r="BH225" i="4"/>
  <c r="BG225" i="4"/>
  <c r="BF225" i="4"/>
  <c r="T225" i="4"/>
  <c r="R225" i="4"/>
  <c r="P225" i="4"/>
  <c r="BI223" i="4"/>
  <c r="BH223" i="4"/>
  <c r="BG223" i="4"/>
  <c r="BF223" i="4"/>
  <c r="T223" i="4"/>
  <c r="R223" i="4"/>
  <c r="P223" i="4"/>
  <c r="BI222" i="4"/>
  <c r="BH222" i="4"/>
  <c r="BG222" i="4"/>
  <c r="BF222" i="4"/>
  <c r="T222" i="4"/>
  <c r="R222" i="4"/>
  <c r="P222" i="4"/>
  <c r="BI221" i="4"/>
  <c r="BH221" i="4"/>
  <c r="BG221" i="4"/>
  <c r="BF221" i="4"/>
  <c r="T221" i="4"/>
  <c r="R221" i="4"/>
  <c r="P221" i="4"/>
  <c r="BI220" i="4"/>
  <c r="BH220" i="4"/>
  <c r="BG220" i="4"/>
  <c r="BF220" i="4"/>
  <c r="T220" i="4"/>
  <c r="R220" i="4"/>
  <c r="P220" i="4"/>
  <c r="BI219" i="4"/>
  <c r="BH219" i="4"/>
  <c r="BG219" i="4"/>
  <c r="BF219" i="4"/>
  <c r="T219" i="4"/>
  <c r="R219" i="4"/>
  <c r="P219" i="4"/>
  <c r="BI218" i="4"/>
  <c r="BH218" i="4"/>
  <c r="BG218" i="4"/>
  <c r="BF218" i="4"/>
  <c r="T218" i="4"/>
  <c r="R218" i="4"/>
  <c r="P218" i="4"/>
  <c r="BI217" i="4"/>
  <c r="BH217" i="4"/>
  <c r="BG217" i="4"/>
  <c r="BF217" i="4"/>
  <c r="T217" i="4"/>
  <c r="R217" i="4"/>
  <c r="P217" i="4"/>
  <c r="BI216" i="4"/>
  <c r="BH216" i="4"/>
  <c r="BG216" i="4"/>
  <c r="BF216" i="4"/>
  <c r="T216" i="4"/>
  <c r="R216" i="4"/>
  <c r="P216" i="4"/>
  <c r="BI215" i="4"/>
  <c r="BH215" i="4"/>
  <c r="BG215" i="4"/>
  <c r="BF215" i="4"/>
  <c r="T215" i="4"/>
  <c r="R215" i="4"/>
  <c r="P215" i="4"/>
  <c r="BI214" i="4"/>
  <c r="BH214" i="4"/>
  <c r="BG214" i="4"/>
  <c r="BF214" i="4"/>
  <c r="T214" i="4"/>
  <c r="R214" i="4"/>
  <c r="P214" i="4"/>
  <c r="BI213" i="4"/>
  <c r="BH213" i="4"/>
  <c r="BG213" i="4"/>
  <c r="BF213" i="4"/>
  <c r="T213" i="4"/>
  <c r="R213" i="4"/>
  <c r="P213" i="4"/>
  <c r="BI212" i="4"/>
  <c r="BH212" i="4"/>
  <c r="BG212" i="4"/>
  <c r="BF212" i="4"/>
  <c r="T212" i="4"/>
  <c r="R212" i="4"/>
  <c r="P212" i="4"/>
  <c r="BI211" i="4"/>
  <c r="BH211" i="4"/>
  <c r="BG211" i="4"/>
  <c r="BF211" i="4"/>
  <c r="T211" i="4"/>
  <c r="R211" i="4"/>
  <c r="P211" i="4"/>
  <c r="BI210" i="4"/>
  <c r="BH210" i="4"/>
  <c r="BG210" i="4"/>
  <c r="BF210" i="4"/>
  <c r="T210" i="4"/>
  <c r="R210" i="4"/>
  <c r="P210" i="4"/>
  <c r="BI209" i="4"/>
  <c r="BH209" i="4"/>
  <c r="BG209" i="4"/>
  <c r="BF209" i="4"/>
  <c r="T209" i="4"/>
  <c r="R209" i="4"/>
  <c r="P209" i="4"/>
  <c r="BI208" i="4"/>
  <c r="BH208" i="4"/>
  <c r="BG208" i="4"/>
  <c r="BF208" i="4"/>
  <c r="T208" i="4"/>
  <c r="R208" i="4"/>
  <c r="P208" i="4"/>
  <c r="BI207" i="4"/>
  <c r="BH207" i="4"/>
  <c r="BG207" i="4"/>
  <c r="BF207" i="4"/>
  <c r="T207" i="4"/>
  <c r="R207" i="4"/>
  <c r="P207" i="4"/>
  <c r="BI206" i="4"/>
  <c r="BH206" i="4"/>
  <c r="BG206" i="4"/>
  <c r="BF206" i="4"/>
  <c r="T206" i="4"/>
  <c r="R206" i="4"/>
  <c r="P206" i="4"/>
  <c r="BI205" i="4"/>
  <c r="BH205" i="4"/>
  <c r="BG205" i="4"/>
  <c r="BF205" i="4"/>
  <c r="T205" i="4"/>
  <c r="R205" i="4"/>
  <c r="P205" i="4"/>
  <c r="BI203" i="4"/>
  <c r="BH203" i="4"/>
  <c r="BG203" i="4"/>
  <c r="BF203" i="4"/>
  <c r="T203" i="4"/>
  <c r="R203" i="4"/>
  <c r="P203" i="4"/>
  <c r="BI201" i="4"/>
  <c r="BH201" i="4"/>
  <c r="BG201" i="4"/>
  <c r="BF201" i="4"/>
  <c r="T201" i="4"/>
  <c r="R201" i="4"/>
  <c r="P201" i="4"/>
  <c r="BI200" i="4"/>
  <c r="BH200" i="4"/>
  <c r="BG200" i="4"/>
  <c r="BF200" i="4"/>
  <c r="T200" i="4"/>
  <c r="R200" i="4"/>
  <c r="P200" i="4"/>
  <c r="BI199" i="4"/>
  <c r="BH199" i="4"/>
  <c r="BG199" i="4"/>
  <c r="BF199" i="4"/>
  <c r="T199" i="4"/>
  <c r="R199" i="4"/>
  <c r="P199" i="4"/>
  <c r="BI198" i="4"/>
  <c r="BH198" i="4"/>
  <c r="BG198" i="4"/>
  <c r="BF198" i="4"/>
  <c r="T198" i="4"/>
  <c r="R198" i="4"/>
  <c r="P198" i="4"/>
  <c r="BI197" i="4"/>
  <c r="BH197" i="4"/>
  <c r="BG197" i="4"/>
  <c r="BF197" i="4"/>
  <c r="T197" i="4"/>
  <c r="R197" i="4"/>
  <c r="P197" i="4"/>
  <c r="BI196" i="4"/>
  <c r="BH196" i="4"/>
  <c r="BG196" i="4"/>
  <c r="BF196" i="4"/>
  <c r="T196" i="4"/>
  <c r="R196" i="4"/>
  <c r="P196" i="4"/>
  <c r="BI195" i="4"/>
  <c r="BH195" i="4"/>
  <c r="BG195" i="4"/>
  <c r="BF195" i="4"/>
  <c r="T195" i="4"/>
  <c r="R195" i="4"/>
  <c r="P195" i="4"/>
  <c r="BI194" i="4"/>
  <c r="BH194" i="4"/>
  <c r="BG194" i="4"/>
  <c r="BF194" i="4"/>
  <c r="T194" i="4"/>
  <c r="R194" i="4"/>
  <c r="P194" i="4"/>
  <c r="BI193" i="4"/>
  <c r="BH193" i="4"/>
  <c r="BG193" i="4"/>
  <c r="BF193" i="4"/>
  <c r="T193" i="4"/>
  <c r="R193" i="4"/>
  <c r="P193" i="4"/>
  <c r="BI192" i="4"/>
  <c r="BH192" i="4"/>
  <c r="BG192" i="4"/>
  <c r="BF192" i="4"/>
  <c r="T192" i="4"/>
  <c r="R192" i="4"/>
  <c r="P192" i="4"/>
  <c r="BI191" i="4"/>
  <c r="BH191" i="4"/>
  <c r="BG191" i="4"/>
  <c r="BF191" i="4"/>
  <c r="T191" i="4"/>
  <c r="R191" i="4"/>
  <c r="P191" i="4"/>
  <c r="BI190" i="4"/>
  <c r="BH190" i="4"/>
  <c r="BG190" i="4"/>
  <c r="BF190" i="4"/>
  <c r="T190" i="4"/>
  <c r="R190" i="4"/>
  <c r="P190" i="4"/>
  <c r="BI188" i="4"/>
  <c r="BH188" i="4"/>
  <c r="BG188" i="4"/>
  <c r="BF188" i="4"/>
  <c r="T188" i="4"/>
  <c r="R188" i="4"/>
  <c r="P188" i="4"/>
  <c r="BI186" i="4"/>
  <c r="BH186" i="4"/>
  <c r="BG186" i="4"/>
  <c r="BF186" i="4"/>
  <c r="T186" i="4"/>
  <c r="R186" i="4"/>
  <c r="P186" i="4"/>
  <c r="BI185" i="4"/>
  <c r="BH185" i="4"/>
  <c r="BG185" i="4"/>
  <c r="BF185" i="4"/>
  <c r="T185" i="4"/>
  <c r="R185" i="4"/>
  <c r="P185" i="4"/>
  <c r="BI184" i="4"/>
  <c r="BH184" i="4"/>
  <c r="BG184" i="4"/>
  <c r="BF184" i="4"/>
  <c r="T184" i="4"/>
  <c r="R184" i="4"/>
  <c r="P184" i="4"/>
  <c r="BI183" i="4"/>
  <c r="BH183" i="4"/>
  <c r="BG183" i="4"/>
  <c r="BF183" i="4"/>
  <c r="T183" i="4"/>
  <c r="R183" i="4"/>
  <c r="P183" i="4"/>
  <c r="BI182" i="4"/>
  <c r="BH182" i="4"/>
  <c r="BG182" i="4"/>
  <c r="BF182" i="4"/>
  <c r="T182" i="4"/>
  <c r="R182" i="4"/>
  <c r="P182" i="4"/>
  <c r="BI181" i="4"/>
  <c r="BH181" i="4"/>
  <c r="BG181" i="4"/>
  <c r="BF181" i="4"/>
  <c r="T181" i="4"/>
  <c r="R181" i="4"/>
  <c r="P181" i="4"/>
  <c r="BI180" i="4"/>
  <c r="BH180" i="4"/>
  <c r="BG180" i="4"/>
  <c r="BF180" i="4"/>
  <c r="T180" i="4"/>
  <c r="R180" i="4"/>
  <c r="P180" i="4"/>
  <c r="BI179" i="4"/>
  <c r="BH179" i="4"/>
  <c r="BG179" i="4"/>
  <c r="BF179" i="4"/>
  <c r="T179" i="4"/>
  <c r="R179" i="4"/>
  <c r="P179" i="4"/>
  <c r="BI178" i="4"/>
  <c r="BH178" i="4"/>
  <c r="BG178" i="4"/>
  <c r="BF178" i="4"/>
  <c r="T178" i="4"/>
  <c r="R178" i="4"/>
  <c r="P178" i="4"/>
  <c r="BI177" i="4"/>
  <c r="BH177" i="4"/>
  <c r="BG177" i="4"/>
  <c r="BF177" i="4"/>
  <c r="T177" i="4"/>
  <c r="R177" i="4"/>
  <c r="P177" i="4"/>
  <c r="BI176" i="4"/>
  <c r="BH176" i="4"/>
  <c r="BG176" i="4"/>
  <c r="BF176" i="4"/>
  <c r="T176" i="4"/>
  <c r="R176" i="4"/>
  <c r="P176" i="4"/>
  <c r="BI175" i="4"/>
  <c r="BH175" i="4"/>
  <c r="BG175" i="4"/>
  <c r="BF175" i="4"/>
  <c r="T175" i="4"/>
  <c r="R175" i="4"/>
  <c r="P175" i="4"/>
  <c r="BI174" i="4"/>
  <c r="BH174" i="4"/>
  <c r="BG174" i="4"/>
  <c r="BF174" i="4"/>
  <c r="T174" i="4"/>
  <c r="R174" i="4"/>
  <c r="P174" i="4"/>
  <c r="BI173" i="4"/>
  <c r="BH173" i="4"/>
  <c r="BG173" i="4"/>
  <c r="BF173" i="4"/>
  <c r="T173" i="4"/>
  <c r="R173" i="4"/>
  <c r="P173" i="4"/>
  <c r="BI172" i="4"/>
  <c r="BH172" i="4"/>
  <c r="BG172" i="4"/>
  <c r="BF172" i="4"/>
  <c r="T172" i="4"/>
  <c r="R172" i="4"/>
  <c r="P172" i="4"/>
  <c r="BI171" i="4"/>
  <c r="BH171" i="4"/>
  <c r="BG171" i="4"/>
  <c r="BF171" i="4"/>
  <c r="T171" i="4"/>
  <c r="R171" i="4"/>
  <c r="P171" i="4"/>
  <c r="BI170" i="4"/>
  <c r="BH170" i="4"/>
  <c r="BG170" i="4"/>
  <c r="BF170" i="4"/>
  <c r="T170" i="4"/>
  <c r="R170" i="4"/>
  <c r="P170" i="4"/>
  <c r="BI169" i="4"/>
  <c r="BH169" i="4"/>
  <c r="BG169" i="4"/>
  <c r="BF169" i="4"/>
  <c r="T169" i="4"/>
  <c r="R169" i="4"/>
  <c r="P169" i="4"/>
  <c r="BI168" i="4"/>
  <c r="BH168" i="4"/>
  <c r="BG168" i="4"/>
  <c r="BF168" i="4"/>
  <c r="T168" i="4"/>
  <c r="R168" i="4"/>
  <c r="P168" i="4"/>
  <c r="BI167" i="4"/>
  <c r="BH167" i="4"/>
  <c r="BG167" i="4"/>
  <c r="BF167" i="4"/>
  <c r="T167" i="4"/>
  <c r="R167" i="4"/>
  <c r="P167" i="4"/>
  <c r="BI166" i="4"/>
  <c r="BH166" i="4"/>
  <c r="BG166" i="4"/>
  <c r="BF166" i="4"/>
  <c r="T166" i="4"/>
  <c r="R166" i="4"/>
  <c r="P166" i="4"/>
  <c r="BI165" i="4"/>
  <c r="BH165" i="4"/>
  <c r="BG165" i="4"/>
  <c r="BF165" i="4"/>
  <c r="T165" i="4"/>
  <c r="R165" i="4"/>
  <c r="P165" i="4"/>
  <c r="BI164" i="4"/>
  <c r="BH164" i="4"/>
  <c r="BG164" i="4"/>
  <c r="BF164" i="4"/>
  <c r="T164" i="4"/>
  <c r="R164" i="4"/>
  <c r="P164" i="4"/>
  <c r="BI163" i="4"/>
  <c r="BH163" i="4"/>
  <c r="BG163" i="4"/>
  <c r="BF163" i="4"/>
  <c r="T163" i="4"/>
  <c r="R163" i="4"/>
  <c r="P163" i="4"/>
  <c r="BI162" i="4"/>
  <c r="BH162" i="4"/>
  <c r="BG162" i="4"/>
  <c r="BF162" i="4"/>
  <c r="T162" i="4"/>
  <c r="R162" i="4"/>
  <c r="P162" i="4"/>
  <c r="BI161" i="4"/>
  <c r="BH161" i="4"/>
  <c r="BG161" i="4"/>
  <c r="BF161" i="4"/>
  <c r="T161" i="4"/>
  <c r="R161" i="4"/>
  <c r="P161" i="4"/>
  <c r="BI159" i="4"/>
  <c r="BH159" i="4"/>
  <c r="BG159" i="4"/>
  <c r="BF159" i="4"/>
  <c r="T159" i="4"/>
  <c r="R159" i="4"/>
  <c r="P159" i="4"/>
  <c r="BI157" i="4"/>
  <c r="BH157" i="4"/>
  <c r="BG157" i="4"/>
  <c r="BF157" i="4"/>
  <c r="T157" i="4"/>
  <c r="R157" i="4"/>
  <c r="P157" i="4"/>
  <c r="BI156" i="4"/>
  <c r="BH156" i="4"/>
  <c r="BG156" i="4"/>
  <c r="BF156" i="4"/>
  <c r="T156" i="4"/>
  <c r="R156" i="4"/>
  <c r="P156" i="4"/>
  <c r="BI155" i="4"/>
  <c r="BH155" i="4"/>
  <c r="BG155" i="4"/>
  <c r="BF155" i="4"/>
  <c r="T155" i="4"/>
  <c r="R155" i="4"/>
  <c r="P155" i="4"/>
  <c r="BI154" i="4"/>
  <c r="BH154" i="4"/>
  <c r="BG154" i="4"/>
  <c r="BF154" i="4"/>
  <c r="T154" i="4"/>
  <c r="R154" i="4"/>
  <c r="P154" i="4"/>
  <c r="BI152" i="4"/>
  <c r="BH152" i="4"/>
  <c r="BG152" i="4"/>
  <c r="BF152" i="4"/>
  <c r="T152" i="4"/>
  <c r="R152" i="4"/>
  <c r="P152" i="4"/>
  <c r="BI150" i="4"/>
  <c r="BH150" i="4"/>
  <c r="BG150" i="4"/>
  <c r="BF150" i="4"/>
  <c r="T150" i="4"/>
  <c r="R150" i="4"/>
  <c r="P150" i="4"/>
  <c r="BI149" i="4"/>
  <c r="BH149" i="4"/>
  <c r="BG149" i="4"/>
  <c r="BF149" i="4"/>
  <c r="T149" i="4"/>
  <c r="R149" i="4"/>
  <c r="P149" i="4"/>
  <c r="BI148" i="4"/>
  <c r="BH148" i="4"/>
  <c r="BG148" i="4"/>
  <c r="BF148" i="4"/>
  <c r="T148" i="4"/>
  <c r="R148" i="4"/>
  <c r="P148" i="4"/>
  <c r="BI147" i="4"/>
  <c r="BH147" i="4"/>
  <c r="BG147" i="4"/>
  <c r="BF147" i="4"/>
  <c r="T147" i="4"/>
  <c r="R147" i="4"/>
  <c r="P147" i="4"/>
  <c r="BI146" i="4"/>
  <c r="BH146" i="4"/>
  <c r="BG146" i="4"/>
  <c r="BF146" i="4"/>
  <c r="T146" i="4"/>
  <c r="R146" i="4"/>
  <c r="P146" i="4"/>
  <c r="BI145" i="4"/>
  <c r="BH145" i="4"/>
  <c r="BG145" i="4"/>
  <c r="BF145" i="4"/>
  <c r="T145" i="4"/>
  <c r="R145" i="4"/>
  <c r="P145" i="4"/>
  <c r="BI144" i="4"/>
  <c r="BH144" i="4"/>
  <c r="BG144" i="4"/>
  <c r="BF144" i="4"/>
  <c r="T144" i="4"/>
  <c r="R144" i="4"/>
  <c r="P144" i="4"/>
  <c r="BI142" i="4"/>
  <c r="BH142" i="4"/>
  <c r="BG142" i="4"/>
  <c r="BF142" i="4"/>
  <c r="T142" i="4"/>
  <c r="R142" i="4"/>
  <c r="P142" i="4"/>
  <c r="BI140" i="4"/>
  <c r="BH140" i="4"/>
  <c r="BG140" i="4"/>
  <c r="BF140" i="4"/>
  <c r="T140" i="4"/>
  <c r="R140" i="4"/>
  <c r="P140" i="4"/>
  <c r="BI139" i="4"/>
  <c r="BH139" i="4"/>
  <c r="BG139" i="4"/>
  <c r="BF139" i="4"/>
  <c r="T139" i="4"/>
  <c r="R139" i="4"/>
  <c r="P139" i="4"/>
  <c r="BI138" i="4"/>
  <c r="BH138" i="4"/>
  <c r="BG138" i="4"/>
  <c r="BF138" i="4"/>
  <c r="T138" i="4"/>
  <c r="R138" i="4"/>
  <c r="P138" i="4"/>
  <c r="BI137" i="4"/>
  <c r="BH137" i="4"/>
  <c r="BG137" i="4"/>
  <c r="BF137" i="4"/>
  <c r="T137" i="4"/>
  <c r="R137" i="4"/>
  <c r="P137" i="4"/>
  <c r="BI136" i="4"/>
  <c r="BH136" i="4"/>
  <c r="BG136" i="4"/>
  <c r="BF136" i="4"/>
  <c r="T136" i="4"/>
  <c r="R136" i="4"/>
  <c r="P136" i="4"/>
  <c r="BI135" i="4"/>
  <c r="BH135" i="4"/>
  <c r="BG135" i="4"/>
  <c r="BF135" i="4"/>
  <c r="T135" i="4"/>
  <c r="R135" i="4"/>
  <c r="P135" i="4"/>
  <c r="BI134" i="4"/>
  <c r="BH134" i="4"/>
  <c r="BG134" i="4"/>
  <c r="BF134" i="4"/>
  <c r="T134" i="4"/>
  <c r="R134" i="4"/>
  <c r="P134" i="4"/>
  <c r="BI133" i="4"/>
  <c r="BH133" i="4"/>
  <c r="BG133" i="4"/>
  <c r="BF133" i="4"/>
  <c r="T133" i="4"/>
  <c r="R133" i="4"/>
  <c r="P133" i="4"/>
  <c r="BI132" i="4"/>
  <c r="BH132" i="4"/>
  <c r="BG132" i="4"/>
  <c r="BF132" i="4"/>
  <c r="T132" i="4"/>
  <c r="R132" i="4"/>
  <c r="P132" i="4"/>
  <c r="BI130" i="4"/>
  <c r="BH130" i="4"/>
  <c r="BG130" i="4"/>
  <c r="BF130" i="4"/>
  <c r="T130" i="4"/>
  <c r="T129" i="4" s="1"/>
  <c r="R130" i="4"/>
  <c r="R129" i="4"/>
  <c r="P130" i="4"/>
  <c r="P129" i="4" s="1"/>
  <c r="J125" i="4"/>
  <c r="J124" i="4"/>
  <c r="F124" i="4"/>
  <c r="F122" i="4"/>
  <c r="E120" i="4"/>
  <c r="J92" i="4"/>
  <c r="J91" i="4"/>
  <c r="F91" i="4"/>
  <c r="F89" i="4"/>
  <c r="E87" i="4"/>
  <c r="J18" i="4"/>
  <c r="E18" i="4"/>
  <c r="F92" i="4" s="1"/>
  <c r="J17" i="4"/>
  <c r="J12" i="4"/>
  <c r="J122" i="4" s="1"/>
  <c r="E7" i="4"/>
  <c r="E85" i="4" s="1"/>
  <c r="J37" i="3"/>
  <c r="J36" i="3"/>
  <c r="AY96" i="1" s="1"/>
  <c r="J35" i="3"/>
  <c r="AX96" i="1"/>
  <c r="BI121" i="3"/>
  <c r="BH121" i="3"/>
  <c r="F36" i="3" s="1"/>
  <c r="BG121" i="3"/>
  <c r="F35" i="3" s="1"/>
  <c r="BB96" i="1" s="1"/>
  <c r="BF121" i="3"/>
  <c r="F34" i="3" s="1"/>
  <c r="T121" i="3"/>
  <c r="T120" i="3"/>
  <c r="T119" i="3"/>
  <c r="T118" i="3"/>
  <c r="R121" i="3"/>
  <c r="R120" i="3" s="1"/>
  <c r="R119" i="3" s="1"/>
  <c r="R118" i="3" s="1"/>
  <c r="P121" i="3"/>
  <c r="P120" i="3"/>
  <c r="P119" i="3"/>
  <c r="P118" i="3" s="1"/>
  <c r="AU96" i="1" s="1"/>
  <c r="J115" i="3"/>
  <c r="J114" i="3"/>
  <c r="F114" i="3"/>
  <c r="F112" i="3"/>
  <c r="E110" i="3"/>
  <c r="J92" i="3"/>
  <c r="J91" i="3"/>
  <c r="F91" i="3"/>
  <c r="F89" i="3"/>
  <c r="E87" i="3"/>
  <c r="J18" i="3"/>
  <c r="E18" i="3"/>
  <c r="F115" i="3"/>
  <c r="J17" i="3"/>
  <c r="J12" i="3"/>
  <c r="J89" i="3" s="1"/>
  <c r="E7" i="3"/>
  <c r="E108" i="3" s="1"/>
  <c r="J37" i="2"/>
  <c r="J36" i="2"/>
  <c r="AY95" i="1"/>
  <c r="J35" i="2"/>
  <c r="AX95" i="1" s="1"/>
  <c r="BI1804" i="2"/>
  <c r="BH1804" i="2"/>
  <c r="BG1804" i="2"/>
  <c r="BF1804" i="2"/>
  <c r="T1804" i="2"/>
  <c r="T1803" i="2" s="1"/>
  <c r="R1804" i="2"/>
  <c r="R1803" i="2"/>
  <c r="P1804" i="2"/>
  <c r="P1803" i="2"/>
  <c r="BI1802" i="2"/>
  <c r="BH1802" i="2"/>
  <c r="BG1802" i="2"/>
  <c r="BF1802" i="2"/>
  <c r="T1802" i="2"/>
  <c r="R1802" i="2"/>
  <c r="P1802" i="2"/>
  <c r="BI1801" i="2"/>
  <c r="BH1801" i="2"/>
  <c r="BG1801" i="2"/>
  <c r="BF1801" i="2"/>
  <c r="T1801" i="2"/>
  <c r="R1801" i="2"/>
  <c r="P1801" i="2"/>
  <c r="BI1800" i="2"/>
  <c r="BH1800" i="2"/>
  <c r="BG1800" i="2"/>
  <c r="BF1800" i="2"/>
  <c r="T1800" i="2"/>
  <c r="R1800" i="2"/>
  <c r="P1800" i="2"/>
  <c r="BI1794" i="2"/>
  <c r="BH1794" i="2"/>
  <c r="BG1794" i="2"/>
  <c r="BF1794" i="2"/>
  <c r="T1794" i="2"/>
  <c r="T1793" i="2" s="1"/>
  <c r="R1794" i="2"/>
  <c r="R1793" i="2"/>
  <c r="P1794" i="2"/>
  <c r="P1793" i="2" s="1"/>
  <c r="BI1792" i="2"/>
  <c r="BH1792" i="2"/>
  <c r="BG1792" i="2"/>
  <c r="BF1792" i="2"/>
  <c r="T1792" i="2"/>
  <c r="R1792" i="2"/>
  <c r="P1792" i="2"/>
  <c r="BI1784" i="2"/>
  <c r="BH1784" i="2"/>
  <c r="BG1784" i="2"/>
  <c r="BF1784" i="2"/>
  <c r="T1784" i="2"/>
  <c r="R1784" i="2"/>
  <c r="P1784" i="2"/>
  <c r="BI1780" i="2"/>
  <c r="BH1780" i="2"/>
  <c r="BG1780" i="2"/>
  <c r="BF1780" i="2"/>
  <c r="T1780" i="2"/>
  <c r="R1780" i="2"/>
  <c r="P1780" i="2"/>
  <c r="BI1774" i="2"/>
  <c r="BH1774" i="2"/>
  <c r="BG1774" i="2"/>
  <c r="BF1774" i="2"/>
  <c r="T1774" i="2"/>
  <c r="R1774" i="2"/>
  <c r="P1774" i="2"/>
  <c r="BI1768" i="2"/>
  <c r="BH1768" i="2"/>
  <c r="BG1768" i="2"/>
  <c r="BF1768" i="2"/>
  <c r="T1768" i="2"/>
  <c r="R1768" i="2"/>
  <c r="P1768" i="2"/>
  <c r="BI1743" i="2"/>
  <c r="BH1743" i="2"/>
  <c r="BG1743" i="2"/>
  <c r="BF1743" i="2"/>
  <c r="T1743" i="2"/>
  <c r="R1743" i="2"/>
  <c r="R1718" i="2" s="1"/>
  <c r="P1743" i="2"/>
  <c r="P1718" i="2"/>
  <c r="BI1719" i="2"/>
  <c r="BH1719" i="2"/>
  <c r="BG1719" i="2"/>
  <c r="BF1719" i="2"/>
  <c r="T1719" i="2"/>
  <c r="T1718" i="2" s="1"/>
  <c r="R1719" i="2"/>
  <c r="P1719" i="2"/>
  <c r="BI1714" i="2"/>
  <c r="BH1714" i="2"/>
  <c r="BG1714" i="2"/>
  <c r="BF1714" i="2"/>
  <c r="T1714" i="2"/>
  <c r="R1714" i="2"/>
  <c r="P1714" i="2"/>
  <c r="BI1710" i="2"/>
  <c r="BH1710" i="2"/>
  <c r="BG1710" i="2"/>
  <c r="BF1710" i="2"/>
  <c r="T1710" i="2"/>
  <c r="R1710" i="2"/>
  <c r="P1710" i="2"/>
  <c r="BI1703" i="2"/>
  <c r="BH1703" i="2"/>
  <c r="BG1703" i="2"/>
  <c r="BF1703" i="2"/>
  <c r="T1703" i="2"/>
  <c r="R1703" i="2"/>
  <c r="P1703" i="2"/>
  <c r="BI1698" i="2"/>
  <c r="BH1698" i="2"/>
  <c r="BG1698" i="2"/>
  <c r="BF1698" i="2"/>
  <c r="T1698" i="2"/>
  <c r="R1698" i="2"/>
  <c r="P1698" i="2"/>
  <c r="BI1694" i="2"/>
  <c r="BH1694" i="2"/>
  <c r="BG1694" i="2"/>
  <c r="BF1694" i="2"/>
  <c r="T1694" i="2"/>
  <c r="R1694" i="2"/>
  <c r="P1694" i="2"/>
  <c r="BI1689" i="2"/>
  <c r="BH1689" i="2"/>
  <c r="BG1689" i="2"/>
  <c r="BF1689" i="2"/>
  <c r="T1689" i="2"/>
  <c r="R1689" i="2"/>
  <c r="P1689" i="2"/>
  <c r="BI1684" i="2"/>
  <c r="BH1684" i="2"/>
  <c r="BG1684" i="2"/>
  <c r="BF1684" i="2"/>
  <c r="T1684" i="2"/>
  <c r="R1684" i="2"/>
  <c r="P1684" i="2"/>
  <c r="BI1680" i="2"/>
  <c r="BH1680" i="2"/>
  <c r="BG1680" i="2"/>
  <c r="BF1680" i="2"/>
  <c r="T1680" i="2"/>
  <c r="R1680" i="2"/>
  <c r="P1680" i="2"/>
  <c r="BI1678" i="2"/>
  <c r="BH1678" i="2"/>
  <c r="BG1678" i="2"/>
  <c r="BF1678" i="2"/>
  <c r="T1678" i="2"/>
  <c r="R1678" i="2"/>
  <c r="P1678" i="2"/>
  <c r="BI1674" i="2"/>
  <c r="BH1674" i="2"/>
  <c r="BG1674" i="2"/>
  <c r="BF1674" i="2"/>
  <c r="T1674" i="2"/>
  <c r="R1674" i="2"/>
  <c r="P1674" i="2"/>
  <c r="BI1670" i="2"/>
  <c r="BH1670" i="2"/>
  <c r="BG1670" i="2"/>
  <c r="BF1670" i="2"/>
  <c r="T1670" i="2"/>
  <c r="R1670" i="2"/>
  <c r="P1670" i="2"/>
  <c r="BI1666" i="2"/>
  <c r="BH1666" i="2"/>
  <c r="BG1666" i="2"/>
  <c r="BF1666" i="2"/>
  <c r="T1666" i="2"/>
  <c r="R1666" i="2"/>
  <c r="P1666" i="2"/>
  <c r="BI1662" i="2"/>
  <c r="BH1662" i="2"/>
  <c r="BG1662" i="2"/>
  <c r="BF1662" i="2"/>
  <c r="T1662" i="2"/>
  <c r="R1662" i="2"/>
  <c r="P1662" i="2"/>
  <c r="BI1657" i="2"/>
  <c r="BH1657" i="2"/>
  <c r="BG1657" i="2"/>
  <c r="BF1657" i="2"/>
  <c r="T1657" i="2"/>
  <c r="R1657" i="2"/>
  <c r="P1657" i="2"/>
  <c r="BI1652" i="2"/>
  <c r="BH1652" i="2"/>
  <c r="BG1652" i="2"/>
  <c r="BF1652" i="2"/>
  <c r="T1652" i="2"/>
  <c r="R1652" i="2"/>
  <c r="P1652" i="2"/>
  <c r="BI1649" i="2"/>
  <c r="BH1649" i="2"/>
  <c r="BG1649" i="2"/>
  <c r="BF1649" i="2"/>
  <c r="T1649" i="2"/>
  <c r="R1649" i="2"/>
  <c r="P1649" i="2"/>
  <c r="BI1645" i="2"/>
  <c r="BH1645" i="2"/>
  <c r="BG1645" i="2"/>
  <c r="BF1645" i="2"/>
  <c r="T1645" i="2"/>
  <c r="R1645" i="2"/>
  <c r="P1645" i="2"/>
  <c r="BI1643" i="2"/>
  <c r="BH1643" i="2"/>
  <c r="BG1643" i="2"/>
  <c r="BF1643" i="2"/>
  <c r="T1643" i="2"/>
  <c r="R1643" i="2"/>
  <c r="P1643" i="2"/>
  <c r="BI1642" i="2"/>
  <c r="BH1642" i="2"/>
  <c r="BG1642" i="2"/>
  <c r="BF1642" i="2"/>
  <c r="T1642" i="2"/>
  <c r="R1642" i="2"/>
  <c r="P1642" i="2"/>
  <c r="BI1638" i="2"/>
  <c r="BH1638" i="2"/>
  <c r="BG1638" i="2"/>
  <c r="BF1638" i="2"/>
  <c r="T1638" i="2"/>
  <c r="R1638" i="2"/>
  <c r="P1638" i="2"/>
  <c r="BI1634" i="2"/>
  <c r="BH1634" i="2"/>
  <c r="BG1634" i="2"/>
  <c r="BF1634" i="2"/>
  <c r="T1634" i="2"/>
  <c r="R1634" i="2"/>
  <c r="P1634" i="2"/>
  <c r="BI1630" i="2"/>
  <c r="BH1630" i="2"/>
  <c r="BG1630" i="2"/>
  <c r="BF1630" i="2"/>
  <c r="T1630" i="2"/>
  <c r="R1630" i="2"/>
  <c r="P1630" i="2"/>
  <c r="BI1626" i="2"/>
  <c r="BH1626" i="2"/>
  <c r="BG1626" i="2"/>
  <c r="BF1626" i="2"/>
  <c r="T1626" i="2"/>
  <c r="R1626" i="2"/>
  <c r="P1626" i="2"/>
  <c r="BI1622" i="2"/>
  <c r="BH1622" i="2"/>
  <c r="BG1622" i="2"/>
  <c r="BF1622" i="2"/>
  <c r="T1622" i="2"/>
  <c r="R1622" i="2"/>
  <c r="P1622" i="2"/>
  <c r="BI1618" i="2"/>
  <c r="BH1618" i="2"/>
  <c r="BG1618" i="2"/>
  <c r="BF1618" i="2"/>
  <c r="T1618" i="2"/>
  <c r="R1618" i="2"/>
  <c r="P1618" i="2"/>
  <c r="BI1616" i="2"/>
  <c r="BH1616" i="2"/>
  <c r="BG1616" i="2"/>
  <c r="BF1616" i="2"/>
  <c r="T1616" i="2"/>
  <c r="R1616" i="2"/>
  <c r="P1616" i="2"/>
  <c r="BI1612" i="2"/>
  <c r="BH1612" i="2"/>
  <c r="BG1612" i="2"/>
  <c r="BF1612" i="2"/>
  <c r="T1612" i="2"/>
  <c r="R1612" i="2"/>
  <c r="P1612" i="2"/>
  <c r="BI1610" i="2"/>
  <c r="BH1610" i="2"/>
  <c r="BG1610" i="2"/>
  <c r="BF1610" i="2"/>
  <c r="T1610" i="2"/>
  <c r="R1610" i="2"/>
  <c r="P1610" i="2"/>
  <c r="BI1606" i="2"/>
  <c r="BH1606" i="2"/>
  <c r="BG1606" i="2"/>
  <c r="BF1606" i="2"/>
  <c r="T1606" i="2"/>
  <c r="R1606" i="2"/>
  <c r="P1606" i="2"/>
  <c r="BI1602" i="2"/>
  <c r="BH1602" i="2"/>
  <c r="BG1602" i="2"/>
  <c r="BF1602" i="2"/>
  <c r="T1602" i="2"/>
  <c r="R1602" i="2"/>
  <c r="P1602" i="2"/>
  <c r="BI1600" i="2"/>
  <c r="BH1600" i="2"/>
  <c r="BG1600" i="2"/>
  <c r="BF1600" i="2"/>
  <c r="T1600" i="2"/>
  <c r="R1600" i="2"/>
  <c r="P1600" i="2"/>
  <c r="BI1594" i="2"/>
  <c r="BH1594" i="2"/>
  <c r="BG1594" i="2"/>
  <c r="BF1594" i="2"/>
  <c r="T1594" i="2"/>
  <c r="R1594" i="2"/>
  <c r="P1594" i="2"/>
  <c r="BI1590" i="2"/>
  <c r="BH1590" i="2"/>
  <c r="BG1590" i="2"/>
  <c r="BF1590" i="2"/>
  <c r="T1590" i="2"/>
  <c r="R1590" i="2"/>
  <c r="P1590" i="2"/>
  <c r="BI1586" i="2"/>
  <c r="BH1586" i="2"/>
  <c r="BG1586" i="2"/>
  <c r="BF1586" i="2"/>
  <c r="T1586" i="2"/>
  <c r="R1586" i="2"/>
  <c r="P1586" i="2"/>
  <c r="BI1580" i="2"/>
  <c r="BH1580" i="2"/>
  <c r="BG1580" i="2"/>
  <c r="BF1580" i="2"/>
  <c r="T1580" i="2"/>
  <c r="R1580" i="2"/>
  <c r="P1580" i="2"/>
  <c r="BI1576" i="2"/>
  <c r="BH1576" i="2"/>
  <c r="BG1576" i="2"/>
  <c r="BF1576" i="2"/>
  <c r="T1576" i="2"/>
  <c r="R1576" i="2"/>
  <c r="P1576" i="2"/>
  <c r="BI1574" i="2"/>
  <c r="BH1574" i="2"/>
  <c r="BG1574" i="2"/>
  <c r="BF1574" i="2"/>
  <c r="T1574" i="2"/>
  <c r="R1574" i="2"/>
  <c r="P1574" i="2"/>
  <c r="BI1570" i="2"/>
  <c r="BH1570" i="2"/>
  <c r="BG1570" i="2"/>
  <c r="BF1570" i="2"/>
  <c r="T1570" i="2"/>
  <c r="R1570" i="2"/>
  <c r="P1570" i="2"/>
  <c r="BI1566" i="2"/>
  <c r="BH1566" i="2"/>
  <c r="BG1566" i="2"/>
  <c r="BF1566" i="2"/>
  <c r="T1566" i="2"/>
  <c r="R1566" i="2"/>
  <c r="P1566" i="2"/>
  <c r="BI1563" i="2"/>
  <c r="BH1563" i="2"/>
  <c r="BG1563" i="2"/>
  <c r="BF1563" i="2"/>
  <c r="T1563" i="2"/>
  <c r="R1563" i="2"/>
  <c r="P1563" i="2"/>
  <c r="BI1560" i="2"/>
  <c r="BH1560" i="2"/>
  <c r="BG1560" i="2"/>
  <c r="BF1560" i="2"/>
  <c r="T1560" i="2"/>
  <c r="R1560" i="2"/>
  <c r="P1560" i="2"/>
  <c r="BI1559" i="2"/>
  <c r="BH1559" i="2"/>
  <c r="BG1559" i="2"/>
  <c r="BF1559" i="2"/>
  <c r="T1559" i="2"/>
  <c r="R1559" i="2"/>
  <c r="P1559" i="2"/>
  <c r="BI1558" i="2"/>
  <c r="BH1558" i="2"/>
  <c r="BG1558" i="2"/>
  <c r="BF1558" i="2"/>
  <c r="T1558" i="2"/>
  <c r="R1558" i="2"/>
  <c r="P1558" i="2"/>
  <c r="BI1554" i="2"/>
  <c r="BH1554" i="2"/>
  <c r="BG1554" i="2"/>
  <c r="BF1554" i="2"/>
  <c r="T1554" i="2"/>
  <c r="R1554" i="2"/>
  <c r="P1554" i="2"/>
  <c r="BI1549" i="2"/>
  <c r="BH1549" i="2"/>
  <c r="BG1549" i="2"/>
  <c r="BF1549" i="2"/>
  <c r="T1549" i="2"/>
  <c r="R1549" i="2"/>
  <c r="P1549" i="2"/>
  <c r="BI1545" i="2"/>
  <c r="BH1545" i="2"/>
  <c r="BG1545" i="2"/>
  <c r="BF1545" i="2"/>
  <c r="T1545" i="2"/>
  <c r="R1545" i="2"/>
  <c r="P1545" i="2"/>
  <c r="BI1541" i="2"/>
  <c r="BH1541" i="2"/>
  <c r="BG1541" i="2"/>
  <c r="BF1541" i="2"/>
  <c r="T1541" i="2"/>
  <c r="R1541" i="2"/>
  <c r="P1541" i="2"/>
  <c r="BI1537" i="2"/>
  <c r="BH1537" i="2"/>
  <c r="BG1537" i="2"/>
  <c r="BF1537" i="2"/>
  <c r="T1537" i="2"/>
  <c r="R1537" i="2"/>
  <c r="P1537" i="2"/>
  <c r="BI1535" i="2"/>
  <c r="BH1535" i="2"/>
  <c r="BG1535" i="2"/>
  <c r="BF1535" i="2"/>
  <c r="T1535" i="2"/>
  <c r="R1535" i="2"/>
  <c r="P1535" i="2"/>
  <c r="BI1532" i="2"/>
  <c r="BH1532" i="2"/>
  <c r="BG1532" i="2"/>
  <c r="BF1532" i="2"/>
  <c r="T1532" i="2"/>
  <c r="R1532" i="2"/>
  <c r="P1532" i="2"/>
  <c r="BI1530" i="2"/>
  <c r="BH1530" i="2"/>
  <c r="BG1530" i="2"/>
  <c r="BF1530" i="2"/>
  <c r="T1530" i="2"/>
  <c r="R1530" i="2"/>
  <c r="P1530" i="2"/>
  <c r="BI1524" i="2"/>
  <c r="BH1524" i="2"/>
  <c r="BG1524" i="2"/>
  <c r="BF1524" i="2"/>
  <c r="T1524" i="2"/>
  <c r="R1524" i="2"/>
  <c r="P1524" i="2"/>
  <c r="BI1519" i="2"/>
  <c r="BH1519" i="2"/>
  <c r="BG1519" i="2"/>
  <c r="BF1519" i="2"/>
  <c r="T1519" i="2"/>
  <c r="R1519" i="2"/>
  <c r="P1519" i="2"/>
  <c r="BI1515" i="2"/>
  <c r="BH1515" i="2"/>
  <c r="BG1515" i="2"/>
  <c r="BF1515" i="2"/>
  <c r="T1515" i="2"/>
  <c r="R1515" i="2"/>
  <c r="P1515" i="2"/>
  <c r="BI1514" i="2"/>
  <c r="BH1514" i="2"/>
  <c r="BG1514" i="2"/>
  <c r="BF1514" i="2"/>
  <c r="T1514" i="2"/>
  <c r="R1514" i="2"/>
  <c r="P1514" i="2"/>
  <c r="BI1510" i="2"/>
  <c r="BH1510" i="2"/>
  <c r="BG1510" i="2"/>
  <c r="BF1510" i="2"/>
  <c r="T1510" i="2"/>
  <c r="R1510" i="2"/>
  <c r="P1510" i="2"/>
  <c r="BI1509" i="2"/>
  <c r="BH1509" i="2"/>
  <c r="BG1509" i="2"/>
  <c r="BF1509" i="2"/>
  <c r="T1509" i="2"/>
  <c r="R1509" i="2"/>
  <c r="P1509" i="2"/>
  <c r="BI1506" i="2"/>
  <c r="BH1506" i="2"/>
  <c r="BG1506" i="2"/>
  <c r="BF1506" i="2"/>
  <c r="T1506" i="2"/>
  <c r="R1506" i="2"/>
  <c r="P1506" i="2"/>
  <c r="BI1505" i="2"/>
  <c r="BH1505" i="2"/>
  <c r="BG1505" i="2"/>
  <c r="BF1505" i="2"/>
  <c r="T1505" i="2"/>
  <c r="R1505" i="2"/>
  <c r="P1505" i="2"/>
  <c r="BI1502" i="2"/>
  <c r="BH1502" i="2"/>
  <c r="BG1502" i="2"/>
  <c r="BF1502" i="2"/>
  <c r="T1502" i="2"/>
  <c r="R1502" i="2"/>
  <c r="P1502" i="2"/>
  <c r="BI1500" i="2"/>
  <c r="BH1500" i="2"/>
  <c r="BG1500" i="2"/>
  <c r="BF1500" i="2"/>
  <c r="T1500" i="2"/>
  <c r="R1500" i="2"/>
  <c r="P1500" i="2"/>
  <c r="BI1495" i="2"/>
  <c r="BH1495" i="2"/>
  <c r="BG1495" i="2"/>
  <c r="BF1495" i="2"/>
  <c r="T1495" i="2"/>
  <c r="R1495" i="2"/>
  <c r="P1495" i="2"/>
  <c r="BI1490" i="2"/>
  <c r="BH1490" i="2"/>
  <c r="BG1490" i="2"/>
  <c r="BF1490" i="2"/>
  <c r="T1490" i="2"/>
  <c r="R1490" i="2"/>
  <c r="P1490" i="2"/>
  <c r="BI1486" i="2"/>
  <c r="BH1486" i="2"/>
  <c r="BG1486" i="2"/>
  <c r="BF1486" i="2"/>
  <c r="T1486" i="2"/>
  <c r="R1486" i="2"/>
  <c r="P1486" i="2"/>
  <c r="BI1483" i="2"/>
  <c r="BH1483" i="2"/>
  <c r="BG1483" i="2"/>
  <c r="BF1483" i="2"/>
  <c r="T1483" i="2"/>
  <c r="R1483" i="2"/>
  <c r="P1483" i="2"/>
  <c r="BI1480" i="2"/>
  <c r="BH1480" i="2"/>
  <c r="BG1480" i="2"/>
  <c r="BF1480" i="2"/>
  <c r="T1480" i="2"/>
  <c r="R1480" i="2"/>
  <c r="P1480" i="2"/>
  <c r="BI1477" i="2"/>
  <c r="BH1477" i="2"/>
  <c r="BG1477" i="2"/>
  <c r="BF1477" i="2"/>
  <c r="T1477" i="2"/>
  <c r="R1477" i="2"/>
  <c r="P1477" i="2"/>
  <c r="BI1474" i="2"/>
  <c r="BH1474" i="2"/>
  <c r="BG1474" i="2"/>
  <c r="BF1474" i="2"/>
  <c r="T1474" i="2"/>
  <c r="R1474" i="2"/>
  <c r="P1474" i="2"/>
  <c r="BI1460" i="2"/>
  <c r="BH1460" i="2"/>
  <c r="BG1460" i="2"/>
  <c r="BF1460" i="2"/>
  <c r="T1460" i="2"/>
  <c r="R1460" i="2"/>
  <c r="P1460" i="2"/>
  <c r="BI1457" i="2"/>
  <c r="BH1457" i="2"/>
  <c r="BG1457" i="2"/>
  <c r="BF1457" i="2"/>
  <c r="T1457" i="2"/>
  <c r="R1457" i="2"/>
  <c r="P1457" i="2"/>
  <c r="BI1454" i="2"/>
  <c r="BH1454" i="2"/>
  <c r="BG1454" i="2"/>
  <c r="BF1454" i="2"/>
  <c r="T1454" i="2"/>
  <c r="R1454" i="2"/>
  <c r="P1454" i="2"/>
  <c r="BI1451" i="2"/>
  <c r="BH1451" i="2"/>
  <c r="BG1451" i="2"/>
  <c r="BF1451" i="2"/>
  <c r="T1451" i="2"/>
  <c r="R1451" i="2"/>
  <c r="P1451" i="2"/>
  <c r="BI1448" i="2"/>
  <c r="BH1448" i="2"/>
  <c r="BG1448" i="2"/>
  <c r="BF1448" i="2"/>
  <c r="T1448" i="2"/>
  <c r="R1448" i="2"/>
  <c r="P1448" i="2"/>
  <c r="BI1445" i="2"/>
  <c r="BH1445" i="2"/>
  <c r="BG1445" i="2"/>
  <c r="BF1445" i="2"/>
  <c r="T1445" i="2"/>
  <c r="R1445" i="2"/>
  <c r="P1445" i="2"/>
  <c r="BI1442" i="2"/>
  <c r="BH1442" i="2"/>
  <c r="BG1442" i="2"/>
  <c r="BF1442" i="2"/>
  <c r="T1442" i="2"/>
  <c r="R1442" i="2"/>
  <c r="P1442" i="2"/>
  <c r="BI1439" i="2"/>
  <c r="BH1439" i="2"/>
  <c r="BG1439" i="2"/>
  <c r="BF1439" i="2"/>
  <c r="T1439" i="2"/>
  <c r="R1439" i="2"/>
  <c r="P1439" i="2"/>
  <c r="BI1436" i="2"/>
  <c r="BH1436" i="2"/>
  <c r="BG1436" i="2"/>
  <c r="BF1436" i="2"/>
  <c r="T1436" i="2"/>
  <c r="R1436" i="2"/>
  <c r="P1436" i="2"/>
  <c r="BI1433" i="2"/>
  <c r="BH1433" i="2"/>
  <c r="BG1433" i="2"/>
  <c r="BF1433" i="2"/>
  <c r="T1433" i="2"/>
  <c r="R1433" i="2"/>
  <c r="P1433" i="2"/>
  <c r="BI1430" i="2"/>
  <c r="BH1430" i="2"/>
  <c r="BG1430" i="2"/>
  <c r="BF1430" i="2"/>
  <c r="T1430" i="2"/>
  <c r="R1430" i="2"/>
  <c r="P1430" i="2"/>
  <c r="BI1427" i="2"/>
  <c r="BH1427" i="2"/>
  <c r="BG1427" i="2"/>
  <c r="BF1427" i="2"/>
  <c r="T1427" i="2"/>
  <c r="R1427" i="2"/>
  <c r="P1427" i="2"/>
  <c r="BI1424" i="2"/>
  <c r="BH1424" i="2"/>
  <c r="BG1424" i="2"/>
  <c r="BF1424" i="2"/>
  <c r="T1424" i="2"/>
  <c r="R1424" i="2"/>
  <c r="P1424" i="2"/>
  <c r="BI1421" i="2"/>
  <c r="BH1421" i="2"/>
  <c r="BG1421" i="2"/>
  <c r="BF1421" i="2"/>
  <c r="T1421" i="2"/>
  <c r="R1421" i="2"/>
  <c r="P1421" i="2"/>
  <c r="BI1419" i="2"/>
  <c r="BH1419" i="2"/>
  <c r="BG1419" i="2"/>
  <c r="BF1419" i="2"/>
  <c r="T1419" i="2"/>
  <c r="R1419" i="2"/>
  <c r="P1419" i="2"/>
  <c r="BI1415" i="2"/>
  <c r="BH1415" i="2"/>
  <c r="BG1415" i="2"/>
  <c r="BF1415" i="2"/>
  <c r="T1415" i="2"/>
  <c r="R1415" i="2"/>
  <c r="P1415" i="2"/>
  <c r="BI1411" i="2"/>
  <c r="BH1411" i="2"/>
  <c r="BG1411" i="2"/>
  <c r="BF1411" i="2"/>
  <c r="T1411" i="2"/>
  <c r="R1411" i="2"/>
  <c r="P1411" i="2"/>
  <c r="BI1409" i="2"/>
  <c r="BH1409" i="2"/>
  <c r="BG1409" i="2"/>
  <c r="BF1409" i="2"/>
  <c r="T1409" i="2"/>
  <c r="R1409" i="2"/>
  <c r="P1409" i="2"/>
  <c r="BI1405" i="2"/>
  <c r="BH1405" i="2"/>
  <c r="BG1405" i="2"/>
  <c r="BF1405" i="2"/>
  <c r="T1405" i="2"/>
  <c r="R1405" i="2"/>
  <c r="P1405" i="2"/>
  <c r="BI1401" i="2"/>
  <c r="BH1401" i="2"/>
  <c r="BG1401" i="2"/>
  <c r="BF1401" i="2"/>
  <c r="T1401" i="2"/>
  <c r="R1401" i="2"/>
  <c r="P1401" i="2"/>
  <c r="BI1397" i="2"/>
  <c r="BH1397" i="2"/>
  <c r="BG1397" i="2"/>
  <c r="BF1397" i="2"/>
  <c r="T1397" i="2"/>
  <c r="R1397" i="2"/>
  <c r="P1397" i="2"/>
  <c r="BI1395" i="2"/>
  <c r="BH1395" i="2"/>
  <c r="BG1395" i="2"/>
  <c r="BF1395" i="2"/>
  <c r="T1395" i="2"/>
  <c r="R1395" i="2"/>
  <c r="P1395" i="2"/>
  <c r="BI1393" i="2"/>
  <c r="BH1393" i="2"/>
  <c r="BG1393" i="2"/>
  <c r="BF1393" i="2"/>
  <c r="T1393" i="2"/>
  <c r="R1393" i="2"/>
  <c r="P1393" i="2"/>
  <c r="BI1391" i="2"/>
  <c r="BH1391" i="2"/>
  <c r="BG1391" i="2"/>
  <c r="BF1391" i="2"/>
  <c r="T1391" i="2"/>
  <c r="R1391" i="2"/>
  <c r="P1391" i="2"/>
  <c r="BI1385" i="2"/>
  <c r="BH1385" i="2"/>
  <c r="BG1385" i="2"/>
  <c r="BF1385" i="2"/>
  <c r="T1385" i="2"/>
  <c r="R1385" i="2"/>
  <c r="P1385" i="2"/>
  <c r="BI1383" i="2"/>
  <c r="BH1383" i="2"/>
  <c r="BG1383" i="2"/>
  <c r="BF1383" i="2"/>
  <c r="T1383" i="2"/>
  <c r="R1383" i="2"/>
  <c r="P1383" i="2"/>
  <c r="BI1378" i="2"/>
  <c r="BH1378" i="2"/>
  <c r="BG1378" i="2"/>
  <c r="BF1378" i="2"/>
  <c r="T1378" i="2"/>
  <c r="R1378" i="2"/>
  <c r="P1378" i="2"/>
  <c r="BI1373" i="2"/>
  <c r="BH1373" i="2"/>
  <c r="BG1373" i="2"/>
  <c r="BF1373" i="2"/>
  <c r="T1373" i="2"/>
  <c r="R1373" i="2"/>
  <c r="P1373" i="2"/>
  <c r="BI1371" i="2"/>
  <c r="BH1371" i="2"/>
  <c r="BG1371" i="2"/>
  <c r="BF1371" i="2"/>
  <c r="T1371" i="2"/>
  <c r="R1371" i="2"/>
  <c r="P1371" i="2"/>
  <c r="BI1366" i="2"/>
  <c r="BH1366" i="2"/>
  <c r="BG1366" i="2"/>
  <c r="BF1366" i="2"/>
  <c r="T1366" i="2"/>
  <c r="R1366" i="2"/>
  <c r="P1366" i="2"/>
  <c r="BI1364" i="2"/>
  <c r="BH1364" i="2"/>
  <c r="BG1364" i="2"/>
  <c r="BF1364" i="2"/>
  <c r="T1364" i="2"/>
  <c r="R1364" i="2"/>
  <c r="P1364" i="2"/>
  <c r="BI1359" i="2"/>
  <c r="BH1359" i="2"/>
  <c r="BG1359" i="2"/>
  <c r="BF1359" i="2"/>
  <c r="T1359" i="2"/>
  <c r="R1359" i="2"/>
  <c r="P1359" i="2"/>
  <c r="BI1357" i="2"/>
  <c r="BH1357" i="2"/>
  <c r="BG1357" i="2"/>
  <c r="BF1357" i="2"/>
  <c r="T1357" i="2"/>
  <c r="R1357" i="2"/>
  <c r="P1357" i="2"/>
  <c r="BI1353" i="2"/>
  <c r="BH1353" i="2"/>
  <c r="BG1353" i="2"/>
  <c r="BF1353" i="2"/>
  <c r="T1353" i="2"/>
  <c r="R1353" i="2"/>
  <c r="P1353" i="2"/>
  <c r="BI1351" i="2"/>
  <c r="BH1351" i="2"/>
  <c r="BG1351" i="2"/>
  <c r="BF1351" i="2"/>
  <c r="T1351" i="2"/>
  <c r="R1351" i="2"/>
  <c r="P1351" i="2"/>
  <c r="BI1345" i="2"/>
  <c r="BH1345" i="2"/>
  <c r="BG1345" i="2"/>
  <c r="BF1345" i="2"/>
  <c r="T1345" i="2"/>
  <c r="R1345" i="2"/>
  <c r="P1345" i="2"/>
  <c r="BI1343" i="2"/>
  <c r="BH1343" i="2"/>
  <c r="BG1343" i="2"/>
  <c r="BF1343" i="2"/>
  <c r="T1343" i="2"/>
  <c r="R1343" i="2"/>
  <c r="P1343" i="2"/>
  <c r="BI1335" i="2"/>
  <c r="BH1335" i="2"/>
  <c r="BG1335" i="2"/>
  <c r="BF1335" i="2"/>
  <c r="T1335" i="2"/>
  <c r="R1335" i="2"/>
  <c r="P1335" i="2"/>
  <c r="BI1329" i="2"/>
  <c r="BH1329" i="2"/>
  <c r="BG1329" i="2"/>
  <c r="BF1329" i="2"/>
  <c r="T1329" i="2"/>
  <c r="R1329" i="2"/>
  <c r="P1329" i="2"/>
  <c r="BI1323" i="2"/>
  <c r="BH1323" i="2"/>
  <c r="BG1323" i="2"/>
  <c r="BF1323" i="2"/>
  <c r="T1323" i="2"/>
  <c r="R1323" i="2"/>
  <c r="P1323" i="2"/>
  <c r="BI1317" i="2"/>
  <c r="BH1317" i="2"/>
  <c r="BG1317" i="2"/>
  <c r="BF1317" i="2"/>
  <c r="T1317" i="2"/>
  <c r="R1317" i="2"/>
  <c r="P1317" i="2"/>
  <c r="BI1315" i="2"/>
  <c r="BH1315" i="2"/>
  <c r="BG1315" i="2"/>
  <c r="BF1315" i="2"/>
  <c r="T1315" i="2"/>
  <c r="R1315" i="2"/>
  <c r="P1315" i="2"/>
  <c r="BI1307" i="2"/>
  <c r="BH1307" i="2"/>
  <c r="BG1307" i="2"/>
  <c r="BF1307" i="2"/>
  <c r="T1307" i="2"/>
  <c r="R1307" i="2"/>
  <c r="P1307" i="2"/>
  <c r="BI1304" i="2"/>
  <c r="BH1304" i="2"/>
  <c r="BG1304" i="2"/>
  <c r="BF1304" i="2"/>
  <c r="T1304" i="2"/>
  <c r="R1304" i="2"/>
  <c r="P1304" i="2"/>
  <c r="BI1296" i="2"/>
  <c r="BH1296" i="2"/>
  <c r="BG1296" i="2"/>
  <c r="BF1296" i="2"/>
  <c r="T1296" i="2"/>
  <c r="R1296" i="2"/>
  <c r="P1296" i="2"/>
  <c r="BI1291" i="2"/>
  <c r="BH1291" i="2"/>
  <c r="BG1291" i="2"/>
  <c r="BF1291" i="2"/>
  <c r="T1291" i="2"/>
  <c r="R1291" i="2"/>
  <c r="P1291" i="2"/>
  <c r="BI1287" i="2"/>
  <c r="BH1287" i="2"/>
  <c r="BG1287" i="2"/>
  <c r="BF1287" i="2"/>
  <c r="T1287" i="2"/>
  <c r="R1287" i="2"/>
  <c r="P1287" i="2"/>
  <c r="BI1284" i="2"/>
  <c r="BH1284" i="2"/>
  <c r="BG1284" i="2"/>
  <c r="BF1284" i="2"/>
  <c r="T1284" i="2"/>
  <c r="T1283" i="2"/>
  <c r="R1284" i="2"/>
  <c r="R1283" i="2" s="1"/>
  <c r="P1284" i="2"/>
  <c r="P1283" i="2"/>
  <c r="BI1280" i="2"/>
  <c r="BH1280" i="2"/>
  <c r="BG1280" i="2"/>
  <c r="BF1280" i="2"/>
  <c r="T1280" i="2"/>
  <c r="R1280" i="2"/>
  <c r="P1280" i="2"/>
  <c r="BI1279" i="2"/>
  <c r="BH1279" i="2"/>
  <c r="BG1279" i="2"/>
  <c r="BF1279" i="2"/>
  <c r="T1279" i="2"/>
  <c r="R1279" i="2"/>
  <c r="P1279" i="2"/>
  <c r="BI1278" i="2"/>
  <c r="BH1278" i="2"/>
  <c r="BG1278" i="2"/>
  <c r="BF1278" i="2"/>
  <c r="T1278" i="2"/>
  <c r="R1278" i="2"/>
  <c r="P1278" i="2"/>
  <c r="BI1277" i="2"/>
  <c r="BH1277" i="2"/>
  <c r="BG1277" i="2"/>
  <c r="BF1277" i="2"/>
  <c r="T1277" i="2"/>
  <c r="R1277" i="2"/>
  <c r="P1277" i="2"/>
  <c r="BI1276" i="2"/>
  <c r="BH1276" i="2"/>
  <c r="BG1276" i="2"/>
  <c r="BF1276" i="2"/>
  <c r="T1276" i="2"/>
  <c r="R1276" i="2"/>
  <c r="P1276" i="2"/>
  <c r="BI1273" i="2"/>
  <c r="BH1273" i="2"/>
  <c r="BG1273" i="2"/>
  <c r="BF1273" i="2"/>
  <c r="T1273" i="2"/>
  <c r="R1273" i="2"/>
  <c r="P1273" i="2"/>
  <c r="BI1251" i="2"/>
  <c r="BH1251" i="2"/>
  <c r="BG1251" i="2"/>
  <c r="BF1251" i="2"/>
  <c r="T1251" i="2"/>
  <c r="R1251" i="2"/>
  <c r="P1251" i="2"/>
  <c r="BI1247" i="2"/>
  <c r="BH1247" i="2"/>
  <c r="BG1247" i="2"/>
  <c r="BF1247" i="2"/>
  <c r="T1247" i="2"/>
  <c r="R1247" i="2"/>
  <c r="P1247" i="2"/>
  <c r="BI1245" i="2"/>
  <c r="BH1245" i="2"/>
  <c r="BG1245" i="2"/>
  <c r="BF1245" i="2"/>
  <c r="T1245" i="2"/>
  <c r="R1245" i="2"/>
  <c r="P1245" i="2"/>
  <c r="BI1235" i="2"/>
  <c r="BH1235" i="2"/>
  <c r="BG1235" i="2"/>
  <c r="BF1235" i="2"/>
  <c r="T1235" i="2"/>
  <c r="R1235" i="2"/>
  <c r="P1235" i="2"/>
  <c r="BI1203" i="2"/>
  <c r="BH1203" i="2"/>
  <c r="BG1203" i="2"/>
  <c r="BF1203" i="2"/>
  <c r="T1203" i="2"/>
  <c r="R1203" i="2"/>
  <c r="P1203" i="2"/>
  <c r="BI1199" i="2"/>
  <c r="BH1199" i="2"/>
  <c r="BG1199" i="2"/>
  <c r="BF1199" i="2"/>
  <c r="T1199" i="2"/>
  <c r="R1199" i="2"/>
  <c r="P1199" i="2"/>
  <c r="BI1195" i="2"/>
  <c r="BH1195" i="2"/>
  <c r="BG1195" i="2"/>
  <c r="BF1195" i="2"/>
  <c r="T1195" i="2"/>
  <c r="R1195" i="2"/>
  <c r="P1195" i="2"/>
  <c r="BI1191" i="2"/>
  <c r="BH1191" i="2"/>
  <c r="BG1191" i="2"/>
  <c r="BF1191" i="2"/>
  <c r="T1191" i="2"/>
  <c r="R1191" i="2"/>
  <c r="P1191" i="2"/>
  <c r="BI1187" i="2"/>
  <c r="BH1187" i="2"/>
  <c r="BG1187" i="2"/>
  <c r="BF1187" i="2"/>
  <c r="T1187" i="2"/>
  <c r="R1187" i="2"/>
  <c r="P1187" i="2"/>
  <c r="BI1172" i="2"/>
  <c r="BH1172" i="2"/>
  <c r="BG1172" i="2"/>
  <c r="BF1172" i="2"/>
  <c r="T1172" i="2"/>
  <c r="R1172" i="2"/>
  <c r="P1172" i="2"/>
  <c r="BI1168" i="2"/>
  <c r="BH1168" i="2"/>
  <c r="BG1168" i="2"/>
  <c r="BF1168" i="2"/>
  <c r="T1168" i="2"/>
  <c r="R1168" i="2"/>
  <c r="P1168" i="2"/>
  <c r="BI1147" i="2"/>
  <c r="BH1147" i="2"/>
  <c r="BG1147" i="2"/>
  <c r="BF1147" i="2"/>
  <c r="T1147" i="2"/>
  <c r="R1147" i="2"/>
  <c r="P1147" i="2"/>
  <c r="BI1144" i="2"/>
  <c r="BH1144" i="2"/>
  <c r="BG1144" i="2"/>
  <c r="BF1144" i="2"/>
  <c r="T1144" i="2"/>
  <c r="R1144" i="2"/>
  <c r="P1144" i="2"/>
  <c r="BI1123" i="2"/>
  <c r="BH1123" i="2"/>
  <c r="BG1123" i="2"/>
  <c r="BF1123" i="2"/>
  <c r="T1123" i="2"/>
  <c r="R1123" i="2"/>
  <c r="P1123" i="2"/>
  <c r="BI1102" i="2"/>
  <c r="BH1102" i="2"/>
  <c r="BG1102" i="2"/>
  <c r="BF1102" i="2"/>
  <c r="T1102" i="2"/>
  <c r="R1102" i="2"/>
  <c r="P1102" i="2"/>
  <c r="BI1099" i="2"/>
  <c r="BH1099" i="2"/>
  <c r="BG1099" i="2"/>
  <c r="BF1099" i="2"/>
  <c r="T1099" i="2"/>
  <c r="R1099" i="2"/>
  <c r="P1099" i="2"/>
  <c r="BI1096" i="2"/>
  <c r="BH1096" i="2"/>
  <c r="BG1096" i="2"/>
  <c r="BF1096" i="2"/>
  <c r="T1096" i="2"/>
  <c r="R1096" i="2"/>
  <c r="P1096" i="2"/>
  <c r="BI1075" i="2"/>
  <c r="BH1075" i="2"/>
  <c r="BG1075" i="2"/>
  <c r="BF1075" i="2"/>
  <c r="T1075" i="2"/>
  <c r="R1075" i="2"/>
  <c r="P1075" i="2"/>
  <c r="BI1070" i="2"/>
  <c r="BH1070" i="2"/>
  <c r="BG1070" i="2"/>
  <c r="BF1070" i="2"/>
  <c r="T1070" i="2"/>
  <c r="R1070" i="2"/>
  <c r="P1070" i="2"/>
  <c r="BI1066" i="2"/>
  <c r="BH1066" i="2"/>
  <c r="BG1066" i="2"/>
  <c r="BF1066" i="2"/>
  <c r="T1066" i="2"/>
  <c r="R1066" i="2"/>
  <c r="P1066" i="2"/>
  <c r="BI1061" i="2"/>
  <c r="BH1061" i="2"/>
  <c r="BG1061" i="2"/>
  <c r="BF1061" i="2"/>
  <c r="T1061" i="2"/>
  <c r="R1061" i="2"/>
  <c r="P1061" i="2"/>
  <c r="BI980" i="2"/>
  <c r="BH980" i="2"/>
  <c r="BG980" i="2"/>
  <c r="BF980" i="2"/>
  <c r="T980" i="2"/>
  <c r="R980" i="2"/>
  <c r="P980" i="2"/>
  <c r="BI899" i="2"/>
  <c r="BH899" i="2"/>
  <c r="BG899" i="2"/>
  <c r="BF899" i="2"/>
  <c r="T899" i="2"/>
  <c r="R899" i="2"/>
  <c r="P899" i="2"/>
  <c r="BI870" i="2"/>
  <c r="BH870" i="2"/>
  <c r="BG870" i="2"/>
  <c r="BF870" i="2"/>
  <c r="T870" i="2"/>
  <c r="R870" i="2"/>
  <c r="P870" i="2"/>
  <c r="BI789" i="2"/>
  <c r="BH789" i="2"/>
  <c r="BG789" i="2"/>
  <c r="BF789" i="2"/>
  <c r="T789" i="2"/>
  <c r="R789" i="2"/>
  <c r="P789" i="2"/>
  <c r="BI774" i="2"/>
  <c r="BH774" i="2"/>
  <c r="BG774" i="2"/>
  <c r="BF774" i="2"/>
  <c r="T774" i="2"/>
  <c r="R774" i="2"/>
  <c r="P774" i="2"/>
  <c r="BI770" i="2"/>
  <c r="BH770" i="2"/>
  <c r="BG770" i="2"/>
  <c r="BF770" i="2"/>
  <c r="T770" i="2"/>
  <c r="R770" i="2"/>
  <c r="P770" i="2"/>
  <c r="BI741" i="2"/>
  <c r="BH741" i="2"/>
  <c r="BG741" i="2"/>
  <c r="BF741" i="2"/>
  <c r="T741" i="2"/>
  <c r="R741" i="2"/>
  <c r="P741" i="2"/>
  <c r="BI709" i="2"/>
  <c r="BH709" i="2"/>
  <c r="BG709" i="2"/>
  <c r="BF709" i="2"/>
  <c r="T709" i="2"/>
  <c r="R709" i="2"/>
  <c r="P709" i="2"/>
  <c r="BI705" i="2"/>
  <c r="BH705" i="2"/>
  <c r="BG705" i="2"/>
  <c r="BF705" i="2"/>
  <c r="T705" i="2"/>
  <c r="R705" i="2"/>
  <c r="P705" i="2"/>
  <c r="BI676" i="2"/>
  <c r="BH676" i="2"/>
  <c r="BG676" i="2"/>
  <c r="BF676" i="2"/>
  <c r="T676" i="2"/>
  <c r="R676" i="2"/>
  <c r="P676" i="2"/>
  <c r="BI647" i="2"/>
  <c r="BH647" i="2"/>
  <c r="BG647" i="2"/>
  <c r="BF647" i="2"/>
  <c r="T647" i="2"/>
  <c r="R647" i="2"/>
  <c r="P647" i="2"/>
  <c r="BI635" i="2"/>
  <c r="BH635" i="2"/>
  <c r="BG635" i="2"/>
  <c r="BF635" i="2"/>
  <c r="T635" i="2"/>
  <c r="R635" i="2"/>
  <c r="P635" i="2"/>
  <c r="BI625" i="2"/>
  <c r="BH625" i="2"/>
  <c r="BG625" i="2"/>
  <c r="BF625" i="2"/>
  <c r="T625" i="2"/>
  <c r="R625" i="2"/>
  <c r="P625" i="2"/>
  <c r="BI616" i="2"/>
  <c r="BH616" i="2"/>
  <c r="BG616" i="2"/>
  <c r="BF616" i="2"/>
  <c r="T616" i="2"/>
  <c r="R616" i="2"/>
  <c r="P616" i="2"/>
  <c r="BI601" i="2"/>
  <c r="BH601" i="2"/>
  <c r="BG601" i="2"/>
  <c r="BF601" i="2"/>
  <c r="T601" i="2"/>
  <c r="R601" i="2"/>
  <c r="P601" i="2"/>
  <c r="BI599" i="2"/>
  <c r="BH599" i="2"/>
  <c r="BG599" i="2"/>
  <c r="BF599" i="2"/>
  <c r="T599" i="2"/>
  <c r="R599" i="2"/>
  <c r="P599" i="2"/>
  <c r="BI584" i="2"/>
  <c r="BH584" i="2"/>
  <c r="BG584" i="2"/>
  <c r="BF584" i="2"/>
  <c r="T584" i="2"/>
  <c r="R584" i="2"/>
  <c r="P584" i="2"/>
  <c r="BI553" i="2"/>
  <c r="BH553" i="2"/>
  <c r="BG553" i="2"/>
  <c r="BF553" i="2"/>
  <c r="T553" i="2"/>
  <c r="R553" i="2"/>
  <c r="P553" i="2"/>
  <c r="BI522" i="2"/>
  <c r="BH522" i="2"/>
  <c r="BG522" i="2"/>
  <c r="BF522" i="2"/>
  <c r="T522" i="2"/>
  <c r="R522" i="2"/>
  <c r="P522" i="2"/>
  <c r="BI516" i="2"/>
  <c r="BH516" i="2"/>
  <c r="BG516" i="2"/>
  <c r="BF516" i="2"/>
  <c r="T516" i="2"/>
  <c r="R516" i="2"/>
  <c r="P516" i="2"/>
  <c r="BI511" i="2"/>
  <c r="BH511" i="2"/>
  <c r="BG511" i="2"/>
  <c r="BF511" i="2"/>
  <c r="T511" i="2"/>
  <c r="R511" i="2"/>
  <c r="P511" i="2"/>
  <c r="BI504" i="2"/>
  <c r="BH504" i="2"/>
  <c r="BG504" i="2"/>
  <c r="BF504" i="2"/>
  <c r="T504" i="2"/>
  <c r="R504" i="2"/>
  <c r="P504" i="2"/>
  <c r="BI482" i="2"/>
  <c r="BH482" i="2"/>
  <c r="BG482" i="2"/>
  <c r="BF482" i="2"/>
  <c r="T482" i="2"/>
  <c r="R482" i="2"/>
  <c r="P482" i="2"/>
  <c r="BI475" i="2"/>
  <c r="BH475" i="2"/>
  <c r="BG475" i="2"/>
  <c r="BF475" i="2"/>
  <c r="T475" i="2"/>
  <c r="R475" i="2"/>
  <c r="P475" i="2"/>
  <c r="BI470" i="2"/>
  <c r="BH470" i="2"/>
  <c r="BG470" i="2"/>
  <c r="BF470" i="2"/>
  <c r="T470" i="2"/>
  <c r="R470" i="2"/>
  <c r="P470" i="2"/>
  <c r="BI450" i="2"/>
  <c r="BH450" i="2"/>
  <c r="BG450" i="2"/>
  <c r="BF450" i="2"/>
  <c r="T450" i="2"/>
  <c r="R450" i="2"/>
  <c r="P450" i="2"/>
  <c r="BI443" i="2"/>
  <c r="BH443" i="2"/>
  <c r="BG443" i="2"/>
  <c r="BF443" i="2"/>
  <c r="T443" i="2"/>
  <c r="R443" i="2"/>
  <c r="P443" i="2"/>
  <c r="BI437" i="2"/>
  <c r="BH437" i="2"/>
  <c r="BG437" i="2"/>
  <c r="BF437" i="2"/>
  <c r="T437" i="2"/>
  <c r="R437" i="2"/>
  <c r="P437" i="2"/>
  <c r="BI424" i="2"/>
  <c r="BH424" i="2"/>
  <c r="BG424" i="2"/>
  <c r="BF424" i="2"/>
  <c r="T424" i="2"/>
  <c r="R424" i="2"/>
  <c r="P424" i="2"/>
  <c r="BI343" i="2"/>
  <c r="BH343" i="2"/>
  <c r="BG343" i="2"/>
  <c r="BF343" i="2"/>
  <c r="T343" i="2"/>
  <c r="R343" i="2"/>
  <c r="P343" i="2"/>
  <c r="BI328" i="2"/>
  <c r="BH328" i="2"/>
  <c r="BG328" i="2"/>
  <c r="BF328" i="2"/>
  <c r="T328" i="2"/>
  <c r="R328" i="2"/>
  <c r="P328" i="2"/>
  <c r="BI310" i="2"/>
  <c r="BH310" i="2"/>
  <c r="BG310" i="2"/>
  <c r="BF310" i="2"/>
  <c r="T310" i="2"/>
  <c r="R310" i="2"/>
  <c r="P310" i="2"/>
  <c r="BI229" i="2"/>
  <c r="BH229" i="2"/>
  <c r="BG229" i="2"/>
  <c r="BF229" i="2"/>
  <c r="T229" i="2"/>
  <c r="R229" i="2"/>
  <c r="P229" i="2"/>
  <c r="BI218" i="2"/>
  <c r="BH218" i="2"/>
  <c r="BG218" i="2"/>
  <c r="BF218" i="2"/>
  <c r="T218" i="2"/>
  <c r="R218" i="2"/>
  <c r="P218" i="2"/>
  <c r="BI207" i="2"/>
  <c r="BH207" i="2"/>
  <c r="BG207" i="2"/>
  <c r="BF207" i="2"/>
  <c r="T207" i="2"/>
  <c r="R207" i="2"/>
  <c r="P207" i="2"/>
  <c r="BI202" i="2"/>
  <c r="BH202" i="2"/>
  <c r="BG202" i="2"/>
  <c r="BF202" i="2"/>
  <c r="T202" i="2"/>
  <c r="R202" i="2"/>
  <c r="P202" i="2"/>
  <c r="BI190" i="2"/>
  <c r="BH190" i="2"/>
  <c r="BG190" i="2"/>
  <c r="BF190" i="2"/>
  <c r="T190" i="2"/>
  <c r="T189" i="2"/>
  <c r="R190" i="2"/>
  <c r="R189" i="2" s="1"/>
  <c r="P190" i="2"/>
  <c r="P189" i="2"/>
  <c r="BI185" i="2"/>
  <c r="BH185" i="2"/>
  <c r="BG185" i="2"/>
  <c r="BF185" i="2"/>
  <c r="T185" i="2"/>
  <c r="R185" i="2"/>
  <c r="P185" i="2"/>
  <c r="BI180" i="2"/>
  <c r="BH180" i="2"/>
  <c r="BG180" i="2"/>
  <c r="BF180" i="2"/>
  <c r="T180" i="2"/>
  <c r="R180" i="2"/>
  <c r="P180" i="2"/>
  <c r="BI168" i="2"/>
  <c r="BH168" i="2"/>
  <c r="BG168" i="2"/>
  <c r="BF168" i="2"/>
  <c r="T168" i="2"/>
  <c r="R168" i="2"/>
  <c r="P168" i="2"/>
  <c r="BI157" i="2"/>
  <c r="BH157" i="2"/>
  <c r="BG157" i="2"/>
  <c r="BF157" i="2"/>
  <c r="T157" i="2"/>
  <c r="R157" i="2"/>
  <c r="P157" i="2"/>
  <c r="BI146" i="2"/>
  <c r="BH146" i="2"/>
  <c r="BG146" i="2"/>
  <c r="BF146" i="2"/>
  <c r="T146" i="2"/>
  <c r="R146" i="2"/>
  <c r="P146" i="2"/>
  <c r="J140" i="2"/>
  <c r="J139" i="2"/>
  <c r="F139" i="2"/>
  <c r="F137" i="2"/>
  <c r="E135" i="2"/>
  <c r="J92" i="2"/>
  <c r="J91" i="2"/>
  <c r="F91" i="2"/>
  <c r="F89" i="2"/>
  <c r="E87" i="2"/>
  <c r="J18" i="2"/>
  <c r="E18" i="2"/>
  <c r="F92" i="2"/>
  <c r="J17" i="2"/>
  <c r="J12" i="2"/>
  <c r="J137" i="2" s="1"/>
  <c r="E7" i="2"/>
  <c r="E85" i="2"/>
  <c r="L90" i="1"/>
  <c r="AM90" i="1"/>
  <c r="AM89" i="1"/>
  <c r="L89" i="1"/>
  <c r="AM87" i="1"/>
  <c r="L87" i="1"/>
  <c r="L85" i="1"/>
  <c r="L84" i="1"/>
  <c r="J1474" i="2"/>
  <c r="J1401" i="2"/>
  <c r="J1315" i="2"/>
  <c r="J1273" i="2"/>
  <c r="J1066" i="2"/>
  <c r="J470" i="2"/>
  <c r="BK190" i="2"/>
  <c r="BK1612" i="2"/>
  <c r="J1570" i="2"/>
  <c r="BK1537" i="2"/>
  <c r="BK1490" i="2"/>
  <c r="J1433" i="2"/>
  <c r="BK1419" i="2"/>
  <c r="J1373" i="2"/>
  <c r="BK1287" i="2"/>
  <c r="BK1075" i="2"/>
  <c r="J635" i="2"/>
  <c r="BK450" i="2"/>
  <c r="BK1804" i="2"/>
  <c r="J1642" i="2"/>
  <c r="J1600" i="2"/>
  <c r="J1580" i="2"/>
  <c r="J1554" i="2"/>
  <c r="BK1433" i="2"/>
  <c r="J1335" i="2"/>
  <c r="BK1247" i="2"/>
  <c r="BK1096" i="2"/>
  <c r="BK522" i="2"/>
  <c r="J190" i="2"/>
  <c r="J1801" i="2"/>
  <c r="J1784" i="2"/>
  <c r="J1768" i="2"/>
  <c r="J1719" i="2"/>
  <c r="J1694" i="2"/>
  <c r="J1643" i="2"/>
  <c r="BK1560" i="2"/>
  <c r="J1541" i="2"/>
  <c r="BK1457" i="2"/>
  <c r="J1419" i="2"/>
  <c r="J1359" i="2"/>
  <c r="BK1343" i="2"/>
  <c r="J1203" i="2"/>
  <c r="J741" i="2"/>
  <c r="BK218" i="2"/>
  <c r="BK1703" i="2"/>
  <c r="BK1678" i="2"/>
  <c r="BK1645" i="2"/>
  <c r="J1618" i="2"/>
  <c r="BK1554" i="2"/>
  <c r="BK1530" i="2"/>
  <c r="J1500" i="2"/>
  <c r="BK1430" i="2"/>
  <c r="BK1364" i="2"/>
  <c r="J1279" i="2"/>
  <c r="BK1123" i="2"/>
  <c r="J870" i="2"/>
  <c r="J310" i="2"/>
  <c r="J1634" i="2"/>
  <c r="BK1509" i="2"/>
  <c r="BK1495" i="2"/>
  <c r="J1439" i="2"/>
  <c r="J1397" i="2"/>
  <c r="BK1315" i="2"/>
  <c r="BK1203" i="2"/>
  <c r="BK1102" i="2"/>
  <c r="BK770" i="2"/>
  <c r="BK553" i="2"/>
  <c r="BK437" i="2"/>
  <c r="F37" i="3"/>
  <c r="BD96" i="1" s="1"/>
  <c r="BK265" i="4"/>
  <c r="J227" i="4"/>
  <c r="BK206" i="4"/>
  <c r="BK171" i="4"/>
  <c r="J140" i="4"/>
  <c r="J297" i="4"/>
  <c r="BK282" i="4"/>
  <c r="BK274" i="4"/>
  <c r="BK253" i="4"/>
  <c r="J246" i="4"/>
  <c r="BK237" i="4"/>
  <c r="BK216" i="4"/>
  <c r="BK210" i="4"/>
  <c r="J191" i="4"/>
  <c r="BK178" i="4"/>
  <c r="BK169" i="4"/>
  <c r="J139" i="4"/>
  <c r="J282" i="4"/>
  <c r="BK269" i="4"/>
  <c r="BK252" i="4"/>
  <c r="J278" i="4"/>
  <c r="BK258" i="4"/>
  <c r="BK248" i="4"/>
  <c r="BK222" i="4"/>
  <c r="BK197" i="4"/>
  <c r="J175" i="4"/>
  <c r="J166" i="4"/>
  <c r="BK157" i="4"/>
  <c r="BK133" i="4"/>
  <c r="BK292" i="4"/>
  <c r="J262" i="4"/>
  <c r="BK251" i="4"/>
  <c r="BK217" i="4"/>
  <c r="J194" i="4"/>
  <c r="J179" i="4"/>
  <c r="BK155" i="4"/>
  <c r="J137" i="4"/>
  <c r="BK291" i="4"/>
  <c r="BK277" i="4"/>
  <c r="BK246" i="4"/>
  <c r="J230" i="4"/>
  <c r="BK221" i="4"/>
  <c r="BK203" i="4"/>
  <c r="BK191" i="4"/>
  <c r="J154" i="4"/>
  <c r="BK1792" i="2"/>
  <c r="J1460" i="2"/>
  <c r="J1351" i="2"/>
  <c r="BK1277" i="2"/>
  <c r="J1075" i="2"/>
  <c r="BK635" i="2"/>
  <c r="BK516" i="2"/>
  <c r="J218" i="2"/>
  <c r="BK1616" i="2"/>
  <c r="BK1600" i="2"/>
  <c r="BK1541" i="2"/>
  <c r="BK1519" i="2"/>
  <c r="BK1451" i="2"/>
  <c r="BK1415" i="2"/>
  <c r="BK1383" i="2"/>
  <c r="J1304" i="2"/>
  <c r="BK1172" i="2"/>
  <c r="J774" i="2"/>
  <c r="BK584" i="2"/>
  <c r="J185" i="2"/>
  <c r="J1630" i="2"/>
  <c r="J1606" i="2"/>
  <c r="BK1576" i="2"/>
  <c r="BK1558" i="2"/>
  <c r="BK1474" i="2"/>
  <c r="BK1405" i="2"/>
  <c r="J1323" i="2"/>
  <c r="BK1251" i="2"/>
  <c r="J1195" i="2"/>
  <c r="BK1061" i="2"/>
  <c r="J450" i="2"/>
  <c r="BK168" i="2"/>
  <c r="J1800" i="2"/>
  <c r="BK1774" i="2"/>
  <c r="BK1719" i="2"/>
  <c r="J1703" i="2"/>
  <c r="J1684" i="2"/>
  <c r="J1666" i="2"/>
  <c r="BK1602" i="2"/>
  <c r="J1559" i="2"/>
  <c r="BK1524" i="2"/>
  <c r="BK1424" i="2"/>
  <c r="BK1393" i="2"/>
  <c r="BK1329" i="2"/>
  <c r="J1277" i="2"/>
  <c r="BK789" i="2"/>
  <c r="J180" i="2"/>
  <c r="BK1694" i="2"/>
  <c r="BK1674" i="2"/>
  <c r="BK1642" i="2"/>
  <c r="BK1622" i="2"/>
  <c r="J1576" i="2"/>
  <c r="J1515" i="2"/>
  <c r="BK1439" i="2"/>
  <c r="BK1371" i="2"/>
  <c r="BK1280" i="2"/>
  <c r="BK1099" i="2"/>
  <c r="J709" i="2"/>
  <c r="BK180" i="2"/>
  <c r="BK1643" i="2"/>
  <c r="J1537" i="2"/>
  <c r="J1505" i="2"/>
  <c r="J1457" i="2"/>
  <c r="J1405" i="2"/>
  <c r="J1307" i="2"/>
  <c r="BK1245" i="2"/>
  <c r="J1168" i="2"/>
  <c r="BK774" i="2"/>
  <c r="BK599" i="2"/>
  <c r="BK470" i="2"/>
  <c r="J207" i="2"/>
  <c r="BK278" i="4"/>
  <c r="J248" i="4"/>
  <c r="BK209" i="4"/>
  <c r="BK194" i="4"/>
  <c r="J173" i="4"/>
  <c r="BK144" i="4"/>
  <c r="J295" i="4"/>
  <c r="J281" i="4"/>
  <c r="J269" i="4"/>
  <c r="BK241" i="4"/>
  <c r="J238" i="4"/>
  <c r="BK229" i="4"/>
  <c r="BK213" i="4"/>
  <c r="J196" i="4"/>
  <c r="J174" i="4"/>
  <c r="BK168" i="4"/>
  <c r="BK140" i="4"/>
  <c r="J291" i="4"/>
  <c r="J267" i="4"/>
  <c r="BK146" i="4"/>
  <c r="J285" i="4"/>
  <c r="BK260" i="4"/>
  <c r="BK249" i="4"/>
  <c r="J223" i="4"/>
  <c r="BK218" i="4"/>
  <c r="J193" i="4"/>
  <c r="J172" i="4"/>
  <c r="J164" i="4"/>
  <c r="BK154" i="4"/>
  <c r="BK134" i="4"/>
  <c r="BK288" i="4"/>
  <c r="BK261" i="4"/>
  <c r="J242" i="4"/>
  <c r="J221" i="4"/>
  <c r="J201" i="4"/>
  <c r="BK185" i="4"/>
  <c r="J157" i="4"/>
  <c r="BK138" i="4"/>
  <c r="BK130" i="4"/>
  <c r="BK267" i="4"/>
  <c r="J259" i="4"/>
  <c r="BK242" i="4"/>
  <c r="BK227" i="4"/>
  <c r="J207" i="4"/>
  <c r="BK195" i="4"/>
  <c r="BK156" i="4"/>
  <c r="J130" i="4"/>
  <c r="BK1801" i="2"/>
  <c r="J1454" i="2"/>
  <c r="J1424" i="2"/>
  <c r="J1343" i="2"/>
  <c r="J1245" i="2"/>
  <c r="J789" i="2"/>
  <c r="J616" i="2"/>
  <c r="BK475" i="2"/>
  <c r="BK202" i="2"/>
  <c r="BK1626" i="2"/>
  <c r="J1586" i="2"/>
  <c r="J1530" i="2"/>
  <c r="BK1483" i="2"/>
  <c r="BK1427" i="2"/>
  <c r="BK1395" i="2"/>
  <c r="BK1345" i="2"/>
  <c r="BK1279" i="2"/>
  <c r="BK1144" i="2"/>
  <c r="BK705" i="2"/>
  <c r="BK511" i="2"/>
  <c r="BK207" i="2"/>
  <c r="BK1657" i="2"/>
  <c r="BK1618" i="2"/>
  <c r="BK1590" i="2"/>
  <c r="J1563" i="2"/>
  <c r="J1514" i="2"/>
  <c r="J1445" i="2"/>
  <c r="BK1373" i="2"/>
  <c r="J1276" i="2"/>
  <c r="BK1070" i="2"/>
  <c r="BK504" i="2"/>
  <c r="BK1794" i="2"/>
  <c r="J1780" i="2"/>
  <c r="J1743" i="2"/>
  <c r="J1710" i="2"/>
  <c r="J1689" i="2"/>
  <c r="BK1670" i="2"/>
  <c r="J1574" i="2"/>
  <c r="J1558" i="2"/>
  <c r="J1451" i="2"/>
  <c r="J1415" i="2"/>
  <c r="J1378" i="2"/>
  <c r="BK1351" i="2"/>
  <c r="J1296" i="2"/>
  <c r="J1187" i="2"/>
  <c r="J343" i="2"/>
  <c r="J1792" i="2"/>
  <c r="BK1684" i="2"/>
  <c r="J1662" i="2"/>
  <c r="J1610" i="2"/>
  <c r="BK1532" i="2"/>
  <c r="J1506" i="2"/>
  <c r="J1391" i="2"/>
  <c r="BK1357" i="2"/>
  <c r="J1251" i="2"/>
  <c r="BK899" i="2"/>
  <c r="BK185" i="2"/>
  <c r="BK1638" i="2"/>
  <c r="J1532" i="2"/>
  <c r="BK1500" i="2"/>
  <c r="J1486" i="2"/>
  <c r="BK1436" i="2"/>
  <c r="J1371" i="2"/>
  <c r="J1284" i="2"/>
  <c r="J1191" i="2"/>
  <c r="J1070" i="2"/>
  <c r="BK676" i="2"/>
  <c r="J522" i="2"/>
  <c r="J328" i="2"/>
  <c r="BK283" i="4"/>
  <c r="J254" i="4"/>
  <c r="J216" i="4"/>
  <c r="J203" i="4"/>
  <c r="BK180" i="4"/>
  <c r="J161" i="4"/>
  <c r="BK300" i="4"/>
  <c r="J292" i="4"/>
  <c r="J277" i="4"/>
  <c r="J261" i="4"/>
  <c r="J243" i="4"/>
  <c r="J231" i="4"/>
  <c r="BK219" i="4"/>
  <c r="J211" i="4"/>
  <c r="BK205" i="4"/>
  <c r="BK179" i="4"/>
  <c r="J147" i="4"/>
  <c r="J132" i="4"/>
  <c r="J289" i="4"/>
  <c r="BK276" i="4"/>
  <c r="BK254" i="4"/>
  <c r="J300" i="4"/>
  <c r="J290" i="4"/>
  <c r="J264" i="4"/>
  <c r="J251" i="4"/>
  <c r="BK238" i="4"/>
  <c r="BK215" i="4"/>
  <c r="J195" i="4"/>
  <c r="BK177" i="4"/>
  <c r="J167" i="4"/>
  <c r="J155" i="4"/>
  <c r="BK132" i="4"/>
  <c r="BK289" i="4"/>
  <c r="J247" i="4"/>
  <c r="BK235" i="4"/>
  <c r="J213" i="4"/>
  <c r="BK186" i="4"/>
  <c r="BK175" i="4"/>
  <c r="BK148" i="4"/>
  <c r="BK290" i="4"/>
  <c r="J271" i="4"/>
  <c r="J245" i="4"/>
  <c r="J219" i="4"/>
  <c r="J198" i="4"/>
  <c r="BK193" i="4"/>
  <c r="J171" i="4"/>
  <c r="BK150" i="4"/>
  <c r="BK135" i="4"/>
  <c r="J1483" i="2"/>
  <c r="BK1442" i="2"/>
  <c r="BK1391" i="2"/>
  <c r="J1280" i="2"/>
  <c r="BK1168" i="2"/>
  <c r="BK980" i="2"/>
  <c r="J625" i="2"/>
  <c r="BK482" i="2"/>
  <c r="J1657" i="2"/>
  <c r="BK1610" i="2"/>
  <c r="J1560" i="2"/>
  <c r="BK1502" i="2"/>
  <c r="BK1477" i="2"/>
  <c r="BK1421" i="2"/>
  <c r="J1409" i="2"/>
  <c r="J1317" i="2"/>
  <c r="BK1273" i="2"/>
  <c r="BK709" i="2"/>
  <c r="BK601" i="2"/>
  <c r="BK310" i="2"/>
  <c r="J1804" i="2"/>
  <c r="J1622" i="2"/>
  <c r="J1594" i="2"/>
  <c r="BK1574" i="2"/>
  <c r="J1524" i="2"/>
  <c r="J1448" i="2"/>
  <c r="J1366" i="2"/>
  <c r="J1291" i="2"/>
  <c r="J770" i="2"/>
  <c r="J511" i="2"/>
  <c r="J202" i="2"/>
  <c r="J1794" i="2"/>
  <c r="BK1743" i="2"/>
  <c r="BK1714" i="2"/>
  <c r="BK1698" i="2"/>
  <c r="J1674" i="2"/>
  <c r="J1638" i="2"/>
  <c r="BK1570" i="2"/>
  <c r="BK1515" i="2"/>
  <c r="BK1454" i="2"/>
  <c r="BK1409" i="2"/>
  <c r="BK1366" i="2"/>
  <c r="J1345" i="2"/>
  <c r="BK1278" i="2"/>
  <c r="J1123" i="2"/>
  <c r="J482" i="2"/>
  <c r="J168" i="2"/>
  <c r="J1698" i="2"/>
  <c r="BK1666" i="2"/>
  <c r="BK1580" i="2"/>
  <c r="J1535" i="2"/>
  <c r="J1509" i="2"/>
  <c r="J1383" i="2"/>
  <c r="BK1304" i="2"/>
  <c r="BK1191" i="2"/>
  <c r="J1061" i="2"/>
  <c r="J601" i="2"/>
  <c r="BK157" i="2"/>
  <c r="BK1662" i="2"/>
  <c r="BK1630" i="2"/>
  <c r="BK1510" i="2"/>
  <c r="J1502" i="2"/>
  <c r="J1480" i="2"/>
  <c r="J1421" i="2"/>
  <c r="J1353" i="2"/>
  <c r="BK1276" i="2"/>
  <c r="BK1187" i="2"/>
  <c r="J980" i="2"/>
  <c r="BK616" i="2"/>
  <c r="J504" i="2"/>
  <c r="J287" i="4"/>
  <c r="J256" i="4"/>
  <c r="BK211" i="4"/>
  <c r="J188" i="4"/>
  <c r="BK164" i="4"/>
  <c r="BK136" i="4"/>
  <c r="J298" i="4"/>
  <c r="BK279" i="4"/>
  <c r="J260" i="4"/>
  <c r="BK243" i="4"/>
  <c r="J240" i="4"/>
  <c r="BK230" i="4"/>
  <c r="J215" i="4"/>
  <c r="J208" i="4"/>
  <c r="J182" i="4"/>
  <c r="J170" i="4"/>
  <c r="J156" i="4"/>
  <c r="J299" i="4"/>
  <c r="BK287" i="4"/>
  <c r="J249" i="4"/>
  <c r="BK245" i="4"/>
  <c r="J235" i="4"/>
  <c r="BK233" i="4"/>
  <c r="BK232" i="4"/>
  <c r="J228" i="4"/>
  <c r="BK223" i="4"/>
  <c r="J220" i="4"/>
  <c r="J214" i="4"/>
  <c r="J210" i="4"/>
  <c r="J200" i="4"/>
  <c r="BK199" i="4"/>
  <c r="BK198" i="4"/>
  <c r="BK190" i="4"/>
  <c r="J186" i="4"/>
  <c r="J183" i="4"/>
  <c r="J180" i="4"/>
  <c r="BK174" i="4"/>
  <c r="BK173" i="4"/>
  <c r="J169" i="4"/>
  <c r="BK167" i="4"/>
  <c r="BK166" i="4"/>
  <c r="J162" i="4"/>
  <c r="J159" i="4"/>
  <c r="J152" i="4"/>
  <c r="J142" i="4"/>
  <c r="BK298" i="4"/>
  <c r="J274" i="4"/>
  <c r="J257" i="4"/>
  <c r="J244" i="4"/>
  <c r="BK220" i="4"/>
  <c r="BK201" i="4"/>
  <c r="BK181" i="4"/>
  <c r="BK161" i="4"/>
  <c r="J146" i="4"/>
  <c r="BK296" i="4"/>
  <c r="J270" i="4"/>
  <c r="BK256" i="4"/>
  <c r="BK239" i="4"/>
  <c r="BK208" i="4"/>
  <c r="BK184" i="4"/>
  <c r="J176" i="4"/>
  <c r="BK152" i="4"/>
  <c r="BK139" i="4"/>
  <c r="J283" i="4"/>
  <c r="BK270" i="4"/>
  <c r="BK250" i="4"/>
  <c r="J232" i="4"/>
  <c r="J222" i="4"/>
  <c r="J197" i="4"/>
  <c r="BK192" i="4"/>
  <c r="J165" i="4"/>
  <c r="BK145" i="4"/>
  <c r="J1510" i="2"/>
  <c r="J1430" i="2"/>
  <c r="BK1385" i="2"/>
  <c r="BK1296" i="2"/>
  <c r="BK1199" i="2"/>
  <c r="BK741" i="2"/>
  <c r="J553" i="2"/>
  <c r="BK343" i="2"/>
  <c r="J1645" i="2"/>
  <c r="J1602" i="2"/>
  <c r="BK1545" i="2"/>
  <c r="J1495" i="2"/>
  <c r="J1436" i="2"/>
  <c r="BK1411" i="2"/>
  <c r="J1357" i="2"/>
  <c r="BK1284" i="2"/>
  <c r="J1102" i="2"/>
  <c r="J647" i="2"/>
  <c r="BK443" i="2"/>
  <c r="J157" i="2"/>
  <c r="J1652" i="2"/>
  <c r="BK1594" i="2"/>
  <c r="J1566" i="2"/>
  <c r="BK1505" i="2"/>
  <c r="J1427" i="2"/>
  <c r="J1364" i="2"/>
  <c r="BK1317" i="2"/>
  <c r="J1199" i="2"/>
  <c r="J1099" i="2"/>
  <c r="J705" i="2"/>
  <c r="J475" i="2"/>
  <c r="J146" i="2"/>
  <c r="BK1800" i="2"/>
  <c r="BK1780" i="2"/>
  <c r="BK1768" i="2"/>
  <c r="BK1710" i="2"/>
  <c r="J1678" i="2"/>
  <c r="J1612" i="2"/>
  <c r="BK1566" i="2"/>
  <c r="J1545" i="2"/>
  <c r="BK1514" i="2"/>
  <c r="BK1445" i="2"/>
  <c r="BK1401" i="2"/>
  <c r="BK1323" i="2"/>
  <c r="J1096" i="2"/>
  <c r="J424" i="2"/>
  <c r="BK1802" i="2"/>
  <c r="BK1689" i="2"/>
  <c r="J1670" i="2"/>
  <c r="BK1634" i="2"/>
  <c r="BK1563" i="2"/>
  <c r="J1519" i="2"/>
  <c r="J1477" i="2"/>
  <c r="J1393" i="2"/>
  <c r="J1329" i="2"/>
  <c r="J1235" i="2"/>
  <c r="BK647" i="2"/>
  <c r="BK229" i="2"/>
  <c r="BK1649" i="2"/>
  <c r="BK1535" i="2"/>
  <c r="BK1506" i="2"/>
  <c r="J1490" i="2"/>
  <c r="BK1448" i="2"/>
  <c r="J1395" i="2"/>
  <c r="J1287" i="2"/>
  <c r="J1247" i="2"/>
  <c r="J1172" i="2"/>
  <c r="BK870" i="2"/>
  <c r="J584" i="2"/>
  <c r="J516" i="2"/>
  <c r="BK424" i="2"/>
  <c r="BK295" i="4"/>
  <c r="J288" i="4"/>
  <c r="BK231" i="4"/>
  <c r="BK207" i="4"/>
  <c r="J199" i="4"/>
  <c r="BK176" i="4"/>
  <c r="J148" i="4"/>
  <c r="J133" i="4"/>
  <c r="J286" i="4"/>
  <c r="BK262" i="4"/>
  <c r="J252" i="4"/>
  <c r="J233" i="4"/>
  <c r="BK228" i="4"/>
  <c r="J212" i="4"/>
  <c r="J206" i="4"/>
  <c r="J185" i="4"/>
  <c r="BK172" i="4"/>
  <c r="J145" i="4"/>
  <c r="BK293" i="4"/>
  <c r="BK281" i="4"/>
  <c r="BK257" i="4"/>
  <c r="BK137" i="4"/>
  <c r="BK297" i="4"/>
  <c r="BK272" i="4"/>
  <c r="J255" i="4"/>
  <c r="BK247" i="4"/>
  <c r="BK212" i="4"/>
  <c r="J178" i="4"/>
  <c r="J168" i="4"/>
  <c r="J163" i="4"/>
  <c r="BK142" i="4"/>
  <c r="BK294" i="4"/>
  <c r="J265" i="4"/>
  <c r="J253" i="4"/>
  <c r="J237" i="4"/>
  <c r="BK214" i="4"/>
  <c r="J192" i="4"/>
  <c r="J181" i="4"/>
  <c r="BK149" i="4"/>
  <c r="J136" i="4"/>
  <c r="J280" i="4"/>
  <c r="BK264" i="4"/>
  <c r="BK244" i="4"/>
  <c r="J218" i="4"/>
  <c r="BK196" i="4"/>
  <c r="BK162" i="4"/>
  <c r="J138" i="4"/>
  <c r="J437" i="2"/>
  <c r="J1616" i="2"/>
  <c r="BK1586" i="2"/>
  <c r="BK1559" i="2"/>
  <c r="BK1486" i="2"/>
  <c r="J1385" i="2"/>
  <c r="BK1359" i="2"/>
  <c r="J1278" i="2"/>
  <c r="BK1147" i="2"/>
  <c r="J676" i="2"/>
  <c r="BK328" i="2"/>
  <c r="J1802" i="2"/>
  <c r="BK1784" i="2"/>
  <c r="J1774" i="2"/>
  <c r="J1714" i="2"/>
  <c r="J1680" i="2"/>
  <c r="BK1652" i="2"/>
  <c r="BK1606" i="2"/>
  <c r="BK1549" i="2"/>
  <c r="BK1480" i="2"/>
  <c r="J1442" i="2"/>
  <c r="BK1397" i="2"/>
  <c r="BK1353" i="2"/>
  <c r="BK1307" i="2"/>
  <c r="BK1235" i="2"/>
  <c r="J899" i="2"/>
  <c r="J229" i="2"/>
  <c r="BK1680" i="2"/>
  <c r="J1649" i="2"/>
  <c r="J1626" i="2"/>
  <c r="J1590" i="2"/>
  <c r="J1549" i="2"/>
  <c r="BK1460" i="2"/>
  <c r="BK1378" i="2"/>
  <c r="BK1291" i="2"/>
  <c r="J1147" i="2"/>
  <c r="BK1066" i="2"/>
  <c r="J599" i="2"/>
  <c r="AS94" i="1"/>
  <c r="J1411" i="2"/>
  <c r="BK1335" i="2"/>
  <c r="BK1195" i="2"/>
  <c r="J1144" i="2"/>
  <c r="BK625" i="2"/>
  <c r="J443" i="2"/>
  <c r="BK146" i="2"/>
  <c r="J293" i="4"/>
  <c r="J272" i="4"/>
  <c r="BK225" i="4"/>
  <c r="J205" i="4"/>
  <c r="J184" i="4"/>
  <c r="BK147" i="4"/>
  <c r="J134" i="4"/>
  <c r="J294" i="4"/>
  <c r="J276" i="4"/>
  <c r="BK259" i="4"/>
  <c r="J190" i="4"/>
  <c r="J177" i="4"/>
  <c r="BK165" i="4"/>
  <c r="J296" i="4"/>
  <c r="BK285" i="4"/>
  <c r="BK271" i="4"/>
  <c r="BK255" i="4"/>
  <c r="J135" i="4"/>
  <c r="BK280" i="4"/>
  <c r="J263" i="4"/>
  <c r="J250" i="4"/>
  <c r="J239" i="4"/>
  <c r="J217" i="4"/>
  <c r="BK183" i="4"/>
  <c r="BK170" i="4"/>
  <c r="BK159" i="4"/>
  <c r="J150" i="4"/>
  <c r="BK299" i="4"/>
  <c r="J258" i="4"/>
  <c r="BK240" i="4"/>
  <c r="J229" i="4"/>
  <c r="BK200" i="4"/>
  <c r="BK182" i="4"/>
  <c r="BK163" i="4"/>
  <c r="J144" i="4"/>
  <c r="BK286" i="4"/>
  <c r="J279" i="4"/>
  <c r="BK263" i="4"/>
  <c r="J241" i="4"/>
  <c r="J225" i="4"/>
  <c r="J209" i="4"/>
  <c r="BK188" i="4"/>
  <c r="J149" i="4"/>
  <c r="B33" i="6" l="1"/>
  <c r="B3" i="6"/>
  <c r="J34" i="3"/>
  <c r="AW96" i="1" s="1"/>
  <c r="P145" i="2"/>
  <c r="R145" i="2"/>
  <c r="BK179" i="2"/>
  <c r="J179" i="2"/>
  <c r="J99" i="2"/>
  <c r="R179" i="2"/>
  <c r="BK1074" i="2"/>
  <c r="J1074" i="2" s="1"/>
  <c r="J102" i="2" s="1"/>
  <c r="P1272" i="2"/>
  <c r="R1286" i="2"/>
  <c r="BK1352" i="2"/>
  <c r="J1352" i="2" s="1"/>
  <c r="J108" i="2" s="1"/>
  <c r="P1396" i="2"/>
  <c r="T1396" i="2"/>
  <c r="P1410" i="2"/>
  <c r="R1410" i="2"/>
  <c r="BK1501" i="2"/>
  <c r="J1501" i="2" s="1"/>
  <c r="J112" i="2" s="1"/>
  <c r="R1575" i="2"/>
  <c r="BK1679" i="2"/>
  <c r="J1679" i="2"/>
  <c r="J117" i="2" s="1"/>
  <c r="R1799" i="2"/>
  <c r="R1798" i="2" s="1"/>
  <c r="BK131" i="4"/>
  <c r="J131" i="4" s="1"/>
  <c r="J98" i="4" s="1"/>
  <c r="T160" i="4"/>
  <c r="BK201" i="2"/>
  <c r="J201" i="2" s="1"/>
  <c r="J101" i="2" s="1"/>
  <c r="R1074" i="2"/>
  <c r="T1272" i="2"/>
  <c r="BK1286" i="2"/>
  <c r="J1286" i="2"/>
  <c r="J106" i="2"/>
  <c r="T1295" i="2"/>
  <c r="BK1396" i="2"/>
  <c r="J1396" i="2"/>
  <c r="J109" i="2"/>
  <c r="R1396" i="2"/>
  <c r="BK1410" i="2"/>
  <c r="J1410" i="2"/>
  <c r="J110" i="2"/>
  <c r="T1410" i="2"/>
  <c r="R1501" i="2"/>
  <c r="BK1575" i="2"/>
  <c r="J1575" i="2" s="1"/>
  <c r="J114" i="2" s="1"/>
  <c r="T1644" i="2"/>
  <c r="R1651" i="2"/>
  <c r="T1679" i="2"/>
  <c r="T1767" i="2"/>
  <c r="P1799" i="2"/>
  <c r="P1798" i="2"/>
  <c r="BK143" i="4"/>
  <c r="J143" i="4"/>
  <c r="J99" i="4" s="1"/>
  <c r="R160" i="4"/>
  <c r="BK204" i="4"/>
  <c r="J204" i="4"/>
  <c r="J103" i="4" s="1"/>
  <c r="R236" i="4"/>
  <c r="R201" i="2"/>
  <c r="R144" i="2" s="1"/>
  <c r="BK1272" i="2"/>
  <c r="J1272" i="2"/>
  <c r="J103" i="2"/>
  <c r="P1286" i="2"/>
  <c r="T1286" i="2"/>
  <c r="T1352" i="2"/>
  <c r="T1420" i="2"/>
  <c r="P1536" i="2"/>
  <c r="R1536" i="2"/>
  <c r="BK1644" i="2"/>
  <c r="J1644" i="2"/>
  <c r="J115" i="2" s="1"/>
  <c r="P1679" i="2"/>
  <c r="T131" i="4"/>
  <c r="T143" i="4"/>
  <c r="T128" i="4" s="1"/>
  <c r="P153" i="4"/>
  <c r="T153" i="4"/>
  <c r="T189" i="4"/>
  <c r="BK236" i="4"/>
  <c r="J236" i="4" s="1"/>
  <c r="J105" i="4" s="1"/>
  <c r="BK145" i="2"/>
  <c r="J145" i="2" s="1"/>
  <c r="J98" i="2" s="1"/>
  <c r="T145" i="2"/>
  <c r="T144" i="2" s="1"/>
  <c r="P179" i="2"/>
  <c r="P144" i="2" s="1"/>
  <c r="T179" i="2"/>
  <c r="P1074" i="2"/>
  <c r="BK1295" i="2"/>
  <c r="J1295" i="2" s="1"/>
  <c r="J107" i="2" s="1"/>
  <c r="R1352" i="2"/>
  <c r="P1420" i="2"/>
  <c r="T1501" i="2"/>
  <c r="P1575" i="2"/>
  <c r="R1644" i="2"/>
  <c r="T1651" i="2"/>
  <c r="R1679" i="2"/>
  <c r="BK1767" i="2"/>
  <c r="J1767" i="2" s="1"/>
  <c r="J119" i="2" s="1"/>
  <c r="T1799" i="2"/>
  <c r="T1798" i="2"/>
  <c r="P131" i="4"/>
  <c r="BK160" i="4"/>
  <c r="J160" i="4" s="1"/>
  <c r="J101" i="4" s="1"/>
  <c r="P189" i="4"/>
  <c r="R204" i="4"/>
  <c r="R226" i="4"/>
  <c r="T226" i="4"/>
  <c r="P268" i="4"/>
  <c r="T201" i="2"/>
  <c r="R1272" i="2"/>
  <c r="R1295" i="2"/>
  <c r="BK1420" i="2"/>
  <c r="J1420" i="2" s="1"/>
  <c r="J111" i="2" s="1"/>
  <c r="P1501" i="2"/>
  <c r="T1575" i="2"/>
  <c r="BK1651" i="2"/>
  <c r="J1651" i="2" s="1"/>
  <c r="J116" i="2" s="1"/>
  <c r="R1767" i="2"/>
  <c r="BK1799" i="2"/>
  <c r="J1799" i="2"/>
  <c r="J122" i="2"/>
  <c r="P143" i="4"/>
  <c r="P128" i="4" s="1"/>
  <c r="AU97" i="1" s="1"/>
  <c r="P160" i="4"/>
  <c r="R189" i="4"/>
  <c r="T204" i="4"/>
  <c r="P226" i="4"/>
  <c r="T236" i="4"/>
  <c r="T268" i="4"/>
  <c r="T275" i="4"/>
  <c r="P201" i="2"/>
  <c r="T1074" i="2"/>
  <c r="P1295" i="2"/>
  <c r="P1352" i="2"/>
  <c r="R1420" i="2"/>
  <c r="BK1536" i="2"/>
  <c r="J1536" i="2"/>
  <c r="J113" i="2"/>
  <c r="T1536" i="2"/>
  <c r="P1644" i="2"/>
  <c r="P1651" i="2"/>
  <c r="P1767" i="2"/>
  <c r="R131" i="4"/>
  <c r="R143" i="4"/>
  <c r="R128" i="4" s="1"/>
  <c r="BK153" i="4"/>
  <c r="J153" i="4" s="1"/>
  <c r="J100" i="4" s="1"/>
  <c r="R153" i="4"/>
  <c r="BK189" i="4"/>
  <c r="J189" i="4" s="1"/>
  <c r="J102" i="4" s="1"/>
  <c r="P204" i="4"/>
  <c r="BK226" i="4"/>
  <c r="J226" i="4" s="1"/>
  <c r="J104" i="4" s="1"/>
  <c r="P236" i="4"/>
  <c r="BK268" i="4"/>
  <c r="J268" i="4" s="1"/>
  <c r="J106" i="4" s="1"/>
  <c r="R268" i="4"/>
  <c r="BK275" i="4"/>
  <c r="J275" i="4" s="1"/>
  <c r="J107" i="4" s="1"/>
  <c r="P275" i="4"/>
  <c r="R275" i="4"/>
  <c r="BK284" i="4"/>
  <c r="J284" i="4"/>
  <c r="J108" i="4"/>
  <c r="P284" i="4"/>
  <c r="R284" i="4"/>
  <c r="T284" i="4"/>
  <c r="BK189" i="2"/>
  <c r="BK144" i="2" s="1"/>
  <c r="J144" i="2" s="1"/>
  <c r="J97" i="2" s="1"/>
  <c r="J189" i="2"/>
  <c r="J100" i="2" s="1"/>
  <c r="BK1793" i="2"/>
  <c r="J1793" i="2" s="1"/>
  <c r="J120" i="2" s="1"/>
  <c r="BK1283" i="2"/>
  <c r="J1283" i="2" s="1"/>
  <c r="J104" i="2" s="1"/>
  <c r="BK129" i="4"/>
  <c r="BK1718" i="2"/>
  <c r="J1718" i="2"/>
  <c r="J118" i="2" s="1"/>
  <c r="BK1803" i="2"/>
  <c r="J1803" i="2"/>
  <c r="J123" i="2" s="1"/>
  <c r="BE134" i="4"/>
  <c r="BE147" i="4"/>
  <c r="BE148" i="4"/>
  <c r="BE152" i="4"/>
  <c r="BE155" i="4"/>
  <c r="BE161" i="4"/>
  <c r="BE166" i="4"/>
  <c r="BE178" i="4"/>
  <c r="BE186" i="4"/>
  <c r="BE194" i="4"/>
  <c r="BE208" i="4"/>
  <c r="BE213" i="4"/>
  <c r="BE214" i="4"/>
  <c r="BE220" i="4"/>
  <c r="BE228" i="4"/>
  <c r="BE229" i="4"/>
  <c r="BE235" i="4"/>
  <c r="BE239" i="4"/>
  <c r="BE257" i="4"/>
  <c r="BE258" i="4"/>
  <c r="BE276" i="4"/>
  <c r="BE285" i="4"/>
  <c r="BE289" i="4"/>
  <c r="J89" i="4"/>
  <c r="E118" i="4"/>
  <c r="BE132" i="4"/>
  <c r="BE142" i="4"/>
  <c r="BE162" i="4"/>
  <c r="BE164" i="4"/>
  <c r="BE165" i="4"/>
  <c r="BE173" i="4"/>
  <c r="BE183" i="4"/>
  <c r="BE190" i="4"/>
  <c r="BE191" i="4"/>
  <c r="BE195" i="4"/>
  <c r="BE197" i="4"/>
  <c r="BE207" i="4"/>
  <c r="BE211" i="4"/>
  <c r="BE212" i="4"/>
  <c r="BE216" i="4"/>
  <c r="BE225" i="4"/>
  <c r="BE231" i="4"/>
  <c r="BE233" i="4"/>
  <c r="BE238" i="4"/>
  <c r="BE249" i="4"/>
  <c r="BE250" i="4"/>
  <c r="BE259" i="4"/>
  <c r="BE260" i="4"/>
  <c r="BE267" i="4"/>
  <c r="BE279" i="4"/>
  <c r="BE280" i="4"/>
  <c r="BE287" i="4"/>
  <c r="BE290" i="4"/>
  <c r="BE293" i="4"/>
  <c r="BE297" i="4"/>
  <c r="BE130" i="4"/>
  <c r="BE137" i="4"/>
  <c r="BE139" i="4"/>
  <c r="BE145" i="4"/>
  <c r="BE156" i="4"/>
  <c r="BE169" i="4"/>
  <c r="BE171" i="4"/>
  <c r="BE174" i="4"/>
  <c r="BE180" i="4"/>
  <c r="BE182" i="4"/>
  <c r="BE196" i="4"/>
  <c r="BE203" i="4"/>
  <c r="BE205" i="4"/>
  <c r="BE230" i="4"/>
  <c r="BE237" i="4"/>
  <c r="BE241" i="4"/>
  <c r="BE254" i="4"/>
  <c r="BE256" i="4"/>
  <c r="BE261" i="4"/>
  <c r="BE262" i="4"/>
  <c r="BE277" i="4"/>
  <c r="BE281" i="4"/>
  <c r="BE296" i="4"/>
  <c r="BE299" i="4"/>
  <c r="BE133" i="4"/>
  <c r="BE136" i="4"/>
  <c r="BE138" i="4"/>
  <c r="BE140" i="4"/>
  <c r="BE149" i="4"/>
  <c r="BE150" i="4"/>
  <c r="BE154" i="4"/>
  <c r="BE168" i="4"/>
  <c r="BE172" i="4"/>
  <c r="BE184" i="4"/>
  <c r="BE185" i="4"/>
  <c r="BE206" i="4"/>
  <c r="BE215" i="4"/>
  <c r="BE227" i="4"/>
  <c r="BE251" i="4"/>
  <c r="BE265" i="4"/>
  <c r="BE270" i="4"/>
  <c r="BE274" i="4"/>
  <c r="BE283" i="4"/>
  <c r="BE286" i="4"/>
  <c r="BE288" i="4"/>
  <c r="BE292" i="4"/>
  <c r="BE294" i="4"/>
  <c r="BE295" i="4"/>
  <c r="BE298" i="4"/>
  <c r="F125" i="4"/>
  <c r="BE144" i="4"/>
  <c r="BE176" i="4"/>
  <c r="BE188" i="4"/>
  <c r="BE192" i="4"/>
  <c r="BE199" i="4"/>
  <c r="BE200" i="4"/>
  <c r="BE209" i="4"/>
  <c r="BE217" i="4"/>
  <c r="BE218" i="4"/>
  <c r="BE232" i="4"/>
  <c r="BE242" i="4"/>
  <c r="BE243" i="4"/>
  <c r="BE245" i="4"/>
  <c r="BE248" i="4"/>
  <c r="BE263" i="4"/>
  <c r="BE271" i="4"/>
  <c r="BE272" i="4"/>
  <c r="BE278" i="4"/>
  <c r="BE291" i="4"/>
  <c r="BE300" i="4"/>
  <c r="BE135" i="4"/>
  <c r="BE146" i="4"/>
  <c r="BE157" i="4"/>
  <c r="BE159" i="4"/>
  <c r="BE163" i="4"/>
  <c r="BE167" i="4"/>
  <c r="BE170" i="4"/>
  <c r="BE175" i="4"/>
  <c r="BE177" i="4"/>
  <c r="BE179" i="4"/>
  <c r="BE181" i="4"/>
  <c r="BE193" i="4"/>
  <c r="BE198" i="4"/>
  <c r="BE201" i="4"/>
  <c r="BE210" i="4"/>
  <c r="BE219" i="4"/>
  <c r="BE221" i="4"/>
  <c r="BE222" i="4"/>
  <c r="BE223" i="4"/>
  <c r="BE240" i="4"/>
  <c r="BE244" i="4"/>
  <c r="BE246" i="4"/>
  <c r="BE247" i="4"/>
  <c r="BE252" i="4"/>
  <c r="BE253" i="4"/>
  <c r="BE255" i="4"/>
  <c r="BE264" i="4"/>
  <c r="BE269" i="4"/>
  <c r="BE282" i="4"/>
  <c r="E85" i="3"/>
  <c r="F92" i="3"/>
  <c r="J112" i="3"/>
  <c r="BA96" i="1"/>
  <c r="BC96" i="1"/>
  <c r="J89" i="2"/>
  <c r="BE343" i="2"/>
  <c r="BE482" i="2"/>
  <c r="BE511" i="2"/>
  <c r="BE601" i="2"/>
  <c r="BE1351" i="2"/>
  <c r="BE1359" i="2"/>
  <c r="BE1373" i="2"/>
  <c r="BE1433" i="2"/>
  <c r="BE1445" i="2"/>
  <c r="BE1454" i="2"/>
  <c r="BE1477" i="2"/>
  <c r="BE1510" i="2"/>
  <c r="BE1530" i="2"/>
  <c r="BE1545" i="2"/>
  <c r="BE1554" i="2"/>
  <c r="BE1558" i="2"/>
  <c r="BE1559" i="2"/>
  <c r="BE1570" i="2"/>
  <c r="BE1602" i="2"/>
  <c r="BE1612" i="2"/>
  <c r="BE1804" i="2"/>
  <c r="F140" i="2"/>
  <c r="BE146" i="2"/>
  <c r="BE190" i="2"/>
  <c r="BE437" i="2"/>
  <c r="BE635" i="2"/>
  <c r="BE676" i="2"/>
  <c r="BE770" i="2"/>
  <c r="BE789" i="2"/>
  <c r="BE980" i="2"/>
  <c r="BE1096" i="2"/>
  <c r="BE1102" i="2"/>
  <c r="BE1144" i="2"/>
  <c r="BE1199" i="2"/>
  <c r="BE1203" i="2"/>
  <c r="BE1277" i="2"/>
  <c r="BE1278" i="2"/>
  <c r="BE1284" i="2"/>
  <c r="BE1287" i="2"/>
  <c r="BE1296" i="2"/>
  <c r="BE1323" i="2"/>
  <c r="BE1366" i="2"/>
  <c r="BE1415" i="2"/>
  <c r="BE1424" i="2"/>
  <c r="BE1427" i="2"/>
  <c r="BE1474" i="2"/>
  <c r="BE1480" i="2"/>
  <c r="BE1490" i="2"/>
  <c r="BE1514" i="2"/>
  <c r="BE1541" i="2"/>
  <c r="BE1566" i="2"/>
  <c r="BE1574" i="2"/>
  <c r="BE1600" i="2"/>
  <c r="BE1616" i="2"/>
  <c r="BE1657" i="2"/>
  <c r="BE1670" i="2"/>
  <c r="BE1674" i="2"/>
  <c r="BE1684" i="2"/>
  <c r="BE1689" i="2"/>
  <c r="BE1784" i="2"/>
  <c r="E133" i="2"/>
  <c r="BE450" i="2"/>
  <c r="BE504" i="2"/>
  <c r="BE774" i="2"/>
  <c r="BE870" i="2"/>
  <c r="BE1061" i="2"/>
  <c r="BE1075" i="2"/>
  <c r="BE1168" i="2"/>
  <c r="BE1172" i="2"/>
  <c r="BE1247" i="2"/>
  <c r="BE1251" i="2"/>
  <c r="BE1276" i="2"/>
  <c r="BE1291" i="2"/>
  <c r="BE1317" i="2"/>
  <c r="BE1357" i="2"/>
  <c r="BE1364" i="2"/>
  <c r="BE1411" i="2"/>
  <c r="BE1419" i="2"/>
  <c r="BE1421" i="2"/>
  <c r="BE1436" i="2"/>
  <c r="BE1439" i="2"/>
  <c r="BE1486" i="2"/>
  <c r="BE1519" i="2"/>
  <c r="BE1535" i="2"/>
  <c r="BE1537" i="2"/>
  <c r="BE1586" i="2"/>
  <c r="BE1590" i="2"/>
  <c r="BE1594" i="2"/>
  <c r="BE1626" i="2"/>
  <c r="BE1630" i="2"/>
  <c r="BE1642" i="2"/>
  <c r="BE1645" i="2"/>
  <c r="BE1649" i="2"/>
  <c r="BE1662" i="2"/>
  <c r="BE1678" i="2"/>
  <c r="BE1680" i="2"/>
  <c r="BE1694" i="2"/>
  <c r="BE1698" i="2"/>
  <c r="BE1703" i="2"/>
  <c r="BE1710" i="2"/>
  <c r="BE1714" i="2"/>
  <c r="BE1719" i="2"/>
  <c r="BE1743" i="2"/>
  <c r="BE1768" i="2"/>
  <c r="BE1774" i="2"/>
  <c r="BE1780" i="2"/>
  <c r="BE1794" i="2"/>
  <c r="BE1800" i="2"/>
  <c r="BE1801" i="2"/>
  <c r="BE157" i="2"/>
  <c r="BE185" i="2"/>
  <c r="BE207" i="2"/>
  <c r="BE218" i="2"/>
  <c r="BE443" i="2"/>
  <c r="BE470" i="2"/>
  <c r="BE475" i="2"/>
  <c r="BE584" i="2"/>
  <c r="BE647" i="2"/>
  <c r="BE705" i="2"/>
  <c r="BE709" i="2"/>
  <c r="BE741" i="2"/>
  <c r="BE899" i="2"/>
  <c r="BE1066" i="2"/>
  <c r="BE1187" i="2"/>
  <c r="BE1191" i="2"/>
  <c r="BE1245" i="2"/>
  <c r="BE1273" i="2"/>
  <c r="BE1329" i="2"/>
  <c r="BE1343" i="2"/>
  <c r="BE1378" i="2"/>
  <c r="BE1383" i="2"/>
  <c r="BE1395" i="2"/>
  <c r="BE1401" i="2"/>
  <c r="BE1409" i="2"/>
  <c r="BE1430" i="2"/>
  <c r="BE1442" i="2"/>
  <c r="BE1460" i="2"/>
  <c r="BE1483" i="2"/>
  <c r="BE1500" i="2"/>
  <c r="BE1502" i="2"/>
  <c r="BE1532" i="2"/>
  <c r="BE1549" i="2"/>
  <c r="BE1560" i="2"/>
  <c r="BE1563" i="2"/>
  <c r="BE1610" i="2"/>
  <c r="BE1638" i="2"/>
  <c r="BE1643" i="2"/>
  <c r="BE180" i="2"/>
  <c r="BE202" i="2"/>
  <c r="BE424" i="2"/>
  <c r="BE516" i="2"/>
  <c r="BE553" i="2"/>
  <c r="BE599" i="2"/>
  <c r="BE616" i="2"/>
  <c r="BE625" i="2"/>
  <c r="BE1070" i="2"/>
  <c r="BE1099" i="2"/>
  <c r="BE1123" i="2"/>
  <c r="BE1280" i="2"/>
  <c r="BE1315" i="2"/>
  <c r="BE1335" i="2"/>
  <c r="BE1371" i="2"/>
  <c r="BE1385" i="2"/>
  <c r="BE1391" i="2"/>
  <c r="BE1393" i="2"/>
  <c r="BE1397" i="2"/>
  <c r="BE1405" i="2"/>
  <c r="BE1495" i="2"/>
  <c r="BE1506" i="2"/>
  <c r="BE1509" i="2"/>
  <c r="BE1515" i="2"/>
  <c r="BE1524" i="2"/>
  <c r="BE1576" i="2"/>
  <c r="BE1580" i="2"/>
  <c r="BE1606" i="2"/>
  <c r="BE1618" i="2"/>
  <c r="BE1622" i="2"/>
  <c r="BE1634" i="2"/>
  <c r="BE1652" i="2"/>
  <c r="BE1666" i="2"/>
  <c r="BE168" i="2"/>
  <c r="BE229" i="2"/>
  <c r="BE310" i="2"/>
  <c r="BE328" i="2"/>
  <c r="BE522" i="2"/>
  <c r="BE1147" i="2"/>
  <c r="BE1195" i="2"/>
  <c r="BE1235" i="2"/>
  <c r="BE1279" i="2"/>
  <c r="BE1304" i="2"/>
  <c r="BE1307" i="2"/>
  <c r="BE1345" i="2"/>
  <c r="BE1353" i="2"/>
  <c r="BE1448" i="2"/>
  <c r="BE1451" i="2"/>
  <c r="BE1457" i="2"/>
  <c r="BE1505" i="2"/>
  <c r="BE1792" i="2"/>
  <c r="BE1802" i="2"/>
  <c r="F35" i="2"/>
  <c r="BB95" i="1" s="1"/>
  <c r="J34" i="2"/>
  <c r="AW95" i="1"/>
  <c r="F34" i="4"/>
  <c r="BA97" i="1" s="1"/>
  <c r="J34" i="4"/>
  <c r="AW97" i="1" s="1"/>
  <c r="F35" i="4"/>
  <c r="BB97" i="1" s="1"/>
  <c r="F36" i="4"/>
  <c r="BC97" i="1" s="1"/>
  <c r="F37" i="4"/>
  <c r="BD97" i="1" s="1"/>
  <c r="F34" i="2"/>
  <c r="BA95" i="1" s="1"/>
  <c r="F37" i="2"/>
  <c r="BD95" i="1" s="1"/>
  <c r="F36" i="2"/>
  <c r="BC95" i="1"/>
  <c r="B4" i="6" l="1"/>
  <c r="B7" i="6" s="1"/>
  <c r="B12" i="6" s="1"/>
  <c r="C4" i="6"/>
  <c r="C7" i="6" s="1"/>
  <c r="BK128" i="4"/>
  <c r="J128" i="4" s="1"/>
  <c r="J96" i="4" s="1"/>
  <c r="C12" i="6"/>
  <c r="BB94" i="1"/>
  <c r="W31" i="1" s="1"/>
  <c r="T1285" i="2"/>
  <c r="T143" i="2"/>
  <c r="P1285" i="2"/>
  <c r="P143" i="2"/>
  <c r="AU95" i="1"/>
  <c r="AU94" i="1" s="1"/>
  <c r="R1285" i="2"/>
  <c r="R143" i="2"/>
  <c r="J129" i="4"/>
  <c r="J97" i="4"/>
  <c r="BK1798" i="2"/>
  <c r="J1798" i="2"/>
  <c r="J121" i="2"/>
  <c r="BK1285" i="2"/>
  <c r="J1285" i="2" s="1"/>
  <c r="J105" i="2" s="1"/>
  <c r="BA94" i="1"/>
  <c r="AW94" i="1" s="1"/>
  <c r="AK30" i="1" s="1"/>
  <c r="BC94" i="1"/>
  <c r="W32" i="1" s="1"/>
  <c r="BD94" i="1"/>
  <c r="W33" i="1" s="1"/>
  <c r="J30" i="4"/>
  <c r="AG97" i="1" s="1"/>
  <c r="J33" i="2"/>
  <c r="AV95" i="1" s="1"/>
  <c r="AT95" i="1" s="1"/>
  <c r="F33" i="2"/>
  <c r="AZ95" i="1" s="1"/>
  <c r="J33" i="4"/>
  <c r="AV97" i="1" s="1"/>
  <c r="AT97" i="1" s="1"/>
  <c r="F33" i="4"/>
  <c r="AZ97" i="1" s="1"/>
  <c r="C15" i="6" l="1"/>
  <c r="C19" i="6"/>
  <c r="C21" i="6" s="1"/>
  <c r="C13" i="6"/>
  <c r="C14" i="6"/>
  <c r="AX94" i="1"/>
  <c r="AN97" i="1"/>
  <c r="BK143" i="2"/>
  <c r="J143" i="2"/>
  <c r="J96" i="2"/>
  <c r="J39" i="4"/>
  <c r="W30" i="1"/>
  <c r="AY94" i="1"/>
  <c r="J30" i="2"/>
  <c r="AG95" i="1" s="1"/>
  <c r="C16" i="6" l="1"/>
  <c r="C24" i="6" s="1"/>
  <c r="I121" i="3" s="1"/>
  <c r="J39" i="2"/>
  <c r="AN95" i="1"/>
  <c r="B25" i="6" l="1"/>
  <c r="C25" i="6" s="1"/>
  <c r="C27" i="6" s="1"/>
  <c r="BK121" i="3" l="1"/>
  <c r="BK120" i="3" s="1"/>
  <c r="J121" i="3"/>
  <c r="BE121" i="3" s="1"/>
  <c r="F33" i="3" l="1"/>
  <c r="AZ96" i="1" s="1"/>
  <c r="AZ94" i="1" s="1"/>
  <c r="J33" i="3"/>
  <c r="AV96" i="1" s="1"/>
  <c r="AT96" i="1" s="1"/>
  <c r="BK119" i="3"/>
  <c r="J120" i="3"/>
  <c r="J98" i="3" s="1"/>
  <c r="J119" i="3" l="1"/>
  <c r="J97" i="3" s="1"/>
  <c r="BK118" i="3"/>
  <c r="J118" i="3" s="1"/>
  <c r="W29" i="1"/>
  <c r="AV94" i="1"/>
  <c r="AK29" i="1" l="1"/>
  <c r="AT94" i="1"/>
  <c r="J30" i="3"/>
  <c r="J96" i="3"/>
  <c r="AG96" i="1" l="1"/>
  <c r="J39" i="3"/>
  <c r="AG94" i="1" l="1"/>
  <c r="AN96" i="1"/>
  <c r="AN94" i="1" l="1"/>
  <c r="AK26" i="1"/>
  <c r="AK35" i="1" s="1"/>
</calcChain>
</file>

<file path=xl/sharedStrings.xml><?xml version="1.0" encoding="utf-8"?>
<sst xmlns="http://schemas.openxmlformats.org/spreadsheetml/2006/main" count="19647" uniqueCount="1896">
  <si>
    <t>Export Komplet</t>
  </si>
  <si>
    <t/>
  </si>
  <si>
    <t>2.0</t>
  </si>
  <si>
    <t>ZAMOK</t>
  </si>
  <si>
    <t>False</t>
  </si>
  <si>
    <t>{2d3ed690-867f-4a7d-b685-b4075ace11ce}</t>
  </si>
  <si>
    <t>0,01</t>
  </si>
  <si>
    <t>21</t>
  </si>
  <si>
    <t>12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</si>
  <si>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</si>
  <si>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</si>
  <si>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</si>
  <si>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</si>
  <si>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</si>
  <si>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KONI27</t>
  </si>
  <si>
    <t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</si>
  <si>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</si>
  <si>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KSO:</t>
  </si>
  <si>
    <t>CC-CZ:</t>
  </si>
  <si>
    <t>Místo:</t>
  </si>
  <si>
    <t>Konice</t>
  </si>
  <si>
    <t>Datum:</t>
  </si>
  <si>
    <t>5. 5. 2025</t>
  </si>
  <si>
    <t>Zadavatel:</t>
  </si>
  <si>
    <t>IČ:</t>
  </si>
  <si>
    <t>00288365</t>
  </si>
  <si>
    <t>Město Konice, Masarykovo nám. 27, 79852 Konice</t>
  </si>
  <si>
    <t>DIČ:</t>
  </si>
  <si>
    <t>CZ00288365</t>
  </si>
  <si>
    <t>Uchazeč:</t>
  </si>
  <si>
    <t>Vyplň údaj</t>
  </si>
  <si>
    <t>Projektant:</t>
  </si>
  <si>
    <t>65916565</t>
  </si>
  <si>
    <t>Tomáš Samohýl a.t., Nerudova 2421/47, Přerov 75002</t>
  </si>
  <si>
    <t>CZ6609010199</t>
  </si>
  <si>
    <t>True</t>
  </si>
  <si>
    <t>Zpracovatel:</t>
  </si>
  <si>
    <t xml:space="preserve"> 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</si>
  <si>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</si>
  <si>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</si>
  <si>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</si>
  <si>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</si>
  <si>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</si>
  <si>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</si>
  <si>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</si>
  <si>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</si>
  <si>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</si>
  <si>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</si>
  <si>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</si>
  <si>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</si>
  <si>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</si>
  <si>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</si>
  <si>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</si>
  <si>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</si>
  <si>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</si>
  <si>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</si>
  <si>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</si>
  <si>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</si>
  <si>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</si>
  <si>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</si>
  <si>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</si>
  <si>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</si>
  <si>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</si>
  <si>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</si>
  <si>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</si>
  <si>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</si>
  <si>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</si>
  <si>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</si>
  <si>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</si>
  <si>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</si>
  <si>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</si>
  <si>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</si>
  <si>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</si>
  <si>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</si>
  <si>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</si>
  <si>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</si>
  <si>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</si>
  <si>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</si>
  <si>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</si>
  <si>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</si>
  <si>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</si>
  <si>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</si>
  <si>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</si>
  <si>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/</t>
  </si>
  <si>
    <t>D.1.1</t>
  </si>
  <si>
    <t>Architektonicko - stavební řešení</t>
  </si>
  <si>
    <t>STA</t>
  </si>
  <si>
    <t>1</t>
  </si>
  <si>
    <t>{2ef62f85-c740-44f3-a20e-70aba86af42c}</t>
  </si>
  <si>
    <t>2</t>
  </si>
  <si>
    <t>D.1.4</t>
  </si>
  <si>
    <t>Zařízení silnoproudé elektrotechniky a ochrana před bleskem</t>
  </si>
  <si>
    <t>{d8243c61-6f10-48e1-a969-2699432c26eb}</t>
  </si>
  <si>
    <t>D.1.4.2</t>
  </si>
  <si>
    <t>Vytápění</t>
  </si>
  <si>
    <t>{7248bbd1-32c7-46c5-aa7c-1e218ec97ff2}</t>
  </si>
  <si>
    <t>KRYCÍ LIST SOUPISU PRACÍ</t>
  </si>
  <si>
    <t>Objekt:</t>
  </si>
  <si>
    <t>D.1.1 - Architektonicko - stavební řešení</t>
  </si>
  <si>
    <t>Ing. Martin Dudík</t>
  </si>
  <si>
    <t>REKAPITULACE ČLENĚNÍ SOUPISU PRACÍ</t>
  </si>
  <si>
    <t>Kód dílu - Popis</t>
  </si>
  <si>
    <t>Cena celkem [CZK]</t>
  </si>
  <si>
    <t>Náklady ze soupisu prací</t>
  </si>
  <si>
    <t>-1</t>
  </si>
  <si>
    <t>HSV - Práce a dodávky HSV</t>
  </si>
  <si>
    <t xml:space="preserve">    1 - Zemní práce</t>
  </si>
  <si>
    <t xml:space="preserve">    3 - Svislé a kompletní konstrukce</t>
  </si>
  <si>
    <t xml:space="preserve">    5 - Komunikace pozemní</t>
  </si>
  <si>
    <t xml:space="preserve">    6 - Úpravy povrchů, podlahy a osazování výplní</t>
  </si>
  <si>
    <t xml:space="preserve">    9 - Ostatní konstrukce a práce, bourání</t>
  </si>
  <si>
    <t xml:space="preserve">    997 - Přesun sutě</t>
  </si>
  <si>
    <t xml:space="preserve">    998 - Přesun hmot</t>
  </si>
  <si>
    <t>PSV - Práce a dodávky PSV</t>
  </si>
  <si>
    <t xml:space="preserve">    711 - Izolace proti vodě, vlhkosti a plynům</t>
  </si>
  <si>
    <t xml:space="preserve">    712 - Povlakové krytiny</t>
  </si>
  <si>
    <t xml:space="preserve">    713 - Izolace tepelné</t>
  </si>
  <si>
    <t xml:space="preserve">    762 - Konstrukce tesařské</t>
  </si>
  <si>
    <t xml:space="preserve">    763 - Konstrukce suché výstavby</t>
  </si>
  <si>
    <t xml:space="preserve">    764 - Konstrukce klempířské</t>
  </si>
  <si>
    <t xml:space="preserve">    766 - Konstrukce truhlářské</t>
  </si>
  <si>
    <t xml:space="preserve">    767 - Konstrukce zámečnické</t>
  </si>
  <si>
    <t xml:space="preserve">    771 - Podlahy z dlaždic</t>
  </si>
  <si>
    <t xml:space="preserve">    781 - Dokončovací práce - obklady</t>
  </si>
  <si>
    <t xml:space="preserve">    782 - Dokončovací práce - obklady z kamene</t>
  </si>
  <si>
    <t xml:space="preserve">    783 - Dokončovací práce - nátěry</t>
  </si>
  <si>
    <t xml:space="preserve">    784 - Dokončovací práce - malby a tapety</t>
  </si>
  <si>
    <t xml:space="preserve">    786 - Dokončovací práce - čalounické úpravy</t>
  </si>
  <si>
    <t>HZS - Hodinové zúčtovací sazby</t>
  </si>
  <si>
    <t>VRN - Vedlejší rozpočtové náklady</t>
  </si>
  <si>
    <t xml:space="preserve">    VRN3 - Zařízení staveniště</t>
  </si>
  <si>
    <t xml:space="preserve">    VRN4 - Inženýrská činnost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</si>
  <si>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</si>
  <si>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</si>
  <si>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</si>
  <si>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</si>
  <si>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</si>
  <si>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</si>
  <si>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</si>
  <si>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</si>
  <si>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</si>
  <si>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</si>
  <si>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</si>
  <si>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</si>
  <si>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</si>
  <si>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</si>
  <si>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</si>
  <si>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</si>
  <si>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</si>
  <si>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K</t>
  </si>
  <si>
    <t>113106121</t>
  </si>
  <si>
    <t>Rozebrání dlažeb komunikací pro pěší s přemístěním hmot na skládku na vzdálenost do 3 m nebo s naložením na dopravní prostředek s ložem z kameniva nebo živice a s jakoukoliv výplní spár ručně z betonových nebo kameninových dlaždic, desek nebo tvarovek</t>
  </si>
  <si>
    <t>m2</t>
  </si>
  <si>
    <t>CS ÚRS 2025 01</t>
  </si>
  <si>
    <t>4</t>
  </si>
  <si>
    <t>1929090063</t>
  </si>
  <si>
    <t>VV</t>
  </si>
  <si>
    <t>"Rozebrání dlažby pro opětovné použití - bez suti"</t>
  </si>
  <si>
    <t>"Pohled A-A"</t>
  </si>
  <si>
    <t>13,30*0,60</t>
  </si>
  <si>
    <t>"Pohled B"B"</t>
  </si>
  <si>
    <t>17,10*0,60</t>
  </si>
  <si>
    <t>"Pohled D-D"</t>
  </si>
  <si>
    <t>3,85*0,60</t>
  </si>
  <si>
    <t>"Pohled G-G"</t>
  </si>
  <si>
    <t>5,10*0,60</t>
  </si>
  <si>
    <t>Součet</t>
  </si>
  <si>
    <t>132112131</t>
  </si>
  <si>
    <t>Hloubení nezapažených rýh šířky do 800 mm ručně s urovnáním dna do předepsaného profilu a spádu v hornině třídy těžitelnosti I skupiny 1 a 2 soudržných</t>
  </si>
  <si>
    <t>m3</t>
  </si>
  <si>
    <t>-1093190353</t>
  </si>
  <si>
    <t>"Odkopání soklu"</t>
  </si>
  <si>
    <t>13,30*0,60*0,50/2</t>
  </si>
  <si>
    <t>17,10*0,60*0,50/2</t>
  </si>
  <si>
    <t>3,85*0,60*0,50/2</t>
  </si>
  <si>
    <t>5,10*0,60*0,50/2</t>
  </si>
  <si>
    <t>3</t>
  </si>
  <si>
    <t>174111101</t>
  </si>
  <si>
    <t>Zásyp sypaninou z jakékoliv horniny ručně s uložením výkopku ve vrstvách se zhutněním jam, šachet, rýh nebo kolem objektů v těchto vykopávkách</t>
  </si>
  <si>
    <t>-1094819902</t>
  </si>
  <si>
    <t>"Zpětný zásyp kolem soklu"</t>
  </si>
  <si>
    <t>Svislé a kompletní konstrukce</t>
  </si>
  <si>
    <t>310271025</t>
  </si>
  <si>
    <t>Zazdívka otvorů ve zdivu nadzákladovém pórobetonovými tvárnicemi plochy do 1 m2, tl. zdiva 250 mm, pevnost tvárnic přes P2 do P4</t>
  </si>
  <si>
    <t>-926130582</t>
  </si>
  <si>
    <t>"Poznámka č. 6 tl. zdi 500mm"</t>
  </si>
  <si>
    <t>0,30*0,30*2</t>
  </si>
  <si>
    <t>0,15*0,15*2</t>
  </si>
  <si>
    <t>5</t>
  </si>
  <si>
    <t>310271035</t>
  </si>
  <si>
    <t>Zazdívka otvorů ve zdivu nadzákladovém pórobetonovými tvárnicemi plochy do 1 m2, tl. zdiva 300 mm, pevnost tvárnic přes P2 do P4</t>
  </si>
  <si>
    <t>2002254378</t>
  </si>
  <si>
    <t>"Dozdění parapetů"</t>
  </si>
  <si>
    <t>(0,92+2,20)*0,30</t>
  </si>
  <si>
    <t>Komunikace pozemní</t>
  </si>
  <si>
    <t>6</t>
  </si>
  <si>
    <t>596811120</t>
  </si>
  <si>
    <t>Kladení dlažby z betonových nebo kameninových dlaždic komunikací pro pěší s vyplněním spár a se smetením přebytečného materiálu na vzdálenost do 3 m s ložem z kameniva těženého tl. do 30 mm velikosti dlaždic do 0,09 m2 (bez zámku), pro plochy do 50 m2</t>
  </si>
  <si>
    <t>-464937200</t>
  </si>
  <si>
    <t>"Zpětné položení dlažby"</t>
  </si>
  <si>
    <t>Úpravy povrchů, podlahy a osazování výplní</t>
  </si>
  <si>
    <t>7</t>
  </si>
  <si>
    <t>612142001</t>
  </si>
  <si>
    <t>Pletivo vnitřních ploch v ploše nebo pruzích, na plném podkladu sklovláknité vtlačené do tmelu včetně tmelu stěn</t>
  </si>
  <si>
    <t>1822279784</t>
  </si>
  <si>
    <t>"ST4"</t>
  </si>
  <si>
    <t>(2,703+1,177+2,06+0,50)*1,35</t>
  </si>
  <si>
    <t>4,17*2,19</t>
  </si>
  <si>
    <t>8</t>
  </si>
  <si>
    <t>612325302</t>
  </si>
  <si>
    <t>Vápenocementová omítka ostění nebo nadpraží štuková dvouvrstvá</t>
  </si>
  <si>
    <t>334999264</t>
  </si>
  <si>
    <t>"Oprava po výměně oken a dveří"</t>
  </si>
  <si>
    <t>(2,50+1,45+2,50)*0,20</t>
  </si>
  <si>
    <t>(2,35+2,15+2,35)*0,20</t>
  </si>
  <si>
    <t>(1,94+0,87+1,94)*0,20</t>
  </si>
  <si>
    <t>(2,10+0,70+2,10)*0,20</t>
  </si>
  <si>
    <t>(1,05+0,50+1,05)*0,20*6</t>
  </si>
  <si>
    <t>(1,75+1,15+1,75)*0,20</t>
  </si>
  <si>
    <t>(0,90+2,20+0,90)*0,20</t>
  </si>
  <si>
    <t>(0,90+0,60+0,90)*0,20</t>
  </si>
  <si>
    <t>9</t>
  </si>
  <si>
    <t>622125101</t>
  </si>
  <si>
    <t>Vyplnění spár vnějších povrchů cementovou maltou, ploch z cihel stěn</t>
  </si>
  <si>
    <t>1733689493</t>
  </si>
  <si>
    <t>"F1"</t>
  </si>
  <si>
    <t>7,50</t>
  </si>
  <si>
    <t>-0,92*0,90</t>
  </si>
  <si>
    <t>(0,90+0,92+0,90)*0,20</t>
  </si>
  <si>
    <t>-2,20*0,90</t>
  </si>
  <si>
    <t>14,20</t>
  </si>
  <si>
    <t>-0,87*1,20</t>
  </si>
  <si>
    <t>10</t>
  </si>
  <si>
    <t>622131121</t>
  </si>
  <si>
    <t>Podkladní a spojovací vrstva vnějších omítaných ploch penetrace nanášená ručně stěn</t>
  </si>
  <si>
    <t>953597959</t>
  </si>
  <si>
    <t>"Zateplení říms"</t>
  </si>
  <si>
    <t>"EPS tl.50mm"</t>
  </si>
  <si>
    <t>8,90*0,45</t>
  </si>
  <si>
    <t>9,64*0,27</t>
  </si>
  <si>
    <t>17,40*0,27</t>
  </si>
  <si>
    <t xml:space="preserve">"EPS tl. 60mm" </t>
  </si>
  <si>
    <t>0,50*9,64</t>
  </si>
  <si>
    <t>0,50*17,40</t>
  </si>
  <si>
    <t>Mezisoučet</t>
  </si>
  <si>
    <t>"Špalety"</t>
  </si>
  <si>
    <t>"A"</t>
  </si>
  <si>
    <t>(1,80+2,14+1,80+2,14)*0,50*3</t>
  </si>
  <si>
    <t>(1,78+2,28+1,78+2,28)*0,50*3</t>
  </si>
  <si>
    <t>(1,80+2,20+1,80+2,20)*0,20*3</t>
  </si>
  <si>
    <t>(3,10+2,36+3,10)*0,28</t>
  </si>
  <si>
    <t>(2,40+2,14+2,40+2,14)*0,28</t>
  </si>
  <si>
    <t>"Pohled B-B"</t>
  </si>
  <si>
    <t>(1,98+1,83+1,98+1,83)*0,30</t>
  </si>
  <si>
    <t>(1,72+2,27+1,72+2,27)*0,30*3</t>
  </si>
  <si>
    <t>(1,84+2,14+1,84+2,14)*0,30*3</t>
  </si>
  <si>
    <t>(2,50+2,20+2,50)*0,30</t>
  </si>
  <si>
    <t>"F"</t>
  </si>
  <si>
    <t>(1,15+1,70+1,15+1,70)*0,20</t>
  </si>
  <si>
    <t>(1,57+1,78+1,57+1,78)*0,20</t>
  </si>
  <si>
    <t>(1,49+1,50+1,48+1,50)*0,20</t>
  </si>
  <si>
    <t>(0,57+0,85+0,57+0,85)*0,20*4</t>
  </si>
  <si>
    <t>(1,47+1,47+1,47+1,47)*0,20</t>
  </si>
  <si>
    <t>(0,50+1,05+0,50+1,05)*0,20*2</t>
  </si>
  <si>
    <t>(0,94+1,27+0,94)*0,20</t>
  </si>
  <si>
    <t>(0,92+2,42+0,92+1,15)*0,20</t>
  </si>
  <si>
    <t>"EPS tl- 120mm"</t>
  </si>
  <si>
    <t>156,00</t>
  </si>
  <si>
    <t>-1,80*2,14*3</t>
  </si>
  <si>
    <t>-1,78*2,28*3</t>
  </si>
  <si>
    <t>-1,80*2,20*3</t>
  </si>
  <si>
    <t>-1,65*2,25</t>
  </si>
  <si>
    <t>-6,00</t>
  </si>
  <si>
    <t>-2,40*2,14</t>
  </si>
  <si>
    <t>192,00</t>
  </si>
  <si>
    <t>-1,98*1,83</t>
  </si>
  <si>
    <t>-1,72*2,27*3</t>
  </si>
  <si>
    <t>-1,84*2,14*3</t>
  </si>
  <si>
    <t>-2,20*1,96</t>
  </si>
  <si>
    <t>"EPS tl. 160mm"</t>
  </si>
  <si>
    <t>"Pohled C-C"</t>
  </si>
  <si>
    <t>47,27</t>
  </si>
  <si>
    <t>54,70</t>
  </si>
  <si>
    <t>-1,15*1,70</t>
  </si>
  <si>
    <t>-1,57*1,78</t>
  </si>
  <si>
    <t>-2,10</t>
  </si>
  <si>
    <t>54,00</t>
  </si>
  <si>
    <t>-1,49*1,50</t>
  </si>
  <si>
    <t>-0,574*0,85*4</t>
  </si>
  <si>
    <t>-1,47*1,47</t>
  </si>
  <si>
    <t>-0,50*1,05*2</t>
  </si>
  <si>
    <t>-0,94*1,27</t>
  </si>
  <si>
    <t>-0,92*2,42</t>
  </si>
  <si>
    <t>11</t>
  </si>
  <si>
    <t>622142001</t>
  </si>
  <si>
    <t>Pletivo vnějších ploch v ploše nebo pruzích, na plném podkladu sklovláknité vtlačené do tmelu stěn</t>
  </si>
  <si>
    <t>-465631129</t>
  </si>
  <si>
    <t>"A1"</t>
  </si>
  <si>
    <t>"pohled B-B"</t>
  </si>
  <si>
    <t>24,58</t>
  </si>
  <si>
    <t>-1,63*1,03</t>
  </si>
  <si>
    <t>(1,03+1,63+1,03)*0,20</t>
  </si>
  <si>
    <t>622151021</t>
  </si>
  <si>
    <t>Penetrační nátěr vnějších pastovitých tenkovrstvých omítek mozaikových akrylátový stěn</t>
  </si>
  <si>
    <t>948689408</t>
  </si>
  <si>
    <t>13,30*0,50</t>
  </si>
  <si>
    <t>-1,65*0,50</t>
  </si>
  <si>
    <t>17,10*0,50</t>
  </si>
  <si>
    <t>-2,20*0,50</t>
  </si>
  <si>
    <t>3,85*0,50</t>
  </si>
  <si>
    <t>-0,85*0,50</t>
  </si>
  <si>
    <t>-0,92*0,50</t>
  </si>
  <si>
    <t>5,10*0,50</t>
  </si>
  <si>
    <t>13</t>
  </si>
  <si>
    <t>622151031</t>
  </si>
  <si>
    <t>Penetrační nátěr vnějších pastovitých tenkovrstvých omítek silikonový stěn</t>
  </si>
  <si>
    <t>2062151809</t>
  </si>
  <si>
    <t>14</t>
  </si>
  <si>
    <t>622211011</t>
  </si>
  <si>
    <t>Montáž kontaktního zateplení lepením a mechanickým kotvením z polystyrenových desek (dodávka ve specifikaci) na vnější stěny, na podklad betonový nebo z lehčeného betonu, z tvárnic keramických nebo vápenopískových, tloušťky desek přes 40 do 80 mm</t>
  </si>
  <si>
    <t>-1726196636</t>
  </si>
  <si>
    <t>0,70*9,64</t>
  </si>
  <si>
    <t>0,70*17,40</t>
  </si>
  <si>
    <t>15</t>
  </si>
  <si>
    <t>M</t>
  </si>
  <si>
    <t>28376073</t>
  </si>
  <si>
    <t>deska EPS grafitová fasádní λ=0,030-0,031 tl 50mm</t>
  </si>
  <si>
    <t>1039663142</t>
  </si>
  <si>
    <t>11,306*1,05 'Přepočtené koeficientem množství</t>
  </si>
  <si>
    <t>16</t>
  </si>
  <si>
    <t>28376074</t>
  </si>
  <si>
    <t>deska EPS grafitová fasádní λ=0,030-0,031 tl 60mm</t>
  </si>
  <si>
    <t>-1168004153</t>
  </si>
  <si>
    <t>32,448*1,05 'Přepočtené koeficientem množství</t>
  </si>
  <si>
    <t>17</t>
  </si>
  <si>
    <t>622211021</t>
  </si>
  <si>
    <t>Montáž kontaktního zateplení lepením a mechanickým kotvením z polystyrenových desek (dodávka ve specifikaci) na vnější stěny, na podklad betonový nebo z lehčeného betonu, z tvárnic keramických nebo vápenopískových, tloušťky desek přes 80 do 120 mm</t>
  </si>
  <si>
    <t>-2034933089</t>
  </si>
  <si>
    <t>18</t>
  </si>
  <si>
    <t>28376077</t>
  </si>
  <si>
    <t>deska EPS grafitová fasádní λ=0,030-0,031 tl 120mm</t>
  </si>
  <si>
    <t>741925159</t>
  </si>
  <si>
    <t>266,079</t>
  </si>
  <si>
    <t>-10,62</t>
  </si>
  <si>
    <t>255,459*1,05 'Přepočtené koeficientem množství</t>
  </si>
  <si>
    <t>19</t>
  </si>
  <si>
    <t>6314202a</t>
  </si>
  <si>
    <t>deska tepelně izolační minerální kontaktních fasád podélné vlákno λ=0,035 tl 120mm</t>
  </si>
  <si>
    <t>-1550844332</t>
  </si>
  <si>
    <t>"λ=0,035"</t>
  </si>
  <si>
    <t>"Protipožární pás"</t>
  </si>
  <si>
    <t>11,80*0,90</t>
  </si>
  <si>
    <t>10,62*1,05 'Přepočtené koeficientem množství</t>
  </si>
  <si>
    <t>20</t>
  </si>
  <si>
    <t>622211031</t>
  </si>
  <si>
    <t>Montáž kontaktního zateplení lepením a mechanickým kotvením z polystyrenových desek (dodávka ve specifikaci) na vnější stěny, na podklad betonový nebo z lehčeného betonu, z tvárnic keramických nebo vápenopískových, tloušťky desek přes 120 do 160 mm</t>
  </si>
  <si>
    <t>-1563478950</t>
  </si>
  <si>
    <t>28376447</t>
  </si>
  <si>
    <t>deska XPS hrana rovná a strukturovaný povrch 300kPA λ=0,035 tl 160mm</t>
  </si>
  <si>
    <t>-1447348011</t>
  </si>
  <si>
    <t>1,46</t>
  </si>
  <si>
    <t>1,05</t>
  </si>
  <si>
    <t>2,51*1,05 'Přepočtené koeficientem množství</t>
  </si>
  <si>
    <t>22</t>
  </si>
  <si>
    <t>6314200a</t>
  </si>
  <si>
    <t>deska tepelně izolační minerální kontaktních fasád podélné vlákno λ=0,035 tl 160mm</t>
  </si>
  <si>
    <t>-719857210</t>
  </si>
  <si>
    <t>" ?=0,035"</t>
  </si>
  <si>
    <t>13,00*0,90</t>
  </si>
  <si>
    <t>11,7*1,05 'Přepočtené koeficientem množství</t>
  </si>
  <si>
    <t>23</t>
  </si>
  <si>
    <t>28376079</t>
  </si>
  <si>
    <t>deska EPS grafitová fasádní λ=0,030-0,031 tl 160mm</t>
  </si>
  <si>
    <t>201609912</t>
  </si>
  <si>
    <t>138,302</t>
  </si>
  <si>
    <t>-2,51</t>
  </si>
  <si>
    <t>-11,70</t>
  </si>
  <si>
    <t>124,092*1,05 'Přepočtené koeficientem množství</t>
  </si>
  <si>
    <t>24</t>
  </si>
  <si>
    <t>622212051</t>
  </si>
  <si>
    <t>Montáž kontaktního zateplení vnějšího ostění, nadpraží nebo parapetu lepením z polystyrenových desek (dodávka ve specifikaci) hloubky špalet přes 200 do 400 mm, tloušťky desek do 40 mm</t>
  </si>
  <si>
    <t>m</t>
  </si>
  <si>
    <t>-1133735482</t>
  </si>
  <si>
    <t>(1,80+2,14+1,80+2,14)*3</t>
  </si>
  <si>
    <t>(1,78+2,28+1,78+2,28)*3</t>
  </si>
  <si>
    <t>(1,80+2,20+1,80+2,20)*3</t>
  </si>
  <si>
    <t>(3,10+2,36+3,10)</t>
  </si>
  <si>
    <t>(2,40+2,14+2,40+2,14)</t>
  </si>
  <si>
    <t>(1,98+1,83+1,98+1,83)</t>
  </si>
  <si>
    <t>(1,72+2,27+1,72+2,27)*3</t>
  </si>
  <si>
    <t>(1,84+2,14+1,84+2,14)*3</t>
  </si>
  <si>
    <t>(2,50+2,20+2,50)</t>
  </si>
  <si>
    <t>(1,15+1,70+1,15+1,70)</t>
  </si>
  <si>
    <t>(1,57+1,78+1,57+1,78)</t>
  </si>
  <si>
    <t>(1,49+1,50+1,48+1,50)</t>
  </si>
  <si>
    <t>(0,57+0,85+0,57+0,85)*4</t>
  </si>
  <si>
    <t>(1,47+1,47+1,47+1,47)</t>
  </si>
  <si>
    <t>(0,50+1,05+0,50+1,05)*2</t>
  </si>
  <si>
    <t>(0,94+1,27+0,94)</t>
  </si>
  <si>
    <t>(0,92+2,42+0,92+1,15)</t>
  </si>
  <si>
    <t>25</t>
  </si>
  <si>
    <t>-908111372</t>
  </si>
  <si>
    <t>26</t>
  </si>
  <si>
    <t>622213031</t>
  </si>
  <si>
    <t>Montáž kontaktního zateplení lepením na vnější stěny, na podklad betonový nebo z tvárnic keramických nebo vápenopískových, z desek polystyrenových (dodávka ve specifikaci), tloušťky desek přes 120 do 160 mm</t>
  </si>
  <si>
    <t>-1410432249</t>
  </si>
  <si>
    <t>13,30*1,00</t>
  </si>
  <si>
    <t>17,10*1,00</t>
  </si>
  <si>
    <t>3,85*1,00</t>
  </si>
  <si>
    <t>5,10*1,00</t>
  </si>
  <si>
    <t>27</t>
  </si>
  <si>
    <t>28376445</t>
  </si>
  <si>
    <t>deska XPS hrana rovná a strukturovaný povrch 300kPA λ=0,035 tl 140mm</t>
  </si>
  <si>
    <t>394731454</t>
  </si>
  <si>
    <t>36,08*1,05 'Přepočtené koeficientem množství</t>
  </si>
  <si>
    <t>28</t>
  </si>
  <si>
    <t>622252001</t>
  </si>
  <si>
    <t>Montáž profilů kontaktního zateplení zakládacích soklových připevněných hmoždinkami</t>
  </si>
  <si>
    <t>-683118507</t>
  </si>
  <si>
    <t>13,30</t>
  </si>
  <si>
    <t>-1,65</t>
  </si>
  <si>
    <t>17,10</t>
  </si>
  <si>
    <t>-2,20</t>
  </si>
  <si>
    <t>3,85</t>
  </si>
  <si>
    <t>-0,85</t>
  </si>
  <si>
    <t>-0,92</t>
  </si>
  <si>
    <t>5,10</t>
  </si>
  <si>
    <t>29</t>
  </si>
  <si>
    <t>59051649</t>
  </si>
  <si>
    <t>profil zakládací Al tl 0,7mm pro ETICS pro izolant tl 120mm</t>
  </si>
  <si>
    <t>1612439596</t>
  </si>
  <si>
    <t>26,55*1,05 'Přepočtené koeficientem množství</t>
  </si>
  <si>
    <t>30</t>
  </si>
  <si>
    <t>59051653</t>
  </si>
  <si>
    <t>profil zakládací Al tl 0,7mm pro ETICS pro izolant tl 160mm</t>
  </si>
  <si>
    <t>319959092</t>
  </si>
  <si>
    <t>6,26*1,05 'Přepočtené koeficientem množství</t>
  </si>
  <si>
    <t>31</t>
  </si>
  <si>
    <t>622252002</t>
  </si>
  <si>
    <t>Montáž profilů kontaktního zateplení ostatních stěnových, dilatačních apod. lepených do tmelu</t>
  </si>
  <si>
    <t>-1057170676</t>
  </si>
  <si>
    <t>"Apu lišta"</t>
  </si>
  <si>
    <t xml:space="preserve">168,066 </t>
  </si>
  <si>
    <t>"Parapetní lišta"</t>
  </si>
  <si>
    <t>48,246</t>
  </si>
  <si>
    <t>"Rohový profil"</t>
  </si>
  <si>
    <t>314,82</t>
  </si>
  <si>
    <t>"Nadokenní profil"</t>
  </si>
  <si>
    <t>"Dilatační"</t>
  </si>
  <si>
    <t>35,00</t>
  </si>
  <si>
    <t>32</t>
  </si>
  <si>
    <t>28342205</t>
  </si>
  <si>
    <t>profil napojovací okenní PVC s výztužnou tkaninou 6mm</t>
  </si>
  <si>
    <t>-1733660674</t>
  </si>
  <si>
    <t>(2,14+1,80+2,14)*3</t>
  </si>
  <si>
    <t>(2,28+1,78+2,28)*3</t>
  </si>
  <si>
    <t>(2,20+1,80+2,20)*3</t>
  </si>
  <si>
    <t>2,25+1,65+2,25</t>
  </si>
  <si>
    <t>3,00+2,36+3,00</t>
  </si>
  <si>
    <t>2,14+2,40+2,14</t>
  </si>
  <si>
    <t>1,83+1,98+1,83</t>
  </si>
  <si>
    <t>(2,27+1,72+2,27)*3</t>
  </si>
  <si>
    <t>(2,14+1,84+2,14)*3</t>
  </si>
  <si>
    <t>1,96+2,20+1,96</t>
  </si>
  <si>
    <t>1,70+1,15+1,70</t>
  </si>
  <si>
    <t>1,78+1,57+1,78</t>
  </si>
  <si>
    <t>1,50+1,49+1,50</t>
  </si>
  <si>
    <t>(0,85+0,574+0,85)*4</t>
  </si>
  <si>
    <t>1,47+1,47+1,47</t>
  </si>
  <si>
    <t>(1,05+0,50+1,05)*2</t>
  </si>
  <si>
    <t>1,27+0,94+1,27</t>
  </si>
  <si>
    <t>2,42+0,92+2,42</t>
  </si>
  <si>
    <t>168,066*1,05 'Přepočtené koeficientem množství</t>
  </si>
  <si>
    <t>33</t>
  </si>
  <si>
    <t>28341022</t>
  </si>
  <si>
    <t>profil napojovací parapetní PVC s výztužnou tkaninou</t>
  </si>
  <si>
    <t>2023270271</t>
  </si>
  <si>
    <t>1,80*3</t>
  </si>
  <si>
    <t>1,78*3</t>
  </si>
  <si>
    <t>1,65</t>
  </si>
  <si>
    <t>2,36</t>
  </si>
  <si>
    <t>2,40</t>
  </si>
  <si>
    <t>1,98</t>
  </si>
  <si>
    <t>1,72*3</t>
  </si>
  <si>
    <t>1,84*3</t>
  </si>
  <si>
    <t>2,20</t>
  </si>
  <si>
    <t>1,15</t>
  </si>
  <si>
    <t>1,57</t>
  </si>
  <si>
    <t>1,49</t>
  </si>
  <si>
    <t>0,574*4</t>
  </si>
  <si>
    <t>1,47</t>
  </si>
  <si>
    <t>0,50*2</t>
  </si>
  <si>
    <t>0,94</t>
  </si>
  <si>
    <t>0,92</t>
  </si>
  <si>
    <t>48,246*1,05 'Přepočtené koeficientem množství</t>
  </si>
  <si>
    <t>34</t>
  </si>
  <si>
    <t>59051500</t>
  </si>
  <si>
    <t>profil dilatační stěnový/rohový PVC s výztužnou tkaninou</t>
  </si>
  <si>
    <t>-1176589365</t>
  </si>
  <si>
    <t>35*1,05 'Přepočtené koeficientem množství</t>
  </si>
  <si>
    <t>35</t>
  </si>
  <si>
    <t>63127416</t>
  </si>
  <si>
    <t>profil rohový PVC s výztužnou tkaninou š 100/100mm</t>
  </si>
  <si>
    <t>-1588184851</t>
  </si>
  <si>
    <t>"Okenní ostění"</t>
  </si>
  <si>
    <t>(2,14+2,14)*3</t>
  </si>
  <si>
    <t>(2,28+2,28)*3</t>
  </si>
  <si>
    <t>(2,20+2,20)*3</t>
  </si>
  <si>
    <t>2,25+2,25</t>
  </si>
  <si>
    <t>3,00+3,00</t>
  </si>
  <si>
    <t>2,14+2,14</t>
  </si>
  <si>
    <t>1,83+1,83</t>
  </si>
  <si>
    <t>(2,27+2,27)*3</t>
  </si>
  <si>
    <t>1,96+1,96</t>
  </si>
  <si>
    <t>1,70+1,70</t>
  </si>
  <si>
    <t>1,78+1,78</t>
  </si>
  <si>
    <t>1,50+1,50</t>
  </si>
  <si>
    <t>(0,85+0,85)*4</t>
  </si>
  <si>
    <t>1,47+1,47</t>
  </si>
  <si>
    <t>(1,05+1,05)*2</t>
  </si>
  <si>
    <t>1,27+1,27</t>
  </si>
  <si>
    <t>2,42+2,42</t>
  </si>
  <si>
    <t>"Rohy, římsy, balkóny, fasádní prvky"</t>
  </si>
  <si>
    <t>195,00</t>
  </si>
  <si>
    <t>314,82*1,05 'Přepočtené koeficientem množství</t>
  </si>
  <si>
    <t>36</t>
  </si>
  <si>
    <t>59051510</t>
  </si>
  <si>
    <t>profil napojovací nadokenní PVC s okapnicí s výztužnou tkaninou</t>
  </si>
  <si>
    <t>438436605</t>
  </si>
  <si>
    <t>37</t>
  </si>
  <si>
    <t>622321131</t>
  </si>
  <si>
    <t>Vápenocementový štuk vnějších ploch tloušťky do 3 mm stěn</t>
  </si>
  <si>
    <t>2131190761</t>
  </si>
  <si>
    <t>"Vstup do šatlavy"</t>
  </si>
  <si>
    <t>0,75*(2,00+0,95+2,00)</t>
  </si>
  <si>
    <t>38</t>
  </si>
  <si>
    <t>622511102</t>
  </si>
  <si>
    <t>Omítka tenkovrstvá akrylátová vnějších ploch probarvená bez penetrace mozaiková jemnozrnná stěn</t>
  </si>
  <si>
    <t>-1192380498</t>
  </si>
  <si>
    <t>39</t>
  </si>
  <si>
    <t>622531012</t>
  </si>
  <si>
    <t>Omítka tenkovrstvá silikonová vnějších ploch probarvená bez penetrace zatíraná (škrábaná), zrnitost 1,5 mm stěn</t>
  </si>
  <si>
    <t>-1462718548</t>
  </si>
  <si>
    <t>40</t>
  </si>
  <si>
    <t>629991012</t>
  </si>
  <si>
    <t>Zakrytí vnějších ploch před znečištěním včetně pozdějšího odkrytí výplní otvorů a svislých ploch fólií přilepenou na začišťovací lištu</t>
  </si>
  <si>
    <t>1334210146</t>
  </si>
  <si>
    <t>1,80*2,14*3</t>
  </si>
  <si>
    <t>1,78*2,28*3</t>
  </si>
  <si>
    <t>1,80*2,20*3</t>
  </si>
  <si>
    <t>1,65*2,25</t>
  </si>
  <si>
    <t>6,00</t>
  </si>
  <si>
    <t>2,40*2,14</t>
  </si>
  <si>
    <t>1,98*1,83</t>
  </si>
  <si>
    <t>1,72*2,27*3</t>
  </si>
  <si>
    <t>1,84*2,14*3</t>
  </si>
  <si>
    <t>2,20*1,96</t>
  </si>
  <si>
    <t>1,15*1,70</t>
  </si>
  <si>
    <t>1,57*1,78</t>
  </si>
  <si>
    <t>2,10</t>
  </si>
  <si>
    <t>1,49*1,50</t>
  </si>
  <si>
    <t>0,574*0,85*4</t>
  </si>
  <si>
    <t>1,47*1,47</t>
  </si>
  <si>
    <t>0,50*1,05*2</t>
  </si>
  <si>
    <t>0,94*1,27</t>
  </si>
  <si>
    <t>0,92*2,42</t>
  </si>
  <si>
    <t>41</t>
  </si>
  <si>
    <t>629995101</t>
  </si>
  <si>
    <t>Očištění vnějších ploch tlakovou vodou omytím tlakovou vodou</t>
  </si>
  <si>
    <t>-1680803758</t>
  </si>
  <si>
    <t>42</t>
  </si>
  <si>
    <t>629999031</t>
  </si>
  <si>
    <t>Příplatky k cenám úprav vnějších povrchů za zvýšenou pracnost při provádění prací menšího rozsahu omítané plochy s podílem otvorů v ploše fasády přes 45 do 65 %</t>
  </si>
  <si>
    <t>871177816</t>
  </si>
  <si>
    <t>43</t>
  </si>
  <si>
    <t>629999042</t>
  </si>
  <si>
    <t>Příplatky k cenám úprav vnějších povrchů za ztížené pracovní podmínky práce v nadstřešní části objektu</t>
  </si>
  <si>
    <t>1021907547</t>
  </si>
  <si>
    <t>44</t>
  </si>
  <si>
    <t>631311215</t>
  </si>
  <si>
    <t>Mazanina z betonu prostého se zvýšenými nároky na prostředí tl. přes 50 do 80 mm tř. C 30/37</t>
  </si>
  <si>
    <t>1944871675</t>
  </si>
  <si>
    <t>"Oprava balkónu"</t>
  </si>
  <si>
    <t>3,80*0,79*0,07</t>
  </si>
  <si>
    <t>45</t>
  </si>
  <si>
    <t>634111113</t>
  </si>
  <si>
    <t>Obvodová dilatace mezi stěnou a mazaninou nebo potěrem pružnou těsnicí páskou na bázi syntetického kaučuku výšky 80 mm</t>
  </si>
  <si>
    <t>-932131010</t>
  </si>
  <si>
    <t>0,79+3,80+0,79+3,80</t>
  </si>
  <si>
    <t>Ostatní konstrukce a práce, bourání</t>
  </si>
  <si>
    <t>46</t>
  </si>
  <si>
    <t>941311112</t>
  </si>
  <si>
    <t>Lešení řadové modulové lehké pracovní s podlahami s provozním zatížením tř. 3 do 200 kg/m2 šířky tř. SW06 od 0,6 do 0,9 m výšky přes 10 do 25 m montáž</t>
  </si>
  <si>
    <t>-543827912</t>
  </si>
  <si>
    <t>47</t>
  </si>
  <si>
    <t>941311212</t>
  </si>
  <si>
    <t>Lešení řadové modulové lehké pracovní s podlahami s provozním zatížením tř. 3 do 200 kg/m2 šířky tř. SW06 od 0,6 do 0,9 m výšky přes 10 do 25 m příplatek k ceně za každý den použití</t>
  </si>
  <si>
    <t>1272846784</t>
  </si>
  <si>
    <t>503,97*60</t>
  </si>
  <si>
    <t>48</t>
  </si>
  <si>
    <t>941311312</t>
  </si>
  <si>
    <t>Odborná prohlídka lešení řadového modulového lehkého pracovního s podlahami s provozním zatížením tř. 3 do 200 kg/m2 šířky tř. SW06 přes 0,6 do 0,9 m výšky do 25 m, celkové plochy do 500 m2 zakrytého sítěmi</t>
  </si>
  <si>
    <t>kus</t>
  </si>
  <si>
    <t>-1167984137</t>
  </si>
  <si>
    <t>1,00</t>
  </si>
  <si>
    <t>49</t>
  </si>
  <si>
    <t>941311812</t>
  </si>
  <si>
    <t>Lešení řadové modulové lehké pracovní s podlahami s provozním zatížením tř. 3 do 200 kg/m2 šířky tř. SW06 od 0,6 do 0,9 m výšky přes 10 do 25 m demontáž</t>
  </si>
  <si>
    <t>-1229323387</t>
  </si>
  <si>
    <t>50</t>
  </si>
  <si>
    <t>944511111</t>
  </si>
  <si>
    <t>Síť ochranná zavěšená na konstrukci lešení z textilie z umělých vláken montáž</t>
  </si>
  <si>
    <t>1583612478</t>
  </si>
  <si>
    <t>51</t>
  </si>
  <si>
    <t>944511211</t>
  </si>
  <si>
    <t>Síť ochranná zavěšená na konstrukci lešení z textilie z umělých vláken příplatek k ceně za každý den použití</t>
  </si>
  <si>
    <t>1252004575</t>
  </si>
  <si>
    <t>52</t>
  </si>
  <si>
    <t>944511811</t>
  </si>
  <si>
    <t>Síť ochranná zavěšená na konstrukci lešení z textilie z umělých vláken demontáž</t>
  </si>
  <si>
    <t>-2060282908</t>
  </si>
  <si>
    <t>53</t>
  </si>
  <si>
    <t>965043331</t>
  </si>
  <si>
    <t>Bourání mazanin betonových s potěrem nebo teracem tl. do 100 mm, plochy do 4 m2</t>
  </si>
  <si>
    <t>-402930387</t>
  </si>
  <si>
    <t>0,95*3,80*0,07</t>
  </si>
  <si>
    <t>54</t>
  </si>
  <si>
    <t>966080103</t>
  </si>
  <si>
    <t>Bourání kontaktního zateplení včetně povrchové úpravy omítkou nebo nátěrem z polystyrénových desek, tloušťky přes 60 do 120 mm</t>
  </si>
  <si>
    <t>-113477641</t>
  </si>
  <si>
    <t>55</t>
  </si>
  <si>
    <t>968062244</t>
  </si>
  <si>
    <t>Vybourání dřevěných rámů oken s křídly, dveřních zárubní, vrat, stěn, ostění nebo obkladů rámů oken s křídly jednoduchých, plochy do 1 m2</t>
  </si>
  <si>
    <t>-1229948801</t>
  </si>
  <si>
    <t>1,05*0,50*6</t>
  </si>
  <si>
    <t>0,90*0,60</t>
  </si>
  <si>
    <t>56</t>
  </si>
  <si>
    <t>968062245</t>
  </si>
  <si>
    <t>Vybourání dřevěných rámů oken s křídly, dveřních zárubní, vrat, stěn, ostění nebo obkladů rámů oken s křídly jednoduchých, plochy do 2 m2</t>
  </si>
  <si>
    <t>1577372857</t>
  </si>
  <si>
    <t>1,75*1,15</t>
  </si>
  <si>
    <t>0,90*2,20</t>
  </si>
  <si>
    <t>57</t>
  </si>
  <si>
    <t>968062456</t>
  </si>
  <si>
    <t>Vybourání dřevěných rámů oken s křídly, dveřních zárubní, vrat, stěn, ostění nebo obkladů dveřních zárubní, plochy přes 2 m2</t>
  </si>
  <si>
    <t>2064274316</t>
  </si>
  <si>
    <t>2,50*1,45</t>
  </si>
  <si>
    <t>2,35*2,10</t>
  </si>
  <si>
    <t>58</t>
  </si>
  <si>
    <t>968072455</t>
  </si>
  <si>
    <t>Vybourání kovových rámů oken s křídly, dveřních zárubní, vrat, stěn, ostění nebo obkladů dveřních zárubní, plochy do 2 m2</t>
  </si>
  <si>
    <t>573693378</t>
  </si>
  <si>
    <t>1,94*0,87</t>
  </si>
  <si>
    <t>2,10*0,70</t>
  </si>
  <si>
    <t>59</t>
  </si>
  <si>
    <t>978019381</t>
  </si>
  <si>
    <t>Otlučení vápenných nebo vápenocementových omítek vnějších ploch s vyškrabáním spar a s očištěním zdiva stupně členitosti 3 až 5, v rozsahu přes 65 do 80 %</t>
  </si>
  <si>
    <t>1668428267</t>
  </si>
  <si>
    <t>60</t>
  </si>
  <si>
    <t>979054441</t>
  </si>
  <si>
    <t>Očištění vybouraných prvků komunikací od spojovacího materiálu s odklizením a uložením očištěných hmot a spojovacího materiálu na skládku na vzdálenost do 10 m dlaždic, desek nebo tvarovek s původním vyplněním spár kamenivem těženým</t>
  </si>
  <si>
    <t>357175175</t>
  </si>
  <si>
    <t>61</t>
  </si>
  <si>
    <t>97905455R</t>
  </si>
  <si>
    <t>Demontáž potrubí azbestocementového do suti</t>
  </si>
  <si>
    <t>151546164</t>
  </si>
  <si>
    <t>14,00</t>
  </si>
  <si>
    <t>62</t>
  </si>
  <si>
    <t>985121121</t>
  </si>
  <si>
    <t>Tryskání degradovaného betonu stěn, rubu kleneb a podlah vodou pod tlakem do 300 barů</t>
  </si>
  <si>
    <t>-151350906</t>
  </si>
  <si>
    <t>0,95*3,80</t>
  </si>
  <si>
    <t>63</t>
  </si>
  <si>
    <t>993111111</t>
  </si>
  <si>
    <t>Dovoz a odvoz lešení včetně naložení a složení řadového, na vzdálenost do 10 km</t>
  </si>
  <si>
    <t>-1531830987</t>
  </si>
  <si>
    <t>997</t>
  </si>
  <si>
    <t>Přesun sutě</t>
  </si>
  <si>
    <t>64</t>
  </si>
  <si>
    <t>99700601R</t>
  </si>
  <si>
    <t>Úprava stavebního odpadu pytlování nebezpečného odpadu s obsahem azbestu</t>
  </si>
  <si>
    <t>t</t>
  </si>
  <si>
    <t>1543664694</t>
  </si>
  <si>
    <t>0,279</t>
  </si>
  <si>
    <t>65</t>
  </si>
  <si>
    <t>997013114</t>
  </si>
  <si>
    <t>Vnitrostaveništní doprava suti a vybouraných hmot vodorovně do 50 m s naložením základní pro budovy a haly výšky přes 12 do 15 m</t>
  </si>
  <si>
    <t>-975207412</t>
  </si>
  <si>
    <t>66</t>
  </si>
  <si>
    <t>997013501</t>
  </si>
  <si>
    <t>Odvoz suti a vybouraných hmot na skládku nebo meziskládku se složením, na vzdálenost do 1 km</t>
  </si>
  <si>
    <t>-1931541164</t>
  </si>
  <si>
    <t>67</t>
  </si>
  <si>
    <t>997013509</t>
  </si>
  <si>
    <t>Odvoz suti a vybouraných hmot na skládku nebo meziskládku se složením, na vzdálenost Příplatek k ceně za každý další započatý 1 km přes 1 km</t>
  </si>
  <si>
    <t>1922712841</t>
  </si>
  <si>
    <t>68</t>
  </si>
  <si>
    <t>997013631</t>
  </si>
  <si>
    <t>Poplatek za uložení stavebního odpadu na skládce (skládkovné) směsného stavebního a demoličního zatříděného do Katalogu odpadů pod kódem 17 09 04</t>
  </si>
  <si>
    <t>1433589343</t>
  </si>
  <si>
    <t>69</t>
  </si>
  <si>
    <t>997013821</t>
  </si>
  <si>
    <t>Poplatek za uložení stavebního odpadu na skládce (skládkovné) ze stavebních materiálů obsahujících azbest zatříděných do Katalogu odpadů pod kódem 17 06 05</t>
  </si>
  <si>
    <t>-568805626</t>
  </si>
  <si>
    <t>998</t>
  </si>
  <si>
    <t>Přesun hmot</t>
  </si>
  <si>
    <t>70</t>
  </si>
  <si>
    <t>998011003</t>
  </si>
  <si>
    <t>Přesun hmot pro budovy občanské výstavby, bydlení, výrobu a služby s nosnou svislou konstrukcí zděnou z cihel, tvárnic nebo kamene vodorovná dopravní vzdálenost do 100 m základní pro budovy výšky přes 12 do 24 m</t>
  </si>
  <si>
    <t>485172258</t>
  </si>
  <si>
    <t>PSV</t>
  </si>
  <si>
    <t>Práce a dodávky PSV</t>
  </si>
  <si>
    <t>711</t>
  </si>
  <si>
    <t>Izolace proti vodě, vlhkosti a plynům</t>
  </si>
  <si>
    <t>71</t>
  </si>
  <si>
    <t>711141811</t>
  </si>
  <si>
    <t>Odstranění izolace proti vodě, vlhkosti a plynům z přitavených pásů NAIP z plochy vodorovné V jednovrstvé</t>
  </si>
  <si>
    <t>2129916997</t>
  </si>
  <si>
    <t>72</t>
  </si>
  <si>
    <t>711142811</t>
  </si>
  <si>
    <t>Odstranění izolace proti vodě, vlhkosti a plynům z přitavených pásů NAIP z plochy svislé S jednovrstvé</t>
  </si>
  <si>
    <t>1150257189</t>
  </si>
  <si>
    <t>(0,95+3,80+0,95+3,80)*0,10</t>
  </si>
  <si>
    <t>712</t>
  </si>
  <si>
    <t>Povlakové krytiny</t>
  </si>
  <si>
    <t>73</t>
  </si>
  <si>
    <t>712311101</t>
  </si>
  <si>
    <t>Provedení povlakové krytiny střech plochých do 10° natěradly a tmely za studena nátěrem lakem penetračním nebo asfaltovým</t>
  </si>
  <si>
    <t>248923730</t>
  </si>
  <si>
    <t>"ST1"</t>
  </si>
  <si>
    <t xml:space="preserve">2,40*5,00     </t>
  </si>
  <si>
    <t>(2,40+5,00)*0,3</t>
  </si>
  <si>
    <t>"ST2"</t>
  </si>
  <si>
    <t>3,65*4,86</t>
  </si>
  <si>
    <t>(3,65+4,86+3,65)*0,30</t>
  </si>
  <si>
    <t>74</t>
  </si>
  <si>
    <t>11163150</t>
  </si>
  <si>
    <t>lak penetrační asfaltový</t>
  </si>
  <si>
    <t>-691970583</t>
  </si>
  <si>
    <t>P</t>
  </si>
  <si>
    <t>Poznámka k položce:_x000D_
Spotřeba 0,3-0,4kg/m2</t>
  </si>
  <si>
    <t>35,607*0,00032 'Přepočtené koeficientem množství</t>
  </si>
  <si>
    <t>75</t>
  </si>
  <si>
    <t>712341559</t>
  </si>
  <si>
    <t>Provedení povlakové krytiny střech plochých do 10° pásy přitavením NAIP v plné ploše</t>
  </si>
  <si>
    <t>423478470</t>
  </si>
  <si>
    <t>76</t>
  </si>
  <si>
    <t>62853004</t>
  </si>
  <si>
    <t>pás asfaltový natavitelný modifikovaný SBS s vložkou ze skleněné tkaniny a spalitelnou PE fólií nebo jemnozrnným minerálním posypem na horním povrchu tl 4,0mm</t>
  </si>
  <si>
    <t>773651529</t>
  </si>
  <si>
    <t>29,7390000000001*1,1655 'Přepočtené koeficientem množství</t>
  </si>
  <si>
    <t>77</t>
  </si>
  <si>
    <t>712363352</t>
  </si>
  <si>
    <t>Povlakové krytiny střech plochých do 10° z tvarovaných poplastovaných lišt pro mPVC vnitřní koutová lišta rš 100 mm</t>
  </si>
  <si>
    <t>-818048853</t>
  </si>
  <si>
    <t>2,40+5,00</t>
  </si>
  <si>
    <t>3,65+4,86+3,65</t>
  </si>
  <si>
    <t>78</t>
  </si>
  <si>
    <t>712363354</t>
  </si>
  <si>
    <t>Povlakové krytiny střech plochých do 10° z tvarovaných poplastovaných lišt pro mPVC stěnová lišta vyhnutá rš 71 mm</t>
  </si>
  <si>
    <t>-361661850</t>
  </si>
  <si>
    <t>79</t>
  </si>
  <si>
    <t>712363355</t>
  </si>
  <si>
    <t>Povlakové krytiny střech plochých do 10° z tvarovaných poplastovaných lišt pro mPVC okapnice rš 150 mm</t>
  </si>
  <si>
    <t>-2093548530</t>
  </si>
  <si>
    <t>5,00</t>
  </si>
  <si>
    <t>4,86</t>
  </si>
  <si>
    <t>80</t>
  </si>
  <si>
    <t>712363604</t>
  </si>
  <si>
    <t>Provedení povlakové krytiny střech plochých do 10° z mechanicky kotvených hydroizolačních fólií včetně položení fólie a horkovzdušného svaření tl. tepelné izolace přes 240 mm budovy výšky do 18 m, kotvené do betonu vnitřní pole</t>
  </si>
  <si>
    <t>-62862040</t>
  </si>
  <si>
    <t>(2,40+5,00)*0,15</t>
  </si>
  <si>
    <t>(3,65+4,86+3,65)*0,15</t>
  </si>
  <si>
    <t>81</t>
  </si>
  <si>
    <t>28322013</t>
  </si>
  <si>
    <t>fólie hydroizolační střešní mPVC mechanicky kotvená barevná tl 1,5mm</t>
  </si>
  <si>
    <t>-1629447743</t>
  </si>
  <si>
    <t>32,673*1,1655 'Přepočtené koeficientem množství</t>
  </si>
  <si>
    <t>82</t>
  </si>
  <si>
    <t>712392171</t>
  </si>
  <si>
    <t>Povlakové krytiny střech plochých do 10° - ostatní práce provedení vrstvy textilní podkladní</t>
  </si>
  <si>
    <t>-1489260378</t>
  </si>
  <si>
    <t>83</t>
  </si>
  <si>
    <t>998712103</t>
  </si>
  <si>
    <t>Přesun hmot pro povlakové krytiny stanovený z hmotnosti přesunovaného materiálu vodorovná dopravní vzdálenost do 50 m základní v objektech výšky přes 12 do 24 m</t>
  </si>
  <si>
    <t>-1026528308</t>
  </si>
  <si>
    <t>713</t>
  </si>
  <si>
    <t>Izolace tepelné</t>
  </si>
  <si>
    <t>84</t>
  </si>
  <si>
    <t>713111111</t>
  </si>
  <si>
    <t>Montáž tepelné izolace stropů rohožemi, pásy, dílci, deskami, bloky (izolační materiál ve specifikaci) vrchem bez překrytí lepenkou kladenými volně</t>
  </si>
  <si>
    <t>-694137022</t>
  </si>
  <si>
    <t>"Strop zádveří"</t>
  </si>
  <si>
    <t>1,50</t>
  </si>
  <si>
    <t>85</t>
  </si>
  <si>
    <t>63152136</t>
  </si>
  <si>
    <t>pás tepelně izolační univerzální λ=0,034-0,035 tl 160mm</t>
  </si>
  <si>
    <t>1534324089</t>
  </si>
  <si>
    <t>1,5*1,05 'Přepočtené koeficientem množství</t>
  </si>
  <si>
    <t>86</t>
  </si>
  <si>
    <t>713121121</t>
  </si>
  <si>
    <t>Montáž tepelné izolace podlah rohožemi, pásy, deskami, dílci, bloky (izolační materiál ve specifikaci) kladenými volně dvouvrstvá</t>
  </si>
  <si>
    <t>1710168943</t>
  </si>
  <si>
    <t>"Zateplení stropní konstrukce 3.NP"</t>
  </si>
  <si>
    <t>"ST3"</t>
  </si>
  <si>
    <t>148,00</t>
  </si>
  <si>
    <t>87</t>
  </si>
  <si>
    <t>6315214a</t>
  </si>
  <si>
    <t>pás tepelně izolační univerzální λ=0,038 tl 160mm</t>
  </si>
  <si>
    <t>147893556</t>
  </si>
  <si>
    <t>148*2,1 'Přepočtené koeficientem množství</t>
  </si>
  <si>
    <t>88</t>
  </si>
  <si>
    <t>713121131</t>
  </si>
  <si>
    <t>Montáž tepelné izolace podlah parotěsnými reflexními pásy, tloušťka izolace do 5 mm</t>
  </si>
  <si>
    <t>1754141232</t>
  </si>
  <si>
    <t>25,00   "Vytažení na stěnu"</t>
  </si>
  <si>
    <t>89</t>
  </si>
  <si>
    <t>28329233</t>
  </si>
  <si>
    <t>fólie univerzální pro parotěsnou vrstvu s proměnlivou difúzní tloušťkou a UV stabilizací</t>
  </si>
  <si>
    <t>417745325</t>
  </si>
  <si>
    <t>173*1,05 'Přepočtené koeficientem množství</t>
  </si>
  <si>
    <t>90</t>
  </si>
  <si>
    <t>713122124</t>
  </si>
  <si>
    <t>Izolace pro pochozí půdy nosný rošt z EPS trámců, osová vzdálenost trámů do 600 mm tloušťky 280 mm</t>
  </si>
  <si>
    <t>1404136027</t>
  </si>
  <si>
    <t>"Pochůzí rošt"</t>
  </si>
  <si>
    <t>27,00*2</t>
  </si>
  <si>
    <t>15,00</t>
  </si>
  <si>
    <t>91</t>
  </si>
  <si>
    <t>713131243</t>
  </si>
  <si>
    <t>Montáž tepelné izolace stěn rohožemi, pásy, deskami, dílci, bloky (izolační materiál ve specifikaci) lepením celoplošně s mechanickým kotvením, tloušťky izolace přes 140 do 200 mm</t>
  </si>
  <si>
    <t>185535013</t>
  </si>
  <si>
    <t>92</t>
  </si>
  <si>
    <t>1980308139</t>
  </si>
  <si>
    <t>17,826*1,05 'Přepočtené koeficientem množství</t>
  </si>
  <si>
    <t>93</t>
  </si>
  <si>
    <t>713141138</t>
  </si>
  <si>
    <t>Montáž tepelné izolace střech plochých rohožemi, pásy, deskami, dílci, bloky (izolační materiál ve specifikaci) přilepenými za studena dvouvrstvá nízkoexpanzní (PUR) pěnou</t>
  </si>
  <si>
    <t>1387102423</t>
  </si>
  <si>
    <t>94</t>
  </si>
  <si>
    <t>28375915</t>
  </si>
  <si>
    <t>deska EPS 150 pro konstrukce s vysokým zatížením λ=0,035 tl 120mm</t>
  </si>
  <si>
    <t>-1044188241</t>
  </si>
  <si>
    <t>29,739*1,05 'Přepočtené koeficientem množství</t>
  </si>
  <si>
    <t>95</t>
  </si>
  <si>
    <t>28375990</t>
  </si>
  <si>
    <t>deska EPS 150 pro konstrukce s vysokým zatížením λ=0,035 tl 140mm</t>
  </si>
  <si>
    <t>24084673</t>
  </si>
  <si>
    <t>96</t>
  </si>
  <si>
    <t>998713103</t>
  </si>
  <si>
    <t>Přesun hmot pro izolace tepelné stanovený z hmotnosti přesunovaného materiálu vodorovná dopravní vzdálenost do 50 m s užitím mechanizace v objektech výšky přes 12 m do 24 m</t>
  </si>
  <si>
    <t>-1616717324</t>
  </si>
  <si>
    <t>762</t>
  </si>
  <si>
    <t>Konstrukce tesařské</t>
  </si>
  <si>
    <t>97</t>
  </si>
  <si>
    <t>762211120</t>
  </si>
  <si>
    <t>Montáž schodiště přímočarého bez podstupnic, šířka ramene do 1,00 m, stupně z prken</t>
  </si>
  <si>
    <t>1287688820</t>
  </si>
  <si>
    <t>"Schody na půdě"</t>
  </si>
  <si>
    <t>1,20</t>
  </si>
  <si>
    <t>98</t>
  </si>
  <si>
    <t>60722255</t>
  </si>
  <si>
    <t>deska dřevotřísková surová 2070x2800mm tl 22mm</t>
  </si>
  <si>
    <t>-1882502082</t>
  </si>
  <si>
    <t>3,50</t>
  </si>
  <si>
    <t>3,5*1,05 'Přepočtené koeficientem množství</t>
  </si>
  <si>
    <t>99</t>
  </si>
  <si>
    <t>762511244</t>
  </si>
  <si>
    <t>Podlahové konstrukce podkladové z dřevoštěpkových desek OSB jednovrstvých šroubovaných na sraz, tloušťky desky 18 mm</t>
  </si>
  <si>
    <t>-1116603448</t>
  </si>
  <si>
    <t>69,00*2</t>
  </si>
  <si>
    <t>100</t>
  </si>
  <si>
    <t>998762103</t>
  </si>
  <si>
    <t>Přesun hmot pro konstrukce tesařské stanovený z hmotnosti přesunovaného materiálu vodorovná dopravní vzdálenost do 50 m základní v objektech výšky přes 12 do 24 m</t>
  </si>
  <si>
    <t>-1288476480</t>
  </si>
  <si>
    <t>763</t>
  </si>
  <si>
    <t>Konstrukce suché výstavby</t>
  </si>
  <si>
    <t>101</t>
  </si>
  <si>
    <t>763112318</t>
  </si>
  <si>
    <t>Příčka mezibytová ze sádrokartonových desek s nosnou konstrukcí ze zdvojených ocelových profilů UW, CW dvojitě opláštěná deskami standardními A tl. 2 x 12,5 mm s dvojitou izolací, EI 60, příčka tl. 255 mm, profil 100, Rw do 65 dB</t>
  </si>
  <si>
    <t>-652323552</t>
  </si>
  <si>
    <t>(1,60+0,90)*2,59</t>
  </si>
  <si>
    <t>-0,70*2,00</t>
  </si>
  <si>
    <t>102</t>
  </si>
  <si>
    <t>763131411</t>
  </si>
  <si>
    <t>Podhled ze sádrokartonových desek dvouvrstvá zavěšená spodní konstrukce z ocelových profilů CD, UD jednoduše opláštěná deskou standardní A, tl. 12,5 mm, bez izolace</t>
  </si>
  <si>
    <t>-1053199715</t>
  </si>
  <si>
    <t>103</t>
  </si>
  <si>
    <t>998763303</t>
  </si>
  <si>
    <t>Přesun hmot pro konstrukce montované z desek sádrokartonových, sádrovláknitých, cementovláknitých nebo cementových stanovený z hmotnosti přesunovaného materiálu vodorovná dopravní vzdálenost do 50 m základní v objektech výšky přes 12 do 24 m</t>
  </si>
  <si>
    <t>-36545131</t>
  </si>
  <si>
    <t>764</t>
  </si>
  <si>
    <t>Konstrukce klempířské</t>
  </si>
  <si>
    <t>104</t>
  </si>
  <si>
    <t>764001801</t>
  </si>
  <si>
    <t>Demontáž klempířských konstrukcí podkladního plechu do suti</t>
  </si>
  <si>
    <t>1071458390</t>
  </si>
  <si>
    <t>18,00</t>
  </si>
  <si>
    <t>105</t>
  </si>
  <si>
    <t>764002841</t>
  </si>
  <si>
    <t>Demontáž klempířských konstrukcí oplechování horních ploch zdí a nadezdívek do suti</t>
  </si>
  <si>
    <t>1117740284</t>
  </si>
  <si>
    <t>106</t>
  </si>
  <si>
    <t>764002851</t>
  </si>
  <si>
    <t>Demontáž klempířských konstrukcí oplechování parapetů do suti</t>
  </si>
  <si>
    <t>-2103666769</t>
  </si>
  <si>
    <t>48,80</t>
  </si>
  <si>
    <t>107</t>
  </si>
  <si>
    <t>764002861</t>
  </si>
  <si>
    <t>Demontáž klempířských konstrukcí oplechování říms do suti</t>
  </si>
  <si>
    <t>302764909</t>
  </si>
  <si>
    <t>48,00</t>
  </si>
  <si>
    <t>108</t>
  </si>
  <si>
    <t>764002871</t>
  </si>
  <si>
    <t>Demontáž klempířských konstrukcí lemování zdí do suti</t>
  </si>
  <si>
    <t>1025904986</t>
  </si>
  <si>
    <t>109</t>
  </si>
  <si>
    <t>764004801</t>
  </si>
  <si>
    <t>Demontáž klempířských konstrukcí žlabu podokapního do suti</t>
  </si>
  <si>
    <t>2130921275</t>
  </si>
  <si>
    <t>11,00</t>
  </si>
  <si>
    <t>110</t>
  </si>
  <si>
    <t>764004861</t>
  </si>
  <si>
    <t>Demontáž klempířských konstrukcí svodu do suti</t>
  </si>
  <si>
    <t>-1693333497</t>
  </si>
  <si>
    <t>31,00</t>
  </si>
  <si>
    <t>111</t>
  </si>
  <si>
    <t>764011613</t>
  </si>
  <si>
    <t>Podkladní plech z pozinkovaného plechu s povrchovou úpravou rš 250 mm</t>
  </si>
  <si>
    <t>-627419016</t>
  </si>
  <si>
    <t>6,00           "K/06"</t>
  </si>
  <si>
    <t>112</t>
  </si>
  <si>
    <t>764011614</t>
  </si>
  <si>
    <t>Podkladní plech z pozinkovaného plechu s povrchovou úpravou rš 330 mm</t>
  </si>
  <si>
    <t>902941558</t>
  </si>
  <si>
    <t>12,00       "K/25"</t>
  </si>
  <si>
    <t>113</t>
  </si>
  <si>
    <t>76401161R</t>
  </si>
  <si>
    <t>Podkladní plech z pozinkovaného plechu s povrchovou úpravou rš 460 mm</t>
  </si>
  <si>
    <t>-1811454183</t>
  </si>
  <si>
    <t>12,00        "K/24"</t>
  </si>
  <si>
    <t>114</t>
  </si>
  <si>
    <t>764214603</t>
  </si>
  <si>
    <t>Oplechování horních ploch zdí a nadezdívek (atik) z pozinkovaného plechu s povrchovou úpravou mechanicky kotvené rš 250 mm</t>
  </si>
  <si>
    <t>-2040784221</t>
  </si>
  <si>
    <t>115</t>
  </si>
  <si>
    <t>764214606</t>
  </si>
  <si>
    <t>Oplechování horních ploch zdí a nadezdívek (atik) z pozinkovaného plechu s povrchovou úpravou mechanicky kotvené rš 500 mm</t>
  </si>
  <si>
    <t>-588642719</t>
  </si>
  <si>
    <t>116</t>
  </si>
  <si>
    <t>764216607</t>
  </si>
  <si>
    <t>Oplechování parapetů z pozinkovaného plechu s povrchovou úpravou rovných mechanicky kotvené, bez rohů rš 670 mm</t>
  </si>
  <si>
    <t>-491381109</t>
  </si>
  <si>
    <t>14,00             "K07"</t>
  </si>
  <si>
    <t>117</t>
  </si>
  <si>
    <t>76421660R</t>
  </si>
  <si>
    <t>Oplechování parapetů z pozinkovaného plechu s povrchovou úpravou rovných mechanicky kotvené, bez rohů rš 470 mm</t>
  </si>
  <si>
    <t>1353141289</t>
  </si>
  <si>
    <t>0,60*6            "K/01"</t>
  </si>
  <si>
    <t>1,25*1            "K/02"</t>
  </si>
  <si>
    <t>1,55*2            "K/03"</t>
  </si>
  <si>
    <t>1,00*1            "K/04"</t>
  </si>
  <si>
    <t>1,95*1            "K/05"</t>
  </si>
  <si>
    <t>1,80*6            "K/08"</t>
  </si>
  <si>
    <t>1,90*2            "K/09"</t>
  </si>
  <si>
    <t>1,65*1            "K/10"</t>
  </si>
  <si>
    <t>1,00*2            "K/11"</t>
  </si>
  <si>
    <t>2,65*1            "K/12"</t>
  </si>
  <si>
    <t>2,30*1            "K/13"</t>
  </si>
  <si>
    <t>0,70*1            "K/14"</t>
  </si>
  <si>
    <t>118</t>
  </si>
  <si>
    <t>764218605</t>
  </si>
  <si>
    <t>Oplechování říms a ozdobných prvků z pozinkovaného plechu s povrchovou úpravou rovných, bez rohů mechanicky kotvené rš 400 mm</t>
  </si>
  <si>
    <t>-75493979</t>
  </si>
  <si>
    <t>20,00           "K/16"</t>
  </si>
  <si>
    <t>119</t>
  </si>
  <si>
    <t>764218606</t>
  </si>
  <si>
    <t>Oplechování říms a ozdobných prvků z pozinkovaného plechu s povrchovou úpravou rovných, bez rohů mechanicky kotvené rš 500 mm</t>
  </si>
  <si>
    <t>-663062842</t>
  </si>
  <si>
    <t>28,00             "K/15"</t>
  </si>
  <si>
    <t>120</t>
  </si>
  <si>
    <t>764311604</t>
  </si>
  <si>
    <t>Lemování zdí z pozinkovaného plechu s povrchovou úpravou boční nebo horní rovné, střech s krytinou prejzovou nebo vlnitou rš 330 mm</t>
  </si>
  <si>
    <t>301252098</t>
  </si>
  <si>
    <t>12,00         "K/25"</t>
  </si>
  <si>
    <t>121</t>
  </si>
  <si>
    <t>764311606</t>
  </si>
  <si>
    <t>Lemování zdí z pozinkovaného plechu s povrchovou úpravou boční nebo horní rovné, střech s krytinou prejzovou nebo vlnitou rš 500 mm</t>
  </si>
  <si>
    <t>810456263</t>
  </si>
  <si>
    <t>63,00       "K15"</t>
  </si>
  <si>
    <t>122</t>
  </si>
  <si>
    <t>764511602</t>
  </si>
  <si>
    <t>Žlab podokapní z pozinkovaného plechu s povrchovou úpravou včetně háků a čel půlkruhový rš 330 mm</t>
  </si>
  <si>
    <t>1691593212</t>
  </si>
  <si>
    <t>5,50        "K/18"</t>
  </si>
  <si>
    <t>5,50        "K/22"</t>
  </si>
  <si>
    <t>123</t>
  </si>
  <si>
    <t>764511643</t>
  </si>
  <si>
    <t>Žlab podokapní z pozinkovaného plechu s povrchovou úpravou kotlík oválný (trychtýřový), rš žlabu/průměr svodu 330/120 mm</t>
  </si>
  <si>
    <t>36661092</t>
  </si>
  <si>
    <t>1,00       "K/26"</t>
  </si>
  <si>
    <t>1,00       "K/27"</t>
  </si>
  <si>
    <t>1,00       "K/20"</t>
  </si>
  <si>
    <t>124</t>
  </si>
  <si>
    <t>764518623</t>
  </si>
  <si>
    <t>Svod z pozinkovaného plechu s upraveným povrchem včetně objímek, kolen a odskoků kruhový, průměru 120 mm</t>
  </si>
  <si>
    <t>39221083</t>
  </si>
  <si>
    <t>15,00*1        "K26"</t>
  </si>
  <si>
    <t>13,00*1        "K27"</t>
  </si>
  <si>
    <t>3,00*1          "K/20"</t>
  </si>
  <si>
    <t>125</t>
  </si>
  <si>
    <t>998764103</t>
  </si>
  <si>
    <t>Přesun hmot pro konstrukce klempířské stanovený z hmotnosti přesunovaného materiálu vodorovná dopravní vzdálenost do 50 m základní v objektech výšky přes 12 do 24 m</t>
  </si>
  <si>
    <t>379403735</t>
  </si>
  <si>
    <t>766</t>
  </si>
  <si>
    <t>Konstrukce truhlářské</t>
  </si>
  <si>
    <t>126</t>
  </si>
  <si>
    <t>766622131</t>
  </si>
  <si>
    <t>Montáž oken plastových včetně montáže rámu plochy přes 1 m2 otevíravých do zdiva, výšky do 1,5 m</t>
  </si>
  <si>
    <t>843097410</t>
  </si>
  <si>
    <t>0,90*2,20          "O/03"</t>
  </si>
  <si>
    <t>127</t>
  </si>
  <si>
    <t>61140052</t>
  </si>
  <si>
    <t>okno plastové otevíravé/sklopné trojsklo přes plochu 1m2 do v 1,5m</t>
  </si>
  <si>
    <t>1127997316</t>
  </si>
  <si>
    <t>128</t>
  </si>
  <si>
    <t>766622132</t>
  </si>
  <si>
    <t>Montáž oken plastových včetně montáže rámu plochy přes 1 m2 otevíravých do zdiva, výšky přes 1,5 do 2,5 m</t>
  </si>
  <si>
    <t>2002270397</t>
  </si>
  <si>
    <t>1,75*1,15           "O/02"</t>
  </si>
  <si>
    <t>129</t>
  </si>
  <si>
    <t>61140054</t>
  </si>
  <si>
    <t>okno plastové otevíravé/sklopné trojsklo přes plochu 1m2 v 1,5-2,5m</t>
  </si>
  <si>
    <t>-1180898040</t>
  </si>
  <si>
    <t>130</t>
  </si>
  <si>
    <t>766622216</t>
  </si>
  <si>
    <t>Montáž oken plastových plochy do 1 m2 včetně montáže rámu otevíravých do zdiva</t>
  </si>
  <si>
    <t>-2053813129</t>
  </si>
  <si>
    <t>6,00         "O/01"</t>
  </si>
  <si>
    <t>1,00         "O/04"</t>
  </si>
  <si>
    <t>131</t>
  </si>
  <si>
    <t>61140050</t>
  </si>
  <si>
    <t>okno plastové otevíravé/sklopné trojsklo do plochy 1m2</t>
  </si>
  <si>
    <t>-166377102</t>
  </si>
  <si>
    <t>132</t>
  </si>
  <si>
    <t>766660411</t>
  </si>
  <si>
    <t>Montáž vchodových dveří včetně rámu do zdiva jednokřídlových bez nadsvětlíku</t>
  </si>
  <si>
    <t>-1154967724</t>
  </si>
  <si>
    <t>1,00        "D03"</t>
  </si>
  <si>
    <t>1,00        "D04"</t>
  </si>
  <si>
    <t>133</t>
  </si>
  <si>
    <t>61140500</t>
  </si>
  <si>
    <t>dveře jednokřídlé plastové bílé plné max rozměru otvoru 2,42m2 bezpečnostní třídy RC2</t>
  </si>
  <si>
    <t>-1253994846</t>
  </si>
  <si>
    <t>Poznámka k položce:_x000D_
rám/zárubeň, kování a zámek v ceně</t>
  </si>
  <si>
    <t>134</t>
  </si>
  <si>
    <t>766694116</t>
  </si>
  <si>
    <t>Montáž ostatních truhlářských konstrukcí parapetních desek dřevěných nebo plastových šířky do 300 mm</t>
  </si>
  <si>
    <t>366502164</t>
  </si>
  <si>
    <t>0,50*6        "O/01"</t>
  </si>
  <si>
    <t>1,15             "O/02"</t>
  </si>
  <si>
    <t>2,20             "O/03"</t>
  </si>
  <si>
    <t>0,60              "O/04"</t>
  </si>
  <si>
    <t>135</t>
  </si>
  <si>
    <t>61140080</t>
  </si>
  <si>
    <t>parapet plastový vnitřní š 300mm</t>
  </si>
  <si>
    <t>653440434</t>
  </si>
  <si>
    <t>6,95*1,1 'Přepočtené koeficientem množství</t>
  </si>
  <si>
    <t>136</t>
  </si>
  <si>
    <t>61144019</t>
  </si>
  <si>
    <t>koncovka k parapetu plastovému vnitřnímu 1 pár</t>
  </si>
  <si>
    <t>sada</t>
  </si>
  <si>
    <t>479155148</t>
  </si>
  <si>
    <t>9,00</t>
  </si>
  <si>
    <t>137</t>
  </si>
  <si>
    <t>998766101</t>
  </si>
  <si>
    <t>Přesun hmot pro konstrukce truhlářské stanovený z hmotnosti přesunovaného materiálu vodorovná dopravní vzdálenost do 50 m základní v objektech výšky do 6 m</t>
  </si>
  <si>
    <t>2084596432</t>
  </si>
  <si>
    <t>767</t>
  </si>
  <si>
    <t>Konstrukce zámečnické</t>
  </si>
  <si>
    <t>138</t>
  </si>
  <si>
    <t>767161833</t>
  </si>
  <si>
    <t>Demontáž zábradlí k dalšímu použití rovného nerozebíratelný spoj hmotnosti 1 m zábradlí do 20 kg</t>
  </si>
  <si>
    <t>-453959848</t>
  </si>
  <si>
    <t>"Poznámka č. 5"</t>
  </si>
  <si>
    <t>6,40</t>
  </si>
  <si>
    <t>139</t>
  </si>
  <si>
    <t>767163102</t>
  </si>
  <si>
    <t>Montáž zábradlí přímého v exteriéru v rovině (na rovné ploše) kotveného do zdiva nebo lehčeného betonu</t>
  </si>
  <si>
    <t>642244657</t>
  </si>
  <si>
    <t>140</t>
  </si>
  <si>
    <t>767640114</t>
  </si>
  <si>
    <t>Montáž dveří ocelových nebo hliníkových vchodových jednokřídlových s pevným bočním dílem a nadsvětlíkem</t>
  </si>
  <si>
    <t>-608663234</t>
  </si>
  <si>
    <t>1,00             "D01"</t>
  </si>
  <si>
    <t>1,00             "D02"</t>
  </si>
  <si>
    <t>141</t>
  </si>
  <si>
    <t>55341341</t>
  </si>
  <si>
    <t>dveře jednokřídlé Al prosklené s vitráží max rozměru otvoru 4,14m2 bezpečnostní třídy RC2</t>
  </si>
  <si>
    <t>165905104</t>
  </si>
  <si>
    <t>2,35*2,15</t>
  </si>
  <si>
    <t>142</t>
  </si>
  <si>
    <t>767893115</t>
  </si>
  <si>
    <t>Montáž stříšek nad venkovními vstupy z kovových profilů kotvených k nosné konstrukci pomocí závěsů, výplň ze skla rovná, šířky do 1,50 m</t>
  </si>
  <si>
    <t>-1403731578</t>
  </si>
  <si>
    <t>1,00         "Z01"</t>
  </si>
  <si>
    <t>1,00         "Z02"</t>
  </si>
  <si>
    <t>143</t>
  </si>
  <si>
    <t>RMAT0001</t>
  </si>
  <si>
    <t>stříška vchodová 1000x800mm</t>
  </si>
  <si>
    <t>-705600956</t>
  </si>
  <si>
    <t>144</t>
  </si>
  <si>
    <t>RMAT0002</t>
  </si>
  <si>
    <t>stříška vchodová 1000x600mm</t>
  </si>
  <si>
    <t>-1744287122</t>
  </si>
  <si>
    <t>145</t>
  </si>
  <si>
    <t>767991911</t>
  </si>
  <si>
    <t>Ostatní opravy svařováním</t>
  </si>
  <si>
    <t>1060338172</t>
  </si>
  <si>
    <t>2,00</t>
  </si>
  <si>
    <t>146</t>
  </si>
  <si>
    <t>14031022</t>
  </si>
  <si>
    <t>trubka ocelová podélně svařovaná hladká jakost 11 343 42,4x2mm</t>
  </si>
  <si>
    <t>1754011475</t>
  </si>
  <si>
    <t>147</t>
  </si>
  <si>
    <t>767995101</t>
  </si>
  <si>
    <t>Montáž ostatních atypických zámečnických konstrukcí hmotnosti do 1 kg</t>
  </si>
  <si>
    <t>kg</t>
  </si>
  <si>
    <t>394256058</t>
  </si>
  <si>
    <t>"prodloužení konzol plynového vedení"</t>
  </si>
  <si>
    <t>8,00</t>
  </si>
  <si>
    <t>148</t>
  </si>
  <si>
    <t>13010616</t>
  </si>
  <si>
    <t>ocel profilová jakost S235JR (11 375) průřezu T 35x35x4,5mm</t>
  </si>
  <si>
    <t>647090281</t>
  </si>
  <si>
    <t>Poznámka k položce:_x000D_
Hmotnost: 2,50 kg/m</t>
  </si>
  <si>
    <t>0,00233*10*0,35</t>
  </si>
  <si>
    <t>149</t>
  </si>
  <si>
    <t>998767101</t>
  </si>
  <si>
    <t>Přesun hmot pro zámečnické konstrukce stanovený z hmotnosti přesunovaného materiálu vodorovná dopravní vzdálenost do 50 m základní v objektech výšky do 6 m</t>
  </si>
  <si>
    <t>-1570432716</t>
  </si>
  <si>
    <t>771</t>
  </si>
  <si>
    <t>Podlahy z dlaždic</t>
  </si>
  <si>
    <t>150</t>
  </si>
  <si>
    <t>771111011</t>
  </si>
  <si>
    <t>Příprava podkladu před provedením dlažby vysátí podlah</t>
  </si>
  <si>
    <t>1513376260</t>
  </si>
  <si>
    <t>151</t>
  </si>
  <si>
    <t>771121011</t>
  </si>
  <si>
    <t>Příprava podkladu před provedením dlažby nátěr penetrační na podlahu</t>
  </si>
  <si>
    <t>-292634819</t>
  </si>
  <si>
    <t>0,79*3,80</t>
  </si>
  <si>
    <t>152</t>
  </si>
  <si>
    <t>771151016</t>
  </si>
  <si>
    <t>Příprava podkladu před provedením dlažby samonivelační stěrka min. pevnosti 20 MPa, tloušťky přes 12 do 15 mm</t>
  </si>
  <si>
    <t>520497547</t>
  </si>
  <si>
    <t>153</t>
  </si>
  <si>
    <t>771473810</t>
  </si>
  <si>
    <t>Demontáž soklíků z dlaždic keramických lepených rovných</t>
  </si>
  <si>
    <t>1645747045</t>
  </si>
  <si>
    <t>0,95+3,80+0,95+3,80</t>
  </si>
  <si>
    <t>154</t>
  </si>
  <si>
    <t>771474113</t>
  </si>
  <si>
    <t>Montáž soklů z dlaždic keramických lepených cementovým flexibilním lepidlem rovných, výšky přes 90 do 120 mm</t>
  </si>
  <si>
    <t>-2036091077</t>
  </si>
  <si>
    <t>0,75*2</t>
  </si>
  <si>
    <t>155</t>
  </si>
  <si>
    <t>59761187</t>
  </si>
  <si>
    <t>sokl keramický mrazuvzdorný povrch hladký/lapovaný tl do 10mm výšky přes 90 do 120mm</t>
  </si>
  <si>
    <t>2054942779</t>
  </si>
  <si>
    <t>10,68*1,1 'Přepočtené koeficientem množství</t>
  </si>
  <si>
    <t>156</t>
  </si>
  <si>
    <t>771573810</t>
  </si>
  <si>
    <t>Demontáž podlah z dlaždic keramických lepených</t>
  </si>
  <si>
    <t>-1862351954</t>
  </si>
  <si>
    <t>157</t>
  </si>
  <si>
    <t>771574415</t>
  </si>
  <si>
    <t>Montáž podlah z dlaždic keramických lepených cementovým flexibilním lepidlem hladkých, tloušťky do 10 mm přes 6 do 9 ks/m2</t>
  </si>
  <si>
    <t>1544407744</t>
  </si>
  <si>
    <t>158</t>
  </si>
  <si>
    <t>59761148</t>
  </si>
  <si>
    <t>dlažba keramická slinutá mrazuvzdorná R9/A povrch hladký/matný tl do 10mm přes 6 do 9ks/m2</t>
  </si>
  <si>
    <t>-1582677645</t>
  </si>
  <si>
    <t>1*1,1 'Přepočtené koeficientem množství</t>
  </si>
  <si>
    <t>159</t>
  </si>
  <si>
    <t>771574416</t>
  </si>
  <si>
    <t>Montáž podlah z dlaždic keramických lepených cementovým flexibilním lepidlem hladkých, tloušťky do 10 mm přes 9 do 12 ks/m2</t>
  </si>
  <si>
    <t>-1632313608</t>
  </si>
  <si>
    <t>160</t>
  </si>
  <si>
    <t>59761160</t>
  </si>
  <si>
    <t>dlažba keramická slinutá mrazuvzdorná povrch hladký/matný tl do 10mm přes 9 do 12ks/m2</t>
  </si>
  <si>
    <t>-1607541342</t>
  </si>
  <si>
    <t>3,002*1,1 'Přepočtené koeficientem množství</t>
  </si>
  <si>
    <t>161</t>
  </si>
  <si>
    <t>771591112</t>
  </si>
  <si>
    <t>Izolace podlahy pod dlažbu nátěrem nebo stěrkou ve dvou vrstvách</t>
  </si>
  <si>
    <t>-918830561</t>
  </si>
  <si>
    <t>162</t>
  </si>
  <si>
    <t>771591232</t>
  </si>
  <si>
    <t>Izolace podlahy pod dlažbu těsnícími izolačními pásy pro styčné nebo dilatační spáry</t>
  </si>
  <si>
    <t>-2014833710</t>
  </si>
  <si>
    <t>3,80</t>
  </si>
  <si>
    <t>163</t>
  </si>
  <si>
    <t>771591241</t>
  </si>
  <si>
    <t>Izolace podlahy pod dlažbu těsnícími izolačními pásy vnitřní kout</t>
  </si>
  <si>
    <t>687130691</t>
  </si>
  <si>
    <t>4,00</t>
  </si>
  <si>
    <t>164</t>
  </si>
  <si>
    <t>771591251</t>
  </si>
  <si>
    <t>Izolace podlahy pod dlažbu těsnícími izolačními pásy z manžety pro prostupy potrubí</t>
  </si>
  <si>
    <t>-73174900</t>
  </si>
  <si>
    <t>165</t>
  </si>
  <si>
    <t>771591264</t>
  </si>
  <si>
    <t>Izolace podlahy pod dlažbu těsnícími izolačními pásy mezi podlahou a stěnu</t>
  </si>
  <si>
    <t>-889835875</t>
  </si>
  <si>
    <t>166</t>
  </si>
  <si>
    <t>771591325</t>
  </si>
  <si>
    <t>Odvodnění balkonů nebo teras montáž chrliče</t>
  </si>
  <si>
    <t>1949756540</t>
  </si>
  <si>
    <t>167</t>
  </si>
  <si>
    <t>5905447a</t>
  </si>
  <si>
    <t>chrlič DN 50</t>
  </si>
  <si>
    <t>1117716758</t>
  </si>
  <si>
    <t>168</t>
  </si>
  <si>
    <t>998771101</t>
  </si>
  <si>
    <t>Přesun hmot pro podlahy z dlaždic stanovený z hmotnosti přesunovaného materiálu vodorovná dopravní vzdálenost do 50 m základní v objektech výšky do 6 m</t>
  </si>
  <si>
    <t>-1963813121</t>
  </si>
  <si>
    <t>781</t>
  </si>
  <si>
    <t>Dokončovací práce - obklady</t>
  </si>
  <si>
    <t>169</t>
  </si>
  <si>
    <t>781492251</t>
  </si>
  <si>
    <t>Obklad - dokončující práce montáž profilu lepeného flexibilním cementovým lepidlem ukončovacího</t>
  </si>
  <si>
    <t>-1799882801</t>
  </si>
  <si>
    <t>170</t>
  </si>
  <si>
    <t>28342001</t>
  </si>
  <si>
    <t>lišta ukončovací z PVC 8mm</t>
  </si>
  <si>
    <t>-64351219</t>
  </si>
  <si>
    <t>9,18*1,05 'Přepočtené koeficientem množství</t>
  </si>
  <si>
    <t>782</t>
  </si>
  <si>
    <t>Dokončovací práce - obklady z kamene</t>
  </si>
  <si>
    <t>171</t>
  </si>
  <si>
    <t>78251111R</t>
  </si>
  <si>
    <t>Montáž obkladu ostění z desek z měkkého kamene na antikorozní trny</t>
  </si>
  <si>
    <t>426644215</t>
  </si>
  <si>
    <t>"Poznámka č.4"</t>
  </si>
  <si>
    <t>"Zpětná montáž a doplnění kamenného obkladu"</t>
  </si>
  <si>
    <t>4,50</t>
  </si>
  <si>
    <t>172</t>
  </si>
  <si>
    <t>58381913</t>
  </si>
  <si>
    <t>deska dlažební smirkovaná pískovec tl 40mm</t>
  </si>
  <si>
    <t>-882538907</t>
  </si>
  <si>
    <t>"Poznámka č. 4"</t>
  </si>
  <si>
    <t>"Doplnění kamenného obložení"</t>
  </si>
  <si>
    <t>1,30</t>
  </si>
  <si>
    <t>173</t>
  </si>
  <si>
    <t>782513811</t>
  </si>
  <si>
    <t>Demontáž obkladů ostění z kamene k dalšímu použití z měkkých kamenů kladených do malty</t>
  </si>
  <si>
    <t>1109339423</t>
  </si>
  <si>
    <t>"Poznmka č.4"</t>
  </si>
  <si>
    <t>3,20</t>
  </si>
  <si>
    <t>174</t>
  </si>
  <si>
    <t>782991441</t>
  </si>
  <si>
    <t>Očištění vybouraných kamenných obkladů k dalšímu použití od malty</t>
  </si>
  <si>
    <t>577431239</t>
  </si>
  <si>
    <t>175</t>
  </si>
  <si>
    <t>782994913</t>
  </si>
  <si>
    <t>Obklady z kamene oprava - ostatní práce očištění tlakovou vodou</t>
  </si>
  <si>
    <t>-145093319</t>
  </si>
  <si>
    <t>"Stávající kamenné ostění"</t>
  </si>
  <si>
    <t>3,00</t>
  </si>
  <si>
    <t>176</t>
  </si>
  <si>
    <t>782994922</t>
  </si>
  <si>
    <t>Obklady z kamene oprava - ostatní práce nátěr impregnační a zpevňující</t>
  </si>
  <si>
    <t>1409069076</t>
  </si>
  <si>
    <t>177</t>
  </si>
  <si>
    <t>998782101</t>
  </si>
  <si>
    <t>Přesun hmot pro obklady kamenné stanovený z hmotnosti přesunovaného materiálu vodorovná dopravní vzdálenost do 50 m základní v objektech výšky do 6 m</t>
  </si>
  <si>
    <t>-34873230</t>
  </si>
  <si>
    <t>783</t>
  </si>
  <si>
    <t>Dokončovací práce - nátěry</t>
  </si>
  <si>
    <t>178</t>
  </si>
  <si>
    <t>783301303</t>
  </si>
  <si>
    <t>Příprava podkladu zámečnických konstrukcí před provedením nátěru odrezivění odrezovačem bezoplachovým</t>
  </si>
  <si>
    <t>-969828653</t>
  </si>
  <si>
    <t>"Stávající ocelové dveře do šatlavy"</t>
  </si>
  <si>
    <t>1,80*2</t>
  </si>
  <si>
    <t>179</t>
  </si>
  <si>
    <t>783301311</t>
  </si>
  <si>
    <t>Příprava podkladu zámečnických konstrukcí před provedením nátěru odmaštění odmašťovačem vodou ředitelným</t>
  </si>
  <si>
    <t>-284867743</t>
  </si>
  <si>
    <t>0,015*2*3,14*6,4*3</t>
  </si>
  <si>
    <t>0,020*2*3,14*0,90*4</t>
  </si>
  <si>
    <t>180</t>
  </si>
  <si>
    <t>783314101</t>
  </si>
  <si>
    <t>Základní nátěr zámečnických konstrukcí jednonásobný syntetický</t>
  </si>
  <si>
    <t>-926290888</t>
  </si>
  <si>
    <t>181</t>
  </si>
  <si>
    <t>783314201</t>
  </si>
  <si>
    <t>Základní antikorozní nátěr zámečnických konstrukcí jednonásobný syntetický standardní</t>
  </si>
  <si>
    <t>-1123993244</t>
  </si>
  <si>
    <t>182</t>
  </si>
  <si>
    <t>783315101</t>
  </si>
  <si>
    <t>Mezinátěr zámečnických konstrukcí jednonásobný syntetický standardní</t>
  </si>
  <si>
    <t>2029838232</t>
  </si>
  <si>
    <t>183</t>
  </si>
  <si>
    <t>783317101</t>
  </si>
  <si>
    <t>Krycí nátěr (email) zámečnických konstrukcí jednonásobný syntetický standardní</t>
  </si>
  <si>
    <t>-858670832</t>
  </si>
  <si>
    <t>184</t>
  </si>
  <si>
    <t>783823135</t>
  </si>
  <si>
    <t>Penetrační nátěr omítek hladkých omítek hladkých, zrnitých tenkovrstvých nebo štukových stupně členitosti 1 a 2 silikonový</t>
  </si>
  <si>
    <t>1111788826</t>
  </si>
  <si>
    <t>185</t>
  </si>
  <si>
    <t>783827425</t>
  </si>
  <si>
    <t>Krycí (ochranný) nátěr omítek dvojnásobný hladkých omítek hladkých, zrnitých tenkovrstvých nebo štukových stupně členitosti 1 a 2 silikonový</t>
  </si>
  <si>
    <t>-410779639</t>
  </si>
  <si>
    <t>784</t>
  </si>
  <si>
    <t>Dokončovací práce - malby a tapety</t>
  </si>
  <si>
    <t>186</t>
  </si>
  <si>
    <t>784181101</t>
  </si>
  <si>
    <t>Penetrace podkladu jednonásobná základní akrylátová bezbarvá v místnostech výšky do 3,80 m</t>
  </si>
  <si>
    <t>-437458605</t>
  </si>
  <si>
    <t>"Zádveří na půdě"</t>
  </si>
  <si>
    <t>(1,60+1,20)*2,59</t>
  </si>
  <si>
    <t>-0,70*2,10</t>
  </si>
  <si>
    <t>(0,90+1,35)*2,50</t>
  </si>
  <si>
    <t>"Výmalba místnosti skladu 109"</t>
  </si>
  <si>
    <t>(2,56+4,18+2,56+4,25)*2,86</t>
  </si>
  <si>
    <t>-0,87*1,94</t>
  </si>
  <si>
    <t>-1,15*1,75</t>
  </si>
  <si>
    <t>-0,85*2,00</t>
  </si>
  <si>
    <t>187</t>
  </si>
  <si>
    <t>784221101</t>
  </si>
  <si>
    <t>Malby z malířských směsí otěruvzdorných za sucha dvojnásobné, bílé za sucha otěruvzdorné dobře v místnostech výšky do 3,80 m</t>
  </si>
  <si>
    <t>-899317955</t>
  </si>
  <si>
    <t>786</t>
  </si>
  <si>
    <t>Dokončovací práce - čalounické úpravy</t>
  </si>
  <si>
    <t>188</t>
  </si>
  <si>
    <t>786623021</t>
  </si>
  <si>
    <t>Montáž fasádních žaluzií před okenní nebo dveřní otvor ovládaných motorem, včetně krycího plechu a vodících profilů, plochy do 4 m2</t>
  </si>
  <si>
    <t>-2021069849</t>
  </si>
  <si>
    <t>189</t>
  </si>
  <si>
    <t>55342571</t>
  </si>
  <si>
    <t>plech krycí Al pro žaluzie Z-90 tl 1,5mm lakovaný včetně bočnic a držáků plochy do 2,5m2 šířky do 2,0m</t>
  </si>
  <si>
    <t>945891247</t>
  </si>
  <si>
    <t>190</t>
  </si>
  <si>
    <t>28376751</t>
  </si>
  <si>
    <t>pouzdro pro skrytý vodící profil žaluzie včetně příslušenství</t>
  </si>
  <si>
    <t>-94856038</t>
  </si>
  <si>
    <t>Poznámka k položce:_x000D_
příslušenství=2 ks držáků</t>
  </si>
  <si>
    <t>15,00*2*2,27</t>
  </si>
  <si>
    <t>191</t>
  </si>
  <si>
    <t>55342546</t>
  </si>
  <si>
    <t>žaluzie Z-90 fasádní ovládaná základním motorem příslušenství plochy do 2,5m2</t>
  </si>
  <si>
    <t>481015882</t>
  </si>
  <si>
    <t>Poznámka k položce:_x000D_
příslušenství = krycí Al plech, vodící Al profil včetně držáků</t>
  </si>
  <si>
    <t>1,72*2,10*3</t>
  </si>
  <si>
    <t>1,80*2,10*3</t>
  </si>
  <si>
    <t>1,80*2,28*3</t>
  </si>
  <si>
    <t>192</t>
  </si>
  <si>
    <t>998786102</t>
  </si>
  <si>
    <t>Přesun hmot pro stínění a čalounické úpravy stanovený z hmotnosti přesunovaného materiálu vodorovná dopravní vzdálenost do 50 m základní v objektech výšky (hloubky) přes 6 do 12 m</t>
  </si>
  <si>
    <t>-1459634098</t>
  </si>
  <si>
    <t>HZS</t>
  </si>
  <si>
    <t>Hodinové zúčtovací sazby</t>
  </si>
  <si>
    <t>193</t>
  </si>
  <si>
    <t>HZS3112</t>
  </si>
  <si>
    <t>Hodinové zúčtovací sazby montáží technologických zařízení při externích montážích montér potrubí odborný</t>
  </si>
  <si>
    <t>hod</t>
  </si>
  <si>
    <t>512</t>
  </si>
  <si>
    <t>-849051232</t>
  </si>
  <si>
    <t>"Odpojení a napojení plynového vedení"</t>
  </si>
  <si>
    <t>VRN</t>
  </si>
  <si>
    <t>Vedlejší rozpočtové náklady</t>
  </si>
  <si>
    <t>VRN3</t>
  </si>
  <si>
    <t>Zařízení staveniště</t>
  </si>
  <si>
    <t>194</t>
  </si>
  <si>
    <t>030001000</t>
  </si>
  <si>
    <t>%</t>
  </si>
  <si>
    <t>1024</t>
  </si>
  <si>
    <t>-242749135</t>
  </si>
  <si>
    <t>195</t>
  </si>
  <si>
    <t>031303000</t>
  </si>
  <si>
    <t>Náklady na zábor</t>
  </si>
  <si>
    <t>soubor</t>
  </si>
  <si>
    <t>1776939613</t>
  </si>
  <si>
    <t>196</t>
  </si>
  <si>
    <t>034203000</t>
  </si>
  <si>
    <t>Opatření na ochranu pozemků sousedních se staveništěm</t>
  </si>
  <si>
    <t>452041140</t>
  </si>
  <si>
    <t>VRN4</t>
  </si>
  <si>
    <t>Inženýrská činnost</t>
  </si>
  <si>
    <t>197</t>
  </si>
  <si>
    <t>043002000</t>
  </si>
  <si>
    <t>Zkoušky a ostatní měření</t>
  </si>
  <si>
    <t>-1822210907</t>
  </si>
  <si>
    <t>"Tahová zkouška kotev pro celý objekt"</t>
  </si>
  <si>
    <t>D.1.4 - Zařízení silnoproudé elektrotechniky a ochrana před bleskem</t>
  </si>
  <si>
    <t>Ing. Solich Lubomír SEIKOM</t>
  </si>
  <si>
    <t>M - Práce a dodávky M</t>
  </si>
  <si>
    <t xml:space="preserve">    21-M - Elektromontáže</t>
  </si>
  <si>
    <t>Práce a dodávky M</t>
  </si>
  <si>
    <t>21-M</t>
  </si>
  <si>
    <t>Elektromontáže</t>
  </si>
  <si>
    <t>21004001R</t>
  </si>
  <si>
    <t>-1867582754</t>
  </si>
  <si>
    <t>D.1.4.2 - Vytápění</t>
  </si>
  <si>
    <t>Město Konice, Masarykovo nám. 27, 79852 Konice</t>
  </si>
  <si>
    <t>Jakub Frkal</t>
  </si>
  <si>
    <t>95 - Stavební přípomoci</t>
  </si>
  <si>
    <t>713 - Izolace tepelné</t>
  </si>
  <si>
    <t>721 - Vnitřní kanalizace</t>
  </si>
  <si>
    <t>722 - Vnitřní vodovod</t>
  </si>
  <si>
    <t>723 - Vnitřní plynovod</t>
  </si>
  <si>
    <t>731 - Kotelny</t>
  </si>
  <si>
    <t>732 - Strojovny</t>
  </si>
  <si>
    <t>733 - Rozvod potrubí</t>
  </si>
  <si>
    <t>734 - Armatury</t>
  </si>
  <si>
    <t>767 - Konstrukce zámečnické</t>
  </si>
  <si>
    <t>783 - Nátěry</t>
  </si>
  <si>
    <t>798 - Ostatní dodávky</t>
  </si>
  <si>
    <t>Stavební přípomoci</t>
  </si>
  <si>
    <t>951</t>
  </si>
  <si>
    <t>Hodinová zúčtovací sazba, práce v tarifní třídě 6.Cena za kompletní dodávku a realizaci potřebných pomocných stavebních prací související s realizací tohoto projektu. Zejména zhotovení prostupů přes stěny, příčky, stropy nebo jiné stavební konstrukce, osazení chrániček, zapravení prostupů po montáži rozvodů, vrtání otvorů pro kotvy a hmoždiny,vyřezání drážek ve stěnách a jejich následné zapravení, oprava omítek , bělninových obkladů, povrchů podlah, podhledů v dotčených místech,  potrubními trasami.</t>
  </si>
  <si>
    <t>713463131</t>
  </si>
  <si>
    <t>Montáž izolace tepelné potrubí potrubními pouzdry bez úpravy slepenými 1x tl izolace do 25 mm</t>
  </si>
  <si>
    <t>713463135</t>
  </si>
  <si>
    <t>Montáž izolace tepelné ohybů potrubními pouzdry bez úpravy slepenými 1x tl izolace do 25 mm</t>
  </si>
  <si>
    <t>713463311</t>
  </si>
  <si>
    <t>Montáž izolace tepelné potrubí potrubními pouzdry s Al fólií s přesahem Al páskou 1x D do 50 mm</t>
  </si>
  <si>
    <t>713463315</t>
  </si>
  <si>
    <t>Montáž izolace tepelné ohybů potrubními pouzdry s Al fólií s přesahem Al páskou 1x D do 50 mm</t>
  </si>
  <si>
    <t>713-1</t>
  </si>
  <si>
    <t>Termoizolační trubice z pěnového polyetylenu s uzavřenou buněčnou strukturou. Nelaminované provedení s podélným nářezem. Vnitřní průměr 25 mm, tloušťka stěny 9mm (2m)</t>
  </si>
  <si>
    <t>713-2</t>
  </si>
  <si>
    <t>Potrubní pouzdro řezané s polepem ze zesílené AL fólie 28/30 (3/4")</t>
  </si>
  <si>
    <t>713-3</t>
  </si>
  <si>
    <t>Potrubní pouzdro řezané s polepem ze zesílené AL fólie 35/30 (1")</t>
  </si>
  <si>
    <t>713-4</t>
  </si>
  <si>
    <t>Potrubní pouzdro řezané s polepem ze zesílené AL fólie 42/40 (5/4")</t>
  </si>
  <si>
    <t>713-5</t>
  </si>
  <si>
    <t>Potrubní pouzdro řezané s polepem ze zesílené AL fólie 48/40 (6/4")</t>
  </si>
  <si>
    <t>Poznámka k položce:_x000D_
Součet</t>
  </si>
  <si>
    <t>998713201</t>
  </si>
  <si>
    <t>Přesun hmot procentní pro izolace tepelné v objektech v do 6 m</t>
  </si>
  <si>
    <t>721</t>
  </si>
  <si>
    <t>Vnitřní kanalizace</t>
  </si>
  <si>
    <t>721174041</t>
  </si>
  <si>
    <t>Potrubí kanalizační z PP připojovací DN 32</t>
  </si>
  <si>
    <t>721178103</t>
  </si>
  <si>
    <t>Čerpadlo kondenzátu</t>
  </si>
  <si>
    <t>ks</t>
  </si>
  <si>
    <t>721178126</t>
  </si>
  <si>
    <t>Napojení kondenzátu na stávající odpad</t>
  </si>
  <si>
    <t>sou</t>
  </si>
  <si>
    <t>721194103</t>
  </si>
  <si>
    <t>Vyvedení a upevnění odpadních výpustek DN 32</t>
  </si>
  <si>
    <t>721-1</t>
  </si>
  <si>
    <t>Zápachová uzávěrka DN 40, PP vodorovný odtok, kondenzační</t>
  </si>
  <si>
    <t>721-2</t>
  </si>
  <si>
    <t>Montáž kanalizace (položka 721-1 až 721-1)</t>
  </si>
  <si>
    <t>721290111</t>
  </si>
  <si>
    <t>Zkouška těsnosti potrubí kanalizace vodou DN do 125</t>
  </si>
  <si>
    <t>998721201</t>
  </si>
  <si>
    <t>Přesun hmot procentní pro vnitřní kanalizaci v objektech v do 6 m</t>
  </si>
  <si>
    <t>722</t>
  </si>
  <si>
    <t>Vnitřní vodovod</t>
  </si>
  <si>
    <t>722175003</t>
  </si>
  <si>
    <t>Potrubí vodovodní plastové PP-RCT svar polyfúze D 25x3,5 mm</t>
  </si>
  <si>
    <t>722182001</t>
  </si>
  <si>
    <t>Napojení na stávající vodoinstalaci</t>
  </si>
  <si>
    <t>722232123</t>
  </si>
  <si>
    <t>Kohout kulový přímý G 3/4" PN 42 do 185°C plnoprůtokový vnitřní závit</t>
  </si>
  <si>
    <t>722239102</t>
  </si>
  <si>
    <t>Montáž armatur vodovodních se dvěma závity G 3/4"</t>
  </si>
  <si>
    <t>998722201</t>
  </si>
  <si>
    <t>Přesun hmot procentní pro vnitřní vodovod v objektech v do 6 m</t>
  </si>
  <si>
    <t>723</t>
  </si>
  <si>
    <t>Vnitřní plynovod</t>
  </si>
  <si>
    <t>723150304</t>
  </si>
  <si>
    <t>Potrubí ocelové hladké černé bezešvé spojované svařováním tvářené za tepla D 31,8x2,6 mm</t>
  </si>
  <si>
    <t>723150312</t>
  </si>
  <si>
    <t>Potrubí ocelové hladké černé bezešvé spojované svařováním tvářené za tepla D 57x3,2 mm</t>
  </si>
  <si>
    <t>723231162</t>
  </si>
  <si>
    <t>Kohout kulový přímý G 1/2" PN 42 do 185°C plnoprůtokový vnitřní závit těžká řada</t>
  </si>
  <si>
    <t>723231164</t>
  </si>
  <si>
    <t>Kohout kulový přímý G 1" PN 42 do 185°C plnoprůtokový vnitřní závit těžká řada</t>
  </si>
  <si>
    <t>723231167</t>
  </si>
  <si>
    <t>Kohout kulový přímý G 2" PN 42 do 185°C plnoprůtokový vnitřní závit těžká řada</t>
  </si>
  <si>
    <t>723233003</t>
  </si>
  <si>
    <t>Filtr plynový závitový G 1" PN 6 do 80°C těleso hliník</t>
  </si>
  <si>
    <t>723-1</t>
  </si>
  <si>
    <t>Havarijní plynový ventil nízkotlaký DN 50, 230V, NC – bez proudu uzavřeno</t>
  </si>
  <si>
    <t>723-2</t>
  </si>
  <si>
    <t>Montáž vnitřního plynovodu (položka 723-1)</t>
  </si>
  <si>
    <t>723221304</t>
  </si>
  <si>
    <t>Ventil vzorkovací přímý G 1/2" PN 5 s vnitřním závitem</t>
  </si>
  <si>
    <t>734421102</t>
  </si>
  <si>
    <t>Tlakoměr s pevným stonkem a zpětnou klapkou tlak 0-16 bar průměr 63 mm spodní připojení</t>
  </si>
  <si>
    <t>734424101</t>
  </si>
  <si>
    <t>Kondenzační smyčka k přivaření zahnutá PN 250 do 300°C</t>
  </si>
  <si>
    <t>734424912</t>
  </si>
  <si>
    <t>Příslušenství tlakoměrů kohout čepový PN 25 do 50°C s nátrubkovou přípojkou M 20x1,5 mm</t>
  </si>
  <si>
    <t>734494213</t>
  </si>
  <si>
    <t>Návarek s trubkovým závitem G 1/2</t>
  </si>
  <si>
    <t>723229102</t>
  </si>
  <si>
    <t>Montáž armatur plynovodních s jedním závitem G 1/2" ostatní typ</t>
  </si>
  <si>
    <t>723239101</t>
  </si>
  <si>
    <t>Montáž armatur plynovodních se dvěma závity G 1/2" ostatní typ</t>
  </si>
  <si>
    <t>723239103</t>
  </si>
  <si>
    <t>Montáž armatur plynovodních se dvěma závity G 1" ostatní typ</t>
  </si>
  <si>
    <t>723239106</t>
  </si>
  <si>
    <t>Montáž armatur plynovodních se dvěma závity G 2" ostatní typ</t>
  </si>
  <si>
    <t>723190917</t>
  </si>
  <si>
    <t>Navaření odbočky na potrubí plynovodní DN 50</t>
  </si>
  <si>
    <t>723190907</t>
  </si>
  <si>
    <t>Zkouška těsnosti potrubí plynovodního</t>
  </si>
  <si>
    <t>723150803</t>
  </si>
  <si>
    <t>Demontáž potrubí ocelové hladké svařované D přes 44,5 do 76</t>
  </si>
  <si>
    <t>723-4</t>
  </si>
  <si>
    <t>Montáž a úprava původního potrubí ocelové hladké svařované D přes 44,5 do 76</t>
  </si>
  <si>
    <t>580506322</t>
  </si>
  <si>
    <t>Odvzdušnění plynovodu DN do 80 dl přes 20 do 100 m</t>
  </si>
  <si>
    <t>580506302</t>
  </si>
  <si>
    <t>Kontrola plynovodu před natlakováním DN do 80 dl přes 20 do 100 m při tlakové zkoušce</t>
  </si>
  <si>
    <t>580506311</t>
  </si>
  <si>
    <t>Tlakování plynovodu DN do 80 dl přes 20 do 100 m při tlakové zkoušce</t>
  </si>
  <si>
    <t>580506320</t>
  </si>
  <si>
    <t>Provedení tlakové zkoušky plynovodu nízkotlakého</t>
  </si>
  <si>
    <t>723160339</t>
  </si>
  <si>
    <t>Revizní zpráva plynoinstalace</t>
  </si>
  <si>
    <t>998723201</t>
  </si>
  <si>
    <t>Přesun hmot procentní pro vnitřní plynovod v objektech v do 6 m</t>
  </si>
  <si>
    <t>731</t>
  </si>
  <si>
    <t>Kotelny</t>
  </si>
  <si>
    <t>731-1</t>
  </si>
  <si>
    <t>Kotel ocelový závěsný na plyn kondenzační o výkonu 3,0-31,1 kW pro vytápění</t>
  </si>
  <si>
    <t>731244494</t>
  </si>
  <si>
    <t>Montáž kotle ocelového závěsného na plyn kondenzačního o výkonu přes 28 do 50 kW</t>
  </si>
  <si>
    <t>731-1.1</t>
  </si>
  <si>
    <t>Sada odkouření DN 110/160 fasádová nerez</t>
  </si>
  <si>
    <t>731-2</t>
  </si>
  <si>
    <t>Kaskádový kouřovod pro kotle do 70kW, vč. příruby na kotle</t>
  </si>
  <si>
    <t>734-3</t>
  </si>
  <si>
    <t>Odkalovač nečistot s magnetickou vložkou 5/4" - závitový, včetně vypouštěcího kohoutu, síto z nerezové oceli AISI 304, magnet z AlNiCo</t>
  </si>
  <si>
    <t>734-4</t>
  </si>
  <si>
    <t>Tvarovaná izolace pro odkalovač nečistot 5/4”</t>
  </si>
  <si>
    <t>734-5</t>
  </si>
  <si>
    <t>Termohydraulický oddělovač - anuloid do cca 116kW (do 5m3/h při dt 20K), vč. izolace a konzol</t>
  </si>
  <si>
    <t>734-6</t>
  </si>
  <si>
    <t>Neutralizační box, vč. 4kg neutralizačního granulátu do 100kW/rok</t>
  </si>
  <si>
    <t>734-7</t>
  </si>
  <si>
    <t>Regulace kotelny - expresní spínací modul pro 1 okruh MM 100</t>
  </si>
  <si>
    <t>734-8</t>
  </si>
  <si>
    <t>Montáž kotelny (položka 731-1 až 731-7)</t>
  </si>
  <si>
    <t>731411153</t>
  </si>
  <si>
    <t>Revizní zpráva spalinové cesty</t>
  </si>
  <si>
    <t>731289112</t>
  </si>
  <si>
    <t>Upravená voda - inhibitor</t>
  </si>
  <si>
    <t>998731201</t>
  </si>
  <si>
    <t>Přesun hmot procentní pro kotelny v objektech v do 6 m</t>
  </si>
  <si>
    <t>732</t>
  </si>
  <si>
    <t>Strojovny</t>
  </si>
  <si>
    <t>732199100</t>
  </si>
  <si>
    <t>Montáž orientačních štítků</t>
  </si>
  <si>
    <t>732331611</t>
  </si>
  <si>
    <t>Nádoba tlaková expanzní s membránou závitové připojení PN 0,4 o objemu 8 l</t>
  </si>
  <si>
    <t>732331623</t>
  </si>
  <si>
    <t>Nádoba tlaková expanzní s membránou závitové připojení PN 0,6 o objemu 250 l</t>
  </si>
  <si>
    <t>732331771</t>
  </si>
  <si>
    <t>Příslušenství k expanzním nádobám souprava s upínací páskou</t>
  </si>
  <si>
    <t>732331777</t>
  </si>
  <si>
    <t>Příslušenství k expanzním nádobám bezpečnostní uzávěr G 3/4 k měření tlaku</t>
  </si>
  <si>
    <t>732331778</t>
  </si>
  <si>
    <t>Příslušenství k expanzním nádobám bezpečnostní uzávěr G 1 k měření tlaku</t>
  </si>
  <si>
    <t>732-1</t>
  </si>
  <si>
    <t>Vakuové odplyňovací zařízení pro malé systémy, objem soustavy 1600 l</t>
  </si>
  <si>
    <t>732-2</t>
  </si>
  <si>
    <t>Uvedení do provozu</t>
  </si>
  <si>
    <t>732-3</t>
  </si>
  <si>
    <t>Montáž strojovny (položka č. 732-1 až č. 732-2)</t>
  </si>
  <si>
    <t>732-4</t>
  </si>
  <si>
    <t>Čerpadlo teplovodní mokroběžné závitové oběhové DN 32, PN 10 pro vytápění; 2,7m3/h; H=6m; 9-103W; 0.09-0.91A; 1x230V; 6.05kg</t>
  </si>
  <si>
    <t>732429215</t>
  </si>
  <si>
    <t>Montáž čerpadla oběhového mokroběžného závitového DN 32</t>
  </si>
  <si>
    <t>732-5</t>
  </si>
  <si>
    <t>Kompaktní automatické doplňovací zařízení pro soustavy s membránovou tlakovou expanzní nádobou pro přímé doplňování z rozvodů pitné vody.  Šířka (mm): 293; Výška (mm): 230; Hmotnost (kg): 1,7; DN připojení: R 1/2, R 1/2</t>
  </si>
  <si>
    <t>732-6</t>
  </si>
  <si>
    <t>Elektronický vodoměr pro kontrolu zbývající kapacity změkčovací armatury Fillsoft a kontrolu doplňovaného Alternativně měření vodivosti demineralizované vody.</t>
  </si>
  <si>
    <t>732-7</t>
  </si>
  <si>
    <t>Pouzdro pro změkčovací nebo demineralizační patronu. Šířka (mm): 260; Výška (mm): 600; Hmotnost (kg): 1,5; DN připojení: Rp 1/2 / Rp 1/2</t>
  </si>
  <si>
    <t>732-8</t>
  </si>
  <si>
    <t>Katexová patrona pro změkčovací zařízení. Kapacita cca 6000 l/°dH, např. cca 600 l při 10°dH. Šířka (mm): 76; Výška (mm): 514; Hmotnost (kg): 1,5; Barva: zelená</t>
  </si>
  <si>
    <t>732-9</t>
  </si>
  <si>
    <t>Elektronický měřič spotřeby tepla - kalorimetr DN 32;  6,0 m3/h jmenovitý průtok, 260 mm</t>
  </si>
  <si>
    <t>732-10</t>
  </si>
  <si>
    <t>Mosazná jímka 85mm</t>
  </si>
  <si>
    <t>732-11</t>
  </si>
  <si>
    <t>Šroubení DN32 d-56mm</t>
  </si>
  <si>
    <t>732-12</t>
  </si>
  <si>
    <t>Montáž strojovny (položka č. 732-5 až č. 732-11)</t>
  </si>
  <si>
    <t>998732201</t>
  </si>
  <si>
    <t>Přesun hmot procentní pro strojovny v objektech v do 6 m</t>
  </si>
  <si>
    <t>733</t>
  </si>
  <si>
    <t>Rozvod potrubí</t>
  </si>
  <si>
    <t>733121212</t>
  </si>
  <si>
    <t>Potrubí ocelové hladké bezešvé v kotelnách nebo strojovnách spojované svařováním D 28x2,6 mm</t>
  </si>
  <si>
    <t>733121214</t>
  </si>
  <si>
    <t>Potrubí ocelové hladké bezešvé v kotelnách nebo strojovnách spojované svařováním D 31,8x2,6 mm</t>
  </si>
  <si>
    <t>733121215</t>
  </si>
  <si>
    <t>Potrubí ocelové hladké bezešvé v kotelnách nebo strojovnách spojované svařováním D 38x2,6 mm</t>
  </si>
  <si>
    <t>733121216</t>
  </si>
  <si>
    <t>Potrubí ocelové hladké bezešvé v kotelnách nebo strojovnách spojované svařováním D 44,5x3,2 mm</t>
  </si>
  <si>
    <t>733124115</t>
  </si>
  <si>
    <t>Příplatek k potrubí ocelovému hladkému za zhotovení přechodů z trubek hladkých kováním DN 40/25</t>
  </si>
  <si>
    <t>733190217</t>
  </si>
  <si>
    <t>Zkouška těsnosti potrubí ocelové hladké D do 51x2,6</t>
  </si>
  <si>
    <t>733123116</t>
  </si>
  <si>
    <t>Příplatek k potrubí ocelovému hladkému za zhotovení přípojky z trubek ocelových hladkých D 44,5x2,6 mm</t>
  </si>
  <si>
    <t>998733201</t>
  </si>
  <si>
    <t>Přesun hmot procentní pro rozvody potrubí v objektech v do 6 m</t>
  </si>
  <si>
    <t>734</t>
  </si>
  <si>
    <t>Armatury</t>
  </si>
  <si>
    <t>734209103</t>
  </si>
  <si>
    <t>Montáž armatury závitové s jedním závitem G 1/2"</t>
  </si>
  <si>
    <t>734209104</t>
  </si>
  <si>
    <t>Montáž armatury závitové s jedním závitem G 3/4"</t>
  </si>
  <si>
    <t>734209113</t>
  </si>
  <si>
    <t>Montáž armatury závitové se dvěma závity G 1/2"</t>
  </si>
  <si>
    <t>734209114</t>
  </si>
  <si>
    <t>Montáž armatury závitové se dvěma závity G 3/4"</t>
  </si>
  <si>
    <t>734209116</t>
  </si>
  <si>
    <t>Montáž armatury závitové se dvěma závity G 5/4"</t>
  </si>
  <si>
    <t>734209117</t>
  </si>
  <si>
    <t>Montáž armatury závitové se dvěma závity G 6/4"</t>
  </si>
  <si>
    <t>734211120</t>
  </si>
  <si>
    <t>Ventil závitový odvzdušňovací G 1/2 PN 14 do 120°C automatický</t>
  </si>
  <si>
    <t>198</t>
  </si>
  <si>
    <t>734220126</t>
  </si>
  <si>
    <t>Ventil závitový regulační přímý G 6/4 PN 25 do 120°C vyvažovací s vypouštěním</t>
  </si>
  <si>
    <t>200</t>
  </si>
  <si>
    <t>734291123</t>
  </si>
  <si>
    <t>Kohout plnící a vypouštěcí G 1/2 PN 10 do 90°C závitový</t>
  </si>
  <si>
    <t>202</t>
  </si>
  <si>
    <t>734292713</t>
  </si>
  <si>
    <t>Kohout kulový přímý G 1/2 PN 42 do 185°C vnitřní závit</t>
  </si>
  <si>
    <t>204</t>
  </si>
  <si>
    <t>734292714</t>
  </si>
  <si>
    <t>Kohout kulový přímý G 3/4 PN 42 do 185°C vnitřní závit</t>
  </si>
  <si>
    <t>206</t>
  </si>
  <si>
    <t>734292716</t>
  </si>
  <si>
    <t>Kohout kulový přímý G 1 1/4 PN 42 do 185°C vnitřní závit</t>
  </si>
  <si>
    <t>208</t>
  </si>
  <si>
    <t>734292717</t>
  </si>
  <si>
    <t>Kohout kulový přímý G 1 1/2 PN 42 do 185°C vnitřní závit</t>
  </si>
  <si>
    <t>210</t>
  </si>
  <si>
    <t>734242415</t>
  </si>
  <si>
    <t>Ventil závitový zpětný přímý G 5/4 PN 16 do 110°C</t>
  </si>
  <si>
    <t>212</t>
  </si>
  <si>
    <t>734242416</t>
  </si>
  <si>
    <t>Ventil závitový zpětný přímý G 6/4 PN 16 do 110°C</t>
  </si>
  <si>
    <t>214</t>
  </si>
  <si>
    <t>734251212</t>
  </si>
  <si>
    <t>Ventil závitový pojistný rohový G 3/4 provozní tlak od 2,5 do 6 barů</t>
  </si>
  <si>
    <t>216</t>
  </si>
  <si>
    <t>734291266</t>
  </si>
  <si>
    <t>Filtr závitový pro topné a chladicí systémy přímý G 1 1/2 PN 30 do 110°C s vnitřními závity</t>
  </si>
  <si>
    <t>218</t>
  </si>
  <si>
    <t>734-1</t>
  </si>
  <si>
    <t>Odkalovač nečistot s magnetickou vložkou 6/4" - závitový, včetně vypouštěcího kohoutu, síto z nerezové oceli AISI 304, magnet z AlNiCo</t>
  </si>
  <si>
    <t>220</t>
  </si>
  <si>
    <t>734-2</t>
  </si>
  <si>
    <t>Tvarovaná izolace pro odkalovač nečistot 6/4”</t>
  </si>
  <si>
    <t>222</t>
  </si>
  <si>
    <t>734411114</t>
  </si>
  <si>
    <t>Teploměr technický s pevným stonkem a jímkou zadní připojení průměr 80 mm délky 75 mm</t>
  </si>
  <si>
    <t>224</t>
  </si>
  <si>
    <t>734411601</t>
  </si>
  <si>
    <t>Ochranná jímka se závitem do G 1</t>
  </si>
  <si>
    <t>226</t>
  </si>
  <si>
    <t>228</t>
  </si>
  <si>
    <t>230</t>
  </si>
  <si>
    <t>734424102</t>
  </si>
  <si>
    <t>Kondenzační smyčka k přivaření stočená PN 250 do 300°C</t>
  </si>
  <si>
    <t>232</t>
  </si>
  <si>
    <t>734424911</t>
  </si>
  <si>
    <t>Příslušenství tlakoměrů kohout čepový PN 6 do 50°C s nátrubkovou přípojkou M 12x1,5 mm</t>
  </si>
  <si>
    <t>234</t>
  </si>
  <si>
    <t>734494215</t>
  </si>
  <si>
    <t>Návarek s trubkovým závitem G 1</t>
  </si>
  <si>
    <t>236</t>
  </si>
  <si>
    <t>734222812</t>
  </si>
  <si>
    <t>Ventil závitový termostatický přímý G 1/2 PN 16 do 110°C s ruční hlavou chromovaný</t>
  </si>
  <si>
    <t>238</t>
  </si>
  <si>
    <t>734221682</t>
  </si>
  <si>
    <t>Termostatická hlavice kapalinová PN 10 do 110°C</t>
  </si>
  <si>
    <t>240</t>
  </si>
  <si>
    <t>734-3.1</t>
  </si>
  <si>
    <t>Týdenní programovatelný termostat</t>
  </si>
  <si>
    <t>242</t>
  </si>
  <si>
    <t>998734201</t>
  </si>
  <si>
    <t>Přesun hmot procentní pro armatury v objektech v do 6 m</t>
  </si>
  <si>
    <t>244</t>
  </si>
  <si>
    <t>767995111</t>
  </si>
  <si>
    <t>Montáž atypických zámečnických konstrukcí hmotnosti do 5 kg</t>
  </si>
  <si>
    <t>246</t>
  </si>
  <si>
    <t>767-1</t>
  </si>
  <si>
    <t>Montáž typizovaných konstrukcí hmotnosti do 5 kg</t>
  </si>
  <si>
    <t>248</t>
  </si>
  <si>
    <t>767-2</t>
  </si>
  <si>
    <t>Materiál pro uložení a uchycení potrubí  - systémové typizované upevňovací prvky z Pz oceli - typizované prvky a šroubové spoje - objímky s protihluk. vložkami z profil. EPDM pryže - nosné profily s dostatečnou statickou únosností - vč. potřebného spojovacího a mont. materiálu - řezy a otvory zatřít zinkovým lakem</t>
  </si>
  <si>
    <t>250</t>
  </si>
  <si>
    <t>767-3</t>
  </si>
  <si>
    <t>Pomocné ocelové konstrukce  - upevňovací prvky z černé oceli - nosné profily s dostatečnou statickou únosností - vč. potřebného kotvícího, spojovacího a mont. materiálu</t>
  </si>
  <si>
    <t>252</t>
  </si>
  <si>
    <t>998764201</t>
  </si>
  <si>
    <t>Přesun hmot procentní pro konstrukce klempířské v objektech v do 6 m</t>
  </si>
  <si>
    <t>254</t>
  </si>
  <si>
    <t>Nátěry</t>
  </si>
  <si>
    <t>Bezoplachové odrezivění zámečnických konstrukcí</t>
  </si>
  <si>
    <t>256</t>
  </si>
  <si>
    <t>Odmaštění zámečnických konstrukcí vodou ředitelným odmašťovačem</t>
  </si>
  <si>
    <t>258</t>
  </si>
  <si>
    <t>Základní jednonásobný syntetický nátěr zámečnických konstrukcí</t>
  </si>
  <si>
    <t>260</t>
  </si>
  <si>
    <t>Krycí dvojnásobný syntetický standardní nátěr zámečnických konstrukcí</t>
  </si>
  <si>
    <t>262</t>
  </si>
  <si>
    <t>783601711</t>
  </si>
  <si>
    <t>Bezoplachové odrezivění potrubí DN do 50 mm</t>
  </si>
  <si>
    <t>264</t>
  </si>
  <si>
    <t>783601713</t>
  </si>
  <si>
    <t>Odmaštění vodou ředitelným odmašťovačem potrubí DN do 50 mm</t>
  </si>
  <si>
    <t>266</t>
  </si>
  <si>
    <t>783614551</t>
  </si>
  <si>
    <t>Základní jednonásobný syntetický nátěr potrubí DN do 50 mm</t>
  </si>
  <si>
    <t>268</t>
  </si>
  <si>
    <t>783617611</t>
  </si>
  <si>
    <t>Krycí dvojnásobný syntetický nátěr potrubí DN do 50 mm</t>
  </si>
  <si>
    <t>270</t>
  </si>
  <si>
    <t>798</t>
  </si>
  <si>
    <t>Ostatní dodávky</t>
  </si>
  <si>
    <t>798 00-9001</t>
  </si>
  <si>
    <t>Lešení, montážní plošiny, žebřík</t>
  </si>
  <si>
    <t>272</t>
  </si>
  <si>
    <t>798 00-9002</t>
  </si>
  <si>
    <t>Ozn. tras vedení se směrem toku a druhu média, rozměry a provedení dle ČSN 13 0072, upevnění lep.</t>
  </si>
  <si>
    <t>274</t>
  </si>
  <si>
    <t>798 00-9003</t>
  </si>
  <si>
    <t>Provedení ochranného pospojování a uzemnění dle požadavků ČSN, pospojovat například: vstupy do objektu, potrubí, provést překlenutí měřidel, u  přírub. armatur použít vějířové podložky, a další</t>
  </si>
  <si>
    <t>276</t>
  </si>
  <si>
    <t>798 00-9004</t>
  </si>
  <si>
    <t>Štítky popisné na zařízení - ML popisný systém (upínací těleso, šroub, deska 140x100)+ popisný štítek s textovým proužkem:</t>
  </si>
  <si>
    <t>278</t>
  </si>
  <si>
    <t>798 00-9005</t>
  </si>
  <si>
    <t>Uvedení do provozu, provozní zkoušky, výchozí revize</t>
  </si>
  <si>
    <t>280</t>
  </si>
  <si>
    <t>798 00-9006</t>
  </si>
  <si>
    <t>Protokolární zaškolení obsluhy</t>
  </si>
  <si>
    <t>282</t>
  </si>
  <si>
    <t>798 00-9007</t>
  </si>
  <si>
    <t>Dokumentace skutečného provedení díla, 2x tiskem, 2x digitálně na CD - formát dwg, pdf, doc, xls</t>
  </si>
  <si>
    <t>284</t>
  </si>
  <si>
    <t>798 00-9008</t>
  </si>
  <si>
    <t>Předávací dokumentace</t>
  </si>
  <si>
    <t>286</t>
  </si>
  <si>
    <t>798 00-9009</t>
  </si>
  <si>
    <t>Koordinace, účast na kontrolních dnech, kompletační činnost</t>
  </si>
  <si>
    <t>288</t>
  </si>
  <si>
    <t>798 00-9010</t>
  </si>
  <si>
    <t>Topná zkouška, po dohodě s investorem</t>
  </si>
  <si>
    <t>290</t>
  </si>
  <si>
    <t>798 00-9011</t>
  </si>
  <si>
    <t>Barevné funkční schéma se zasklením a zarámováním</t>
  </si>
  <si>
    <t>292</t>
  </si>
  <si>
    <t>798 00-9012</t>
  </si>
  <si>
    <t>Proplach potrubí</t>
  </si>
  <si>
    <t>294</t>
  </si>
  <si>
    <t>798 00-9013</t>
  </si>
  <si>
    <t>Naplnění potrubí upravenou vodou</t>
  </si>
  <si>
    <t>296</t>
  </si>
  <si>
    <t>798 00-9014</t>
  </si>
  <si>
    <t>VRN (elektrická energie, odpady, úklid)</t>
  </si>
  <si>
    <t>298</t>
  </si>
  <si>
    <t>798 00-9015</t>
  </si>
  <si>
    <t>Doprava</t>
  </si>
  <si>
    <t>300</t>
  </si>
  <si>
    <t>798 00-9016</t>
  </si>
  <si>
    <t>Práce nezahrnuté v rozpočtu vzniklé během výstavby</t>
  </si>
  <si>
    <t>302</t>
  </si>
  <si>
    <t>ENERGETICKÉ ÚSPORY OBJEKTU MĚSTSKÉHO ÚŘADU MASARYKOVO NÁM. Č.P. 27, KONICE - rekonstrukce vytápění</t>
  </si>
  <si>
    <t>Elektromontáže - celkem</t>
  </si>
  <si>
    <t>Podružný materiál</t>
  </si>
  <si>
    <t xml:space="preserve"> Revizni technik vč. reviz.zprávy</t>
  </si>
  <si>
    <t>DLE ČSN EN 32305-3ed.2</t>
  </si>
  <si>
    <t>PROVEDENI REVIZNICH ZKOUSEK Hromosvodu</t>
  </si>
  <si>
    <t>BT P A5 bezpečnostní tabulka</t>
  </si>
  <si>
    <t>Štítek bez označení štítek označení</t>
  </si>
  <si>
    <t>Páska nerez páska nerez rozměr 16 x 0,5 -připoj.komín.tělesa</t>
  </si>
  <si>
    <t>ST bez p. svorka na okapové svody -pripoj-komín.tělesa</t>
  </si>
  <si>
    <t>SOc svorka na okapové žlaby</t>
  </si>
  <si>
    <t>SS svorka spojovací</t>
  </si>
  <si>
    <t>SZa svorka zkušební</t>
  </si>
  <si>
    <t>PV 1a-30 podpěra vedení do zdiva prodloužená</t>
  </si>
  <si>
    <t>840 008 Vodič AlMgSi Rd 8 polotvrdý</t>
  </si>
  <si>
    <t>Bleskosvody - nová montáž</t>
  </si>
  <si>
    <t xml:space="preserve"> do 150 tis.Kč</t>
  </si>
  <si>
    <t>Zkoušky a prohlídky elektrických rozvodů a zařízení celková prohlídka a vyhotovení revizní zprávy pro objem montážních prací</t>
  </si>
  <si>
    <t xml:space="preserve"> do 2,5 mm2</t>
  </si>
  <si>
    <t>Ukončení vodičů izolovaných s označením a zapojením v rozváděči nebo na přístroji</t>
  </si>
  <si>
    <t>PRAFlaCom F 2x2x0,8</t>
  </si>
  <si>
    <t>BEZHALOGENOVÝ VF PÁROVÝ SDĚLOVACÍ KABEL</t>
  </si>
  <si>
    <t>PRAFlaSafe X-J 5x1,5 RE , volně</t>
  </si>
  <si>
    <t>PRAFlaSafe X-O 2x1,5 RE , volně</t>
  </si>
  <si>
    <t>PRAFlaSafe X-J 3x1,5 RE , volně</t>
  </si>
  <si>
    <t>SILOVÉ KABELY S MALÝM MNOŽSTVÍM UVOLNĚNÉHO TEPLA PŘI POŽÁRU</t>
  </si>
  <si>
    <t>LHD 20X20_HD LIŠTA HRANATÁ (2m v kartonu) - DVOJITÝ ZÁMEK</t>
  </si>
  <si>
    <t>LHD 40x20_HD LIŠTA HRANATÁ (2m v kartonu) - DVOJ. ZÁMEK</t>
  </si>
  <si>
    <t>Svorka krabicová SDKF 2 Bílá 2x0,2-2,5  1014680</t>
  </si>
  <si>
    <t>S-66_FB SVORKOVNICE</t>
  </si>
  <si>
    <t>VLK 80/R_HB VÍČKO KE KRABICÍM LK S OBLÝMI ROHY</t>
  </si>
  <si>
    <t>LK 80X28R/1_HB KRABICE LIŠTOVÁ Hluboká</t>
  </si>
  <si>
    <t>Rámeček</t>
  </si>
  <si>
    <t>Krytka</t>
  </si>
  <si>
    <t>Soliris senzor</t>
  </si>
  <si>
    <t>Soliris IB řízení sběrnice</t>
  </si>
  <si>
    <t>Chronis UNO   - option</t>
  </si>
  <si>
    <t>Nástěnný ovladač Centralis Uno IB - centrální ovládání</t>
  </si>
  <si>
    <t>Nástěnný ovladač Centralis Uno IB - místní ovládání</t>
  </si>
  <si>
    <t>Ks</t>
  </si>
  <si>
    <t>LTE-10B-1 Jistič, In 10 A, Ue AC 230/400 V / DC 72 V, charakteristika B, 1pól, Icn 6 kA</t>
  </si>
  <si>
    <t>Dozbrojení RS1 v 2.np</t>
  </si>
  <si>
    <t>Elektroinstalace předokenních  žaluzií</t>
  </si>
  <si>
    <t xml:space="preserve"> 6 mm2</t>
  </si>
  <si>
    <t>H07V-U 6,0 , pevně</t>
  </si>
  <si>
    <t>VODIČ JEDNOŽILOVÝ  (CY)</t>
  </si>
  <si>
    <t>PRAFlaSafe X-J 3x2,5 RE , volně</t>
  </si>
  <si>
    <t>LHD 40X40_HD LIŠTA HRANATÁ (2m v kartonu) - DVOJ. ZÁMEK</t>
  </si>
  <si>
    <t>LK 80X28R/1_HB KRABICE LIŠTOVÁ</t>
  </si>
  <si>
    <t>KO 125 E/EQ02_KA KRABICE ODB. S EQ SVORK.</t>
  </si>
  <si>
    <t>5518-2929 B Zásuvka jednonásobná IP44, s ochranným kolíkem, s víčkem; řazení 2P+PE; d. Praktik; b. bílá (na hořl. podklady B až E)</t>
  </si>
  <si>
    <t>ZÁSUVKA NN, PRAKTIK IP44 (plast)</t>
  </si>
  <si>
    <t>XALK178E Ovládač nouzového zastavení ve skříni, s okamž. aret., 1Z +1V -rudé</t>
  </si>
  <si>
    <t xml:space="preserve"> do 50 kg</t>
  </si>
  <si>
    <t>Montáž rozváděčů litinových, hliníkových nebo plastových sestavy hmotnosti</t>
  </si>
  <si>
    <t>Ovládače</t>
  </si>
  <si>
    <t>Demontáž původní elektroinstalace v kotelně v obj.č.27</t>
  </si>
  <si>
    <t>Elektroinstalace v kotelně</t>
  </si>
  <si>
    <t>Dodávky - celkem</t>
  </si>
  <si>
    <t>Kompletní rozvaděč RK1</t>
  </si>
  <si>
    <t>Dodávky</t>
  </si>
  <si>
    <t>Specifikace dodávky - celkem</t>
  </si>
  <si>
    <t>VS116U/červená Pomocné relé 1x16A přepínací</t>
  </si>
  <si>
    <t>LMF-16B-1N-030A Proudový chránič s nadproudovou ochranou, In 16 A, Ue AC 230 V, charakteristika B, Idn 30 mA, 1+N-pól, šířka 1 modul, Icn 6 kA, typ A</t>
  </si>
  <si>
    <t>LTE-6B-1 Jistič, In 6 A, Ue AC 230/400 V / DC 72 V, charakteristika B, 1pól, Icn 6 kA</t>
  </si>
  <si>
    <t>SVBC-12,5-1-MZ Kombinovaný svodič bleskových proudů a přepětí, typ 1+2, Iimp 12,5 kA, Uc AC 335 V, zapojení 1+0, výměnné moduly, varistor</t>
  </si>
  <si>
    <t>OPVP10-1 Pojistkový odpínač, Ie 32 A, Ue AC 690 V/DC 440 V, pro válcové pojistkové vložky 10x38, 1pól. provedení, bez signalizace</t>
  </si>
  <si>
    <t>SV-LT-X400 Napěťová spoušť, Uc AC 110 - 415 V / DC 110 V, pro LTE, LTN, LTS, LVN, LFE, LFN, LMF, OLE, OLI, MSN, AVN-DC</t>
  </si>
  <si>
    <t>MSN-32-2 Vypínač, In 32 A, Ue AC 230/400 V, 2pól</t>
  </si>
  <si>
    <t>RZG-N-2S28 Rozvodnicová skříň, pro nástěnnou montáž, neprůhledné dveře, počet řad 2, počet modulů v řadě 14, krytí IP40, PE+N, barva bílá, materiál : plast</t>
  </si>
  <si>
    <t>Specifikace dodávky RK1</t>
  </si>
  <si>
    <t>Cena celkem</t>
  </si>
  <si>
    <t>Cena</t>
  </si>
  <si>
    <t>Montáž celkem</t>
  </si>
  <si>
    <t>Montáž</t>
  </si>
  <si>
    <t>Montážní položka</t>
  </si>
  <si>
    <t>Materiál celkem</t>
  </si>
  <si>
    <t>Materiál</t>
  </si>
  <si>
    <t>Počet</t>
  </si>
  <si>
    <t>Mj</t>
  </si>
  <si>
    <t>Název</t>
  </si>
  <si>
    <t>Součty odstavců</t>
  </si>
  <si>
    <t>Roční nárůst cen 0,00%</t>
  </si>
  <si>
    <t>Náklady celkem s DPH</t>
  </si>
  <si>
    <t>Základ a hodnota DPH 15%</t>
  </si>
  <si>
    <t>Základ a hodnota DPH 21%</t>
  </si>
  <si>
    <t>Náklady celkem</t>
  </si>
  <si>
    <t>Kompletační činnost</t>
  </si>
  <si>
    <t>Vedlejší náklady celkem</t>
  </si>
  <si>
    <t>Provozní vlivy 0,00% z pravé strany mezisoučtu 2</t>
  </si>
  <si>
    <t>GZS 3,25% z pravé strany mezisoučtu 2</t>
  </si>
  <si>
    <t>Vedlejší náklady</t>
  </si>
  <si>
    <t>Základní náklady celkem</t>
  </si>
  <si>
    <t>Opravy v záruce 5,00% z mezisoučtu 1</t>
  </si>
  <si>
    <t>Rizika a pojištění 1,00% z mezisoučtu 2</t>
  </si>
  <si>
    <t>Dodav. dokumentace 1,50% z mezisoučtu 2</t>
  </si>
  <si>
    <t>Mezisoučet 2</t>
  </si>
  <si>
    <t>PPV 0,00% z nátěrů a zemních prací</t>
  </si>
  <si>
    <t>PPV 6,00% z montáže: materiál + práce</t>
  </si>
  <si>
    <t>Mezisoučet 1</t>
  </si>
  <si>
    <t>Montáž - práce</t>
  </si>
  <si>
    <t>Montáž - materiál</t>
  </si>
  <si>
    <t>Doprava 3,60%, Přesun 1,00%</t>
  </si>
  <si>
    <t>Dodávka</t>
  </si>
  <si>
    <t>Základní náklady</t>
  </si>
  <si>
    <t>Hodnota B</t>
  </si>
  <si>
    <t>Hodnota 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</si>
</sst>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48">
    <font>
      <sz val="8"/>
      <name val="Arial CE"/>
      <family val="2"/>
    </font>
    <font>
      <sz val="11"/>
      <color theme="1"/>
      <name val="Calibri"/>
      <family val="2"/>
      <charset val="238"/>
      <scheme val="minor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800080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0000A8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i/>
      <sz val="7"/>
      <color rgb="FF969696"/>
      <name val="Arial CE"/>
    </font>
    <font>
      <u/>
      <sz val="11"/>
      <color theme="10"/>
      <name val="Calibri"/>
      <scheme val="minor"/>
    </font>
    <font>
      <b/>
      <sz val="11"/>
      <color theme="0"/>
      <name val="Arial CE"/>
    </font>
    <font>
      <sz val="11"/>
      <color theme="0"/>
      <name val="Arial CE"/>
    </font>
    <font>
      <sz val="9"/>
      <color rgb="FF000000"/>
      <name val="敓潧⁥䥕ᬀ壹㗀=☸3_x0008_"/>
      <charset val="238"/>
    </font>
    <font>
      <b/>
      <sz val="11"/>
      <color rgb="FF000000"/>
      <name val="敓潧⁥䥕ᬀ壹㗀=☸3_x0008_"/>
      <charset val="238"/>
    </font>
    <font>
      <i/>
      <sz val="10"/>
      <color rgb="FF000000"/>
      <name val="敓潧⁥䥕ᬀ壹㗀=☸3_x0008_"/>
      <charset val="238"/>
    </font>
    <font>
      <b/>
      <sz val="10"/>
      <color rgb="FF000000"/>
      <name val="敓潧⁥䥕ᬀ壹㗀=☸3_x0008_"/>
      <charset val="238"/>
    </font>
    <font>
      <b/>
      <sz val="9"/>
      <color rgb="FF000000"/>
      <name val="敓潧⁥䥕ᬀ壹㗀=☸3_x0008_"/>
      <charset val="238"/>
    </font>
  </fonts>
  <fills count="12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  <fill>
      <patternFill patternType="solid">
        <fgColor rgb="FFFFFFFF"/>
        <bgColor indexed="64"/>
      </patternFill>
    </fill>
    <fill>
      <patternFill patternType="solid">
        <fgColor rgb="FFBFEBFF"/>
        <bgColor indexed="64"/>
      </patternFill>
    </fill>
    <fill>
      <patternFill patternType="solid">
        <fgColor rgb="FFFFFFE0"/>
        <bgColor indexed="64"/>
      </patternFill>
    </fill>
    <fill>
      <patternFill patternType="solid">
        <fgColor rgb="FFF0F0F0"/>
        <bgColor indexed="64"/>
      </patternFill>
    </fill>
    <fill>
      <patternFill patternType="solid">
        <fgColor rgb="FFE0FEE0"/>
        <bgColor indexed="64"/>
      </patternFill>
    </fill>
    <fill>
      <patternFill patternType="solid">
        <fgColor rgb="FFFFEAFF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</borders>
  <cellStyleXfs count="3">
    <xf numFmtId="0" fontId="0" fillId="0" borderId="0"/>
    <xf numFmtId="0" fontId="40" fillId="0" borderId="0" applyNumberFormat="0" applyFill="0" applyBorder="0" applyAlignment="0" applyProtection="0"/>
    <xf numFmtId="0" fontId="1" fillId="0" borderId="0"/>
  </cellStyleXfs>
  <cellXfs count="352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9" fillId="0" borderId="0" xfId="0" applyFont="1" applyAlignment="1"/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5" fillId="0" borderId="0" xfId="0" applyFont="1" applyAlignment="1" applyProtection="1">
      <alignment horizontal="left" vertical="center"/>
    </xf>
    <xf numFmtId="0" fontId="16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2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3" fillId="2" borderId="0" xfId="0" applyFont="1" applyFill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0" fillId="0" borderId="0" xfId="0" applyFont="1" applyAlignment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9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0" fillId="3" borderId="0" xfId="0" applyFont="1" applyFill="1" applyAlignment="1" applyProtection="1">
      <alignment vertical="center"/>
    </xf>
    <xf numFmtId="0" fontId="5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5" fillId="3" borderId="7" xfId="0" applyFont="1" applyFill="1" applyBorder="1" applyAlignment="1" applyProtection="1">
      <alignment horizontal="center"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21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0" fillId="0" borderId="3" xfId="0" applyBorder="1" applyAlignment="1">
      <alignment vertical="center"/>
    </xf>
    <xf numFmtId="0" fontId="2" fillId="0" borderId="5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3" fillId="0" borderId="3" xfId="0" applyFont="1" applyBorder="1" applyAlignment="1">
      <alignment vertical="center"/>
    </xf>
    <xf numFmtId="0" fontId="4" fillId="0" borderId="3" xfId="0" applyFont="1" applyBorder="1" applyAlignment="1" applyProtection="1">
      <alignment vertical="center"/>
    </xf>
    <xf numFmtId="0" fontId="4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vertical="center"/>
    </xf>
    <xf numFmtId="0" fontId="4" fillId="0" borderId="3" xfId="0" applyFont="1" applyBorder="1" applyAlignment="1">
      <alignment vertical="center"/>
    </xf>
    <xf numFmtId="0" fontId="19" fillId="0" borderId="0" xfId="0" applyFont="1" applyAlignment="1" applyProtection="1">
      <alignment vertical="center"/>
    </xf>
    <xf numFmtId="165" fontId="3" fillId="0" borderId="0" xfId="0" applyNumberFormat="1" applyFont="1" applyAlignment="1" applyProtection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0" fillId="4" borderId="7" xfId="0" applyFont="1" applyFill="1" applyBorder="1" applyAlignment="1" applyProtection="1">
      <alignment vertical="center"/>
    </xf>
    <xf numFmtId="0" fontId="24" fillId="4" borderId="0" xfId="0" applyFont="1" applyFill="1" applyAlignment="1" applyProtection="1">
      <alignment horizontal="center" vertical="center"/>
    </xf>
    <xf numFmtId="0" fontId="25" fillId="0" borderId="16" xfId="0" applyFont="1" applyBorder="1" applyAlignment="1" applyProtection="1">
      <alignment horizontal="center" vertical="center" wrapText="1"/>
    </xf>
    <xf numFmtId="0" fontId="25" fillId="0" borderId="17" xfId="0" applyFont="1" applyBorder="1" applyAlignment="1" applyProtection="1">
      <alignment horizontal="center" vertical="center" wrapText="1"/>
    </xf>
    <xf numFmtId="0" fontId="25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5" fillId="0" borderId="3" xfId="0" applyFont="1" applyBorder="1" applyAlignment="1" applyProtection="1">
      <alignment vertical="center"/>
    </xf>
    <xf numFmtId="0" fontId="26" fillId="0" borderId="0" xfId="0" applyFont="1" applyAlignment="1" applyProtection="1">
      <alignment horizontal="left" vertical="center"/>
    </xf>
    <xf numFmtId="0" fontId="26" fillId="0" borderId="0" xfId="0" applyFont="1" applyAlignment="1" applyProtection="1">
      <alignment vertical="center"/>
    </xf>
    <xf numFmtId="4" fontId="26" fillId="0" borderId="0" xfId="0" applyNumberFormat="1" applyFont="1" applyAlignment="1" applyProtection="1">
      <alignment vertical="center"/>
    </xf>
    <xf numFmtId="0" fontId="5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22" fillId="0" borderId="14" xfId="0" applyNumberFormat="1" applyFont="1" applyBorder="1" applyAlignment="1" applyProtection="1">
      <alignment vertical="center"/>
    </xf>
    <xf numFmtId="4" fontId="22" fillId="0" borderId="0" xfId="0" applyNumberFormat="1" applyFont="1" applyBorder="1" applyAlignment="1" applyProtection="1">
      <alignment vertical="center"/>
    </xf>
    <xf numFmtId="166" fontId="22" fillId="0" borderId="0" xfId="0" applyNumberFormat="1" applyFont="1" applyBorder="1" applyAlignment="1" applyProtection="1">
      <alignment vertical="center"/>
    </xf>
    <xf numFmtId="4" fontId="22" fillId="0" borderId="15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28" fillId="0" borderId="0" xfId="1" applyFont="1" applyAlignment="1">
      <alignment horizontal="center" vertical="center"/>
    </xf>
    <xf numFmtId="0" fontId="6" fillId="0" borderId="3" xfId="0" applyFont="1" applyBorder="1" applyAlignment="1" applyProtection="1">
      <alignment vertical="center"/>
    </xf>
    <xf numFmtId="0" fontId="29" fillId="0" borderId="0" xfId="0" applyFont="1" applyAlignment="1" applyProtection="1">
      <alignment vertical="center"/>
    </xf>
    <xf numFmtId="0" fontId="30" fillId="0" borderId="0" xfId="0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6" fillId="0" borderId="3" xfId="0" applyFont="1" applyBorder="1" applyAlignment="1">
      <alignment vertical="center"/>
    </xf>
    <xf numFmtId="4" fontId="31" fillId="0" borderId="14" xfId="0" applyNumberFormat="1" applyFont="1" applyBorder="1" applyAlignment="1" applyProtection="1">
      <alignment vertical="center"/>
    </xf>
    <xf numFmtId="4" fontId="31" fillId="0" borderId="0" xfId="0" applyNumberFormat="1" applyFont="1" applyBorder="1" applyAlignment="1" applyProtection="1">
      <alignment vertical="center"/>
    </xf>
    <xf numFmtId="166" fontId="31" fillId="0" borderId="0" xfId="0" applyNumberFormat="1" applyFont="1" applyBorder="1" applyAlignment="1" applyProtection="1">
      <alignment vertical="center"/>
    </xf>
    <xf numFmtId="4" fontId="31" fillId="0" borderId="15" xfId="0" applyNumberFormat="1" applyFont="1" applyBorder="1" applyAlignment="1" applyProtection="1">
      <alignment vertical="center"/>
    </xf>
    <xf numFmtId="0" fontId="6" fillId="0" borderId="0" xfId="0" applyFont="1" applyAlignment="1">
      <alignment horizontal="left" vertical="center"/>
    </xf>
    <xf numFmtId="4" fontId="31" fillId="0" borderId="19" xfId="0" applyNumberFormat="1" applyFont="1" applyBorder="1" applyAlignment="1" applyProtection="1">
      <alignment vertical="center"/>
    </xf>
    <xf numFmtId="4" fontId="31" fillId="0" borderId="20" xfId="0" applyNumberFormat="1" applyFont="1" applyBorder="1" applyAlignment="1" applyProtection="1">
      <alignment vertical="center"/>
    </xf>
    <xf numFmtId="166" fontId="31" fillId="0" borderId="20" xfId="0" applyNumberFormat="1" applyFont="1" applyBorder="1" applyAlignment="1" applyProtection="1">
      <alignment vertical="center"/>
    </xf>
    <xf numFmtId="4" fontId="31" fillId="0" borderId="21" xfId="0" applyNumberFormat="1" applyFont="1" applyBorder="1" applyAlignment="1" applyProtection="1">
      <alignment vertical="center"/>
    </xf>
    <xf numFmtId="0" fontId="0" fillId="0" borderId="1" xfId="0" applyBorder="1"/>
    <xf numFmtId="0" fontId="0" fillId="0" borderId="2" xfId="0" applyBorder="1"/>
    <xf numFmtId="0" fontId="15" fillId="0" borderId="0" xfId="0" applyFont="1" applyAlignment="1">
      <alignment horizontal="left" vertical="center"/>
    </xf>
    <xf numFmtId="0" fontId="3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165" fontId="3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4" fontId="26" fillId="0" borderId="0" xfId="0" applyNumberFormat="1" applyFont="1" applyAlignment="1">
      <alignment vertical="center"/>
    </xf>
    <xf numFmtId="0" fontId="2" fillId="0" borderId="0" xfId="0" applyFont="1" applyAlignment="1">
      <alignment horizontal="right" vertical="center"/>
    </xf>
    <xf numFmtId="0" fontId="23" fillId="0" borderId="0" xfId="0" applyFont="1" applyAlignment="1">
      <alignment horizontal="left" vertical="center"/>
    </xf>
    <xf numFmtId="4" fontId="2" fillId="0" borderId="0" xfId="0" applyNumberFormat="1" applyFont="1" applyAlignment="1">
      <alignment vertical="center"/>
    </xf>
    <xf numFmtId="164" fontId="2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5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5" fillId="4" borderId="7" xfId="0" applyFont="1" applyFill="1" applyBorder="1" applyAlignment="1">
      <alignment horizontal="right" vertical="center"/>
    </xf>
    <xf numFmtId="0" fontId="5" fillId="4" borderId="7" xfId="0" applyFont="1" applyFill="1" applyBorder="1" applyAlignment="1">
      <alignment horizontal="center" vertical="center"/>
    </xf>
    <xf numFmtId="4" fontId="5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21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2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righ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4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4" fillId="4" borderId="0" xfId="0" applyFont="1" applyFill="1" applyAlignment="1" applyProtection="1">
      <alignment horizontal="right" vertical="center"/>
    </xf>
    <xf numFmtId="0" fontId="33" fillId="0" borderId="0" xfId="0" applyFont="1" applyAlignment="1" applyProtection="1">
      <alignment horizontal="left" vertical="center"/>
    </xf>
    <xf numFmtId="0" fontId="7" fillId="0" borderId="3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4" fontId="7" fillId="0" borderId="20" xfId="0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/>
    </xf>
    <xf numFmtId="0" fontId="8" fillId="0" borderId="3" xfId="0" applyFont="1" applyBorder="1" applyAlignment="1" applyProtection="1">
      <alignment vertical="center"/>
    </xf>
    <xf numFmtId="0" fontId="8" fillId="0" borderId="0" xfId="0" applyFont="1" applyAlignment="1" applyProtection="1">
      <alignment vertical="center"/>
    </xf>
    <xf numFmtId="0" fontId="8" fillId="0" borderId="20" xfId="0" applyFont="1" applyBorder="1" applyAlignment="1" applyProtection="1">
      <alignment horizontal="left" vertical="center"/>
    </xf>
    <xf numFmtId="0" fontId="8" fillId="0" borderId="20" xfId="0" applyFont="1" applyBorder="1" applyAlignment="1" applyProtection="1">
      <alignment vertical="center"/>
    </xf>
    <xf numFmtId="4" fontId="8" fillId="0" borderId="20" xfId="0" applyNumberFormat="1" applyFont="1" applyBorder="1" applyAlignment="1" applyProtection="1">
      <alignment vertical="center"/>
    </xf>
    <xf numFmtId="0" fontId="8" fillId="0" borderId="3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24" fillId="4" borderId="16" xfId="0" applyFont="1" applyFill="1" applyBorder="1" applyAlignment="1" applyProtection="1">
      <alignment horizontal="center" vertical="center" wrapText="1"/>
    </xf>
    <xf numFmtId="0" fontId="24" fillId="4" borderId="17" xfId="0" applyFont="1" applyFill="1" applyBorder="1" applyAlignment="1" applyProtection="1">
      <alignment horizontal="center" vertical="center" wrapText="1"/>
    </xf>
    <xf numFmtId="0" fontId="24" fillId="4" borderId="18" xfId="0" applyFont="1" applyFill="1" applyBorder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6" fillId="0" borderId="0" xfId="0" applyNumberFormat="1" applyFont="1" applyAlignment="1" applyProtection="1"/>
    <xf numFmtId="0" fontId="0" fillId="0" borderId="12" xfId="0" applyBorder="1" applyAlignment="1" applyProtection="1">
      <alignment vertical="center"/>
    </xf>
    <xf numFmtId="166" fontId="34" fillId="0" borderId="12" xfId="0" applyNumberFormat="1" applyFont="1" applyBorder="1" applyAlignment="1" applyProtection="1"/>
    <xf numFmtId="166" fontId="34" fillId="0" borderId="13" xfId="0" applyNumberFormat="1" applyFont="1" applyBorder="1" applyAlignment="1" applyProtection="1"/>
    <xf numFmtId="4" fontId="35" fillId="0" borderId="0" xfId="0" applyNumberFormat="1" applyFont="1" applyAlignment="1">
      <alignment vertical="center"/>
    </xf>
    <xf numFmtId="0" fontId="9" fillId="0" borderId="3" xfId="0" applyFont="1" applyBorder="1" applyAlignment="1" applyProtection="1"/>
    <xf numFmtId="0" fontId="9" fillId="0" borderId="0" xfId="0" applyFont="1" applyAlignment="1" applyProtection="1"/>
    <xf numFmtId="0" fontId="9" fillId="0" borderId="0" xfId="0" applyFont="1" applyAlignment="1" applyProtection="1">
      <alignment horizontal="left"/>
    </xf>
    <xf numFmtId="0" fontId="7" fillId="0" borderId="0" xfId="0" applyFont="1" applyAlignment="1" applyProtection="1">
      <alignment horizontal="left"/>
    </xf>
    <xf numFmtId="0" fontId="9" fillId="0" borderId="0" xfId="0" applyFont="1" applyAlignment="1" applyProtection="1">
      <protection locked="0"/>
    </xf>
    <xf numFmtId="4" fontId="7" fillId="0" borderId="0" xfId="0" applyNumberFormat="1" applyFont="1" applyAlignment="1" applyProtection="1"/>
    <xf numFmtId="0" fontId="9" fillId="0" borderId="3" xfId="0" applyFont="1" applyBorder="1" applyAlignment="1"/>
    <xf numFmtId="0" fontId="9" fillId="0" borderId="14" xfId="0" applyFont="1" applyBorder="1" applyAlignment="1" applyProtection="1"/>
    <xf numFmtId="0" fontId="9" fillId="0" borderId="0" xfId="0" applyFont="1" applyBorder="1" applyAlignment="1" applyProtection="1"/>
    <xf numFmtId="166" fontId="9" fillId="0" borderId="0" xfId="0" applyNumberFormat="1" applyFont="1" applyBorder="1" applyAlignment="1" applyProtection="1"/>
    <xf numFmtId="166" fontId="9" fillId="0" borderId="15" xfId="0" applyNumberFormat="1" applyFont="1" applyBorder="1" applyAlignment="1" applyProtection="1"/>
    <xf numFmtId="0" fontId="9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4" fontId="9" fillId="0" borderId="0" xfId="0" applyNumberFormat="1" applyFont="1" applyAlignment="1">
      <alignment vertical="center"/>
    </xf>
    <xf numFmtId="0" fontId="8" fillId="0" borderId="0" xfId="0" applyFont="1" applyAlignment="1" applyProtection="1">
      <alignment horizontal="left"/>
    </xf>
    <xf numFmtId="4" fontId="8" fillId="0" borderId="0" xfId="0" applyNumberFormat="1" applyFont="1" applyAlignment="1" applyProtection="1"/>
    <xf numFmtId="0" fontId="24" fillId="0" borderId="22" xfId="0" applyFont="1" applyBorder="1" applyAlignment="1" applyProtection="1">
      <alignment horizontal="center" vertical="center"/>
    </xf>
    <xf numFmtId="49" fontId="24" fillId="0" borderId="22" xfId="0" applyNumberFormat="1" applyFont="1" applyBorder="1" applyAlignment="1" applyProtection="1">
      <alignment horizontal="left" vertical="center" wrapText="1"/>
    </xf>
    <xf numFmtId="0" fontId="24" fillId="0" borderId="22" xfId="0" applyFont="1" applyBorder="1" applyAlignment="1" applyProtection="1">
      <alignment horizontal="left" vertical="center" wrapText="1"/>
    </xf>
    <xf numFmtId="0" fontId="24" fillId="0" borderId="22" xfId="0" applyFont="1" applyBorder="1" applyAlignment="1" applyProtection="1">
      <alignment horizontal="center" vertical="center" wrapText="1"/>
    </xf>
    <xf numFmtId="167" fontId="24" fillId="0" borderId="22" xfId="0" applyNumberFormat="1" applyFont="1" applyBorder="1" applyAlignment="1" applyProtection="1">
      <alignment vertical="center"/>
    </xf>
    <xf numFmtId="4" fontId="24" fillId="2" borderId="22" xfId="0" applyNumberFormat="1" applyFont="1" applyFill="1" applyBorder="1" applyAlignment="1" applyProtection="1">
      <alignment vertical="center"/>
      <protection locked="0"/>
    </xf>
    <xf numFmtId="4" fontId="24" fillId="0" borderId="22" xfId="0" applyNumberFormat="1" applyFont="1" applyBorder="1" applyAlignment="1" applyProtection="1">
      <alignment vertical="center"/>
    </xf>
    <xf numFmtId="0" fontId="25" fillId="2" borderId="14" xfId="0" applyFont="1" applyFill="1" applyBorder="1" applyAlignment="1" applyProtection="1">
      <alignment horizontal="left" vertical="center"/>
      <protection locked="0"/>
    </xf>
    <xf numFmtId="0" fontId="25" fillId="0" borderId="0" xfId="0" applyFont="1" applyBorder="1" applyAlignment="1" applyProtection="1">
      <alignment horizontal="center" vertical="center"/>
    </xf>
    <xf numFmtId="166" fontId="25" fillId="0" borderId="0" xfId="0" applyNumberFormat="1" applyFont="1" applyBorder="1" applyAlignment="1" applyProtection="1">
      <alignment vertical="center"/>
    </xf>
    <xf numFmtId="166" fontId="25" fillId="0" borderId="15" xfId="0" applyNumberFormat="1" applyFont="1" applyBorder="1" applyAlignment="1" applyProtection="1">
      <alignment vertical="center"/>
    </xf>
    <xf numFmtId="0" fontId="24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10" fillId="0" borderId="3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36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0" fontId="10" fillId="0" borderId="0" xfId="0" applyFont="1" applyAlignment="1" applyProtection="1">
      <alignment vertical="center"/>
      <protection locked="0"/>
    </xf>
    <xf numFmtId="0" fontId="10" fillId="0" borderId="3" xfId="0" applyFont="1" applyBorder="1" applyAlignment="1">
      <alignment vertical="center"/>
    </xf>
    <xf numFmtId="0" fontId="10" fillId="0" borderId="14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11" fillId="0" borderId="3" xfId="0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 wrapText="1"/>
    </xf>
    <xf numFmtId="167" fontId="11" fillId="0" borderId="0" xfId="0" applyNumberFormat="1" applyFont="1" applyAlignment="1" applyProtection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3" xfId="0" applyFont="1" applyBorder="1" applyAlignment="1">
      <alignment vertical="center"/>
    </xf>
    <xf numFmtId="0" fontId="11" fillId="0" borderId="14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1" fillId="0" borderId="15" xfId="0" applyFont="1" applyBorder="1" applyAlignment="1" applyProtection="1">
      <alignment vertical="center"/>
    </xf>
    <xf numFmtId="0" fontId="11" fillId="0" borderId="0" xfId="0" applyFont="1" applyAlignment="1">
      <alignment horizontal="left" vertical="center"/>
    </xf>
    <xf numFmtId="0" fontId="12" fillId="0" borderId="3" xfId="0" applyFont="1" applyBorder="1" applyAlignment="1" applyProtection="1">
      <alignment vertical="center"/>
    </xf>
    <xf numFmtId="0" fontId="12" fillId="0" borderId="0" xfId="0" applyFont="1" applyAlignment="1" applyProtection="1">
      <alignment vertical="center"/>
    </xf>
    <xf numFmtId="0" fontId="12" fillId="0" borderId="0" xfId="0" applyFont="1" applyAlignment="1" applyProtection="1">
      <alignment horizontal="left" vertical="center"/>
    </xf>
    <xf numFmtId="0" fontId="12" fillId="0" borderId="0" xfId="0" applyFont="1" applyAlignment="1" applyProtection="1">
      <alignment horizontal="left" vertical="center" wrapText="1"/>
    </xf>
    <xf numFmtId="167" fontId="12" fillId="0" borderId="0" xfId="0" applyNumberFormat="1" applyFont="1" applyAlignment="1" applyProtection="1">
      <alignment vertical="center"/>
    </xf>
    <xf numFmtId="0" fontId="12" fillId="0" borderId="0" xfId="0" applyFont="1" applyAlignment="1" applyProtection="1">
      <alignment vertical="center"/>
      <protection locked="0"/>
    </xf>
    <xf numFmtId="0" fontId="12" fillId="0" borderId="3" xfId="0" applyFont="1" applyBorder="1" applyAlignment="1">
      <alignment vertical="center"/>
    </xf>
    <xf numFmtId="0" fontId="12" fillId="0" borderId="14" xfId="0" applyFont="1" applyBorder="1" applyAlignment="1" applyProtection="1">
      <alignment vertical="center"/>
    </xf>
    <xf numFmtId="0" fontId="12" fillId="0" borderId="0" xfId="0" applyFont="1" applyBorder="1" applyAlignment="1" applyProtection="1">
      <alignment vertical="center"/>
    </xf>
    <xf numFmtId="0" fontId="12" fillId="0" borderId="15" xfId="0" applyFont="1" applyBorder="1" applyAlignment="1" applyProtection="1">
      <alignment vertical="center"/>
    </xf>
    <xf numFmtId="0" fontId="12" fillId="0" borderId="0" xfId="0" applyFont="1" applyAlignment="1">
      <alignment horizontal="left" vertical="center"/>
    </xf>
    <xf numFmtId="0" fontId="13" fillId="0" borderId="3" xfId="0" applyFont="1" applyBorder="1" applyAlignment="1" applyProtection="1">
      <alignment vertical="center"/>
    </xf>
    <xf numFmtId="0" fontId="13" fillId="0" borderId="0" xfId="0" applyFont="1" applyAlignment="1" applyProtection="1">
      <alignment vertical="center"/>
    </xf>
    <xf numFmtId="0" fontId="13" fillId="0" borderId="0" xfId="0" applyFont="1" applyAlignment="1" applyProtection="1">
      <alignment horizontal="left" vertical="center"/>
    </xf>
    <xf numFmtId="0" fontId="13" fillId="0" borderId="0" xfId="0" applyFont="1" applyAlignment="1" applyProtection="1">
      <alignment horizontal="left" vertical="center" wrapText="1"/>
    </xf>
    <xf numFmtId="167" fontId="13" fillId="0" borderId="0" xfId="0" applyNumberFormat="1" applyFont="1" applyAlignment="1" applyProtection="1">
      <alignment vertical="center"/>
    </xf>
    <xf numFmtId="0" fontId="13" fillId="0" borderId="0" xfId="0" applyFont="1" applyAlignment="1" applyProtection="1">
      <alignment vertical="center"/>
      <protection locked="0"/>
    </xf>
    <xf numFmtId="0" fontId="13" fillId="0" borderId="3" xfId="0" applyFont="1" applyBorder="1" applyAlignment="1">
      <alignment vertical="center"/>
    </xf>
    <xf numFmtId="0" fontId="13" fillId="0" borderId="14" xfId="0" applyFont="1" applyBorder="1" applyAlignment="1" applyProtection="1">
      <alignment vertical="center"/>
    </xf>
    <xf numFmtId="0" fontId="13" fillId="0" borderId="0" xfId="0" applyFont="1" applyBorder="1" applyAlignment="1" applyProtection="1">
      <alignment vertical="center"/>
    </xf>
    <xf numFmtId="0" fontId="13" fillId="0" borderId="15" xfId="0" applyFont="1" applyBorder="1" applyAlignment="1" applyProtection="1">
      <alignment vertical="center"/>
    </xf>
    <xf numFmtId="0" fontId="13" fillId="0" borderId="0" xfId="0" applyFont="1" applyAlignment="1">
      <alignment horizontal="left" vertical="center"/>
    </xf>
    <xf numFmtId="0" fontId="37" fillId="0" borderId="22" xfId="0" applyFont="1" applyBorder="1" applyAlignment="1" applyProtection="1">
      <alignment horizontal="center" vertical="center"/>
    </xf>
    <xf numFmtId="49" fontId="37" fillId="0" borderId="22" xfId="0" applyNumberFormat="1" applyFont="1" applyBorder="1" applyAlignment="1" applyProtection="1">
      <alignment horizontal="left" vertical="center" wrapText="1"/>
    </xf>
    <xf numFmtId="0" fontId="37" fillId="0" borderId="22" xfId="0" applyFont="1" applyBorder="1" applyAlignment="1" applyProtection="1">
      <alignment horizontal="left" vertical="center" wrapText="1"/>
    </xf>
    <xf numFmtId="0" fontId="37" fillId="0" borderId="22" xfId="0" applyFont="1" applyBorder="1" applyAlignment="1" applyProtection="1">
      <alignment horizontal="center" vertical="center" wrapText="1"/>
    </xf>
    <xf numFmtId="167" fontId="37" fillId="0" borderId="22" xfId="0" applyNumberFormat="1" applyFont="1" applyBorder="1" applyAlignment="1" applyProtection="1">
      <alignment vertical="center"/>
    </xf>
    <xf numFmtId="4" fontId="37" fillId="2" borderId="22" xfId="0" applyNumberFormat="1" applyFont="1" applyFill="1" applyBorder="1" applyAlignment="1" applyProtection="1">
      <alignment vertical="center"/>
      <protection locked="0"/>
    </xf>
    <xf numFmtId="4" fontId="37" fillId="0" borderId="22" xfId="0" applyNumberFormat="1" applyFont="1" applyBorder="1" applyAlignment="1" applyProtection="1">
      <alignment vertical="center"/>
    </xf>
    <xf numFmtId="0" fontId="38" fillId="0" borderId="3" xfId="0" applyFont="1" applyBorder="1" applyAlignment="1">
      <alignment vertical="center"/>
    </xf>
    <xf numFmtId="0" fontId="37" fillId="2" borderId="14" xfId="0" applyFont="1" applyFill="1" applyBorder="1" applyAlignment="1" applyProtection="1">
      <alignment horizontal="left" vertical="center"/>
      <protection locked="0"/>
    </xf>
    <xf numFmtId="0" fontId="37" fillId="0" borderId="0" xfId="0" applyFont="1" applyBorder="1" applyAlignment="1" applyProtection="1">
      <alignment horizontal="center" vertical="center"/>
    </xf>
    <xf numFmtId="0" fontId="39" fillId="0" borderId="0" xfId="0" applyFont="1" applyAlignment="1" applyProtection="1">
      <alignment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4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167" fontId="24" fillId="2" borderId="22" xfId="0" applyNumberFormat="1" applyFont="1" applyFill="1" applyBorder="1" applyAlignment="1" applyProtection="1">
      <alignment vertical="center"/>
      <protection locked="0"/>
    </xf>
    <xf numFmtId="0" fontId="12" fillId="0" borderId="19" xfId="0" applyFont="1" applyBorder="1" applyAlignment="1" applyProtection="1">
      <alignment vertical="center"/>
    </xf>
    <xf numFmtId="0" fontId="12" fillId="0" borderId="20" xfId="0" applyFont="1" applyBorder="1" applyAlignment="1" applyProtection="1">
      <alignment vertical="center"/>
    </xf>
    <xf numFmtId="0" fontId="12" fillId="0" borderId="21" xfId="0" applyFont="1" applyBorder="1" applyAlignment="1" applyProtection="1">
      <alignment vertical="center"/>
    </xf>
    <xf numFmtId="0" fontId="25" fillId="2" borderId="19" xfId="0" applyFont="1" applyFill="1" applyBorder="1" applyAlignment="1" applyProtection="1">
      <alignment horizontal="left" vertical="center"/>
      <protection locked="0"/>
    </xf>
    <xf numFmtId="0" fontId="25" fillId="0" borderId="20" xfId="0" applyFont="1" applyBorder="1" applyAlignment="1" applyProtection="1">
      <alignment horizontal="center" vertical="center"/>
    </xf>
    <xf numFmtId="0" fontId="0" fillId="0" borderId="20" xfId="0" applyFont="1" applyBorder="1" applyAlignment="1" applyProtection="1">
      <alignment vertical="center"/>
    </xf>
    <xf numFmtId="166" fontId="25" fillId="0" borderId="20" xfId="0" applyNumberFormat="1" applyFont="1" applyBorder="1" applyAlignment="1" applyProtection="1">
      <alignment vertical="center"/>
    </xf>
    <xf numFmtId="166" fontId="25" fillId="0" borderId="21" xfId="0" applyNumberFormat="1" applyFont="1" applyBorder="1" applyAlignment="1" applyProtection="1">
      <alignment vertical="center"/>
    </xf>
    <xf numFmtId="0" fontId="42" fillId="0" borderId="0" xfId="0" applyFont="1" applyAlignment="1" applyProtection="1">
      <alignment vertical="center"/>
    </xf>
    <xf numFmtId="0" fontId="1" fillId="0" borderId="0" xfId="2"/>
    <xf numFmtId="0" fontId="1" fillId="0" borderId="0" xfId="2" applyProtection="1"/>
    <xf numFmtId="4" fontId="1" fillId="0" borderId="0" xfId="2" applyNumberFormat="1"/>
    <xf numFmtId="49" fontId="1" fillId="0" borderId="0" xfId="2" applyNumberFormat="1"/>
    <xf numFmtId="49" fontId="1" fillId="0" borderId="0" xfId="2" applyNumberFormat="1" applyAlignment="1">
      <alignment wrapText="1"/>
    </xf>
    <xf numFmtId="0" fontId="1" fillId="0" borderId="23" xfId="2" applyBorder="1"/>
    <xf numFmtId="4" fontId="43" fillId="5" borderId="23" xfId="2" applyNumberFormat="1" applyFont="1" applyFill="1" applyBorder="1" applyAlignment="1">
      <alignment horizontal="right"/>
    </xf>
    <xf numFmtId="49" fontId="43" fillId="5" borderId="23" xfId="2" applyNumberFormat="1" applyFont="1" applyFill="1" applyBorder="1" applyAlignment="1">
      <alignment horizontal="left"/>
    </xf>
    <xf numFmtId="49" fontId="43" fillId="5" borderId="23" xfId="2" applyNumberFormat="1" applyFont="1" applyFill="1" applyBorder="1" applyAlignment="1">
      <alignment horizontal="left" wrapText="1"/>
    </xf>
    <xf numFmtId="4" fontId="1" fillId="0" borderId="23" xfId="2" applyNumberFormat="1" applyBorder="1"/>
    <xf numFmtId="4" fontId="44" fillId="6" borderId="23" xfId="2" applyNumberFormat="1" applyFont="1" applyFill="1" applyBorder="1" applyAlignment="1">
      <alignment horizontal="right"/>
    </xf>
    <xf numFmtId="49" fontId="44" fillId="6" borderId="23" xfId="2" applyNumberFormat="1" applyFont="1" applyFill="1" applyBorder="1" applyAlignment="1">
      <alignment horizontal="left"/>
    </xf>
    <xf numFmtId="49" fontId="44" fillId="6" borderId="23" xfId="2" applyNumberFormat="1" applyFont="1" applyFill="1" applyBorder="1" applyAlignment="1">
      <alignment horizontal="left" wrapText="1"/>
    </xf>
    <xf numFmtId="4" fontId="45" fillId="7" borderId="23" xfId="2" applyNumberFormat="1" applyFont="1" applyFill="1" applyBorder="1" applyAlignment="1">
      <alignment horizontal="right"/>
    </xf>
    <xf numFmtId="49" fontId="45" fillId="7" borderId="23" xfId="2" applyNumberFormat="1" applyFont="1" applyFill="1" applyBorder="1" applyAlignment="1">
      <alignment horizontal="left"/>
    </xf>
    <xf numFmtId="49" fontId="45" fillId="7" borderId="23" xfId="2" applyNumberFormat="1" applyFont="1" applyFill="1" applyBorder="1" applyAlignment="1">
      <alignment horizontal="left" wrapText="1"/>
    </xf>
    <xf numFmtId="4" fontId="43" fillId="8" borderId="23" xfId="2" applyNumberFormat="1" applyFont="1" applyFill="1" applyBorder="1" applyAlignment="1">
      <alignment horizontal="left"/>
    </xf>
    <xf numFmtId="49" fontId="43" fillId="8" borderId="23" xfId="2" applyNumberFormat="1" applyFont="1" applyFill="1" applyBorder="1" applyAlignment="1">
      <alignment horizontal="left"/>
    </xf>
    <xf numFmtId="49" fontId="43" fillId="8" borderId="23" xfId="2" applyNumberFormat="1" applyFont="1" applyFill="1" applyBorder="1" applyAlignment="1">
      <alignment horizontal="left" wrapText="1"/>
    </xf>
    <xf numFmtId="49" fontId="43" fillId="5" borderId="23" xfId="2" applyNumberFormat="1" applyFont="1" applyFill="1" applyBorder="1" applyAlignment="1">
      <alignment horizontal="center"/>
    </xf>
    <xf numFmtId="49" fontId="46" fillId="9" borderId="23" xfId="2" applyNumberFormat="1" applyFont="1" applyFill="1" applyBorder="1" applyAlignment="1">
      <alignment horizontal="left"/>
    </xf>
    <xf numFmtId="49" fontId="46" fillId="9" borderId="23" xfId="2" applyNumberFormat="1" applyFont="1" applyFill="1" applyBorder="1" applyAlignment="1">
      <alignment horizontal="center"/>
    </xf>
    <xf numFmtId="4" fontId="46" fillId="9" borderId="23" xfId="2" applyNumberFormat="1" applyFont="1" applyFill="1" applyBorder="1" applyAlignment="1">
      <alignment horizontal="right"/>
    </xf>
    <xf numFmtId="4" fontId="47" fillId="10" borderId="23" xfId="2" applyNumberFormat="1" applyFont="1" applyFill="1" applyBorder="1" applyAlignment="1">
      <alignment horizontal="right"/>
    </xf>
    <xf numFmtId="49" fontId="47" fillId="10" borderId="23" xfId="2" applyNumberFormat="1" applyFont="1" applyFill="1" applyBorder="1" applyAlignment="1">
      <alignment horizontal="left"/>
    </xf>
    <xf numFmtId="4" fontId="43" fillId="0" borderId="23" xfId="2" applyNumberFormat="1" applyFont="1" applyFill="1" applyBorder="1" applyAlignment="1">
      <alignment horizontal="right"/>
    </xf>
    <xf numFmtId="49" fontId="3" fillId="2" borderId="0" xfId="0" applyNumberFormat="1" applyFont="1" applyFill="1" applyAlignment="1" applyProtection="1">
      <alignment horizontal="left" vertical="center"/>
      <protection locked="0"/>
    </xf>
    <xf numFmtId="0" fontId="3" fillId="2" borderId="0" xfId="0" applyFont="1" applyFill="1" applyAlignment="1" applyProtection="1">
      <alignment horizontal="left" vertical="center"/>
      <protection locked="0"/>
    </xf>
    <xf numFmtId="4" fontId="43" fillId="11" borderId="23" xfId="2" applyNumberFormat="1" applyFont="1" applyFill="1" applyBorder="1" applyAlignment="1" applyProtection="1">
      <alignment horizontal="right"/>
      <protection locked="0"/>
    </xf>
    <xf numFmtId="4" fontId="44" fillId="6" borderId="23" xfId="2" applyNumberFormat="1" applyFont="1" applyFill="1" applyBorder="1" applyAlignment="1" applyProtection="1">
      <alignment horizontal="right"/>
      <protection locked="0"/>
    </xf>
    <xf numFmtId="4" fontId="43" fillId="5" borderId="23" xfId="2" applyNumberFormat="1" applyFont="1" applyFill="1" applyBorder="1" applyAlignment="1" applyProtection="1">
      <alignment horizontal="right"/>
      <protection locked="0"/>
    </xf>
    <xf numFmtId="4" fontId="20" fillId="0" borderId="0" xfId="0" applyNumberFormat="1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164" fontId="2" fillId="0" borderId="0" xfId="0" applyNumberFormat="1" applyFont="1" applyAlignment="1" applyProtection="1">
      <alignment horizontal="left" vertical="center"/>
    </xf>
    <xf numFmtId="0" fontId="18" fillId="0" borderId="0" xfId="0" applyFont="1" applyAlignment="1">
      <alignment horizontal="left" vertical="top" wrapText="1"/>
    </xf>
    <xf numFmtId="0" fontId="18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3" fillId="0" borderId="0" xfId="0" applyFont="1" applyAlignment="1" applyProtection="1">
      <alignment horizontal="left" vertical="center"/>
    </xf>
    <xf numFmtId="0" fontId="0" fillId="0" borderId="0" xfId="0" applyProtection="1"/>
    <xf numFmtId="0" fontId="4" fillId="0" borderId="0" xfId="0" applyFont="1" applyAlignment="1" applyProtection="1">
      <alignment horizontal="left" vertical="top" wrapText="1"/>
    </xf>
    <xf numFmtId="49" fontId="3" fillId="2" borderId="0" xfId="0" applyNumberFormat="1" applyFont="1" applyFill="1" applyAlignment="1" applyProtection="1">
      <alignment horizontal="left" vertical="center"/>
      <protection locked="0"/>
    </xf>
    <xf numFmtId="49" fontId="3" fillId="0" borderId="0" xfId="0" applyNumberFormat="1" applyFont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left" vertical="center" wrapText="1"/>
    </xf>
    <xf numFmtId="4" fontId="19" fillId="0" borderId="5" xfId="0" applyNumberFormat="1" applyFont="1" applyBorder="1" applyAlignment="1" applyProtection="1">
      <alignment vertical="center"/>
    </xf>
    <xf numFmtId="0" fontId="0" fillId="0" borderId="5" xfId="0" applyFont="1" applyBorder="1" applyAlignment="1" applyProtection="1">
      <alignment vertical="center"/>
    </xf>
    <xf numFmtId="0" fontId="2" fillId="0" borderId="0" xfId="0" applyFont="1" applyAlignment="1" applyProtection="1">
      <alignment horizontal="right" vertical="center"/>
    </xf>
    <xf numFmtId="4" fontId="30" fillId="0" borderId="0" xfId="0" applyNumberFormat="1" applyFont="1" applyAlignment="1" applyProtection="1">
      <alignment vertical="center"/>
    </xf>
    <xf numFmtId="0" fontId="30" fillId="0" borderId="0" xfId="0" applyFont="1" applyAlignment="1" applyProtection="1">
      <alignment vertical="center"/>
    </xf>
    <xf numFmtId="0" fontId="29" fillId="0" borderId="0" xfId="0" applyFont="1" applyAlignment="1" applyProtection="1">
      <alignment horizontal="left" vertical="center" wrapText="1"/>
    </xf>
    <xf numFmtId="0" fontId="24" fillId="4" borderId="6" xfId="0" applyFont="1" applyFill="1" applyBorder="1" applyAlignment="1" applyProtection="1">
      <alignment horizontal="center" vertical="center"/>
    </xf>
    <xf numFmtId="0" fontId="24" fillId="4" borderId="7" xfId="0" applyFont="1" applyFill="1" applyBorder="1" applyAlignment="1" applyProtection="1">
      <alignment horizontal="left" vertical="center"/>
    </xf>
    <xf numFmtId="0" fontId="24" fillId="4" borderId="7" xfId="0" applyFont="1" applyFill="1" applyBorder="1" applyAlignment="1" applyProtection="1">
      <alignment horizontal="center" vertical="center"/>
    </xf>
    <xf numFmtId="0" fontId="24" fillId="4" borderId="7" xfId="0" applyFont="1" applyFill="1" applyBorder="1" applyAlignment="1" applyProtection="1">
      <alignment horizontal="right" vertical="center"/>
    </xf>
    <xf numFmtId="0" fontId="24" fillId="4" borderId="8" xfId="0" applyFont="1" applyFill="1" applyBorder="1" applyAlignment="1" applyProtection="1">
      <alignment horizontal="left" vertical="center"/>
    </xf>
    <xf numFmtId="4" fontId="42" fillId="0" borderId="0" xfId="0" applyNumberFormat="1" applyFont="1" applyAlignment="1" applyProtection="1">
      <alignment vertical="center"/>
    </xf>
    <xf numFmtId="0" fontId="42" fillId="0" borderId="0" xfId="0" applyFont="1" applyAlignment="1" applyProtection="1">
      <alignment vertical="center"/>
    </xf>
    <xf numFmtId="0" fontId="41" fillId="0" borderId="0" xfId="0" applyFont="1" applyAlignment="1" applyProtection="1">
      <alignment horizontal="left" vertical="center" wrapText="1"/>
    </xf>
    <xf numFmtId="4" fontId="26" fillId="0" borderId="0" xfId="0" applyNumberFormat="1" applyFont="1" applyAlignment="1" applyProtection="1">
      <alignment horizontal="right" vertical="center"/>
    </xf>
    <xf numFmtId="4" fontId="26" fillId="0" borderId="0" xfId="0" applyNumberFormat="1" applyFont="1" applyAlignment="1" applyProtection="1">
      <alignment vertical="center"/>
    </xf>
    <xf numFmtId="0" fontId="0" fillId="0" borderId="0" xfId="0"/>
    <xf numFmtId="0" fontId="4" fillId="0" borderId="0" xfId="0" applyFont="1" applyAlignment="1" applyProtection="1">
      <alignment horizontal="left" vertical="center" wrapText="1"/>
    </xf>
    <xf numFmtId="0" fontId="4" fillId="0" borderId="0" xfId="0" applyFont="1" applyAlignment="1" applyProtection="1">
      <alignment vertical="center"/>
    </xf>
    <xf numFmtId="165" fontId="3" fillId="0" borderId="0" xfId="0" applyNumberFormat="1" applyFont="1" applyAlignment="1" applyProtection="1">
      <alignment horizontal="left" vertical="center"/>
    </xf>
    <xf numFmtId="0" fontId="3" fillId="0" borderId="0" xfId="0" applyFont="1" applyAlignment="1" applyProtection="1">
      <alignment vertical="center" wrapText="1"/>
    </xf>
    <xf numFmtId="0" fontId="3" fillId="0" borderId="0" xfId="0" applyFont="1" applyAlignment="1" applyProtection="1">
      <alignment vertical="center"/>
    </xf>
    <xf numFmtId="0" fontId="22" fillId="0" borderId="11" xfId="0" applyFont="1" applyBorder="1" applyAlignment="1">
      <alignment horizontal="center" vertical="center"/>
    </xf>
    <xf numFmtId="0" fontId="22" fillId="0" borderId="12" xfId="0" applyFont="1" applyBorder="1" applyAlignment="1">
      <alignment horizontal="left" vertical="center"/>
    </xf>
    <xf numFmtId="0" fontId="23" fillId="0" borderId="14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3" fillId="0" borderId="14" xfId="0" applyFont="1" applyBorder="1" applyAlignment="1" applyProtection="1">
      <alignment horizontal="left" vertical="center"/>
    </xf>
    <xf numFmtId="0" fontId="23" fillId="0" borderId="0" xfId="0" applyFont="1" applyBorder="1" applyAlignment="1" applyProtection="1">
      <alignment horizontal="left" vertical="center"/>
    </xf>
    <xf numFmtId="0" fontId="5" fillId="3" borderId="7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4" fontId="5" fillId="3" borderId="7" xfId="0" applyNumberFormat="1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2" fillId="0" borderId="0" xfId="0" applyFont="1" applyAlignment="1" applyProtection="1">
      <alignment horizontal="left" vertical="center" wrapText="1"/>
    </xf>
    <xf numFmtId="0" fontId="2" fillId="0" borderId="0" xfId="0" applyFont="1" applyAlignment="1" applyProtection="1">
      <alignment horizontal="left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/>
    </xf>
    <xf numFmtId="0" fontId="3" fillId="2" borderId="0" xfId="0" applyFont="1" applyFill="1" applyAlignment="1" applyProtection="1">
      <alignment horizontal="left" vertical="center"/>
      <protection locked="0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</cellXfs>
  <cellStyles count="3">
    <cellStyle name="Hypertextový odkaz" xfId="1" builtinId="8"/>
    <cellStyle name="Normální" xfId="0" builtinId="0" customBuiltin="1"/>
    <cellStyle name="Normální 2" xfId="2" xr:uid="{D1539AAA-7444-4E09-BC65-D9180DE1BA0E}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99"/>
  <sheetViews>
    <sheetView showGridLines="0" workbookViewId="0">
      <selection activeCell="X35" sqref="X35:AB35"/>
    </sheetView>
  </sheetViews>
  <sheetFormatPr defaultRowHeight="11.25"/>
  <cols>
    <col min="1" max="1" width="8.33203125" style="1" customWidth="1"/>
    <col min="2" max="2" width="1.6640625" style="1" customWidth="1"/>
    <col min="3" max="3" width="4.1640625" style="1" customWidth="1"/>
    <col min="4" max="33" width="2.6640625" style="1" customWidth="1"/>
    <col min="34" max="34" width="3.33203125" style="1" customWidth="1"/>
    <col min="35" max="35" width="31.6640625" style="1" customWidth="1"/>
    <col min="36" max="37" width="2.5" style="1" customWidth="1"/>
    <col min="38" max="38" width="8.33203125" style="1" customWidth="1"/>
    <col min="39" max="39" width="3.33203125" style="1" customWidth="1"/>
    <col min="40" max="40" width="13.33203125" style="1" customWidth="1"/>
    <col min="41" max="41" width="7.5" style="1" customWidth="1"/>
    <col min="42" max="42" width="4.1640625" style="1" customWidth="1"/>
    <col min="43" max="43" width="15.6640625" style="1" hidden="1" customWidth="1"/>
    <col min="44" max="44" width="13.6640625" style="1" customWidth="1"/>
    <col min="45" max="47" width="25.83203125" style="1" hidden="1" customWidth="1"/>
    <col min="48" max="49" width="21.6640625" style="1" hidden="1" customWidth="1"/>
    <col min="50" max="51" width="25" style="1" hidden="1" customWidth="1"/>
    <col min="52" max="52" width="21.6640625" style="1" hidden="1" customWidth="1"/>
    <col min="53" max="53" width="19.1640625" style="1" hidden="1" customWidth="1"/>
    <col min="54" max="54" width="25" style="1" hidden="1" customWidth="1"/>
    <col min="55" max="55" width="21.6640625" style="1" hidden="1" customWidth="1"/>
    <col min="56" max="56" width="19.1640625" style="1" hidden="1" customWidth="1"/>
    <col min="57" max="57" width="66.5" style="1" customWidth="1"/>
    <col min="71" max="91" width="9.33203125" style="1" hidden="1"/>
  </cols>
  <sheetData>
    <row r="1" spans="1:74">
      <c r="A1" s="17" t="s">
        <v>0</v>
      </c>
      <c r="AZ1" s="17" t="s">
        <v>1</v>
      </c>
      <c r="BA1" s="17" t="s">
        <v>2</v>
      </c>
      <c r="BB1" s="17" t="s">
        <v>3</v>
      </c>
      <c r="BT1" s="17" t="s">
        <v>4</v>
      </c>
      <c r="BU1" s="17" t="s">
        <v>4</v>
      </c>
      <c r="BV1" s="17" t="s">
        <v>5</v>
      </c>
    </row>
    <row r="2" spans="1:74" s="1" customFormat="1" ht="36.950000000000003" customHeight="1">
      <c r="AR2" s="326"/>
      <c r="AS2" s="326"/>
      <c r="AT2" s="326"/>
      <c r="AU2" s="326"/>
      <c r="AV2" s="326"/>
      <c r="AW2" s="326"/>
      <c r="AX2" s="326"/>
      <c r="AY2" s="326"/>
      <c r="AZ2" s="326"/>
      <c r="BA2" s="326"/>
      <c r="BB2" s="326"/>
      <c r="BC2" s="326"/>
      <c r="BD2" s="326"/>
      <c r="BE2" s="326"/>
      <c r="BS2" s="18" t="s">
        <v>6</v>
      </c>
      <c r="BT2" s="18" t="s">
        <v>7</v>
      </c>
    </row>
    <row r="3" spans="1:74" s="1" customFormat="1" ht="6.95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1"/>
      <c r="BS3" s="18" t="s">
        <v>6</v>
      </c>
      <c r="BT3" s="18" t="s">
        <v>8</v>
      </c>
    </row>
    <row r="4" spans="1:74" s="1" customFormat="1" ht="24.95" customHeight="1">
      <c r="B4" s="22"/>
      <c r="C4" s="23"/>
      <c r="D4" s="24" t="s">
        <v>9</v>
      </c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1"/>
      <c r="AS4" s="25" t="s">
        <v>10</v>
      </c>
      <c r="BE4" s="26" t="s">
        <v>11</v>
      </c>
      <c r="BS4" s="18" t="s">
        <v>12</v>
      </c>
    </row>
    <row r="5" spans="1:74" s="1" customFormat="1" ht="12" customHeight="1">
      <c r="B5" s="22"/>
      <c r="C5" s="23"/>
      <c r="D5" s="27" t="s">
        <v>13</v>
      </c>
      <c r="E5" s="23"/>
      <c r="F5" s="23"/>
      <c r="G5" s="23"/>
      <c r="H5" s="23"/>
      <c r="I5" s="23"/>
      <c r="J5" s="23"/>
      <c r="K5" s="304" t="s">
        <v>14</v>
      </c>
      <c r="L5" s="305"/>
      <c r="M5" s="305"/>
      <c r="N5" s="305"/>
      <c r="O5" s="305"/>
      <c r="P5" s="305"/>
      <c r="Q5" s="305"/>
      <c r="R5" s="305"/>
      <c r="S5" s="305"/>
      <c r="T5" s="305"/>
      <c r="U5" s="305"/>
      <c r="V5" s="305"/>
      <c r="W5" s="305"/>
      <c r="X5" s="305"/>
      <c r="Y5" s="305"/>
      <c r="Z5" s="305"/>
      <c r="AA5" s="305"/>
      <c r="AB5" s="305"/>
      <c r="AC5" s="305"/>
      <c r="AD5" s="305"/>
      <c r="AE5" s="305"/>
      <c r="AF5" s="305"/>
      <c r="AG5" s="305"/>
      <c r="AH5" s="305"/>
      <c r="AI5" s="305"/>
      <c r="AJ5" s="305"/>
      <c r="AK5" s="23"/>
      <c r="AL5" s="23"/>
      <c r="AM5" s="23"/>
      <c r="AN5" s="23"/>
      <c r="AO5" s="23"/>
      <c r="AP5" s="23"/>
      <c r="AQ5" s="23"/>
      <c r="AR5" s="21"/>
      <c r="BE5" s="301" t="s">
        <v>15</v>
      </c>
      <c r="BS5" s="18" t="s">
        <v>6</v>
      </c>
    </row>
    <row r="6" spans="1:74" s="1" customFormat="1" ht="36.950000000000003" customHeight="1">
      <c r="B6" s="22"/>
      <c r="C6" s="23"/>
      <c r="D6" s="29" t="s">
        <v>16</v>
      </c>
      <c r="E6" s="23"/>
      <c r="F6" s="23"/>
      <c r="G6" s="23"/>
      <c r="H6" s="23"/>
      <c r="I6" s="23"/>
      <c r="J6" s="23"/>
      <c r="K6" s="306" t="s">
        <v>1789</v>
      </c>
      <c r="L6" s="305"/>
      <c r="M6" s="305"/>
      <c r="N6" s="305"/>
      <c r="O6" s="305"/>
      <c r="P6" s="305"/>
      <c r="Q6" s="305"/>
      <c r="R6" s="305"/>
      <c r="S6" s="305"/>
      <c r="T6" s="305"/>
      <c r="U6" s="305"/>
      <c r="V6" s="305"/>
      <c r="W6" s="305"/>
      <c r="X6" s="305"/>
      <c r="Y6" s="305"/>
      <c r="Z6" s="305"/>
      <c r="AA6" s="305"/>
      <c r="AB6" s="305"/>
      <c r="AC6" s="305"/>
      <c r="AD6" s="305"/>
      <c r="AE6" s="305"/>
      <c r="AF6" s="305"/>
      <c r="AG6" s="305"/>
      <c r="AH6" s="305"/>
      <c r="AI6" s="305"/>
      <c r="AJ6" s="305"/>
      <c r="AK6" s="23"/>
      <c r="AL6" s="23"/>
      <c r="AM6" s="23"/>
      <c r="AN6" s="23"/>
      <c r="AO6" s="23"/>
      <c r="AP6" s="23"/>
      <c r="AQ6" s="23"/>
      <c r="AR6" s="21"/>
      <c r="BE6" s="302"/>
      <c r="BS6" s="18" t="s">
        <v>6</v>
      </c>
    </row>
    <row r="7" spans="1:74" s="1" customFormat="1" ht="12" customHeight="1">
      <c r="B7" s="22"/>
      <c r="C7" s="23"/>
      <c r="D7" s="30" t="s">
        <v>17</v>
      </c>
      <c r="E7" s="23"/>
      <c r="F7" s="23"/>
      <c r="G7" s="23"/>
      <c r="H7" s="23"/>
      <c r="I7" s="23"/>
      <c r="J7" s="23"/>
      <c r="K7" s="28" t="s">
        <v>1</v>
      </c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30" t="s">
        <v>18</v>
      </c>
      <c r="AL7" s="23"/>
      <c r="AM7" s="23"/>
      <c r="AN7" s="28" t="s">
        <v>1</v>
      </c>
      <c r="AO7" s="23"/>
      <c r="AP7" s="23"/>
      <c r="AQ7" s="23"/>
      <c r="AR7" s="21"/>
      <c r="BE7" s="302"/>
      <c r="BS7" s="18" t="s">
        <v>6</v>
      </c>
    </row>
    <row r="8" spans="1:74" s="1" customFormat="1" ht="12" customHeight="1">
      <c r="B8" s="22"/>
      <c r="C8" s="23"/>
      <c r="D8" s="30" t="s">
        <v>19</v>
      </c>
      <c r="E8" s="23"/>
      <c r="F8" s="23"/>
      <c r="G8" s="23"/>
      <c r="H8" s="23"/>
      <c r="I8" s="23"/>
      <c r="J8" s="23"/>
      <c r="K8" s="28" t="s">
        <v>20</v>
      </c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30" t="s">
        <v>21</v>
      </c>
      <c r="AL8" s="23"/>
      <c r="AM8" s="23"/>
      <c r="AN8" s="294" t="s">
        <v>22</v>
      </c>
      <c r="AO8" s="23"/>
      <c r="AP8" s="23"/>
      <c r="AQ8" s="23"/>
      <c r="AR8" s="21"/>
      <c r="BE8" s="302"/>
      <c r="BS8" s="18" t="s">
        <v>6</v>
      </c>
    </row>
    <row r="9" spans="1:74" s="1" customFormat="1" ht="14.45" customHeight="1">
      <c r="B9" s="22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  <c r="AR9" s="21"/>
      <c r="BE9" s="302"/>
      <c r="BS9" s="18" t="s">
        <v>6</v>
      </c>
    </row>
    <row r="10" spans="1:74" s="1" customFormat="1" ht="12" customHeight="1">
      <c r="B10" s="22"/>
      <c r="C10" s="23"/>
      <c r="D10" s="30" t="s">
        <v>23</v>
      </c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30" t="s">
        <v>24</v>
      </c>
      <c r="AL10" s="23"/>
      <c r="AM10" s="23"/>
      <c r="AN10" s="28" t="s">
        <v>25</v>
      </c>
      <c r="AO10" s="23"/>
      <c r="AP10" s="23"/>
      <c r="AQ10" s="23"/>
      <c r="AR10" s="21"/>
      <c r="BE10" s="302"/>
      <c r="BS10" s="18" t="s">
        <v>6</v>
      </c>
    </row>
    <row r="11" spans="1:74" s="1" customFormat="1" ht="18.399999999999999" customHeight="1">
      <c r="B11" s="22"/>
      <c r="C11" s="23"/>
      <c r="D11" s="23"/>
      <c r="E11" s="28" t="s">
        <v>26</v>
      </c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30" t="s">
        <v>27</v>
      </c>
      <c r="AL11" s="23"/>
      <c r="AM11" s="23"/>
      <c r="AN11" s="28" t="s">
        <v>28</v>
      </c>
      <c r="AO11" s="23"/>
      <c r="AP11" s="23"/>
      <c r="AQ11" s="23"/>
      <c r="AR11" s="21"/>
      <c r="BE11" s="302"/>
      <c r="BS11" s="18" t="s">
        <v>6</v>
      </c>
    </row>
    <row r="12" spans="1:74" s="1" customFormat="1" ht="6.95" customHeight="1">
      <c r="B12" s="22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1"/>
      <c r="BE12" s="302"/>
      <c r="BS12" s="18" t="s">
        <v>6</v>
      </c>
    </row>
    <row r="13" spans="1:74" s="1" customFormat="1" ht="12" customHeight="1">
      <c r="B13" s="22"/>
      <c r="C13" s="23"/>
      <c r="D13" s="30" t="s">
        <v>29</v>
      </c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30" t="s">
        <v>24</v>
      </c>
      <c r="AL13" s="23"/>
      <c r="AM13" s="23"/>
      <c r="AN13" s="293" t="s">
        <v>30</v>
      </c>
      <c r="AO13" s="23"/>
      <c r="AP13" s="23"/>
      <c r="AQ13" s="23"/>
      <c r="AR13" s="21"/>
      <c r="BE13" s="302"/>
      <c r="BS13" s="18" t="s">
        <v>6</v>
      </c>
    </row>
    <row r="14" spans="1:74" ht="12.75">
      <c r="B14" s="22"/>
      <c r="C14" s="23"/>
      <c r="D14" s="23"/>
      <c r="E14" s="307" t="s">
        <v>30</v>
      </c>
      <c r="F14" s="308"/>
      <c r="G14" s="308"/>
      <c r="H14" s="308"/>
      <c r="I14" s="308"/>
      <c r="J14" s="308"/>
      <c r="K14" s="308"/>
      <c r="L14" s="308"/>
      <c r="M14" s="308"/>
      <c r="N14" s="308"/>
      <c r="O14" s="308"/>
      <c r="P14" s="308"/>
      <c r="Q14" s="308"/>
      <c r="R14" s="308"/>
      <c r="S14" s="308"/>
      <c r="T14" s="308"/>
      <c r="U14" s="308"/>
      <c r="V14" s="308"/>
      <c r="W14" s="308"/>
      <c r="X14" s="308"/>
      <c r="Y14" s="308"/>
      <c r="Z14" s="308"/>
      <c r="AA14" s="308"/>
      <c r="AB14" s="308"/>
      <c r="AC14" s="308"/>
      <c r="AD14" s="308"/>
      <c r="AE14" s="308"/>
      <c r="AF14" s="308"/>
      <c r="AG14" s="308"/>
      <c r="AH14" s="308"/>
      <c r="AI14" s="308"/>
      <c r="AJ14" s="308"/>
      <c r="AK14" s="30" t="s">
        <v>27</v>
      </c>
      <c r="AL14" s="23"/>
      <c r="AM14" s="23"/>
      <c r="AN14" s="293" t="s">
        <v>30</v>
      </c>
      <c r="AO14" s="23"/>
      <c r="AP14" s="23"/>
      <c r="AQ14" s="23"/>
      <c r="AR14" s="21"/>
      <c r="BE14" s="302"/>
      <c r="BS14" s="18" t="s">
        <v>6</v>
      </c>
    </row>
    <row r="15" spans="1:74" s="1" customFormat="1" ht="6.95" customHeight="1">
      <c r="B15" s="22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1"/>
      <c r="BE15" s="302"/>
      <c r="BS15" s="18" t="s">
        <v>4</v>
      </c>
    </row>
    <row r="16" spans="1:74" s="1" customFormat="1" ht="12" customHeight="1">
      <c r="B16" s="22"/>
      <c r="C16" s="23"/>
      <c r="D16" s="30" t="s">
        <v>31</v>
      </c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30" t="s">
        <v>24</v>
      </c>
      <c r="AL16" s="23"/>
      <c r="AM16" s="23"/>
      <c r="AN16" s="28" t="s">
        <v>32</v>
      </c>
      <c r="AO16" s="23"/>
      <c r="AP16" s="23"/>
      <c r="AQ16" s="23"/>
      <c r="AR16" s="21"/>
      <c r="BE16" s="302"/>
      <c r="BS16" s="18" t="s">
        <v>4</v>
      </c>
    </row>
    <row r="17" spans="1:71" s="1" customFormat="1" ht="18.399999999999999" customHeight="1">
      <c r="B17" s="22"/>
      <c r="C17" s="23"/>
      <c r="D17" s="23"/>
      <c r="E17" s="28" t="s">
        <v>33</v>
      </c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30" t="s">
        <v>27</v>
      </c>
      <c r="AL17" s="23"/>
      <c r="AM17" s="23"/>
      <c r="AN17" s="28" t="s">
        <v>34</v>
      </c>
      <c r="AO17" s="23"/>
      <c r="AP17" s="23"/>
      <c r="AQ17" s="23"/>
      <c r="AR17" s="21"/>
      <c r="BE17" s="302"/>
      <c r="BS17" s="18" t="s">
        <v>35</v>
      </c>
    </row>
    <row r="18" spans="1:71" s="1" customFormat="1" ht="6.95" customHeight="1">
      <c r="B18" s="2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1"/>
      <c r="BE18" s="302"/>
      <c r="BS18" s="18" t="s">
        <v>6</v>
      </c>
    </row>
    <row r="19" spans="1:71" s="1" customFormat="1" ht="12" customHeight="1">
      <c r="B19" s="22"/>
      <c r="C19" s="23"/>
      <c r="D19" s="30" t="s">
        <v>36</v>
      </c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30" t="s">
        <v>24</v>
      </c>
      <c r="AL19" s="23"/>
      <c r="AM19" s="23"/>
      <c r="AN19" s="28" t="s">
        <v>1</v>
      </c>
      <c r="AO19" s="23"/>
      <c r="AP19" s="23"/>
      <c r="AQ19" s="23"/>
      <c r="AR19" s="21"/>
      <c r="BE19" s="302"/>
      <c r="BS19" s="18" t="s">
        <v>6</v>
      </c>
    </row>
    <row r="20" spans="1:71" s="1" customFormat="1" ht="18.399999999999999" customHeight="1">
      <c r="B20" s="22"/>
      <c r="C20" s="23"/>
      <c r="D20" s="23"/>
      <c r="E20" s="28" t="s">
        <v>37</v>
      </c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30" t="s">
        <v>27</v>
      </c>
      <c r="AL20" s="23"/>
      <c r="AM20" s="23"/>
      <c r="AN20" s="28" t="s">
        <v>1</v>
      </c>
      <c r="AO20" s="23"/>
      <c r="AP20" s="23"/>
      <c r="AQ20" s="23"/>
      <c r="AR20" s="21"/>
      <c r="BE20" s="302"/>
      <c r="BS20" s="18" t="s">
        <v>4</v>
      </c>
    </row>
    <row r="21" spans="1:71" s="1" customFormat="1" ht="6.95" customHeight="1">
      <c r="B21" s="22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1"/>
      <c r="BE21" s="302"/>
    </row>
    <row r="22" spans="1:71" s="1" customFormat="1" ht="12" customHeight="1">
      <c r="B22" s="22"/>
      <c r="C22" s="23"/>
      <c r="D22" s="30" t="s">
        <v>38</v>
      </c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1"/>
      <c r="BE22" s="302"/>
    </row>
    <row r="23" spans="1:71" s="1" customFormat="1" ht="16.5" customHeight="1">
      <c r="B23" s="22"/>
      <c r="C23" s="23"/>
      <c r="D23" s="23"/>
      <c r="E23" s="309" t="s">
        <v>1</v>
      </c>
      <c r="F23" s="309"/>
      <c r="G23" s="309"/>
      <c r="H23" s="309"/>
      <c r="I23" s="309"/>
      <c r="J23" s="309"/>
      <c r="K23" s="309"/>
      <c r="L23" s="309"/>
      <c r="M23" s="309"/>
      <c r="N23" s="309"/>
      <c r="O23" s="309"/>
      <c r="P23" s="309"/>
      <c r="Q23" s="309"/>
      <c r="R23" s="309"/>
      <c r="S23" s="309"/>
      <c r="T23" s="309"/>
      <c r="U23" s="309"/>
      <c r="V23" s="309"/>
      <c r="W23" s="309"/>
      <c r="X23" s="309"/>
      <c r="Y23" s="309"/>
      <c r="Z23" s="309"/>
      <c r="AA23" s="309"/>
      <c r="AB23" s="309"/>
      <c r="AC23" s="309"/>
      <c r="AD23" s="309"/>
      <c r="AE23" s="309"/>
      <c r="AF23" s="309"/>
      <c r="AG23" s="309"/>
      <c r="AH23" s="309"/>
      <c r="AI23" s="309"/>
      <c r="AJ23" s="309"/>
      <c r="AK23" s="309"/>
      <c r="AL23" s="309"/>
      <c r="AM23" s="309"/>
      <c r="AN23" s="309"/>
      <c r="AO23" s="23"/>
      <c r="AP23" s="23"/>
      <c r="AQ23" s="23"/>
      <c r="AR23" s="21"/>
      <c r="BE23" s="302"/>
    </row>
    <row r="24" spans="1:71" s="1" customFormat="1" ht="6.95" customHeight="1">
      <c r="B24" s="22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21"/>
      <c r="BE24" s="302"/>
    </row>
    <row r="25" spans="1:71" s="1" customFormat="1" ht="6.95" customHeight="1">
      <c r="B25" s="22"/>
      <c r="C25" s="2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23"/>
      <c r="AQ25" s="23"/>
      <c r="AR25" s="21"/>
      <c r="BE25" s="302"/>
    </row>
    <row r="26" spans="1:71" s="2" customFormat="1" ht="25.9" customHeight="1">
      <c r="A26" s="34"/>
      <c r="B26" s="35"/>
      <c r="C26" s="36"/>
      <c r="D26" s="37" t="s">
        <v>39</v>
      </c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  <c r="AJ26" s="38"/>
      <c r="AK26" s="310">
        <f>ROUND(AG94,2)</f>
        <v>0</v>
      </c>
      <c r="AL26" s="311"/>
      <c r="AM26" s="311"/>
      <c r="AN26" s="311"/>
      <c r="AO26" s="311"/>
      <c r="AP26" s="36"/>
      <c r="AQ26" s="36"/>
      <c r="AR26" s="39"/>
      <c r="BE26" s="302"/>
    </row>
    <row r="27" spans="1:71" s="2" customFormat="1" ht="6.95" customHeight="1">
      <c r="A27" s="34"/>
      <c r="B27" s="35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36"/>
      <c r="AI27" s="36"/>
      <c r="AJ27" s="36"/>
      <c r="AK27" s="36"/>
      <c r="AL27" s="36"/>
      <c r="AM27" s="36"/>
      <c r="AN27" s="36"/>
      <c r="AO27" s="36"/>
      <c r="AP27" s="36"/>
      <c r="AQ27" s="36"/>
      <c r="AR27" s="39"/>
      <c r="BE27" s="302"/>
    </row>
    <row r="28" spans="1:71" s="2" customFormat="1" ht="12.75">
      <c r="A28" s="34"/>
      <c r="B28" s="35"/>
      <c r="C28" s="36"/>
      <c r="D28" s="36"/>
      <c r="E28" s="36"/>
      <c r="F28" s="36"/>
      <c r="G28" s="36"/>
      <c r="H28" s="36"/>
      <c r="I28" s="36"/>
      <c r="J28" s="36"/>
      <c r="K28" s="36"/>
      <c r="L28" s="312" t="s">
        <v>40</v>
      </c>
      <c r="M28" s="312"/>
      <c r="N28" s="312"/>
      <c r="O28" s="312"/>
      <c r="P28" s="312"/>
      <c r="Q28" s="36"/>
      <c r="R28" s="36"/>
      <c r="S28" s="36"/>
      <c r="T28" s="36"/>
      <c r="U28" s="36"/>
      <c r="V28" s="36"/>
      <c r="W28" s="312" t="s">
        <v>41</v>
      </c>
      <c r="X28" s="312"/>
      <c r="Y28" s="312"/>
      <c r="Z28" s="312"/>
      <c r="AA28" s="312"/>
      <c r="AB28" s="312"/>
      <c r="AC28" s="312"/>
      <c r="AD28" s="312"/>
      <c r="AE28" s="312"/>
      <c r="AF28" s="36"/>
      <c r="AG28" s="36"/>
      <c r="AH28" s="36"/>
      <c r="AI28" s="36"/>
      <c r="AJ28" s="36"/>
      <c r="AK28" s="312" t="s">
        <v>42</v>
      </c>
      <c r="AL28" s="312"/>
      <c r="AM28" s="312"/>
      <c r="AN28" s="312"/>
      <c r="AO28" s="312"/>
      <c r="AP28" s="36"/>
      <c r="AQ28" s="36"/>
      <c r="AR28" s="39"/>
      <c r="BE28" s="302"/>
    </row>
    <row r="29" spans="1:71" s="3" customFormat="1" ht="14.45" customHeight="1">
      <c r="B29" s="40"/>
      <c r="C29" s="41"/>
      <c r="D29" s="30" t="s">
        <v>43</v>
      </c>
      <c r="E29" s="41"/>
      <c r="F29" s="30" t="s">
        <v>44</v>
      </c>
      <c r="G29" s="41"/>
      <c r="H29" s="41"/>
      <c r="I29" s="41"/>
      <c r="J29" s="41"/>
      <c r="K29" s="41"/>
      <c r="L29" s="300">
        <v>0.21</v>
      </c>
      <c r="M29" s="299"/>
      <c r="N29" s="299"/>
      <c r="O29" s="299"/>
      <c r="P29" s="299"/>
      <c r="Q29" s="41"/>
      <c r="R29" s="41"/>
      <c r="S29" s="41"/>
      <c r="T29" s="41"/>
      <c r="U29" s="41"/>
      <c r="V29" s="41"/>
      <c r="W29" s="298">
        <f>ROUND(AZ94, 2)</f>
        <v>0</v>
      </c>
      <c r="X29" s="299"/>
      <c r="Y29" s="299"/>
      <c r="Z29" s="299"/>
      <c r="AA29" s="299"/>
      <c r="AB29" s="299"/>
      <c r="AC29" s="299"/>
      <c r="AD29" s="299"/>
      <c r="AE29" s="299"/>
      <c r="AF29" s="41"/>
      <c r="AG29" s="41"/>
      <c r="AH29" s="41"/>
      <c r="AI29" s="41"/>
      <c r="AJ29" s="41"/>
      <c r="AK29" s="298">
        <f>ROUND(AV94, 2)</f>
        <v>0</v>
      </c>
      <c r="AL29" s="299"/>
      <c r="AM29" s="299"/>
      <c r="AN29" s="299"/>
      <c r="AO29" s="299"/>
      <c r="AP29" s="41"/>
      <c r="AQ29" s="41"/>
      <c r="AR29" s="42"/>
      <c r="BE29" s="303"/>
    </row>
    <row r="30" spans="1:71" s="3" customFormat="1" ht="14.45" customHeight="1">
      <c r="B30" s="40"/>
      <c r="C30" s="41"/>
      <c r="D30" s="41"/>
      <c r="E30" s="41"/>
      <c r="F30" s="30" t="s">
        <v>45</v>
      </c>
      <c r="G30" s="41"/>
      <c r="H30" s="41"/>
      <c r="I30" s="41"/>
      <c r="J30" s="41"/>
      <c r="K30" s="41"/>
      <c r="L30" s="300">
        <v>0.12</v>
      </c>
      <c r="M30" s="299"/>
      <c r="N30" s="299"/>
      <c r="O30" s="299"/>
      <c r="P30" s="299"/>
      <c r="Q30" s="41"/>
      <c r="R30" s="41"/>
      <c r="S30" s="41"/>
      <c r="T30" s="41"/>
      <c r="U30" s="41"/>
      <c r="V30" s="41"/>
      <c r="W30" s="298">
        <f>ROUND(BA94, 2)</f>
        <v>0</v>
      </c>
      <c r="X30" s="299"/>
      <c r="Y30" s="299"/>
      <c r="Z30" s="299"/>
      <c r="AA30" s="299"/>
      <c r="AB30" s="299"/>
      <c r="AC30" s="299"/>
      <c r="AD30" s="299"/>
      <c r="AE30" s="299"/>
      <c r="AF30" s="41"/>
      <c r="AG30" s="41"/>
      <c r="AH30" s="41"/>
      <c r="AI30" s="41"/>
      <c r="AJ30" s="41"/>
      <c r="AK30" s="298">
        <f>ROUND(AW94, 2)</f>
        <v>0</v>
      </c>
      <c r="AL30" s="299"/>
      <c r="AM30" s="299"/>
      <c r="AN30" s="299"/>
      <c r="AO30" s="299"/>
      <c r="AP30" s="41"/>
      <c r="AQ30" s="41"/>
      <c r="AR30" s="42"/>
      <c r="BE30" s="303"/>
    </row>
    <row r="31" spans="1:71" s="3" customFormat="1" ht="14.45" hidden="1" customHeight="1">
      <c r="B31" s="40"/>
      <c r="C31" s="41"/>
      <c r="D31" s="41"/>
      <c r="E31" s="41"/>
      <c r="F31" s="30" t="s">
        <v>46</v>
      </c>
      <c r="G31" s="41"/>
      <c r="H31" s="41"/>
      <c r="I31" s="41"/>
      <c r="J31" s="41"/>
      <c r="K31" s="41"/>
      <c r="L31" s="300">
        <v>0.21</v>
      </c>
      <c r="M31" s="299"/>
      <c r="N31" s="299"/>
      <c r="O31" s="299"/>
      <c r="P31" s="299"/>
      <c r="Q31" s="41"/>
      <c r="R31" s="41"/>
      <c r="S31" s="41"/>
      <c r="T31" s="41"/>
      <c r="U31" s="41"/>
      <c r="V31" s="41"/>
      <c r="W31" s="298">
        <f>ROUND(BB94, 2)</f>
        <v>0</v>
      </c>
      <c r="X31" s="299"/>
      <c r="Y31" s="299"/>
      <c r="Z31" s="299"/>
      <c r="AA31" s="299"/>
      <c r="AB31" s="299"/>
      <c r="AC31" s="299"/>
      <c r="AD31" s="299"/>
      <c r="AE31" s="299"/>
      <c r="AF31" s="41"/>
      <c r="AG31" s="41"/>
      <c r="AH31" s="41"/>
      <c r="AI31" s="41"/>
      <c r="AJ31" s="41"/>
      <c r="AK31" s="298">
        <v>0</v>
      </c>
      <c r="AL31" s="299"/>
      <c r="AM31" s="299"/>
      <c r="AN31" s="299"/>
      <c r="AO31" s="299"/>
      <c r="AP31" s="41"/>
      <c r="AQ31" s="41"/>
      <c r="AR31" s="42"/>
      <c r="BE31" s="303"/>
    </row>
    <row r="32" spans="1:71" s="3" customFormat="1" ht="14.45" hidden="1" customHeight="1">
      <c r="B32" s="40"/>
      <c r="C32" s="41"/>
      <c r="D32" s="41"/>
      <c r="E32" s="41"/>
      <c r="F32" s="30" t="s">
        <v>47</v>
      </c>
      <c r="G32" s="41"/>
      <c r="H32" s="41"/>
      <c r="I32" s="41"/>
      <c r="J32" s="41"/>
      <c r="K32" s="41"/>
      <c r="L32" s="300">
        <v>0.12</v>
      </c>
      <c r="M32" s="299"/>
      <c r="N32" s="299"/>
      <c r="O32" s="299"/>
      <c r="P32" s="299"/>
      <c r="Q32" s="41"/>
      <c r="R32" s="41"/>
      <c r="S32" s="41"/>
      <c r="T32" s="41"/>
      <c r="U32" s="41"/>
      <c r="V32" s="41"/>
      <c r="W32" s="298">
        <f>ROUND(BC94, 2)</f>
        <v>0</v>
      </c>
      <c r="X32" s="299"/>
      <c r="Y32" s="299"/>
      <c r="Z32" s="299"/>
      <c r="AA32" s="299"/>
      <c r="AB32" s="299"/>
      <c r="AC32" s="299"/>
      <c r="AD32" s="299"/>
      <c r="AE32" s="299"/>
      <c r="AF32" s="41"/>
      <c r="AG32" s="41"/>
      <c r="AH32" s="41"/>
      <c r="AI32" s="41"/>
      <c r="AJ32" s="41"/>
      <c r="AK32" s="298">
        <v>0</v>
      </c>
      <c r="AL32" s="299"/>
      <c r="AM32" s="299"/>
      <c r="AN32" s="299"/>
      <c r="AO32" s="299"/>
      <c r="AP32" s="41"/>
      <c r="AQ32" s="41"/>
      <c r="AR32" s="42"/>
      <c r="BE32" s="303"/>
    </row>
    <row r="33" spans="1:57" s="3" customFormat="1" ht="14.45" hidden="1" customHeight="1">
      <c r="B33" s="40"/>
      <c r="C33" s="41"/>
      <c r="D33" s="41"/>
      <c r="E33" s="41"/>
      <c r="F33" s="30" t="s">
        <v>48</v>
      </c>
      <c r="G33" s="41"/>
      <c r="H33" s="41"/>
      <c r="I33" s="41"/>
      <c r="J33" s="41"/>
      <c r="K33" s="41"/>
      <c r="L33" s="300">
        <v>0</v>
      </c>
      <c r="M33" s="299"/>
      <c r="N33" s="299"/>
      <c r="O33" s="299"/>
      <c r="P33" s="299"/>
      <c r="Q33" s="41"/>
      <c r="R33" s="41"/>
      <c r="S33" s="41"/>
      <c r="T33" s="41"/>
      <c r="U33" s="41"/>
      <c r="V33" s="41"/>
      <c r="W33" s="298">
        <f>ROUND(BD94, 2)</f>
        <v>0</v>
      </c>
      <c r="X33" s="299"/>
      <c r="Y33" s="299"/>
      <c r="Z33" s="299"/>
      <c r="AA33" s="299"/>
      <c r="AB33" s="299"/>
      <c r="AC33" s="299"/>
      <c r="AD33" s="299"/>
      <c r="AE33" s="299"/>
      <c r="AF33" s="41"/>
      <c r="AG33" s="41"/>
      <c r="AH33" s="41"/>
      <c r="AI33" s="41"/>
      <c r="AJ33" s="41"/>
      <c r="AK33" s="298">
        <v>0</v>
      </c>
      <c r="AL33" s="299"/>
      <c r="AM33" s="299"/>
      <c r="AN33" s="299"/>
      <c r="AO33" s="299"/>
      <c r="AP33" s="41"/>
      <c r="AQ33" s="41"/>
      <c r="AR33" s="42"/>
      <c r="BE33" s="303"/>
    </row>
    <row r="34" spans="1:57" s="2" customFormat="1" ht="6.95" customHeight="1">
      <c r="A34" s="34"/>
      <c r="B34" s="35"/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36"/>
      <c r="AL34" s="36"/>
      <c r="AM34" s="36"/>
      <c r="AN34" s="36"/>
      <c r="AO34" s="36"/>
      <c r="AP34" s="36"/>
      <c r="AQ34" s="36"/>
      <c r="AR34" s="39"/>
      <c r="BE34" s="302"/>
    </row>
    <row r="35" spans="1:57" s="2" customFormat="1" ht="25.9" customHeight="1">
      <c r="A35" s="34"/>
      <c r="B35" s="35"/>
      <c r="C35" s="43"/>
      <c r="D35" s="44" t="s">
        <v>49</v>
      </c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6" t="s">
        <v>50</v>
      </c>
      <c r="U35" s="45"/>
      <c r="V35" s="45"/>
      <c r="W35" s="45"/>
      <c r="X35" s="338" t="s">
        <v>51</v>
      </c>
      <c r="Y35" s="339"/>
      <c r="Z35" s="339"/>
      <c r="AA35" s="339"/>
      <c r="AB35" s="339"/>
      <c r="AC35" s="45"/>
      <c r="AD35" s="45"/>
      <c r="AE35" s="45"/>
      <c r="AF35" s="45"/>
      <c r="AG35" s="45"/>
      <c r="AH35" s="45"/>
      <c r="AI35" s="45"/>
      <c r="AJ35" s="45"/>
      <c r="AK35" s="340">
        <f>SUM(AK26:AK33)</f>
        <v>0</v>
      </c>
      <c r="AL35" s="339"/>
      <c r="AM35" s="339"/>
      <c r="AN35" s="339"/>
      <c r="AO35" s="341"/>
      <c r="AP35" s="43"/>
      <c r="AQ35" s="43"/>
      <c r="AR35" s="39"/>
      <c r="BE35" s="34"/>
    </row>
    <row r="36" spans="1:57" s="2" customFormat="1" ht="6.95" customHeight="1">
      <c r="A36" s="34"/>
      <c r="B36" s="35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6"/>
      <c r="AK36" s="36"/>
      <c r="AL36" s="36"/>
      <c r="AM36" s="36"/>
      <c r="AN36" s="36"/>
      <c r="AO36" s="36"/>
      <c r="AP36" s="36"/>
      <c r="AQ36" s="36"/>
      <c r="AR36" s="39"/>
      <c r="BE36" s="34"/>
    </row>
    <row r="37" spans="1:57" s="2" customFormat="1" ht="14.45" customHeight="1">
      <c r="A37" s="34"/>
      <c r="B37" s="35"/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  <c r="AK37" s="36"/>
      <c r="AL37" s="36"/>
      <c r="AM37" s="36"/>
      <c r="AN37" s="36"/>
      <c r="AO37" s="36"/>
      <c r="AP37" s="36"/>
      <c r="AQ37" s="36"/>
      <c r="AR37" s="39"/>
      <c r="BE37" s="34"/>
    </row>
    <row r="38" spans="1:57" s="1" customFormat="1" ht="14.45" customHeight="1">
      <c r="B38" s="22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3"/>
      <c r="AF38" s="23"/>
      <c r="AG38" s="23"/>
      <c r="AH38" s="23"/>
      <c r="AI38" s="23"/>
      <c r="AJ38" s="23"/>
      <c r="AK38" s="23"/>
      <c r="AL38" s="23"/>
      <c r="AM38" s="23"/>
      <c r="AN38" s="23"/>
      <c r="AO38" s="23"/>
      <c r="AP38" s="23"/>
      <c r="AQ38" s="23"/>
      <c r="AR38" s="21"/>
    </row>
    <row r="39" spans="1:57" s="1" customFormat="1" ht="14.45" customHeight="1">
      <c r="B39" s="22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  <c r="AE39" s="23"/>
      <c r="AF39" s="23"/>
      <c r="AG39" s="23"/>
      <c r="AH39" s="23"/>
      <c r="AI39" s="23"/>
      <c r="AJ39" s="23"/>
      <c r="AK39" s="23"/>
      <c r="AL39" s="23"/>
      <c r="AM39" s="23"/>
      <c r="AN39" s="23"/>
      <c r="AO39" s="23"/>
      <c r="AP39" s="23"/>
      <c r="AQ39" s="23"/>
      <c r="AR39" s="21"/>
    </row>
    <row r="40" spans="1:57" s="1" customFormat="1" ht="14.45" customHeight="1">
      <c r="B40" s="22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23"/>
      <c r="AF40" s="23"/>
      <c r="AG40" s="23"/>
      <c r="AH40" s="23"/>
      <c r="AI40" s="23"/>
      <c r="AJ40" s="23"/>
      <c r="AK40" s="23"/>
      <c r="AL40" s="23"/>
      <c r="AM40" s="23"/>
      <c r="AN40" s="23"/>
      <c r="AO40" s="23"/>
      <c r="AP40" s="23"/>
      <c r="AQ40" s="23"/>
      <c r="AR40" s="21"/>
    </row>
    <row r="41" spans="1:57" s="1" customFormat="1" ht="14.45" customHeight="1">
      <c r="B41" s="22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G41" s="23"/>
      <c r="AH41" s="23"/>
      <c r="AI41" s="23"/>
      <c r="AJ41" s="23"/>
      <c r="AK41" s="23"/>
      <c r="AL41" s="23"/>
      <c r="AM41" s="23"/>
      <c r="AN41" s="23"/>
      <c r="AO41" s="23"/>
      <c r="AP41" s="23"/>
      <c r="AQ41" s="23"/>
      <c r="AR41" s="21"/>
    </row>
    <row r="42" spans="1:57" s="1" customFormat="1" ht="14.45" customHeight="1">
      <c r="B42" s="22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23"/>
      <c r="AF42" s="23"/>
      <c r="AG42" s="23"/>
      <c r="AH42" s="23"/>
      <c r="AI42" s="23"/>
      <c r="AJ42" s="23"/>
      <c r="AK42" s="23"/>
      <c r="AL42" s="23"/>
      <c r="AM42" s="23"/>
      <c r="AN42" s="23"/>
      <c r="AO42" s="23"/>
      <c r="AP42" s="23"/>
      <c r="AQ42" s="23"/>
      <c r="AR42" s="21"/>
    </row>
    <row r="43" spans="1:57" s="1" customFormat="1" ht="14.45" customHeight="1">
      <c r="B43" s="22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  <c r="AA43" s="23"/>
      <c r="AB43" s="23"/>
      <c r="AC43" s="23"/>
      <c r="AD43" s="23"/>
      <c r="AE43" s="23"/>
      <c r="AF43" s="23"/>
      <c r="AG43" s="23"/>
      <c r="AH43" s="23"/>
      <c r="AI43" s="23"/>
      <c r="AJ43" s="23"/>
      <c r="AK43" s="23"/>
      <c r="AL43" s="23"/>
      <c r="AM43" s="23"/>
      <c r="AN43" s="23"/>
      <c r="AO43" s="23"/>
      <c r="AP43" s="23"/>
      <c r="AQ43" s="23"/>
      <c r="AR43" s="21"/>
    </row>
    <row r="44" spans="1:57" s="1" customFormat="1" ht="14.45" customHeight="1">
      <c r="B44" s="22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23"/>
      <c r="AE44" s="23"/>
      <c r="AF44" s="23"/>
      <c r="AG44" s="23"/>
      <c r="AH44" s="23"/>
      <c r="AI44" s="23"/>
      <c r="AJ44" s="23"/>
      <c r="AK44" s="23"/>
      <c r="AL44" s="23"/>
      <c r="AM44" s="23"/>
      <c r="AN44" s="23"/>
      <c r="AO44" s="23"/>
      <c r="AP44" s="23"/>
      <c r="AQ44" s="23"/>
      <c r="AR44" s="21"/>
    </row>
    <row r="45" spans="1:57" s="1" customFormat="1" ht="14.45" customHeight="1">
      <c r="B45" s="22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23"/>
      <c r="AB45" s="23"/>
      <c r="AC45" s="23"/>
      <c r="AD45" s="23"/>
      <c r="AE45" s="23"/>
      <c r="AF45" s="23"/>
      <c r="AG45" s="23"/>
      <c r="AH45" s="23"/>
      <c r="AI45" s="23"/>
      <c r="AJ45" s="23"/>
      <c r="AK45" s="23"/>
      <c r="AL45" s="23"/>
      <c r="AM45" s="23"/>
      <c r="AN45" s="23"/>
      <c r="AO45" s="23"/>
      <c r="AP45" s="23"/>
      <c r="AQ45" s="23"/>
      <c r="AR45" s="21"/>
    </row>
    <row r="46" spans="1:57" s="1" customFormat="1" ht="14.45" customHeight="1">
      <c r="B46" s="22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3"/>
      <c r="AD46" s="23"/>
      <c r="AE46" s="23"/>
      <c r="AF46" s="23"/>
      <c r="AG46" s="23"/>
      <c r="AH46" s="23"/>
      <c r="AI46" s="23"/>
      <c r="AJ46" s="23"/>
      <c r="AK46" s="23"/>
      <c r="AL46" s="23"/>
      <c r="AM46" s="23"/>
      <c r="AN46" s="23"/>
      <c r="AO46" s="23"/>
      <c r="AP46" s="23"/>
      <c r="AQ46" s="23"/>
      <c r="AR46" s="21"/>
    </row>
    <row r="47" spans="1:57" s="1" customFormat="1" ht="14.45" customHeight="1">
      <c r="B47" s="22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  <c r="AG47" s="23"/>
      <c r="AH47" s="23"/>
      <c r="AI47" s="23"/>
      <c r="AJ47" s="23"/>
      <c r="AK47" s="23"/>
      <c r="AL47" s="23"/>
      <c r="AM47" s="23"/>
      <c r="AN47" s="23"/>
      <c r="AO47" s="23"/>
      <c r="AP47" s="23"/>
      <c r="AQ47" s="23"/>
      <c r="AR47" s="21"/>
    </row>
    <row r="48" spans="1:57" s="1" customFormat="1" ht="14.45" customHeight="1">
      <c r="B48" s="22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23"/>
      <c r="AL48" s="23"/>
      <c r="AM48" s="23"/>
      <c r="AN48" s="23"/>
      <c r="AO48" s="23"/>
      <c r="AP48" s="23"/>
      <c r="AQ48" s="23"/>
      <c r="AR48" s="21"/>
    </row>
    <row r="49" spans="1:57" s="2" customFormat="1" ht="14.45" customHeight="1">
      <c r="B49" s="47"/>
      <c r="C49" s="48"/>
      <c r="D49" s="49" t="s">
        <v>52</v>
      </c>
      <c r="E49" s="50"/>
      <c r="F49" s="50"/>
      <c r="G49" s="50"/>
      <c r="H49" s="50"/>
      <c r="I49" s="50"/>
      <c r="J49" s="50"/>
      <c r="K49" s="50"/>
      <c r="L49" s="50"/>
      <c r="M49" s="50"/>
      <c r="N49" s="50"/>
      <c r="O49" s="50"/>
      <c r="P49" s="50"/>
      <c r="Q49" s="50"/>
      <c r="R49" s="50"/>
      <c r="S49" s="50"/>
      <c r="T49" s="50"/>
      <c r="U49" s="50"/>
      <c r="V49" s="50"/>
      <c r="W49" s="50"/>
      <c r="X49" s="50"/>
      <c r="Y49" s="50"/>
      <c r="Z49" s="50"/>
      <c r="AA49" s="50"/>
      <c r="AB49" s="50"/>
      <c r="AC49" s="50"/>
      <c r="AD49" s="50"/>
      <c r="AE49" s="50"/>
      <c r="AF49" s="50"/>
      <c r="AG49" s="50"/>
      <c r="AH49" s="49" t="s">
        <v>53</v>
      </c>
      <c r="AI49" s="50"/>
      <c r="AJ49" s="50"/>
      <c r="AK49" s="50"/>
      <c r="AL49" s="50"/>
      <c r="AM49" s="50"/>
      <c r="AN49" s="50"/>
      <c r="AO49" s="50"/>
      <c r="AP49" s="48"/>
      <c r="AQ49" s="48"/>
      <c r="AR49" s="51"/>
    </row>
    <row r="50" spans="1:57">
      <c r="B50" s="22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  <c r="AD50" s="23"/>
      <c r="AE50" s="23"/>
      <c r="AF50" s="23"/>
      <c r="AG50" s="23"/>
      <c r="AH50" s="23"/>
      <c r="AI50" s="23"/>
      <c r="AJ50" s="23"/>
      <c r="AK50" s="23"/>
      <c r="AL50" s="23"/>
      <c r="AM50" s="23"/>
      <c r="AN50" s="23"/>
      <c r="AO50" s="23"/>
      <c r="AP50" s="23"/>
      <c r="AQ50" s="23"/>
      <c r="AR50" s="21"/>
    </row>
    <row r="51" spans="1:57">
      <c r="B51" s="22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23"/>
      <c r="AF51" s="23"/>
      <c r="AG51" s="23"/>
      <c r="AH51" s="23"/>
      <c r="AI51" s="23"/>
      <c r="AJ51" s="23"/>
      <c r="AK51" s="23"/>
      <c r="AL51" s="23"/>
      <c r="AM51" s="23"/>
      <c r="AN51" s="23"/>
      <c r="AO51" s="23"/>
      <c r="AP51" s="23"/>
      <c r="AQ51" s="23"/>
      <c r="AR51" s="21"/>
    </row>
    <row r="52" spans="1:57">
      <c r="B52" s="22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23"/>
      <c r="AL52" s="23"/>
      <c r="AM52" s="23"/>
      <c r="AN52" s="23"/>
      <c r="AO52" s="23"/>
      <c r="AP52" s="23"/>
      <c r="AQ52" s="23"/>
      <c r="AR52" s="21"/>
    </row>
    <row r="53" spans="1:57">
      <c r="B53" s="22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23"/>
      <c r="AL53" s="23"/>
      <c r="AM53" s="23"/>
      <c r="AN53" s="23"/>
      <c r="AO53" s="23"/>
      <c r="AP53" s="23"/>
      <c r="AQ53" s="23"/>
      <c r="AR53" s="21"/>
    </row>
    <row r="54" spans="1:57">
      <c r="B54" s="22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  <c r="Y54" s="23"/>
      <c r="Z54" s="23"/>
      <c r="AA54" s="23"/>
      <c r="AB54" s="23"/>
      <c r="AC54" s="23"/>
      <c r="AD54" s="23"/>
      <c r="AE54" s="23"/>
      <c r="AF54" s="23"/>
      <c r="AG54" s="23"/>
      <c r="AH54" s="23"/>
      <c r="AI54" s="23"/>
      <c r="AJ54" s="23"/>
      <c r="AK54" s="23"/>
      <c r="AL54" s="23"/>
      <c r="AM54" s="23"/>
      <c r="AN54" s="23"/>
      <c r="AO54" s="23"/>
      <c r="AP54" s="23"/>
      <c r="AQ54" s="23"/>
      <c r="AR54" s="21"/>
    </row>
    <row r="55" spans="1:57">
      <c r="B55" s="22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3"/>
      <c r="AA55" s="23"/>
      <c r="AB55" s="23"/>
      <c r="AC55" s="23"/>
      <c r="AD55" s="23"/>
      <c r="AE55" s="23"/>
      <c r="AF55" s="23"/>
      <c r="AG55" s="23"/>
      <c r="AH55" s="23"/>
      <c r="AI55" s="23"/>
      <c r="AJ55" s="23"/>
      <c r="AK55" s="23"/>
      <c r="AL55" s="23"/>
      <c r="AM55" s="23"/>
      <c r="AN55" s="23"/>
      <c r="AO55" s="23"/>
      <c r="AP55" s="23"/>
      <c r="AQ55" s="23"/>
      <c r="AR55" s="21"/>
    </row>
    <row r="56" spans="1:57">
      <c r="B56" s="22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3"/>
      <c r="AA56" s="23"/>
      <c r="AB56" s="23"/>
      <c r="AC56" s="23"/>
      <c r="AD56" s="23"/>
      <c r="AE56" s="23"/>
      <c r="AF56" s="23"/>
      <c r="AG56" s="23"/>
      <c r="AH56" s="23"/>
      <c r="AI56" s="23"/>
      <c r="AJ56" s="23"/>
      <c r="AK56" s="23"/>
      <c r="AL56" s="23"/>
      <c r="AM56" s="23"/>
      <c r="AN56" s="23"/>
      <c r="AO56" s="23"/>
      <c r="AP56" s="23"/>
      <c r="AQ56" s="23"/>
      <c r="AR56" s="21"/>
    </row>
    <row r="57" spans="1:57">
      <c r="B57" s="22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  <c r="Y57" s="23"/>
      <c r="Z57" s="23"/>
      <c r="AA57" s="23"/>
      <c r="AB57" s="23"/>
      <c r="AC57" s="23"/>
      <c r="AD57" s="23"/>
      <c r="AE57" s="23"/>
      <c r="AF57" s="23"/>
      <c r="AG57" s="23"/>
      <c r="AH57" s="23"/>
      <c r="AI57" s="23"/>
      <c r="AJ57" s="23"/>
      <c r="AK57" s="23"/>
      <c r="AL57" s="23"/>
      <c r="AM57" s="23"/>
      <c r="AN57" s="23"/>
      <c r="AO57" s="23"/>
      <c r="AP57" s="23"/>
      <c r="AQ57" s="23"/>
      <c r="AR57" s="21"/>
    </row>
    <row r="58" spans="1:57">
      <c r="B58" s="22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23"/>
      <c r="Y58" s="23"/>
      <c r="Z58" s="23"/>
      <c r="AA58" s="23"/>
      <c r="AB58" s="23"/>
      <c r="AC58" s="23"/>
      <c r="AD58" s="23"/>
      <c r="AE58" s="23"/>
      <c r="AF58" s="23"/>
      <c r="AG58" s="23"/>
      <c r="AH58" s="23"/>
      <c r="AI58" s="23"/>
      <c r="AJ58" s="23"/>
      <c r="AK58" s="23"/>
      <c r="AL58" s="23"/>
      <c r="AM58" s="23"/>
      <c r="AN58" s="23"/>
      <c r="AO58" s="23"/>
      <c r="AP58" s="23"/>
      <c r="AQ58" s="23"/>
      <c r="AR58" s="21"/>
    </row>
    <row r="59" spans="1:57"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1"/>
    </row>
    <row r="60" spans="1:57" s="2" customFormat="1" ht="12.75">
      <c r="A60" s="34"/>
      <c r="B60" s="35"/>
      <c r="C60" s="36"/>
      <c r="D60" s="52" t="s">
        <v>54</v>
      </c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8"/>
      <c r="U60" s="38"/>
      <c r="V60" s="52" t="s">
        <v>55</v>
      </c>
      <c r="W60" s="38"/>
      <c r="X60" s="38"/>
      <c r="Y60" s="38"/>
      <c r="Z60" s="38"/>
      <c r="AA60" s="38"/>
      <c r="AB60" s="38"/>
      <c r="AC60" s="38"/>
      <c r="AD60" s="38"/>
      <c r="AE60" s="38"/>
      <c r="AF60" s="38"/>
      <c r="AG60" s="38"/>
      <c r="AH60" s="52" t="s">
        <v>54</v>
      </c>
      <c r="AI60" s="38"/>
      <c r="AJ60" s="38"/>
      <c r="AK60" s="38"/>
      <c r="AL60" s="38"/>
      <c r="AM60" s="52" t="s">
        <v>55</v>
      </c>
      <c r="AN60" s="38"/>
      <c r="AO60" s="38"/>
      <c r="AP60" s="36"/>
      <c r="AQ60" s="36"/>
      <c r="AR60" s="39"/>
      <c r="BE60" s="34"/>
    </row>
    <row r="61" spans="1:57">
      <c r="B61" s="22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23"/>
      <c r="AP61" s="23"/>
      <c r="AQ61" s="23"/>
      <c r="AR61" s="21"/>
    </row>
    <row r="62" spans="1:57">
      <c r="B62" s="22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3"/>
      <c r="AC62" s="23"/>
      <c r="AD62" s="23"/>
      <c r="AE62" s="23"/>
      <c r="AF62" s="23"/>
      <c r="AG62" s="23"/>
      <c r="AH62" s="23"/>
      <c r="AI62" s="23"/>
      <c r="AJ62" s="23"/>
      <c r="AK62" s="23"/>
      <c r="AL62" s="23"/>
      <c r="AM62" s="23"/>
      <c r="AN62" s="23"/>
      <c r="AO62" s="23"/>
      <c r="AP62" s="23"/>
      <c r="AQ62" s="23"/>
      <c r="AR62" s="21"/>
    </row>
    <row r="63" spans="1:57">
      <c r="B63" s="22"/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  <c r="Z63" s="23"/>
      <c r="AA63" s="23"/>
      <c r="AB63" s="23"/>
      <c r="AC63" s="23"/>
      <c r="AD63" s="23"/>
      <c r="AE63" s="23"/>
      <c r="AF63" s="23"/>
      <c r="AG63" s="23"/>
      <c r="AH63" s="23"/>
      <c r="AI63" s="23"/>
      <c r="AJ63" s="23"/>
      <c r="AK63" s="23"/>
      <c r="AL63" s="23"/>
      <c r="AM63" s="23"/>
      <c r="AN63" s="23"/>
      <c r="AO63" s="23"/>
      <c r="AP63" s="23"/>
      <c r="AQ63" s="23"/>
      <c r="AR63" s="21"/>
    </row>
    <row r="64" spans="1:57" s="2" customFormat="1" ht="12.75">
      <c r="A64" s="34"/>
      <c r="B64" s="35"/>
      <c r="C64" s="36"/>
      <c r="D64" s="49" t="s">
        <v>56</v>
      </c>
      <c r="E64" s="53"/>
      <c r="F64" s="53"/>
      <c r="G64" s="53"/>
      <c r="H64" s="53"/>
      <c r="I64" s="53"/>
      <c r="J64" s="53"/>
      <c r="K64" s="53"/>
      <c r="L64" s="53"/>
      <c r="M64" s="53"/>
      <c r="N64" s="53"/>
      <c r="O64" s="53"/>
      <c r="P64" s="53"/>
      <c r="Q64" s="53"/>
      <c r="R64" s="53"/>
      <c r="S64" s="53"/>
      <c r="T64" s="53"/>
      <c r="U64" s="53"/>
      <c r="V64" s="53"/>
      <c r="W64" s="53"/>
      <c r="X64" s="53"/>
      <c r="Y64" s="53"/>
      <c r="Z64" s="53"/>
      <c r="AA64" s="53"/>
      <c r="AB64" s="53"/>
      <c r="AC64" s="53"/>
      <c r="AD64" s="53"/>
      <c r="AE64" s="53"/>
      <c r="AF64" s="53"/>
      <c r="AG64" s="53"/>
      <c r="AH64" s="49" t="s">
        <v>57</v>
      </c>
      <c r="AI64" s="53"/>
      <c r="AJ64" s="53"/>
      <c r="AK64" s="53"/>
      <c r="AL64" s="53"/>
      <c r="AM64" s="53"/>
      <c r="AN64" s="53"/>
      <c r="AO64" s="53"/>
      <c r="AP64" s="36"/>
      <c r="AQ64" s="36"/>
      <c r="AR64" s="39"/>
      <c r="BE64" s="34"/>
    </row>
    <row r="65" spans="1:57">
      <c r="B65" s="22"/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23"/>
      <c r="AI65" s="23"/>
      <c r="AJ65" s="23"/>
      <c r="AK65" s="23"/>
      <c r="AL65" s="23"/>
      <c r="AM65" s="23"/>
      <c r="AN65" s="23"/>
      <c r="AO65" s="23"/>
      <c r="AP65" s="23"/>
      <c r="AQ65" s="23"/>
      <c r="AR65" s="21"/>
    </row>
    <row r="66" spans="1:57">
      <c r="B66" s="22"/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23"/>
      <c r="AL66" s="23"/>
      <c r="AM66" s="23"/>
      <c r="AN66" s="23"/>
      <c r="AO66" s="23"/>
      <c r="AP66" s="23"/>
      <c r="AQ66" s="23"/>
      <c r="AR66" s="21"/>
    </row>
    <row r="67" spans="1:57">
      <c r="B67" s="22"/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23"/>
      <c r="AL67" s="23"/>
      <c r="AM67" s="23"/>
      <c r="AN67" s="23"/>
      <c r="AO67" s="23"/>
      <c r="AP67" s="23"/>
      <c r="AQ67" s="23"/>
      <c r="AR67" s="21"/>
    </row>
    <row r="68" spans="1:57">
      <c r="B68" s="22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23"/>
      <c r="AF68" s="23"/>
      <c r="AG68" s="23"/>
      <c r="AH68" s="23"/>
      <c r="AI68" s="23"/>
      <c r="AJ68" s="23"/>
      <c r="AK68" s="23"/>
      <c r="AL68" s="23"/>
      <c r="AM68" s="23"/>
      <c r="AN68" s="23"/>
      <c r="AO68" s="23"/>
      <c r="AP68" s="23"/>
      <c r="AQ68" s="23"/>
      <c r="AR68" s="21"/>
    </row>
    <row r="69" spans="1:57">
      <c r="B69" s="22"/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  <c r="Y69" s="23"/>
      <c r="Z69" s="23"/>
      <c r="AA69" s="23"/>
      <c r="AB69" s="23"/>
      <c r="AC69" s="23"/>
      <c r="AD69" s="23"/>
      <c r="AE69" s="23"/>
      <c r="AF69" s="23"/>
      <c r="AG69" s="23"/>
      <c r="AH69" s="23"/>
      <c r="AI69" s="23"/>
      <c r="AJ69" s="23"/>
      <c r="AK69" s="23"/>
      <c r="AL69" s="23"/>
      <c r="AM69" s="23"/>
      <c r="AN69" s="23"/>
      <c r="AO69" s="23"/>
      <c r="AP69" s="23"/>
      <c r="AQ69" s="23"/>
      <c r="AR69" s="21"/>
    </row>
    <row r="70" spans="1:57">
      <c r="B70" s="22"/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3"/>
      <c r="V70" s="23"/>
      <c r="W70" s="23"/>
      <c r="X70" s="23"/>
      <c r="Y70" s="23"/>
      <c r="Z70" s="23"/>
      <c r="AA70" s="23"/>
      <c r="AB70" s="23"/>
      <c r="AC70" s="23"/>
      <c r="AD70" s="23"/>
      <c r="AE70" s="23"/>
      <c r="AF70" s="23"/>
      <c r="AG70" s="23"/>
      <c r="AH70" s="23"/>
      <c r="AI70" s="23"/>
      <c r="AJ70" s="23"/>
      <c r="AK70" s="23"/>
      <c r="AL70" s="23"/>
      <c r="AM70" s="23"/>
      <c r="AN70" s="23"/>
      <c r="AO70" s="23"/>
      <c r="AP70" s="23"/>
      <c r="AQ70" s="23"/>
      <c r="AR70" s="21"/>
    </row>
    <row r="71" spans="1:57">
      <c r="B71" s="22"/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  <c r="T71" s="23"/>
      <c r="U71" s="23"/>
      <c r="V71" s="23"/>
      <c r="W71" s="23"/>
      <c r="X71" s="23"/>
      <c r="Y71" s="23"/>
      <c r="Z71" s="23"/>
      <c r="AA71" s="23"/>
      <c r="AB71" s="23"/>
      <c r="AC71" s="23"/>
      <c r="AD71" s="23"/>
      <c r="AE71" s="23"/>
      <c r="AF71" s="23"/>
      <c r="AG71" s="23"/>
      <c r="AH71" s="23"/>
      <c r="AI71" s="23"/>
      <c r="AJ71" s="23"/>
      <c r="AK71" s="23"/>
      <c r="AL71" s="23"/>
      <c r="AM71" s="23"/>
      <c r="AN71" s="23"/>
      <c r="AO71" s="23"/>
      <c r="AP71" s="23"/>
      <c r="AQ71" s="23"/>
      <c r="AR71" s="21"/>
    </row>
    <row r="72" spans="1:57">
      <c r="B72" s="22"/>
      <c r="C72" s="23"/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  <c r="Y72" s="23"/>
      <c r="Z72" s="23"/>
      <c r="AA72" s="23"/>
      <c r="AB72" s="23"/>
      <c r="AC72" s="23"/>
      <c r="AD72" s="23"/>
      <c r="AE72" s="23"/>
      <c r="AF72" s="23"/>
      <c r="AG72" s="23"/>
      <c r="AH72" s="23"/>
      <c r="AI72" s="23"/>
      <c r="AJ72" s="23"/>
      <c r="AK72" s="23"/>
      <c r="AL72" s="23"/>
      <c r="AM72" s="23"/>
      <c r="AN72" s="23"/>
      <c r="AO72" s="23"/>
      <c r="AP72" s="23"/>
      <c r="AQ72" s="23"/>
      <c r="AR72" s="21"/>
    </row>
    <row r="73" spans="1:57">
      <c r="B73" s="22"/>
      <c r="C73" s="23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  <c r="Z73" s="23"/>
      <c r="AA73" s="23"/>
      <c r="AB73" s="23"/>
      <c r="AC73" s="23"/>
      <c r="AD73" s="23"/>
      <c r="AE73" s="23"/>
      <c r="AF73" s="23"/>
      <c r="AG73" s="23"/>
      <c r="AH73" s="23"/>
      <c r="AI73" s="23"/>
      <c r="AJ73" s="23"/>
      <c r="AK73" s="23"/>
      <c r="AL73" s="23"/>
      <c r="AM73" s="23"/>
      <c r="AN73" s="23"/>
      <c r="AO73" s="23"/>
      <c r="AP73" s="23"/>
      <c r="AQ73" s="23"/>
      <c r="AR73" s="21"/>
    </row>
    <row r="74" spans="1:57">
      <c r="B74" s="22"/>
      <c r="C74" s="23"/>
      <c r="D74" s="23"/>
      <c r="E74" s="23"/>
      <c r="F74" s="23"/>
      <c r="G74" s="23"/>
      <c r="H74" s="23"/>
      <c r="I74" s="23"/>
      <c r="J74" s="23"/>
      <c r="K74" s="23"/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23"/>
      <c r="Z74" s="23"/>
      <c r="AA74" s="23"/>
      <c r="AB74" s="23"/>
      <c r="AC74" s="23"/>
      <c r="AD74" s="23"/>
      <c r="AE74" s="23"/>
      <c r="AF74" s="23"/>
      <c r="AG74" s="23"/>
      <c r="AH74" s="23"/>
      <c r="AI74" s="23"/>
      <c r="AJ74" s="23"/>
      <c r="AK74" s="23"/>
      <c r="AL74" s="23"/>
      <c r="AM74" s="23"/>
      <c r="AN74" s="23"/>
      <c r="AO74" s="23"/>
      <c r="AP74" s="23"/>
      <c r="AQ74" s="23"/>
      <c r="AR74" s="21"/>
    </row>
    <row r="75" spans="1:57" s="2" customFormat="1" ht="12.75">
      <c r="A75" s="34"/>
      <c r="B75" s="35"/>
      <c r="C75" s="36"/>
      <c r="D75" s="52" t="s">
        <v>54</v>
      </c>
      <c r="E75" s="38"/>
      <c r="F75" s="38"/>
      <c r="G75" s="38"/>
      <c r="H75" s="38"/>
      <c r="I75" s="38"/>
      <c r="J75" s="38"/>
      <c r="K75" s="38"/>
      <c r="L75" s="38"/>
      <c r="M75" s="38"/>
      <c r="N75" s="38"/>
      <c r="O75" s="38"/>
      <c r="P75" s="38"/>
      <c r="Q75" s="38"/>
      <c r="R75" s="38"/>
      <c r="S75" s="38"/>
      <c r="T75" s="38"/>
      <c r="U75" s="38"/>
      <c r="V75" s="52" t="s">
        <v>55</v>
      </c>
      <c r="W75" s="38"/>
      <c r="X75" s="38"/>
      <c r="Y75" s="38"/>
      <c r="Z75" s="38"/>
      <c r="AA75" s="38"/>
      <c r="AB75" s="38"/>
      <c r="AC75" s="38"/>
      <c r="AD75" s="38"/>
      <c r="AE75" s="38"/>
      <c r="AF75" s="38"/>
      <c r="AG75" s="38"/>
      <c r="AH75" s="52" t="s">
        <v>54</v>
      </c>
      <c r="AI75" s="38"/>
      <c r="AJ75" s="38"/>
      <c r="AK75" s="38"/>
      <c r="AL75" s="38"/>
      <c r="AM75" s="52" t="s">
        <v>55</v>
      </c>
      <c r="AN75" s="38"/>
      <c r="AO75" s="38"/>
      <c r="AP75" s="36"/>
      <c r="AQ75" s="36"/>
      <c r="AR75" s="39"/>
      <c r="BE75" s="34"/>
    </row>
    <row r="76" spans="1:57" s="2" customFormat="1">
      <c r="A76" s="34"/>
      <c r="B76" s="35"/>
      <c r="C76" s="36"/>
      <c r="D76" s="36"/>
      <c r="E76" s="36"/>
      <c r="F76" s="36"/>
      <c r="G76" s="36"/>
      <c r="H76" s="36"/>
      <c r="I76" s="36"/>
      <c r="J76" s="36"/>
      <c r="K76" s="36"/>
      <c r="L76" s="36"/>
      <c r="M76" s="36"/>
      <c r="N76" s="36"/>
      <c r="O76" s="36"/>
      <c r="P76" s="36"/>
      <c r="Q76" s="36"/>
      <c r="R76" s="36"/>
      <c r="S76" s="36"/>
      <c r="T76" s="36"/>
      <c r="U76" s="36"/>
      <c r="V76" s="36"/>
      <c r="W76" s="36"/>
      <c r="X76" s="36"/>
      <c r="Y76" s="36"/>
      <c r="Z76" s="36"/>
      <c r="AA76" s="36"/>
      <c r="AB76" s="36"/>
      <c r="AC76" s="36"/>
      <c r="AD76" s="36"/>
      <c r="AE76" s="36"/>
      <c r="AF76" s="36"/>
      <c r="AG76" s="36"/>
      <c r="AH76" s="36"/>
      <c r="AI76" s="36"/>
      <c r="AJ76" s="36"/>
      <c r="AK76" s="36"/>
      <c r="AL76" s="36"/>
      <c r="AM76" s="36"/>
      <c r="AN76" s="36"/>
      <c r="AO76" s="36"/>
      <c r="AP76" s="36"/>
      <c r="AQ76" s="36"/>
      <c r="AR76" s="39"/>
      <c r="BE76" s="34"/>
    </row>
    <row r="77" spans="1:57" s="2" customFormat="1" ht="6.95" customHeight="1">
      <c r="A77" s="34"/>
      <c r="B77" s="54"/>
      <c r="C77" s="55"/>
      <c r="D77" s="55"/>
      <c r="E77" s="55"/>
      <c r="F77" s="55"/>
      <c r="G77" s="55"/>
      <c r="H77" s="55"/>
      <c r="I77" s="55"/>
      <c r="J77" s="55"/>
      <c r="K77" s="55"/>
      <c r="L77" s="55"/>
      <c r="M77" s="55"/>
      <c r="N77" s="55"/>
      <c r="O77" s="55"/>
      <c r="P77" s="55"/>
      <c r="Q77" s="55"/>
      <c r="R77" s="55"/>
      <c r="S77" s="55"/>
      <c r="T77" s="55"/>
      <c r="U77" s="55"/>
      <c r="V77" s="55"/>
      <c r="W77" s="55"/>
      <c r="X77" s="55"/>
      <c r="Y77" s="55"/>
      <c r="Z77" s="55"/>
      <c r="AA77" s="55"/>
      <c r="AB77" s="55"/>
      <c r="AC77" s="55"/>
      <c r="AD77" s="55"/>
      <c r="AE77" s="55"/>
      <c r="AF77" s="55"/>
      <c r="AG77" s="55"/>
      <c r="AH77" s="55"/>
      <c r="AI77" s="55"/>
      <c r="AJ77" s="55"/>
      <c r="AK77" s="55"/>
      <c r="AL77" s="55"/>
      <c r="AM77" s="55"/>
      <c r="AN77" s="55"/>
      <c r="AO77" s="55"/>
      <c r="AP77" s="55"/>
      <c r="AQ77" s="55"/>
      <c r="AR77" s="39"/>
      <c r="BE77" s="34"/>
    </row>
    <row r="81" spans="1:91" s="2" customFormat="1" ht="6.95" customHeight="1">
      <c r="A81" s="34"/>
      <c r="B81" s="56"/>
      <c r="C81" s="57"/>
      <c r="D81" s="57"/>
      <c r="E81" s="57"/>
      <c r="F81" s="57"/>
      <c r="G81" s="57"/>
      <c r="H81" s="57"/>
      <c r="I81" s="57"/>
      <c r="J81" s="57"/>
      <c r="K81" s="57"/>
      <c r="L81" s="57"/>
      <c r="M81" s="57"/>
      <c r="N81" s="57"/>
      <c r="O81" s="57"/>
      <c r="P81" s="57"/>
      <c r="Q81" s="57"/>
      <c r="R81" s="57"/>
      <c r="S81" s="57"/>
      <c r="T81" s="57"/>
      <c r="U81" s="57"/>
      <c r="V81" s="57"/>
      <c r="W81" s="57"/>
      <c r="X81" s="57"/>
      <c r="Y81" s="57"/>
      <c r="Z81" s="57"/>
      <c r="AA81" s="57"/>
      <c r="AB81" s="57"/>
      <c r="AC81" s="57"/>
      <c r="AD81" s="57"/>
      <c r="AE81" s="57"/>
      <c r="AF81" s="57"/>
      <c r="AG81" s="57"/>
      <c r="AH81" s="57"/>
      <c r="AI81" s="57"/>
      <c r="AJ81" s="57"/>
      <c r="AK81" s="57"/>
      <c r="AL81" s="57"/>
      <c r="AM81" s="57"/>
      <c r="AN81" s="57"/>
      <c r="AO81" s="57"/>
      <c r="AP81" s="57"/>
      <c r="AQ81" s="57"/>
      <c r="AR81" s="39"/>
      <c r="BE81" s="34"/>
    </row>
    <row r="82" spans="1:91" s="2" customFormat="1" ht="24.95" customHeight="1">
      <c r="A82" s="34"/>
      <c r="B82" s="35"/>
      <c r="C82" s="24" t="s">
        <v>58</v>
      </c>
      <c r="D82" s="36"/>
      <c r="E82" s="36"/>
      <c r="F82" s="36"/>
      <c r="G82" s="36"/>
      <c r="H82" s="36"/>
      <c r="I82" s="36"/>
      <c r="J82" s="36"/>
      <c r="K82" s="36"/>
      <c r="L82" s="36"/>
      <c r="M82" s="36"/>
      <c r="N82" s="36"/>
      <c r="O82" s="36"/>
      <c r="P82" s="36"/>
      <c r="Q82" s="36"/>
      <c r="R82" s="36"/>
      <c r="S82" s="36"/>
      <c r="T82" s="36"/>
      <c r="U82" s="36"/>
      <c r="V82" s="36"/>
      <c r="W82" s="36"/>
      <c r="X82" s="36"/>
      <c r="Y82" s="36"/>
      <c r="Z82" s="36"/>
      <c r="AA82" s="36"/>
      <c r="AB82" s="36"/>
      <c r="AC82" s="36"/>
      <c r="AD82" s="36"/>
      <c r="AE82" s="36"/>
      <c r="AF82" s="36"/>
      <c r="AG82" s="36"/>
      <c r="AH82" s="36"/>
      <c r="AI82" s="36"/>
      <c r="AJ82" s="36"/>
      <c r="AK82" s="36"/>
      <c r="AL82" s="36"/>
      <c r="AM82" s="36"/>
      <c r="AN82" s="36"/>
      <c r="AO82" s="36"/>
      <c r="AP82" s="36"/>
      <c r="AQ82" s="36"/>
      <c r="AR82" s="39"/>
      <c r="BE82" s="34"/>
    </row>
    <row r="83" spans="1:91" s="2" customFormat="1" ht="6.95" customHeight="1">
      <c r="A83" s="34"/>
      <c r="B83" s="35"/>
      <c r="C83" s="36"/>
      <c r="D83" s="36"/>
      <c r="E83" s="36"/>
      <c r="F83" s="36"/>
      <c r="G83" s="36"/>
      <c r="H83" s="36"/>
      <c r="I83" s="36"/>
      <c r="J83" s="36"/>
      <c r="K83" s="36"/>
      <c r="L83" s="36"/>
      <c r="M83" s="36"/>
      <c r="N83" s="36"/>
      <c r="O83" s="36"/>
      <c r="P83" s="36"/>
      <c r="Q83" s="36"/>
      <c r="R83" s="36"/>
      <c r="S83" s="36"/>
      <c r="T83" s="36"/>
      <c r="U83" s="36"/>
      <c r="V83" s="36"/>
      <c r="W83" s="36"/>
      <c r="X83" s="36"/>
      <c r="Y83" s="36"/>
      <c r="Z83" s="36"/>
      <c r="AA83" s="36"/>
      <c r="AB83" s="36"/>
      <c r="AC83" s="36"/>
      <c r="AD83" s="36"/>
      <c r="AE83" s="36"/>
      <c r="AF83" s="36"/>
      <c r="AG83" s="36"/>
      <c r="AH83" s="36"/>
      <c r="AI83" s="36"/>
      <c r="AJ83" s="36"/>
      <c r="AK83" s="36"/>
      <c r="AL83" s="36"/>
      <c r="AM83" s="36"/>
      <c r="AN83" s="36"/>
      <c r="AO83" s="36"/>
      <c r="AP83" s="36"/>
      <c r="AQ83" s="36"/>
      <c r="AR83" s="39"/>
      <c r="BE83" s="34"/>
    </row>
    <row r="84" spans="1:91" s="4" customFormat="1" ht="12" customHeight="1">
      <c r="B84" s="58"/>
      <c r="C84" s="30" t="s">
        <v>13</v>
      </c>
      <c r="D84" s="59"/>
      <c r="E84" s="59"/>
      <c r="F84" s="59"/>
      <c r="G84" s="59"/>
      <c r="H84" s="59"/>
      <c r="I84" s="59"/>
      <c r="J84" s="59"/>
      <c r="K84" s="59"/>
      <c r="L84" s="59" t="str">
        <f>K5</f>
        <v>KONI27</v>
      </c>
      <c r="M84" s="59"/>
      <c r="N84" s="59"/>
      <c r="O84" s="59"/>
      <c r="P84" s="59"/>
      <c r="Q84" s="59"/>
      <c r="R84" s="59"/>
      <c r="S84" s="59"/>
      <c r="T84" s="59"/>
      <c r="U84" s="59"/>
      <c r="V84" s="59"/>
      <c r="W84" s="59"/>
      <c r="X84" s="59"/>
      <c r="Y84" s="59"/>
      <c r="Z84" s="59"/>
      <c r="AA84" s="59"/>
      <c r="AB84" s="59"/>
      <c r="AC84" s="59"/>
      <c r="AD84" s="59"/>
      <c r="AE84" s="59"/>
      <c r="AF84" s="59"/>
      <c r="AG84" s="59"/>
      <c r="AH84" s="59"/>
      <c r="AI84" s="59"/>
      <c r="AJ84" s="59"/>
      <c r="AK84" s="59"/>
      <c r="AL84" s="59"/>
      <c r="AM84" s="59"/>
      <c r="AN84" s="59"/>
      <c r="AO84" s="59"/>
      <c r="AP84" s="59"/>
      <c r="AQ84" s="59"/>
      <c r="AR84" s="60"/>
    </row>
    <row r="85" spans="1:91" s="5" customFormat="1" ht="36.950000000000003" customHeight="1">
      <c r="B85" s="61"/>
      <c r="C85" s="62" t="s">
        <v>16</v>
      </c>
      <c r="D85" s="63"/>
      <c r="E85" s="63"/>
      <c r="F85" s="63"/>
      <c r="G85" s="63"/>
      <c r="H85" s="63"/>
      <c r="I85" s="63"/>
      <c r="J85" s="63"/>
      <c r="K85" s="63"/>
      <c r="L85" s="327" t="str">
        <f>K6</f>
        <v>ENERGETICKÉ ÚSPORY OBJEKTU MĚSTSKÉHO ÚŘADU MASARYKOVO NÁM. Č.P. 27, KONICE - rekonstrukce vytápění</v>
      </c>
      <c r="M85" s="328"/>
      <c r="N85" s="328"/>
      <c r="O85" s="328"/>
      <c r="P85" s="328"/>
      <c r="Q85" s="328"/>
      <c r="R85" s="328"/>
      <c r="S85" s="328"/>
      <c r="T85" s="328"/>
      <c r="U85" s="328"/>
      <c r="V85" s="328"/>
      <c r="W85" s="328"/>
      <c r="X85" s="328"/>
      <c r="Y85" s="328"/>
      <c r="Z85" s="328"/>
      <c r="AA85" s="328"/>
      <c r="AB85" s="328"/>
      <c r="AC85" s="328"/>
      <c r="AD85" s="328"/>
      <c r="AE85" s="328"/>
      <c r="AF85" s="328"/>
      <c r="AG85" s="328"/>
      <c r="AH85" s="328"/>
      <c r="AI85" s="328"/>
      <c r="AJ85" s="328"/>
      <c r="AK85" s="63"/>
      <c r="AL85" s="63"/>
      <c r="AM85" s="63"/>
      <c r="AN85" s="63"/>
      <c r="AO85" s="63"/>
      <c r="AP85" s="63"/>
      <c r="AQ85" s="63"/>
      <c r="AR85" s="64"/>
    </row>
    <row r="86" spans="1:91" s="2" customFormat="1" ht="6.95" customHeight="1">
      <c r="A86" s="34"/>
      <c r="B86" s="35"/>
      <c r="C86" s="36"/>
      <c r="D86" s="36"/>
      <c r="E86" s="36"/>
      <c r="F86" s="36"/>
      <c r="G86" s="36"/>
      <c r="H86" s="36"/>
      <c r="I86" s="36"/>
      <c r="J86" s="36"/>
      <c r="K86" s="36"/>
      <c r="L86" s="36"/>
      <c r="M86" s="36"/>
      <c r="N86" s="36"/>
      <c r="O86" s="36"/>
      <c r="P86" s="36"/>
      <c r="Q86" s="36"/>
      <c r="R86" s="36"/>
      <c r="S86" s="36"/>
      <c r="T86" s="36"/>
      <c r="U86" s="36"/>
      <c r="V86" s="36"/>
      <c r="W86" s="36"/>
      <c r="X86" s="36"/>
      <c r="Y86" s="36"/>
      <c r="Z86" s="36"/>
      <c r="AA86" s="36"/>
      <c r="AB86" s="36"/>
      <c r="AC86" s="36"/>
      <c r="AD86" s="36"/>
      <c r="AE86" s="36"/>
      <c r="AF86" s="36"/>
      <c r="AG86" s="36"/>
      <c r="AH86" s="36"/>
      <c r="AI86" s="36"/>
      <c r="AJ86" s="36"/>
      <c r="AK86" s="36"/>
      <c r="AL86" s="36"/>
      <c r="AM86" s="36"/>
      <c r="AN86" s="36"/>
      <c r="AO86" s="36"/>
      <c r="AP86" s="36"/>
      <c r="AQ86" s="36"/>
      <c r="AR86" s="39"/>
      <c r="BE86" s="34"/>
    </row>
    <row r="87" spans="1:91" s="2" customFormat="1" ht="12" customHeight="1">
      <c r="A87" s="34"/>
      <c r="B87" s="35"/>
      <c r="C87" s="30" t="s">
        <v>19</v>
      </c>
      <c r="D87" s="36"/>
      <c r="E87" s="36"/>
      <c r="F87" s="36"/>
      <c r="G87" s="36"/>
      <c r="H87" s="36"/>
      <c r="I87" s="36"/>
      <c r="J87" s="36"/>
      <c r="K87" s="36"/>
      <c r="L87" s="65" t="str">
        <f>IF(K8="","",K8)</f>
        <v>Konice</v>
      </c>
      <c r="M87" s="36"/>
      <c r="N87" s="36"/>
      <c r="O87" s="36"/>
      <c r="P87" s="36"/>
      <c r="Q87" s="36"/>
      <c r="R87" s="36"/>
      <c r="S87" s="36"/>
      <c r="T87" s="36"/>
      <c r="U87" s="36"/>
      <c r="V87" s="36"/>
      <c r="W87" s="36"/>
      <c r="X87" s="36"/>
      <c r="Y87" s="36"/>
      <c r="Z87" s="36"/>
      <c r="AA87" s="36"/>
      <c r="AB87" s="36"/>
      <c r="AC87" s="36"/>
      <c r="AD87" s="36"/>
      <c r="AE87" s="36"/>
      <c r="AF87" s="36"/>
      <c r="AG87" s="36"/>
      <c r="AH87" s="36"/>
      <c r="AI87" s="30" t="s">
        <v>21</v>
      </c>
      <c r="AJ87" s="36"/>
      <c r="AK87" s="36"/>
      <c r="AL87" s="36"/>
      <c r="AM87" s="329" t="str">
        <f>IF(AN8= "","",AN8)</f>
        <v>5. 5. 2025</v>
      </c>
      <c r="AN87" s="329"/>
      <c r="AO87" s="36"/>
      <c r="AP87" s="36"/>
      <c r="AQ87" s="36"/>
      <c r="AR87" s="39"/>
      <c r="BE87" s="34"/>
    </row>
    <row r="88" spans="1:91" s="2" customFormat="1" ht="6.95" customHeight="1">
      <c r="A88" s="34"/>
      <c r="B88" s="35"/>
      <c r="C88" s="36"/>
      <c r="D88" s="36"/>
      <c r="E88" s="36"/>
      <c r="F88" s="36"/>
      <c r="G88" s="36"/>
      <c r="H88" s="36"/>
      <c r="I88" s="36"/>
      <c r="J88" s="36"/>
      <c r="K88" s="36"/>
      <c r="L88" s="36"/>
      <c r="M88" s="36"/>
      <c r="N88" s="36"/>
      <c r="O88" s="36"/>
      <c r="P88" s="36"/>
      <c r="Q88" s="36"/>
      <c r="R88" s="36"/>
      <c r="S88" s="36"/>
      <c r="T88" s="36"/>
      <c r="U88" s="36"/>
      <c r="V88" s="36"/>
      <c r="W88" s="36"/>
      <c r="X88" s="36"/>
      <c r="Y88" s="36"/>
      <c r="Z88" s="36"/>
      <c r="AA88" s="36"/>
      <c r="AB88" s="36"/>
      <c r="AC88" s="36"/>
      <c r="AD88" s="36"/>
      <c r="AE88" s="36"/>
      <c r="AF88" s="36"/>
      <c r="AG88" s="36"/>
      <c r="AH88" s="36"/>
      <c r="AI88" s="36"/>
      <c r="AJ88" s="36"/>
      <c r="AK88" s="36"/>
      <c r="AL88" s="36"/>
      <c r="AM88" s="36"/>
      <c r="AN88" s="36"/>
      <c r="AO88" s="36"/>
      <c r="AP88" s="36"/>
      <c r="AQ88" s="36"/>
      <c r="AR88" s="39"/>
      <c r="BE88" s="34"/>
    </row>
    <row r="89" spans="1:91" s="2" customFormat="1" ht="40.15" customHeight="1">
      <c r="A89" s="34"/>
      <c r="B89" s="35"/>
      <c r="C89" s="30" t="s">
        <v>23</v>
      </c>
      <c r="D89" s="36"/>
      <c r="E89" s="36"/>
      <c r="F89" s="36"/>
      <c r="G89" s="36"/>
      <c r="H89" s="36"/>
      <c r="I89" s="36"/>
      <c r="J89" s="36"/>
      <c r="K89" s="36"/>
      <c r="L89" s="59" t="str">
        <f>IF(E11= "","",E11)</f>
        <v>Město Konice, Masarykovo nám. 27, 79852 Konice</v>
      </c>
      <c r="M89" s="36"/>
      <c r="N89" s="36"/>
      <c r="O89" s="36"/>
      <c r="P89" s="36"/>
      <c r="Q89" s="36"/>
      <c r="R89" s="36"/>
      <c r="S89" s="36"/>
      <c r="T89" s="36"/>
      <c r="U89" s="36"/>
      <c r="V89" s="36"/>
      <c r="W89" s="36"/>
      <c r="X89" s="36"/>
      <c r="Y89" s="36"/>
      <c r="Z89" s="36"/>
      <c r="AA89" s="36"/>
      <c r="AB89" s="36"/>
      <c r="AC89" s="36"/>
      <c r="AD89" s="36"/>
      <c r="AE89" s="36"/>
      <c r="AF89" s="36"/>
      <c r="AG89" s="36"/>
      <c r="AH89" s="36"/>
      <c r="AI89" s="30" t="s">
        <v>31</v>
      </c>
      <c r="AJ89" s="36"/>
      <c r="AK89" s="36"/>
      <c r="AL89" s="36"/>
      <c r="AM89" s="330" t="str">
        <f>IF(E17="","",E17)</f>
        <v>Tomáš Samohýl a.t., Nerudova 2421/47, Přerov 75002</v>
      </c>
      <c r="AN89" s="331"/>
      <c r="AO89" s="331"/>
      <c r="AP89" s="331"/>
      <c r="AQ89" s="36"/>
      <c r="AR89" s="39"/>
      <c r="AS89" s="332" t="s">
        <v>59</v>
      </c>
      <c r="AT89" s="333"/>
      <c r="AU89" s="67"/>
      <c r="AV89" s="67"/>
      <c r="AW89" s="67"/>
      <c r="AX89" s="67"/>
      <c r="AY89" s="67"/>
      <c r="AZ89" s="67"/>
      <c r="BA89" s="67"/>
      <c r="BB89" s="67"/>
      <c r="BC89" s="67"/>
      <c r="BD89" s="68"/>
      <c r="BE89" s="34"/>
    </row>
    <row r="90" spans="1:91" s="2" customFormat="1" ht="15.2" customHeight="1">
      <c r="A90" s="34"/>
      <c r="B90" s="35"/>
      <c r="C90" s="30" t="s">
        <v>29</v>
      </c>
      <c r="D90" s="36"/>
      <c r="E90" s="36"/>
      <c r="F90" s="36"/>
      <c r="G90" s="36"/>
      <c r="H90" s="36"/>
      <c r="I90" s="36"/>
      <c r="J90" s="36"/>
      <c r="K90" s="36"/>
      <c r="L90" s="59" t="str">
        <f>IF(E14= "Vyplň údaj","",E14)</f>
        <v/>
      </c>
      <c r="M90" s="36"/>
      <c r="N90" s="36"/>
      <c r="O90" s="36"/>
      <c r="P90" s="36"/>
      <c r="Q90" s="36"/>
      <c r="R90" s="36"/>
      <c r="S90" s="36"/>
      <c r="T90" s="36"/>
      <c r="U90" s="36"/>
      <c r="V90" s="36"/>
      <c r="W90" s="36"/>
      <c r="X90" s="36"/>
      <c r="Y90" s="36"/>
      <c r="Z90" s="36"/>
      <c r="AA90" s="36"/>
      <c r="AB90" s="36"/>
      <c r="AC90" s="36"/>
      <c r="AD90" s="36"/>
      <c r="AE90" s="36"/>
      <c r="AF90" s="36"/>
      <c r="AG90" s="36"/>
      <c r="AH90" s="36"/>
      <c r="AI90" s="30" t="s">
        <v>36</v>
      </c>
      <c r="AJ90" s="36"/>
      <c r="AK90" s="36"/>
      <c r="AL90" s="36"/>
      <c r="AM90" s="330" t="str">
        <f>IF(E20="","",E20)</f>
        <v xml:space="preserve"> </v>
      </c>
      <c r="AN90" s="331"/>
      <c r="AO90" s="331"/>
      <c r="AP90" s="331"/>
      <c r="AQ90" s="36"/>
      <c r="AR90" s="39"/>
      <c r="AS90" s="334"/>
      <c r="AT90" s="335"/>
      <c r="AU90" s="69"/>
      <c r="AV90" s="69"/>
      <c r="AW90" s="69"/>
      <c r="AX90" s="69"/>
      <c r="AY90" s="69"/>
      <c r="AZ90" s="69"/>
      <c r="BA90" s="69"/>
      <c r="BB90" s="69"/>
      <c r="BC90" s="69"/>
      <c r="BD90" s="70"/>
      <c r="BE90" s="34"/>
    </row>
    <row r="91" spans="1:91" s="2" customFormat="1" ht="10.9" customHeight="1">
      <c r="A91" s="34"/>
      <c r="B91" s="35"/>
      <c r="C91" s="36"/>
      <c r="D91" s="36"/>
      <c r="E91" s="36"/>
      <c r="F91" s="36"/>
      <c r="G91" s="36"/>
      <c r="H91" s="36"/>
      <c r="I91" s="36"/>
      <c r="J91" s="36"/>
      <c r="K91" s="36"/>
      <c r="L91" s="36"/>
      <c r="M91" s="36"/>
      <c r="N91" s="36"/>
      <c r="O91" s="36"/>
      <c r="P91" s="36"/>
      <c r="Q91" s="36"/>
      <c r="R91" s="36"/>
      <c r="S91" s="36"/>
      <c r="T91" s="36"/>
      <c r="U91" s="36"/>
      <c r="V91" s="36"/>
      <c r="W91" s="36"/>
      <c r="X91" s="36"/>
      <c r="Y91" s="36"/>
      <c r="Z91" s="36"/>
      <c r="AA91" s="36"/>
      <c r="AB91" s="36"/>
      <c r="AC91" s="36"/>
      <c r="AD91" s="36"/>
      <c r="AE91" s="36"/>
      <c r="AF91" s="36"/>
      <c r="AG91" s="36"/>
      <c r="AH91" s="36"/>
      <c r="AI91" s="36"/>
      <c r="AJ91" s="36"/>
      <c r="AK91" s="36"/>
      <c r="AL91" s="36"/>
      <c r="AM91" s="36"/>
      <c r="AN91" s="36"/>
      <c r="AO91" s="36"/>
      <c r="AP91" s="36"/>
      <c r="AQ91" s="36"/>
      <c r="AR91" s="39"/>
      <c r="AS91" s="336"/>
      <c r="AT91" s="337"/>
      <c r="AU91" s="71"/>
      <c r="AV91" s="71"/>
      <c r="AW91" s="71"/>
      <c r="AX91" s="71"/>
      <c r="AY91" s="71"/>
      <c r="AZ91" s="71"/>
      <c r="BA91" s="71"/>
      <c r="BB91" s="71"/>
      <c r="BC91" s="71"/>
      <c r="BD91" s="72"/>
      <c r="BE91" s="34"/>
    </row>
    <row r="92" spans="1:91" s="2" customFormat="1" ht="29.25" customHeight="1">
      <c r="A92" s="34"/>
      <c r="B92" s="35"/>
      <c r="C92" s="316" t="s">
        <v>60</v>
      </c>
      <c r="D92" s="317"/>
      <c r="E92" s="317"/>
      <c r="F92" s="317"/>
      <c r="G92" s="317"/>
      <c r="H92" s="73"/>
      <c r="I92" s="318" t="s">
        <v>61</v>
      </c>
      <c r="J92" s="317"/>
      <c r="K92" s="317"/>
      <c r="L92" s="317"/>
      <c r="M92" s="317"/>
      <c r="N92" s="317"/>
      <c r="O92" s="317"/>
      <c r="P92" s="317"/>
      <c r="Q92" s="317"/>
      <c r="R92" s="317"/>
      <c r="S92" s="317"/>
      <c r="T92" s="317"/>
      <c r="U92" s="317"/>
      <c r="V92" s="317"/>
      <c r="W92" s="317"/>
      <c r="X92" s="317"/>
      <c r="Y92" s="317"/>
      <c r="Z92" s="317"/>
      <c r="AA92" s="317"/>
      <c r="AB92" s="317"/>
      <c r="AC92" s="317"/>
      <c r="AD92" s="317"/>
      <c r="AE92" s="317"/>
      <c r="AF92" s="317"/>
      <c r="AG92" s="319" t="s">
        <v>62</v>
      </c>
      <c r="AH92" s="317"/>
      <c r="AI92" s="317"/>
      <c r="AJ92" s="317"/>
      <c r="AK92" s="317"/>
      <c r="AL92" s="317"/>
      <c r="AM92" s="317"/>
      <c r="AN92" s="318" t="s">
        <v>63</v>
      </c>
      <c r="AO92" s="317"/>
      <c r="AP92" s="320"/>
      <c r="AQ92" s="74" t="s">
        <v>64</v>
      </c>
      <c r="AR92" s="39"/>
      <c r="AS92" s="75" t="s">
        <v>65</v>
      </c>
      <c r="AT92" s="76" t="s">
        <v>66</v>
      </c>
      <c r="AU92" s="76" t="s">
        <v>67</v>
      </c>
      <c r="AV92" s="76" t="s">
        <v>68</v>
      </c>
      <c r="AW92" s="76" t="s">
        <v>69</v>
      </c>
      <c r="AX92" s="76" t="s">
        <v>70</v>
      </c>
      <c r="AY92" s="76" t="s">
        <v>71</v>
      </c>
      <c r="AZ92" s="76" t="s">
        <v>72</v>
      </c>
      <c r="BA92" s="76" t="s">
        <v>73</v>
      </c>
      <c r="BB92" s="76" t="s">
        <v>74</v>
      </c>
      <c r="BC92" s="76" t="s">
        <v>75</v>
      </c>
      <c r="BD92" s="77" t="s">
        <v>76</v>
      </c>
      <c r="BE92" s="34"/>
    </row>
    <row r="93" spans="1:91" s="2" customFormat="1" ht="10.9" customHeight="1">
      <c r="A93" s="34"/>
      <c r="B93" s="35"/>
      <c r="C93" s="36"/>
      <c r="D93" s="36"/>
      <c r="E93" s="36"/>
      <c r="F93" s="36"/>
      <c r="G93" s="36"/>
      <c r="H93" s="36"/>
      <c r="I93" s="36"/>
      <c r="J93" s="36"/>
      <c r="K93" s="36"/>
      <c r="L93" s="36"/>
      <c r="M93" s="36"/>
      <c r="N93" s="36"/>
      <c r="O93" s="36"/>
      <c r="P93" s="36"/>
      <c r="Q93" s="36"/>
      <c r="R93" s="36"/>
      <c r="S93" s="36"/>
      <c r="T93" s="36"/>
      <c r="U93" s="36"/>
      <c r="V93" s="36"/>
      <c r="W93" s="36"/>
      <c r="X93" s="36"/>
      <c r="Y93" s="36"/>
      <c r="Z93" s="36"/>
      <c r="AA93" s="36"/>
      <c r="AB93" s="36"/>
      <c r="AC93" s="36"/>
      <c r="AD93" s="36"/>
      <c r="AE93" s="36"/>
      <c r="AF93" s="36"/>
      <c r="AG93" s="36"/>
      <c r="AH93" s="36"/>
      <c r="AI93" s="36"/>
      <c r="AJ93" s="36"/>
      <c r="AK93" s="36"/>
      <c r="AL93" s="36"/>
      <c r="AM93" s="36"/>
      <c r="AN93" s="36"/>
      <c r="AO93" s="36"/>
      <c r="AP93" s="36"/>
      <c r="AQ93" s="36"/>
      <c r="AR93" s="39"/>
      <c r="AS93" s="78"/>
      <c r="AT93" s="79"/>
      <c r="AU93" s="79"/>
      <c r="AV93" s="79"/>
      <c r="AW93" s="79"/>
      <c r="AX93" s="79"/>
      <c r="AY93" s="79"/>
      <c r="AZ93" s="79"/>
      <c r="BA93" s="79"/>
      <c r="BB93" s="79"/>
      <c r="BC93" s="79"/>
      <c r="BD93" s="80"/>
      <c r="BE93" s="34"/>
    </row>
    <row r="94" spans="1:91" s="6" customFormat="1" ht="32.450000000000003" customHeight="1">
      <c r="B94" s="81"/>
      <c r="C94" s="82" t="s">
        <v>77</v>
      </c>
      <c r="D94" s="83"/>
      <c r="E94" s="83"/>
      <c r="F94" s="83"/>
      <c r="G94" s="83"/>
      <c r="H94" s="83"/>
      <c r="I94" s="83"/>
      <c r="J94" s="83"/>
      <c r="K94" s="83"/>
      <c r="L94" s="83"/>
      <c r="M94" s="83"/>
      <c r="N94" s="83"/>
      <c r="O94" s="83"/>
      <c r="P94" s="83"/>
      <c r="Q94" s="83"/>
      <c r="R94" s="83"/>
      <c r="S94" s="83"/>
      <c r="T94" s="83"/>
      <c r="U94" s="83"/>
      <c r="V94" s="83"/>
      <c r="W94" s="83"/>
      <c r="X94" s="83"/>
      <c r="Y94" s="83"/>
      <c r="Z94" s="83"/>
      <c r="AA94" s="83"/>
      <c r="AB94" s="83"/>
      <c r="AC94" s="83"/>
      <c r="AD94" s="83"/>
      <c r="AE94" s="83"/>
      <c r="AF94" s="83"/>
      <c r="AG94" s="324">
        <f>ROUND(SUM(AG95:AG97),2)</f>
        <v>0</v>
      </c>
      <c r="AH94" s="324"/>
      <c r="AI94" s="324"/>
      <c r="AJ94" s="324"/>
      <c r="AK94" s="324"/>
      <c r="AL94" s="324"/>
      <c r="AM94" s="324"/>
      <c r="AN94" s="325">
        <f>SUM(AG94,AT94)</f>
        <v>0</v>
      </c>
      <c r="AO94" s="325"/>
      <c r="AP94" s="325"/>
      <c r="AQ94" s="85" t="s">
        <v>1</v>
      </c>
      <c r="AR94" s="86"/>
      <c r="AS94" s="87">
        <f>ROUND(SUM(AS95:AS97),2)</f>
        <v>0</v>
      </c>
      <c r="AT94" s="88">
        <f>ROUND(SUM(AV94:AW94),2)</f>
        <v>0</v>
      </c>
      <c r="AU94" s="89">
        <f>ROUND(SUM(AU95:AU97),5)</f>
        <v>0</v>
      </c>
      <c r="AV94" s="88">
        <f>ROUND(AZ94*L29,2)</f>
        <v>0</v>
      </c>
      <c r="AW94" s="88">
        <f>ROUND(BA94*L30,2)</f>
        <v>0</v>
      </c>
      <c r="AX94" s="88">
        <f>ROUND(BB94*L29,2)</f>
        <v>0</v>
      </c>
      <c r="AY94" s="88">
        <f>ROUND(BC94*L30,2)</f>
        <v>0</v>
      </c>
      <c r="AZ94" s="88">
        <f>ROUND(SUM(AZ95:AZ97),2)</f>
        <v>0</v>
      </c>
      <c r="BA94" s="88">
        <f>ROUND(SUM(BA95:BA97),2)</f>
        <v>0</v>
      </c>
      <c r="BB94" s="88">
        <f>ROUND(SUM(BB95:BB97),2)</f>
        <v>0</v>
      </c>
      <c r="BC94" s="88">
        <f>ROUND(SUM(BC95:BC97),2)</f>
        <v>0</v>
      </c>
      <c r="BD94" s="90">
        <f>ROUND(SUM(BD95:BD97),2)</f>
        <v>0</v>
      </c>
      <c r="BS94" s="91" t="s">
        <v>78</v>
      </c>
      <c r="BT94" s="91" t="s">
        <v>79</v>
      </c>
      <c r="BU94" s="92" t="s">
        <v>80</v>
      </c>
      <c r="BV94" s="91" t="s">
        <v>81</v>
      </c>
      <c r="BW94" s="91" t="s">
        <v>5</v>
      </c>
      <c r="BX94" s="91" t="s">
        <v>82</v>
      </c>
      <c r="CL94" s="91" t="s">
        <v>1</v>
      </c>
    </row>
    <row r="95" spans="1:91" s="7" customFormat="1" ht="16.5" customHeight="1">
      <c r="A95" s="93" t="s">
        <v>83</v>
      </c>
      <c r="B95" s="94"/>
      <c r="C95" s="95"/>
      <c r="D95" s="323" t="s">
        <v>84</v>
      </c>
      <c r="E95" s="323"/>
      <c r="F95" s="323"/>
      <c r="G95" s="323"/>
      <c r="H95" s="323"/>
      <c r="I95" s="266"/>
      <c r="J95" s="323" t="s">
        <v>85</v>
      </c>
      <c r="K95" s="323"/>
      <c r="L95" s="323"/>
      <c r="M95" s="323"/>
      <c r="N95" s="323"/>
      <c r="O95" s="323"/>
      <c r="P95" s="323"/>
      <c r="Q95" s="323"/>
      <c r="R95" s="323"/>
      <c r="S95" s="323"/>
      <c r="T95" s="323"/>
      <c r="U95" s="323"/>
      <c r="V95" s="323"/>
      <c r="W95" s="323"/>
      <c r="X95" s="323"/>
      <c r="Y95" s="323"/>
      <c r="Z95" s="323"/>
      <c r="AA95" s="323"/>
      <c r="AB95" s="323"/>
      <c r="AC95" s="323"/>
      <c r="AD95" s="323"/>
      <c r="AE95" s="323"/>
      <c r="AF95" s="323"/>
      <c r="AG95" s="321">
        <f>'D.1.1 - Architektonicko -...'!J30</f>
        <v>0</v>
      </c>
      <c r="AH95" s="322"/>
      <c r="AI95" s="322"/>
      <c r="AJ95" s="322"/>
      <c r="AK95" s="322"/>
      <c r="AL95" s="322"/>
      <c r="AM95" s="322"/>
      <c r="AN95" s="321">
        <f>SUM(AG95,AT95)</f>
        <v>0</v>
      </c>
      <c r="AO95" s="322"/>
      <c r="AP95" s="322"/>
      <c r="AQ95" s="97" t="s">
        <v>86</v>
      </c>
      <c r="AR95" s="98"/>
      <c r="AS95" s="99">
        <v>0</v>
      </c>
      <c r="AT95" s="100">
        <f>ROUND(SUM(AV95:AW95),2)</f>
        <v>0</v>
      </c>
      <c r="AU95" s="101">
        <f>'D.1.1 - Architektonicko -...'!P143</f>
        <v>0</v>
      </c>
      <c r="AV95" s="100">
        <f>'D.1.1 - Architektonicko -...'!J33</f>
        <v>0</v>
      </c>
      <c r="AW95" s="100">
        <f>'D.1.1 - Architektonicko -...'!J34</f>
        <v>0</v>
      </c>
      <c r="AX95" s="100">
        <f>'D.1.1 - Architektonicko -...'!J35</f>
        <v>0</v>
      </c>
      <c r="AY95" s="100">
        <f>'D.1.1 - Architektonicko -...'!J36</f>
        <v>0</v>
      </c>
      <c r="AZ95" s="100">
        <f>'D.1.1 - Architektonicko -...'!F33</f>
        <v>0</v>
      </c>
      <c r="BA95" s="100">
        <f>'D.1.1 - Architektonicko -...'!F34</f>
        <v>0</v>
      </c>
      <c r="BB95" s="100">
        <f>'D.1.1 - Architektonicko -...'!F35</f>
        <v>0</v>
      </c>
      <c r="BC95" s="100">
        <f>'D.1.1 - Architektonicko -...'!F36</f>
        <v>0</v>
      </c>
      <c r="BD95" s="102">
        <f>'D.1.1 - Architektonicko -...'!F37</f>
        <v>0</v>
      </c>
      <c r="BT95" s="103" t="s">
        <v>87</v>
      </c>
      <c r="BV95" s="103" t="s">
        <v>81</v>
      </c>
      <c r="BW95" s="103" t="s">
        <v>88</v>
      </c>
      <c r="BX95" s="103" t="s">
        <v>5</v>
      </c>
      <c r="CL95" s="103" t="s">
        <v>1</v>
      </c>
      <c r="CM95" s="103" t="s">
        <v>89</v>
      </c>
    </row>
    <row r="96" spans="1:91" s="7" customFormat="1" ht="24.75" customHeight="1">
      <c r="A96" s="93" t="s">
        <v>83</v>
      </c>
      <c r="B96" s="94"/>
      <c r="C96" s="95"/>
      <c r="D96" s="315" t="s">
        <v>90</v>
      </c>
      <c r="E96" s="315"/>
      <c r="F96" s="315"/>
      <c r="G96" s="315"/>
      <c r="H96" s="315"/>
      <c r="I96" s="96"/>
      <c r="J96" s="315" t="s">
        <v>91</v>
      </c>
      <c r="K96" s="315"/>
      <c r="L96" s="315"/>
      <c r="M96" s="315"/>
      <c r="N96" s="315"/>
      <c r="O96" s="315"/>
      <c r="P96" s="315"/>
      <c r="Q96" s="315"/>
      <c r="R96" s="315"/>
      <c r="S96" s="315"/>
      <c r="T96" s="315"/>
      <c r="U96" s="315"/>
      <c r="V96" s="315"/>
      <c r="W96" s="315"/>
      <c r="X96" s="315"/>
      <c r="Y96" s="315"/>
      <c r="Z96" s="315"/>
      <c r="AA96" s="315"/>
      <c r="AB96" s="315"/>
      <c r="AC96" s="315"/>
      <c r="AD96" s="315"/>
      <c r="AE96" s="315"/>
      <c r="AF96" s="315"/>
      <c r="AG96" s="313">
        <f>'D.1.4 - Zařízení silnopro...'!J30</f>
        <v>0</v>
      </c>
      <c r="AH96" s="314"/>
      <c r="AI96" s="314"/>
      <c r="AJ96" s="314"/>
      <c r="AK96" s="314"/>
      <c r="AL96" s="314"/>
      <c r="AM96" s="314"/>
      <c r="AN96" s="313">
        <f>SUM(AG96,AT96)</f>
        <v>0</v>
      </c>
      <c r="AO96" s="314"/>
      <c r="AP96" s="314"/>
      <c r="AQ96" s="97" t="s">
        <v>86</v>
      </c>
      <c r="AR96" s="98"/>
      <c r="AS96" s="99">
        <v>0</v>
      </c>
      <c r="AT96" s="100">
        <f>ROUND(SUM(AV96:AW96),2)</f>
        <v>0</v>
      </c>
      <c r="AU96" s="101">
        <f>'D.1.4 - Zařízení silnopro...'!P118</f>
        <v>0</v>
      </c>
      <c r="AV96" s="100">
        <f>'D.1.4 - Zařízení silnopro...'!J33</f>
        <v>0</v>
      </c>
      <c r="AW96" s="100">
        <f>'D.1.4 - Zařízení silnopro...'!J34</f>
        <v>0</v>
      </c>
      <c r="AX96" s="100">
        <f>'D.1.4 - Zařízení silnopro...'!J35</f>
        <v>0</v>
      </c>
      <c r="AY96" s="100">
        <f>'D.1.4 - Zařízení silnopro...'!J36</f>
        <v>0</v>
      </c>
      <c r="AZ96" s="100">
        <f>'D.1.4 - Zařízení silnopro...'!F33</f>
        <v>0</v>
      </c>
      <c r="BA96" s="100">
        <f>'D.1.4 - Zařízení silnopro...'!F34</f>
        <v>0</v>
      </c>
      <c r="BB96" s="100">
        <f>'D.1.4 - Zařízení silnopro...'!F35</f>
        <v>0</v>
      </c>
      <c r="BC96" s="100">
        <f>'D.1.4 - Zařízení silnopro...'!F36</f>
        <v>0</v>
      </c>
      <c r="BD96" s="102">
        <f>'D.1.4 - Zařízení silnopro...'!F37</f>
        <v>0</v>
      </c>
      <c r="BT96" s="103" t="s">
        <v>87</v>
      </c>
      <c r="BV96" s="103" t="s">
        <v>81</v>
      </c>
      <c r="BW96" s="103" t="s">
        <v>92</v>
      </c>
      <c r="BX96" s="103" t="s">
        <v>5</v>
      </c>
      <c r="CL96" s="103" t="s">
        <v>1</v>
      </c>
      <c r="CM96" s="103" t="s">
        <v>89</v>
      </c>
    </row>
    <row r="97" spans="1:91" s="7" customFormat="1" ht="16.5" customHeight="1">
      <c r="A97" s="93" t="s">
        <v>83</v>
      </c>
      <c r="B97" s="94"/>
      <c r="C97" s="95"/>
      <c r="D97" s="315" t="s">
        <v>93</v>
      </c>
      <c r="E97" s="315"/>
      <c r="F97" s="315"/>
      <c r="G97" s="315"/>
      <c r="H97" s="315"/>
      <c r="I97" s="96"/>
      <c r="J97" s="315" t="s">
        <v>94</v>
      </c>
      <c r="K97" s="315"/>
      <c r="L97" s="315"/>
      <c r="M97" s="315"/>
      <c r="N97" s="315"/>
      <c r="O97" s="315"/>
      <c r="P97" s="315"/>
      <c r="Q97" s="315"/>
      <c r="R97" s="315"/>
      <c r="S97" s="315"/>
      <c r="T97" s="315"/>
      <c r="U97" s="315"/>
      <c r="V97" s="315"/>
      <c r="W97" s="315"/>
      <c r="X97" s="315"/>
      <c r="Y97" s="315"/>
      <c r="Z97" s="315"/>
      <c r="AA97" s="315"/>
      <c r="AB97" s="315"/>
      <c r="AC97" s="315"/>
      <c r="AD97" s="315"/>
      <c r="AE97" s="315"/>
      <c r="AF97" s="315"/>
      <c r="AG97" s="313">
        <f>'D.1.4.2 - Vytápění'!J30</f>
        <v>0</v>
      </c>
      <c r="AH97" s="314"/>
      <c r="AI97" s="314"/>
      <c r="AJ97" s="314"/>
      <c r="AK97" s="314"/>
      <c r="AL97" s="314"/>
      <c r="AM97" s="314"/>
      <c r="AN97" s="313">
        <f>SUM(AG97,AT97)</f>
        <v>0</v>
      </c>
      <c r="AO97" s="314"/>
      <c r="AP97" s="314"/>
      <c r="AQ97" s="97" t="s">
        <v>86</v>
      </c>
      <c r="AR97" s="98"/>
      <c r="AS97" s="104">
        <v>0</v>
      </c>
      <c r="AT97" s="105">
        <f>ROUND(SUM(AV97:AW97),2)</f>
        <v>0</v>
      </c>
      <c r="AU97" s="106">
        <f>'D.1.4.2 - Vytápění'!P128</f>
        <v>0</v>
      </c>
      <c r="AV97" s="105">
        <f>'D.1.4.2 - Vytápění'!J33</f>
        <v>0</v>
      </c>
      <c r="AW97" s="105">
        <f>'D.1.4.2 - Vytápění'!J34</f>
        <v>0</v>
      </c>
      <c r="AX97" s="105">
        <f>'D.1.4.2 - Vytápění'!J35</f>
        <v>0</v>
      </c>
      <c r="AY97" s="105">
        <f>'D.1.4.2 - Vytápění'!J36</f>
        <v>0</v>
      </c>
      <c r="AZ97" s="105">
        <f>'D.1.4.2 - Vytápění'!F33</f>
        <v>0</v>
      </c>
      <c r="BA97" s="105">
        <f>'D.1.4.2 - Vytápění'!F34</f>
        <v>0</v>
      </c>
      <c r="BB97" s="105">
        <f>'D.1.4.2 - Vytápění'!F35</f>
        <v>0</v>
      </c>
      <c r="BC97" s="105">
        <f>'D.1.4.2 - Vytápění'!F36</f>
        <v>0</v>
      </c>
      <c r="BD97" s="107">
        <f>'D.1.4.2 - Vytápění'!F37</f>
        <v>0</v>
      </c>
      <c r="BT97" s="103" t="s">
        <v>87</v>
      </c>
      <c r="BV97" s="103" t="s">
        <v>81</v>
      </c>
      <c r="BW97" s="103" t="s">
        <v>95</v>
      </c>
      <c r="BX97" s="103" t="s">
        <v>5</v>
      </c>
      <c r="CL97" s="103" t="s">
        <v>1</v>
      </c>
      <c r="CM97" s="103" t="s">
        <v>89</v>
      </c>
    </row>
    <row r="98" spans="1:91" s="2" customFormat="1" ht="30" customHeight="1">
      <c r="A98" s="34"/>
      <c r="B98" s="35"/>
      <c r="C98" s="36"/>
      <c r="D98" s="36"/>
      <c r="E98" s="36"/>
      <c r="F98" s="36"/>
      <c r="G98" s="36"/>
      <c r="H98" s="36"/>
      <c r="I98" s="36"/>
      <c r="J98" s="36"/>
      <c r="K98" s="36"/>
      <c r="L98" s="36"/>
      <c r="M98" s="36"/>
      <c r="N98" s="36"/>
      <c r="O98" s="36"/>
      <c r="P98" s="36"/>
      <c r="Q98" s="36"/>
      <c r="R98" s="36"/>
      <c r="S98" s="36"/>
      <c r="T98" s="36"/>
      <c r="U98" s="36"/>
      <c r="V98" s="36"/>
      <c r="W98" s="36"/>
      <c r="X98" s="36"/>
      <c r="Y98" s="36"/>
      <c r="Z98" s="36"/>
      <c r="AA98" s="36"/>
      <c r="AB98" s="36"/>
      <c r="AC98" s="36"/>
      <c r="AD98" s="36"/>
      <c r="AE98" s="36"/>
      <c r="AF98" s="36"/>
      <c r="AG98" s="36"/>
      <c r="AH98" s="36"/>
      <c r="AI98" s="36"/>
      <c r="AJ98" s="36"/>
      <c r="AK98" s="36"/>
      <c r="AL98" s="36"/>
      <c r="AM98" s="36"/>
      <c r="AN98" s="36"/>
      <c r="AO98" s="36"/>
      <c r="AP98" s="36"/>
      <c r="AQ98" s="36"/>
      <c r="AR98" s="39"/>
      <c r="AS98" s="34"/>
      <c r="AT98" s="34"/>
      <c r="AU98" s="34"/>
      <c r="AV98" s="34"/>
      <c r="AW98" s="34"/>
      <c r="AX98" s="34"/>
      <c r="AY98" s="34"/>
      <c r="AZ98" s="34"/>
      <c r="BA98" s="34"/>
      <c r="BB98" s="34"/>
      <c r="BC98" s="34"/>
      <c r="BD98" s="34"/>
      <c r="BE98" s="34"/>
    </row>
    <row r="99" spans="1:91" s="2" customFormat="1" ht="6.95" customHeight="1">
      <c r="A99" s="34"/>
      <c r="B99" s="54"/>
      <c r="C99" s="55"/>
      <c r="D99" s="55"/>
      <c r="E99" s="55"/>
      <c r="F99" s="55"/>
      <c r="G99" s="55"/>
      <c r="H99" s="55"/>
      <c r="I99" s="55"/>
      <c r="J99" s="55"/>
      <c r="K99" s="55"/>
      <c r="L99" s="55"/>
      <c r="M99" s="55"/>
      <c r="N99" s="55"/>
      <c r="O99" s="55"/>
      <c r="P99" s="55"/>
      <c r="Q99" s="55"/>
      <c r="R99" s="55"/>
      <c r="S99" s="55"/>
      <c r="T99" s="55"/>
      <c r="U99" s="55"/>
      <c r="V99" s="55"/>
      <c r="W99" s="55"/>
      <c r="X99" s="55"/>
      <c r="Y99" s="55"/>
      <c r="Z99" s="55"/>
      <c r="AA99" s="55"/>
      <c r="AB99" s="55"/>
      <c r="AC99" s="55"/>
      <c r="AD99" s="55"/>
      <c r="AE99" s="55"/>
      <c r="AF99" s="55"/>
      <c r="AG99" s="55"/>
      <c r="AH99" s="55"/>
      <c r="AI99" s="55"/>
      <c r="AJ99" s="55"/>
      <c r="AK99" s="55"/>
      <c r="AL99" s="55"/>
      <c r="AM99" s="55"/>
      <c r="AN99" s="55"/>
      <c r="AO99" s="55"/>
      <c r="AP99" s="55"/>
      <c r="AQ99" s="55"/>
      <c r="AR99" s="39"/>
      <c r="AS99" s="34"/>
      <c r="AT99" s="34"/>
      <c r="AU99" s="34"/>
      <c r="AV99" s="34"/>
      <c r="AW99" s="34"/>
      <c r="AX99" s="34"/>
      <c r="AY99" s="34"/>
      <c r="AZ99" s="34"/>
      <c r="BA99" s="34"/>
      <c r="BB99" s="34"/>
      <c r="BC99" s="34"/>
      <c r="BD99" s="34"/>
      <c r="BE99" s="34"/>
    </row>
  </sheetData>
  <sheetProtection algorithmName="SHA-512" hashValue="wpvliXZgbOVUtjln3oJchPPuRrs1HHp6nK3WhYQ1uiOeuJhPncKTF2Zk12Wdc06WuDMPPskbTuP+y3+RWkBc9A==" saltValue="7O+aGk3WlyxlA6Qbyn71AQ==" spinCount="100000" sheet="1" objects="1" scenarios="1"/>
  <mergeCells count="50">
    <mergeCell ref="AR2:BE2"/>
    <mergeCell ref="AN96:AP96"/>
    <mergeCell ref="AG96:AM96"/>
    <mergeCell ref="D96:H96"/>
    <mergeCell ref="J96:AF96"/>
    <mergeCell ref="L85:AJ85"/>
    <mergeCell ref="AM87:AN87"/>
    <mergeCell ref="AM89:AP89"/>
    <mergeCell ref="AS89:AT91"/>
    <mergeCell ref="AM90:AP90"/>
    <mergeCell ref="W33:AE33"/>
    <mergeCell ref="AK33:AO33"/>
    <mergeCell ref="L33:P33"/>
    <mergeCell ref="X35:AB35"/>
    <mergeCell ref="AK35:AO35"/>
    <mergeCell ref="AK31:AO31"/>
    <mergeCell ref="AN97:AP97"/>
    <mergeCell ref="AG97:AM97"/>
    <mergeCell ref="D97:H97"/>
    <mergeCell ref="J97:AF97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AG94:AM94"/>
    <mergeCell ref="AN94:AP94"/>
    <mergeCell ref="BE5:BE34"/>
    <mergeCell ref="K5:AJ5"/>
    <mergeCell ref="K6:AJ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L31:P31"/>
    <mergeCell ref="W32:AE32"/>
    <mergeCell ref="AK32:AO32"/>
    <mergeCell ref="L32:P32"/>
  </mergeCells>
  <hyperlinks>
    <hyperlink ref="A95" location="'D.1.1 - Architektonicko -...'!C2" display="/" xr:uid="{00000000-0004-0000-0000-000000000000}"/>
    <hyperlink ref="A96" location="'D.1.4 - Zařízení silnopro...'!C2" display="/" xr:uid="{00000000-0004-0000-0000-000001000000}"/>
    <hyperlink ref="A97" location="'D.1.4.2 - Vytápění'!C2" display="/" xr:uid="{00000000-0004-0000-0000-000002000000}"/>
  </hyperlinks>
  <pageMargins left="0.39374999999999999" right="0.39374999999999999" top="0.39374999999999999" bottom="0.39374999999999999" header="0" footer="0"/>
  <pageSetup paperSize="9" fitToHeight="100" orientation="portrait" blackAndWhite="1" r:id="rId1"/>
  <headerFooter>
    <oddFooter>&amp;CStrana &amp;P z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BM1808"/>
  <sheetViews>
    <sheetView showGridLines="0" workbookViewId="0"/>
  </sheetViews>
  <sheetFormatPr defaultRowHeight="11.2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1" width="22.33203125" style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326"/>
      <c r="M2" s="326"/>
      <c r="N2" s="326"/>
      <c r="O2" s="326"/>
      <c r="P2" s="326"/>
      <c r="Q2" s="326"/>
      <c r="R2" s="326"/>
      <c r="S2" s="326"/>
      <c r="T2" s="326"/>
      <c r="U2" s="326"/>
      <c r="V2" s="326"/>
      <c r="AT2" s="18" t="s">
        <v>88</v>
      </c>
    </row>
    <row r="3" spans="1:46" s="1" customFormat="1" ht="6.95" customHeight="1">
      <c r="B3" s="108"/>
      <c r="C3" s="109"/>
      <c r="D3" s="109"/>
      <c r="E3" s="109"/>
      <c r="F3" s="109"/>
      <c r="G3" s="109"/>
      <c r="H3" s="109"/>
      <c r="I3" s="109"/>
      <c r="J3" s="109"/>
      <c r="K3" s="109"/>
      <c r="L3" s="21"/>
      <c r="AT3" s="18" t="s">
        <v>89</v>
      </c>
    </row>
    <row r="4" spans="1:46" s="1" customFormat="1" ht="24.95" customHeight="1">
      <c r="B4" s="21"/>
      <c r="D4" s="110" t="s">
        <v>96</v>
      </c>
      <c r="L4" s="21"/>
      <c r="M4" s="111" t="s">
        <v>10</v>
      </c>
      <c r="AT4" s="18" t="s">
        <v>4</v>
      </c>
    </row>
    <row r="5" spans="1:46" s="1" customFormat="1" ht="6.95" customHeight="1">
      <c r="B5" s="21"/>
      <c r="L5" s="21"/>
    </row>
    <row r="6" spans="1:46" s="1" customFormat="1" ht="12" customHeight="1">
      <c r="B6" s="21"/>
      <c r="D6" s="112" t="s">
        <v>16</v>
      </c>
      <c r="L6" s="21"/>
    </row>
    <row r="7" spans="1:46" s="1" customFormat="1" ht="26.25" customHeight="1">
      <c r="B7" s="21"/>
      <c r="E7" s="345" t="str">
        <f>'Rekapitulace stavby'!K6</f>
        <v>ENERGETICKÉ ÚSPORY OBJEKTU MĚSTSKÉHO ÚŘADU MASARYKOVO NÁM. Č.P. 27, KONICE - rekonstrukce vytápění</v>
      </c>
      <c r="F7" s="346"/>
      <c r="G7" s="346"/>
      <c r="H7" s="346"/>
      <c r="L7" s="21"/>
    </row>
    <row r="8" spans="1:46" s="2" customFormat="1" ht="12" customHeight="1">
      <c r="A8" s="34"/>
      <c r="B8" s="39"/>
      <c r="C8" s="34"/>
      <c r="D8" s="112" t="s">
        <v>97</v>
      </c>
      <c r="E8" s="34"/>
      <c r="F8" s="34"/>
      <c r="G8" s="34"/>
      <c r="H8" s="34"/>
      <c r="I8" s="34"/>
      <c r="J8" s="34"/>
      <c r="K8" s="34"/>
      <c r="L8" s="51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</row>
    <row r="9" spans="1:46" s="2" customFormat="1" ht="16.5" customHeight="1">
      <c r="A9" s="34"/>
      <c r="B9" s="39"/>
      <c r="C9" s="34"/>
      <c r="D9" s="34"/>
      <c r="E9" s="347" t="s">
        <v>98</v>
      </c>
      <c r="F9" s="348"/>
      <c r="G9" s="348"/>
      <c r="H9" s="348"/>
      <c r="I9" s="34"/>
      <c r="J9" s="34"/>
      <c r="K9" s="34"/>
      <c r="L9" s="51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</row>
    <row r="10" spans="1:46" s="2" customFormat="1">
      <c r="A10" s="34"/>
      <c r="B10" s="39"/>
      <c r="C10" s="34"/>
      <c r="D10" s="34"/>
      <c r="E10" s="34"/>
      <c r="F10" s="34"/>
      <c r="G10" s="34"/>
      <c r="H10" s="34"/>
      <c r="I10" s="34"/>
      <c r="J10" s="34"/>
      <c r="K10" s="34"/>
      <c r="L10" s="51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</row>
    <row r="11" spans="1:46" s="2" customFormat="1" ht="12" customHeight="1">
      <c r="A11" s="34"/>
      <c r="B11" s="39"/>
      <c r="C11" s="34"/>
      <c r="D11" s="112" t="s">
        <v>17</v>
      </c>
      <c r="E11" s="34"/>
      <c r="F11" s="113" t="s">
        <v>1</v>
      </c>
      <c r="G11" s="34"/>
      <c r="H11" s="34"/>
      <c r="I11" s="112" t="s">
        <v>18</v>
      </c>
      <c r="J11" s="113" t="s">
        <v>1</v>
      </c>
      <c r="K11" s="34"/>
      <c r="L11" s="51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</row>
    <row r="12" spans="1:46" s="2" customFormat="1" ht="12" customHeight="1">
      <c r="A12" s="34"/>
      <c r="B12" s="39"/>
      <c r="C12" s="34"/>
      <c r="D12" s="112" t="s">
        <v>19</v>
      </c>
      <c r="E12" s="34"/>
      <c r="F12" s="113" t="s">
        <v>20</v>
      </c>
      <c r="G12" s="34"/>
      <c r="H12" s="34"/>
      <c r="I12" s="112" t="s">
        <v>21</v>
      </c>
      <c r="J12" s="114" t="str">
        <f>'Rekapitulace stavby'!AN8</f>
        <v>5. 5. 2025</v>
      </c>
      <c r="K12" s="34"/>
      <c r="L12" s="51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</row>
    <row r="13" spans="1:46" s="2" customFormat="1" ht="10.9" customHeight="1">
      <c r="A13" s="34"/>
      <c r="B13" s="39"/>
      <c r="C13" s="34"/>
      <c r="D13" s="34"/>
      <c r="E13" s="34"/>
      <c r="F13" s="34"/>
      <c r="G13" s="34"/>
      <c r="H13" s="34"/>
      <c r="I13" s="34"/>
      <c r="J13" s="34"/>
      <c r="K13" s="34"/>
      <c r="L13" s="51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</row>
    <row r="14" spans="1:46" s="2" customFormat="1" ht="12" customHeight="1">
      <c r="A14" s="34"/>
      <c r="B14" s="39"/>
      <c r="C14" s="34"/>
      <c r="D14" s="112" t="s">
        <v>23</v>
      </c>
      <c r="E14" s="34"/>
      <c r="F14" s="34"/>
      <c r="G14" s="34"/>
      <c r="H14" s="34"/>
      <c r="I14" s="112" t="s">
        <v>24</v>
      </c>
      <c r="J14" s="113" t="s">
        <v>25</v>
      </c>
      <c r="K14" s="34"/>
      <c r="L14" s="51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</row>
    <row r="15" spans="1:46" s="2" customFormat="1" ht="18" customHeight="1">
      <c r="A15" s="34"/>
      <c r="B15" s="39"/>
      <c r="C15" s="34"/>
      <c r="D15" s="34"/>
      <c r="E15" s="113" t="s">
        <v>26</v>
      </c>
      <c r="F15" s="34"/>
      <c r="G15" s="34"/>
      <c r="H15" s="34"/>
      <c r="I15" s="112" t="s">
        <v>27</v>
      </c>
      <c r="J15" s="113" t="s">
        <v>28</v>
      </c>
      <c r="K15" s="34"/>
      <c r="L15" s="51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</row>
    <row r="16" spans="1:46" s="2" customFormat="1" ht="6.95" customHeight="1">
      <c r="A16" s="34"/>
      <c r="B16" s="39"/>
      <c r="C16" s="34"/>
      <c r="D16" s="34"/>
      <c r="E16" s="34"/>
      <c r="F16" s="34"/>
      <c r="G16" s="34"/>
      <c r="H16" s="34"/>
      <c r="I16" s="34"/>
      <c r="J16" s="34"/>
      <c r="K16" s="34"/>
      <c r="L16" s="51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</row>
    <row r="17" spans="1:31" s="2" customFormat="1" ht="12" customHeight="1">
      <c r="A17" s="34"/>
      <c r="B17" s="39"/>
      <c r="C17" s="34"/>
      <c r="D17" s="112" t="s">
        <v>29</v>
      </c>
      <c r="E17" s="34"/>
      <c r="F17" s="34"/>
      <c r="G17" s="34"/>
      <c r="H17" s="34"/>
      <c r="I17" s="112" t="s">
        <v>24</v>
      </c>
      <c r="J17" s="31" t="str">
        <f>'Rekapitulace stavby'!AN13</f>
        <v>Vyplň údaj</v>
      </c>
      <c r="K17" s="34"/>
      <c r="L17" s="51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</row>
    <row r="18" spans="1:31" s="2" customFormat="1" ht="18" customHeight="1">
      <c r="A18" s="34"/>
      <c r="B18" s="39"/>
      <c r="C18" s="34"/>
      <c r="D18" s="34"/>
      <c r="E18" s="349" t="str">
        <f>'Rekapitulace stavby'!E14</f>
        <v>Vyplň údaj</v>
      </c>
      <c r="F18" s="350"/>
      <c r="G18" s="350"/>
      <c r="H18" s="350"/>
      <c r="I18" s="112" t="s">
        <v>27</v>
      </c>
      <c r="J18" s="31" t="str">
        <f>'Rekapitulace stavby'!AN14</f>
        <v>Vyplň údaj</v>
      </c>
      <c r="K18" s="34"/>
      <c r="L18" s="51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</row>
    <row r="19" spans="1:31" s="2" customFormat="1" ht="6.95" customHeight="1">
      <c r="A19" s="34"/>
      <c r="B19" s="39"/>
      <c r="C19" s="34"/>
      <c r="D19" s="34"/>
      <c r="E19" s="34"/>
      <c r="F19" s="34"/>
      <c r="G19" s="34"/>
      <c r="H19" s="34"/>
      <c r="I19" s="34"/>
      <c r="J19" s="34"/>
      <c r="K19" s="34"/>
      <c r="L19" s="51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</row>
    <row r="20" spans="1:31" s="2" customFormat="1" ht="12" customHeight="1">
      <c r="A20" s="34"/>
      <c r="B20" s="39"/>
      <c r="C20" s="34"/>
      <c r="D20" s="112" t="s">
        <v>31</v>
      </c>
      <c r="E20" s="34"/>
      <c r="F20" s="34"/>
      <c r="G20" s="34"/>
      <c r="H20" s="34"/>
      <c r="I20" s="112" t="s">
        <v>24</v>
      </c>
      <c r="J20" s="113" t="s">
        <v>32</v>
      </c>
      <c r="K20" s="34"/>
      <c r="L20" s="51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</row>
    <row r="21" spans="1:31" s="2" customFormat="1" ht="18" customHeight="1">
      <c r="A21" s="34"/>
      <c r="B21" s="39"/>
      <c r="C21" s="34"/>
      <c r="D21" s="34"/>
      <c r="E21" s="113" t="s">
        <v>33</v>
      </c>
      <c r="F21" s="34"/>
      <c r="G21" s="34"/>
      <c r="H21" s="34"/>
      <c r="I21" s="112" t="s">
        <v>27</v>
      </c>
      <c r="J21" s="113" t="s">
        <v>34</v>
      </c>
      <c r="K21" s="34"/>
      <c r="L21" s="51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</row>
    <row r="22" spans="1:31" s="2" customFormat="1" ht="6.95" customHeight="1">
      <c r="A22" s="34"/>
      <c r="B22" s="39"/>
      <c r="C22" s="34"/>
      <c r="D22" s="34"/>
      <c r="E22" s="34"/>
      <c r="F22" s="34"/>
      <c r="G22" s="34"/>
      <c r="H22" s="34"/>
      <c r="I22" s="34"/>
      <c r="J22" s="34"/>
      <c r="K22" s="34"/>
      <c r="L22" s="51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</row>
    <row r="23" spans="1:31" s="2" customFormat="1" ht="12" customHeight="1">
      <c r="A23" s="34"/>
      <c r="B23" s="39"/>
      <c r="C23" s="34"/>
      <c r="D23" s="112" t="s">
        <v>36</v>
      </c>
      <c r="E23" s="34"/>
      <c r="F23" s="34"/>
      <c r="G23" s="34"/>
      <c r="H23" s="34"/>
      <c r="I23" s="112" t="s">
        <v>24</v>
      </c>
      <c r="J23" s="113" t="s">
        <v>1</v>
      </c>
      <c r="K23" s="34"/>
      <c r="L23" s="51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</row>
    <row r="24" spans="1:31" s="2" customFormat="1" ht="18" customHeight="1">
      <c r="A24" s="34"/>
      <c r="B24" s="39"/>
      <c r="C24" s="34"/>
      <c r="D24" s="34"/>
      <c r="E24" s="113" t="s">
        <v>99</v>
      </c>
      <c r="F24" s="34"/>
      <c r="G24" s="34"/>
      <c r="H24" s="34"/>
      <c r="I24" s="112" t="s">
        <v>27</v>
      </c>
      <c r="J24" s="113" t="s">
        <v>1</v>
      </c>
      <c r="K24" s="34"/>
      <c r="L24" s="51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</row>
    <row r="25" spans="1:31" s="2" customFormat="1" ht="6.95" customHeight="1">
      <c r="A25" s="34"/>
      <c r="B25" s="39"/>
      <c r="C25" s="34"/>
      <c r="D25" s="34"/>
      <c r="E25" s="34"/>
      <c r="F25" s="34"/>
      <c r="G25" s="34"/>
      <c r="H25" s="34"/>
      <c r="I25" s="34"/>
      <c r="J25" s="34"/>
      <c r="K25" s="34"/>
      <c r="L25" s="51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</row>
    <row r="26" spans="1:31" s="2" customFormat="1" ht="12" customHeight="1">
      <c r="A26" s="34"/>
      <c r="B26" s="39"/>
      <c r="C26" s="34"/>
      <c r="D26" s="112" t="s">
        <v>38</v>
      </c>
      <c r="E26" s="34"/>
      <c r="F26" s="34"/>
      <c r="G26" s="34"/>
      <c r="H26" s="34"/>
      <c r="I26" s="34"/>
      <c r="J26" s="34"/>
      <c r="K26" s="34"/>
      <c r="L26" s="51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</row>
    <row r="27" spans="1:31" s="8" customFormat="1" ht="16.5" customHeight="1">
      <c r="A27" s="115"/>
      <c r="B27" s="116"/>
      <c r="C27" s="115"/>
      <c r="D27" s="115"/>
      <c r="E27" s="351" t="s">
        <v>1</v>
      </c>
      <c r="F27" s="351"/>
      <c r="G27" s="351"/>
      <c r="H27" s="351"/>
      <c r="I27" s="115"/>
      <c r="J27" s="115"/>
      <c r="K27" s="115"/>
      <c r="L27" s="117"/>
      <c r="S27" s="115"/>
      <c r="T27" s="115"/>
      <c r="U27" s="115"/>
      <c r="V27" s="115"/>
      <c r="W27" s="115"/>
      <c r="X27" s="115"/>
      <c r="Y27" s="115"/>
      <c r="Z27" s="115"/>
      <c r="AA27" s="115"/>
      <c r="AB27" s="115"/>
      <c r="AC27" s="115"/>
      <c r="AD27" s="115"/>
      <c r="AE27" s="115"/>
    </row>
    <row r="28" spans="1:31" s="2" customFormat="1" ht="6.95" customHeight="1">
      <c r="A28" s="34"/>
      <c r="B28" s="39"/>
      <c r="C28" s="34"/>
      <c r="D28" s="34"/>
      <c r="E28" s="34"/>
      <c r="F28" s="34"/>
      <c r="G28" s="34"/>
      <c r="H28" s="34"/>
      <c r="I28" s="34"/>
      <c r="J28" s="34"/>
      <c r="K28" s="34"/>
      <c r="L28" s="51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</row>
    <row r="29" spans="1:31" s="2" customFormat="1" ht="6.95" customHeight="1">
      <c r="A29" s="34"/>
      <c r="B29" s="39"/>
      <c r="C29" s="34"/>
      <c r="D29" s="118"/>
      <c r="E29" s="118"/>
      <c r="F29" s="118"/>
      <c r="G29" s="118"/>
      <c r="H29" s="118"/>
      <c r="I29" s="118"/>
      <c r="J29" s="118"/>
      <c r="K29" s="118"/>
      <c r="L29" s="51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</row>
    <row r="30" spans="1:31" s="2" customFormat="1" ht="25.35" customHeight="1">
      <c r="A30" s="34"/>
      <c r="B30" s="39"/>
      <c r="C30" s="34"/>
      <c r="D30" s="119" t="s">
        <v>39</v>
      </c>
      <c r="E30" s="34"/>
      <c r="F30" s="34"/>
      <c r="G30" s="34"/>
      <c r="H30" s="34"/>
      <c r="I30" s="34"/>
      <c r="J30" s="120">
        <f>ROUND(J143, 2)</f>
        <v>0</v>
      </c>
      <c r="K30" s="34"/>
      <c r="L30" s="51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</row>
    <row r="31" spans="1:31" s="2" customFormat="1" ht="6.95" customHeight="1">
      <c r="A31" s="34"/>
      <c r="B31" s="39"/>
      <c r="C31" s="34"/>
      <c r="D31" s="118"/>
      <c r="E31" s="118"/>
      <c r="F31" s="118"/>
      <c r="G31" s="118"/>
      <c r="H31" s="118"/>
      <c r="I31" s="118"/>
      <c r="J31" s="118"/>
      <c r="K31" s="118"/>
      <c r="L31" s="51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</row>
    <row r="32" spans="1:31" s="2" customFormat="1" ht="14.45" customHeight="1">
      <c r="A32" s="34"/>
      <c r="B32" s="39"/>
      <c r="C32" s="34"/>
      <c r="D32" s="34"/>
      <c r="E32" s="34"/>
      <c r="F32" s="121" t="s">
        <v>41</v>
      </c>
      <c r="G32" s="34"/>
      <c r="H32" s="34"/>
      <c r="I32" s="121" t="s">
        <v>40</v>
      </c>
      <c r="J32" s="121" t="s">
        <v>42</v>
      </c>
      <c r="K32" s="34"/>
      <c r="L32" s="51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</row>
    <row r="33" spans="1:31" s="2" customFormat="1" ht="14.45" customHeight="1">
      <c r="A33" s="34"/>
      <c r="B33" s="39"/>
      <c r="C33" s="34"/>
      <c r="D33" s="122" t="s">
        <v>43</v>
      </c>
      <c r="E33" s="112" t="s">
        <v>44</v>
      </c>
      <c r="F33" s="123">
        <f>ROUND((SUM(BE143:BE1807)),  2)</f>
        <v>0</v>
      </c>
      <c r="G33" s="34"/>
      <c r="H33" s="34"/>
      <c r="I33" s="124">
        <v>0.21</v>
      </c>
      <c r="J33" s="123">
        <f>ROUND(((SUM(BE143:BE1807))*I33),  2)</f>
        <v>0</v>
      </c>
      <c r="K33" s="34"/>
      <c r="L33" s="51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</row>
    <row r="34" spans="1:31" s="2" customFormat="1" ht="14.45" customHeight="1">
      <c r="A34" s="34"/>
      <c r="B34" s="39"/>
      <c r="C34" s="34"/>
      <c r="D34" s="34"/>
      <c r="E34" s="112" t="s">
        <v>45</v>
      </c>
      <c r="F34" s="123">
        <f>ROUND((SUM(BF143:BF1807)),  2)</f>
        <v>0</v>
      </c>
      <c r="G34" s="34"/>
      <c r="H34" s="34"/>
      <c r="I34" s="124">
        <v>0.12</v>
      </c>
      <c r="J34" s="123">
        <f>ROUND(((SUM(BF143:BF1807))*I34),  2)</f>
        <v>0</v>
      </c>
      <c r="K34" s="34"/>
      <c r="L34" s="51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</row>
    <row r="35" spans="1:31" s="2" customFormat="1" ht="14.45" hidden="1" customHeight="1">
      <c r="A35" s="34"/>
      <c r="B35" s="39"/>
      <c r="C35" s="34"/>
      <c r="D35" s="34"/>
      <c r="E35" s="112" t="s">
        <v>46</v>
      </c>
      <c r="F35" s="123">
        <f>ROUND((SUM(BG143:BG1807)),  2)</f>
        <v>0</v>
      </c>
      <c r="G35" s="34"/>
      <c r="H35" s="34"/>
      <c r="I35" s="124">
        <v>0.21</v>
      </c>
      <c r="J35" s="123">
        <f>0</f>
        <v>0</v>
      </c>
      <c r="K35" s="34"/>
      <c r="L35" s="51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</row>
    <row r="36" spans="1:31" s="2" customFormat="1" ht="14.45" hidden="1" customHeight="1">
      <c r="A36" s="34"/>
      <c r="B36" s="39"/>
      <c r="C36" s="34"/>
      <c r="D36" s="34"/>
      <c r="E36" s="112" t="s">
        <v>47</v>
      </c>
      <c r="F36" s="123">
        <f>ROUND((SUM(BH143:BH1807)),  2)</f>
        <v>0</v>
      </c>
      <c r="G36" s="34"/>
      <c r="H36" s="34"/>
      <c r="I36" s="124">
        <v>0.12</v>
      </c>
      <c r="J36" s="123">
        <f>0</f>
        <v>0</v>
      </c>
      <c r="K36" s="34"/>
      <c r="L36" s="51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</row>
    <row r="37" spans="1:31" s="2" customFormat="1" ht="14.45" hidden="1" customHeight="1">
      <c r="A37" s="34"/>
      <c r="B37" s="39"/>
      <c r="C37" s="34"/>
      <c r="D37" s="34"/>
      <c r="E37" s="112" t="s">
        <v>48</v>
      </c>
      <c r="F37" s="123">
        <f>ROUND((SUM(BI143:BI1807)),  2)</f>
        <v>0</v>
      </c>
      <c r="G37" s="34"/>
      <c r="H37" s="34"/>
      <c r="I37" s="124">
        <v>0</v>
      </c>
      <c r="J37" s="123">
        <f>0</f>
        <v>0</v>
      </c>
      <c r="K37" s="34"/>
      <c r="L37" s="51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</row>
    <row r="38" spans="1:31" s="2" customFormat="1" ht="6.95" customHeight="1">
      <c r="A38" s="34"/>
      <c r="B38" s="39"/>
      <c r="C38" s="34"/>
      <c r="D38" s="34"/>
      <c r="E38" s="34"/>
      <c r="F38" s="34"/>
      <c r="G38" s="34"/>
      <c r="H38" s="34"/>
      <c r="I38" s="34"/>
      <c r="J38" s="34"/>
      <c r="K38" s="34"/>
      <c r="L38" s="51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</row>
    <row r="39" spans="1:31" s="2" customFormat="1" ht="25.35" customHeight="1">
      <c r="A39" s="34"/>
      <c r="B39" s="39"/>
      <c r="C39" s="125"/>
      <c r="D39" s="126" t="s">
        <v>49</v>
      </c>
      <c r="E39" s="127"/>
      <c r="F39" s="127"/>
      <c r="G39" s="128" t="s">
        <v>50</v>
      </c>
      <c r="H39" s="129" t="s">
        <v>51</v>
      </c>
      <c r="I39" s="127"/>
      <c r="J39" s="130">
        <f>SUM(J30:J37)</f>
        <v>0</v>
      </c>
      <c r="K39" s="131"/>
      <c r="L39" s="51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</row>
    <row r="40" spans="1:31" s="2" customFormat="1" ht="14.45" customHeight="1">
      <c r="A40" s="34"/>
      <c r="B40" s="39"/>
      <c r="C40" s="34"/>
      <c r="D40" s="34"/>
      <c r="E40" s="34"/>
      <c r="F40" s="34"/>
      <c r="G40" s="34"/>
      <c r="H40" s="34"/>
      <c r="I40" s="34"/>
      <c r="J40" s="34"/>
      <c r="K40" s="34"/>
      <c r="L40" s="51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</row>
    <row r="41" spans="1:31" s="1" customFormat="1" ht="14.45" customHeight="1">
      <c r="B41" s="21"/>
      <c r="L41" s="21"/>
    </row>
    <row r="42" spans="1:31" s="1" customFormat="1" ht="14.45" customHeight="1">
      <c r="B42" s="21"/>
      <c r="L42" s="21"/>
    </row>
    <row r="43" spans="1:31" s="1" customFormat="1" ht="14.45" customHeight="1">
      <c r="B43" s="21"/>
      <c r="L43" s="21"/>
    </row>
    <row r="44" spans="1:31" s="1" customFormat="1" ht="14.45" customHeight="1">
      <c r="B44" s="21"/>
      <c r="L44" s="21"/>
    </row>
    <row r="45" spans="1:31" s="1" customFormat="1" ht="14.45" customHeight="1">
      <c r="B45" s="21"/>
      <c r="L45" s="21"/>
    </row>
    <row r="46" spans="1:31" s="1" customFormat="1" ht="14.45" customHeight="1">
      <c r="B46" s="21"/>
      <c r="L46" s="21"/>
    </row>
    <row r="47" spans="1:31" s="1" customFormat="1" ht="14.45" customHeight="1">
      <c r="B47" s="21"/>
      <c r="L47" s="21"/>
    </row>
    <row r="48" spans="1:31" s="1" customFormat="1" ht="14.45" customHeight="1">
      <c r="B48" s="21"/>
      <c r="L48" s="21"/>
    </row>
    <row r="49" spans="1:31" s="1" customFormat="1" ht="14.45" customHeight="1">
      <c r="B49" s="21"/>
      <c r="L49" s="21"/>
    </row>
    <row r="50" spans="1:31" s="2" customFormat="1" ht="14.45" customHeight="1">
      <c r="B50" s="51"/>
      <c r="D50" s="132" t="s">
        <v>52</v>
      </c>
      <c r="E50" s="133"/>
      <c r="F50" s="133"/>
      <c r="G50" s="132" t="s">
        <v>53</v>
      </c>
      <c r="H50" s="133"/>
      <c r="I50" s="133"/>
      <c r="J50" s="133"/>
      <c r="K50" s="133"/>
      <c r="L50" s="51"/>
    </row>
    <row r="51" spans="1:31">
      <c r="B51" s="21"/>
      <c r="L51" s="21"/>
    </row>
    <row r="52" spans="1:31">
      <c r="B52" s="21"/>
      <c r="L52" s="21"/>
    </row>
    <row r="53" spans="1:31">
      <c r="B53" s="21"/>
      <c r="L53" s="21"/>
    </row>
    <row r="54" spans="1:31">
      <c r="B54" s="21"/>
      <c r="L54" s="21"/>
    </row>
    <row r="55" spans="1:31">
      <c r="B55" s="21"/>
      <c r="L55" s="21"/>
    </row>
    <row r="56" spans="1:31">
      <c r="B56" s="21"/>
      <c r="L56" s="21"/>
    </row>
    <row r="57" spans="1:31">
      <c r="B57" s="21"/>
      <c r="L57" s="21"/>
    </row>
    <row r="58" spans="1:31">
      <c r="B58" s="21"/>
      <c r="L58" s="21"/>
    </row>
    <row r="59" spans="1:31">
      <c r="B59" s="21"/>
      <c r="L59" s="21"/>
    </row>
    <row r="60" spans="1:31">
      <c r="B60" s="21"/>
      <c r="L60" s="21"/>
    </row>
    <row r="61" spans="1:31" s="2" customFormat="1" ht="12.75">
      <c r="A61" s="34"/>
      <c r="B61" s="39"/>
      <c r="C61" s="34"/>
      <c r="D61" s="134" t="s">
        <v>54</v>
      </c>
      <c r="E61" s="135"/>
      <c r="F61" s="136" t="s">
        <v>55</v>
      </c>
      <c r="G61" s="134" t="s">
        <v>54</v>
      </c>
      <c r="H61" s="135"/>
      <c r="I61" s="135"/>
      <c r="J61" s="137" t="s">
        <v>55</v>
      </c>
      <c r="K61" s="135"/>
      <c r="L61" s="51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34"/>
      <c r="AD61" s="34"/>
      <c r="AE61" s="34"/>
    </row>
    <row r="62" spans="1:31">
      <c r="B62" s="21"/>
      <c r="L62" s="21"/>
    </row>
    <row r="63" spans="1:31">
      <c r="B63" s="21"/>
      <c r="L63" s="21"/>
    </row>
    <row r="64" spans="1:31">
      <c r="B64" s="21"/>
      <c r="L64" s="21"/>
    </row>
    <row r="65" spans="1:31" s="2" customFormat="1" ht="12.75">
      <c r="A65" s="34"/>
      <c r="B65" s="39"/>
      <c r="C65" s="34"/>
      <c r="D65" s="132" t="s">
        <v>56</v>
      </c>
      <c r="E65" s="138"/>
      <c r="F65" s="138"/>
      <c r="G65" s="132" t="s">
        <v>57</v>
      </c>
      <c r="H65" s="138"/>
      <c r="I65" s="138"/>
      <c r="J65" s="138"/>
      <c r="K65" s="138"/>
      <c r="L65" s="51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</row>
    <row r="66" spans="1:31">
      <c r="B66" s="21"/>
      <c r="L66" s="21"/>
    </row>
    <row r="67" spans="1:31">
      <c r="B67" s="21"/>
      <c r="L67" s="21"/>
    </row>
    <row r="68" spans="1:31">
      <c r="B68" s="21"/>
      <c r="L68" s="21"/>
    </row>
    <row r="69" spans="1:31">
      <c r="B69" s="21"/>
      <c r="L69" s="21"/>
    </row>
    <row r="70" spans="1:31">
      <c r="B70" s="21"/>
      <c r="L70" s="21"/>
    </row>
    <row r="71" spans="1:31">
      <c r="B71" s="21"/>
      <c r="L71" s="21"/>
    </row>
    <row r="72" spans="1:31">
      <c r="B72" s="21"/>
      <c r="L72" s="21"/>
    </row>
    <row r="73" spans="1:31">
      <c r="B73" s="21"/>
      <c r="L73" s="21"/>
    </row>
    <row r="74" spans="1:31">
      <c r="B74" s="21"/>
      <c r="L74" s="21"/>
    </row>
    <row r="75" spans="1:31">
      <c r="B75" s="21"/>
      <c r="L75" s="21"/>
    </row>
    <row r="76" spans="1:31" s="2" customFormat="1" ht="12.75">
      <c r="A76" s="34"/>
      <c r="B76" s="39"/>
      <c r="C76" s="34"/>
      <c r="D76" s="134" t="s">
        <v>54</v>
      </c>
      <c r="E76" s="135"/>
      <c r="F76" s="136" t="s">
        <v>55</v>
      </c>
      <c r="G76" s="134" t="s">
        <v>54</v>
      </c>
      <c r="H76" s="135"/>
      <c r="I76" s="135"/>
      <c r="J76" s="137" t="s">
        <v>55</v>
      </c>
      <c r="K76" s="135"/>
      <c r="L76" s="51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</row>
    <row r="77" spans="1:31" s="2" customFormat="1" ht="14.45" customHeight="1">
      <c r="A77" s="34"/>
      <c r="B77" s="139"/>
      <c r="C77" s="140"/>
      <c r="D77" s="140"/>
      <c r="E77" s="140"/>
      <c r="F77" s="140"/>
      <c r="G77" s="140"/>
      <c r="H77" s="140"/>
      <c r="I77" s="140"/>
      <c r="J77" s="140"/>
      <c r="K77" s="140"/>
      <c r="L77" s="51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</row>
    <row r="81" spans="1:47" s="2" customFormat="1" ht="6.95" customHeight="1">
      <c r="A81" s="34"/>
      <c r="B81" s="141"/>
      <c r="C81" s="142"/>
      <c r="D81" s="142"/>
      <c r="E81" s="142"/>
      <c r="F81" s="142"/>
      <c r="G81" s="142"/>
      <c r="H81" s="142"/>
      <c r="I81" s="142"/>
      <c r="J81" s="142"/>
      <c r="K81" s="142"/>
      <c r="L81" s="51"/>
      <c r="S81" s="34"/>
      <c r="T81" s="34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</row>
    <row r="82" spans="1:47" s="2" customFormat="1" ht="24.95" customHeight="1">
      <c r="A82" s="34"/>
      <c r="B82" s="35"/>
      <c r="C82" s="24" t="s">
        <v>100</v>
      </c>
      <c r="D82" s="36"/>
      <c r="E82" s="36"/>
      <c r="F82" s="36"/>
      <c r="G82" s="36"/>
      <c r="H82" s="36"/>
      <c r="I82" s="36"/>
      <c r="J82" s="36"/>
      <c r="K82" s="36"/>
      <c r="L82" s="51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</row>
    <row r="83" spans="1:47" s="2" customFormat="1" ht="6.95" customHeight="1">
      <c r="A83" s="34"/>
      <c r="B83" s="35"/>
      <c r="C83" s="36"/>
      <c r="D83" s="36"/>
      <c r="E83" s="36"/>
      <c r="F83" s="36"/>
      <c r="G83" s="36"/>
      <c r="H83" s="36"/>
      <c r="I83" s="36"/>
      <c r="J83" s="36"/>
      <c r="K83" s="36"/>
      <c r="L83" s="51"/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</row>
    <row r="84" spans="1:47" s="2" customFormat="1" ht="12" customHeight="1">
      <c r="A84" s="34"/>
      <c r="B84" s="35"/>
      <c r="C84" s="30" t="s">
        <v>16</v>
      </c>
      <c r="D84" s="36"/>
      <c r="E84" s="36"/>
      <c r="F84" s="36"/>
      <c r="G84" s="36"/>
      <c r="H84" s="36"/>
      <c r="I84" s="36"/>
      <c r="J84" s="36"/>
      <c r="K84" s="36"/>
      <c r="L84" s="51"/>
      <c r="S84" s="34"/>
      <c r="T84" s="34"/>
      <c r="U84" s="34"/>
      <c r="V84" s="34"/>
      <c r="W84" s="34"/>
      <c r="X84" s="34"/>
      <c r="Y84" s="34"/>
      <c r="Z84" s="34"/>
      <c r="AA84" s="34"/>
      <c r="AB84" s="34"/>
      <c r="AC84" s="34"/>
      <c r="AD84" s="34"/>
      <c r="AE84" s="34"/>
    </row>
    <row r="85" spans="1:47" s="2" customFormat="1" ht="26.25" customHeight="1">
      <c r="A85" s="34"/>
      <c r="B85" s="35"/>
      <c r="C85" s="36"/>
      <c r="D85" s="36"/>
      <c r="E85" s="343" t="str">
        <f>E7</f>
        <v>ENERGETICKÉ ÚSPORY OBJEKTU MĚSTSKÉHO ÚŘADU MASARYKOVO NÁM. Č.P. 27, KONICE - rekonstrukce vytápění</v>
      </c>
      <c r="F85" s="344"/>
      <c r="G85" s="344"/>
      <c r="H85" s="344"/>
      <c r="I85" s="36"/>
      <c r="J85" s="36"/>
      <c r="K85" s="36"/>
      <c r="L85" s="51"/>
      <c r="S85" s="34"/>
      <c r="T85" s="34"/>
      <c r="U85" s="34"/>
      <c r="V85" s="34"/>
      <c r="W85" s="34"/>
      <c r="X85" s="34"/>
      <c r="Y85" s="34"/>
      <c r="Z85" s="34"/>
      <c r="AA85" s="34"/>
      <c r="AB85" s="34"/>
      <c r="AC85" s="34"/>
      <c r="AD85" s="34"/>
      <c r="AE85" s="34"/>
    </row>
    <row r="86" spans="1:47" s="2" customFormat="1" ht="12" customHeight="1">
      <c r="A86" s="34"/>
      <c r="B86" s="35"/>
      <c r="C86" s="30" t="s">
        <v>97</v>
      </c>
      <c r="D86" s="36"/>
      <c r="E86" s="36"/>
      <c r="F86" s="36"/>
      <c r="G86" s="36"/>
      <c r="H86" s="36"/>
      <c r="I86" s="36"/>
      <c r="J86" s="36"/>
      <c r="K86" s="36"/>
      <c r="L86" s="51"/>
      <c r="S86" s="34"/>
      <c r="T86" s="34"/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</row>
    <row r="87" spans="1:47" s="2" customFormat="1" ht="16.5" customHeight="1">
      <c r="A87" s="34"/>
      <c r="B87" s="35"/>
      <c r="C87" s="36"/>
      <c r="D87" s="36"/>
      <c r="E87" s="327" t="str">
        <f>E9</f>
        <v>D.1.1 - Architektonicko - stavební řešení</v>
      </c>
      <c r="F87" s="342"/>
      <c r="G87" s="342"/>
      <c r="H87" s="342"/>
      <c r="I87" s="36"/>
      <c r="J87" s="36"/>
      <c r="K87" s="36"/>
      <c r="L87" s="51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</row>
    <row r="88" spans="1:47" s="2" customFormat="1" ht="6.95" customHeight="1">
      <c r="A88" s="34"/>
      <c r="B88" s="35"/>
      <c r="C88" s="36"/>
      <c r="D88" s="36"/>
      <c r="E88" s="36"/>
      <c r="F88" s="36"/>
      <c r="G88" s="36"/>
      <c r="H88" s="36"/>
      <c r="I88" s="36"/>
      <c r="J88" s="36"/>
      <c r="K88" s="36"/>
      <c r="L88" s="51"/>
      <c r="S88" s="34"/>
      <c r="T88" s="34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</row>
    <row r="89" spans="1:47" s="2" customFormat="1" ht="12" customHeight="1">
      <c r="A89" s="34"/>
      <c r="B89" s="35"/>
      <c r="C89" s="30" t="s">
        <v>19</v>
      </c>
      <c r="D89" s="36"/>
      <c r="E89" s="36"/>
      <c r="F89" s="28" t="str">
        <f>F12</f>
        <v>Konice</v>
      </c>
      <c r="G89" s="36"/>
      <c r="H89" s="36"/>
      <c r="I89" s="30" t="s">
        <v>21</v>
      </c>
      <c r="J89" s="66" t="str">
        <f>IF(J12="","",J12)</f>
        <v>5. 5. 2025</v>
      </c>
      <c r="K89" s="36"/>
      <c r="L89" s="51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</row>
    <row r="90" spans="1:47" s="2" customFormat="1" ht="6.95" customHeight="1">
      <c r="A90" s="34"/>
      <c r="B90" s="35"/>
      <c r="C90" s="36"/>
      <c r="D90" s="36"/>
      <c r="E90" s="36"/>
      <c r="F90" s="36"/>
      <c r="G90" s="36"/>
      <c r="H90" s="36"/>
      <c r="I90" s="36"/>
      <c r="J90" s="36"/>
      <c r="K90" s="36"/>
      <c r="L90" s="51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</row>
    <row r="91" spans="1:47" s="2" customFormat="1" ht="40.15" customHeight="1">
      <c r="A91" s="34"/>
      <c r="B91" s="35"/>
      <c r="C91" s="30" t="s">
        <v>23</v>
      </c>
      <c r="D91" s="36"/>
      <c r="E91" s="36"/>
      <c r="F91" s="28" t="str">
        <f>E15</f>
        <v>Město Konice, Masarykovo nám. 27, 79852 Konice</v>
      </c>
      <c r="G91" s="36"/>
      <c r="H91" s="36"/>
      <c r="I91" s="30" t="s">
        <v>31</v>
      </c>
      <c r="J91" s="32" t="str">
        <f>E21</f>
        <v>Tomáš Samohýl a.t., Nerudova 2421/47, Přerov 75002</v>
      </c>
      <c r="K91" s="36"/>
      <c r="L91" s="51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</row>
    <row r="92" spans="1:47" s="2" customFormat="1" ht="15.2" customHeight="1">
      <c r="A92" s="34"/>
      <c r="B92" s="35"/>
      <c r="C92" s="30" t="s">
        <v>29</v>
      </c>
      <c r="D92" s="36"/>
      <c r="E92" s="36"/>
      <c r="F92" s="28" t="str">
        <f>IF(E18="","",E18)</f>
        <v>Vyplň údaj</v>
      </c>
      <c r="G92" s="36"/>
      <c r="H92" s="36"/>
      <c r="I92" s="30" t="s">
        <v>36</v>
      </c>
      <c r="J92" s="32" t="str">
        <f>E24</f>
        <v>Ing. Martin Dudík</v>
      </c>
      <c r="K92" s="36"/>
      <c r="L92" s="51"/>
      <c r="S92" s="34"/>
      <c r="T92" s="34"/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</row>
    <row r="93" spans="1:47" s="2" customFormat="1" ht="10.35" customHeight="1">
      <c r="A93" s="34"/>
      <c r="B93" s="35"/>
      <c r="C93" s="36"/>
      <c r="D93" s="36"/>
      <c r="E93" s="36"/>
      <c r="F93" s="36"/>
      <c r="G93" s="36"/>
      <c r="H93" s="36"/>
      <c r="I93" s="36"/>
      <c r="J93" s="36"/>
      <c r="K93" s="36"/>
      <c r="L93" s="51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</row>
    <row r="94" spans="1:47" s="2" customFormat="1" ht="29.25" customHeight="1">
      <c r="A94" s="34"/>
      <c r="B94" s="35"/>
      <c r="C94" s="143" t="s">
        <v>101</v>
      </c>
      <c r="D94" s="144"/>
      <c r="E94" s="144"/>
      <c r="F94" s="144"/>
      <c r="G94" s="144"/>
      <c r="H94" s="144"/>
      <c r="I94" s="144"/>
      <c r="J94" s="145" t="s">
        <v>102</v>
      </c>
      <c r="K94" s="144"/>
      <c r="L94" s="51"/>
      <c r="S94" s="34"/>
      <c r="T94" s="34"/>
      <c r="U94" s="34"/>
      <c r="V94" s="34"/>
      <c r="W94" s="34"/>
      <c r="X94" s="34"/>
      <c r="Y94" s="34"/>
      <c r="Z94" s="34"/>
      <c r="AA94" s="34"/>
      <c r="AB94" s="34"/>
      <c r="AC94" s="34"/>
      <c r="AD94" s="34"/>
      <c r="AE94" s="34"/>
    </row>
    <row r="95" spans="1:47" s="2" customFormat="1" ht="10.35" customHeight="1">
      <c r="A95" s="34"/>
      <c r="B95" s="35"/>
      <c r="C95" s="36"/>
      <c r="D95" s="36"/>
      <c r="E95" s="36"/>
      <c r="F95" s="36"/>
      <c r="G95" s="36"/>
      <c r="H95" s="36"/>
      <c r="I95" s="36"/>
      <c r="J95" s="36"/>
      <c r="K95" s="36"/>
      <c r="L95" s="51"/>
      <c r="S95" s="34"/>
      <c r="T95" s="34"/>
      <c r="U95" s="34"/>
      <c r="V95" s="34"/>
      <c r="W95" s="34"/>
      <c r="X95" s="34"/>
      <c r="Y95" s="34"/>
      <c r="Z95" s="34"/>
      <c r="AA95" s="34"/>
      <c r="AB95" s="34"/>
      <c r="AC95" s="34"/>
      <c r="AD95" s="34"/>
      <c r="AE95" s="34"/>
    </row>
    <row r="96" spans="1:47" s="2" customFormat="1" ht="22.9" customHeight="1">
      <c r="A96" s="34"/>
      <c r="B96" s="35"/>
      <c r="C96" s="146" t="s">
        <v>103</v>
      </c>
      <c r="D96" s="36"/>
      <c r="E96" s="36"/>
      <c r="F96" s="36"/>
      <c r="G96" s="36"/>
      <c r="H96" s="36"/>
      <c r="I96" s="36"/>
      <c r="J96" s="84">
        <f>J143</f>
        <v>0</v>
      </c>
      <c r="K96" s="36"/>
      <c r="L96" s="51"/>
      <c r="S96" s="34"/>
      <c r="T96" s="34"/>
      <c r="U96" s="34"/>
      <c r="V96" s="34"/>
      <c r="W96" s="34"/>
      <c r="X96" s="34"/>
      <c r="Y96" s="34"/>
      <c r="Z96" s="34"/>
      <c r="AA96" s="34"/>
      <c r="AB96" s="34"/>
      <c r="AC96" s="34"/>
      <c r="AD96" s="34"/>
      <c r="AE96" s="34"/>
      <c r="AU96" s="18" t="s">
        <v>104</v>
      </c>
    </row>
    <row r="97" spans="2:12" s="9" customFormat="1" ht="24.95" customHeight="1">
      <c r="B97" s="147"/>
      <c r="C97" s="148"/>
      <c r="D97" s="149" t="s">
        <v>105</v>
      </c>
      <c r="E97" s="150"/>
      <c r="F97" s="150"/>
      <c r="G97" s="150"/>
      <c r="H97" s="150"/>
      <c r="I97" s="150"/>
      <c r="J97" s="151">
        <f>J144</f>
        <v>0</v>
      </c>
      <c r="K97" s="148"/>
      <c r="L97" s="152"/>
    </row>
    <row r="98" spans="2:12" s="10" customFormat="1" ht="19.899999999999999" customHeight="1">
      <c r="B98" s="153"/>
      <c r="C98" s="154"/>
      <c r="D98" s="155" t="s">
        <v>106</v>
      </c>
      <c r="E98" s="156"/>
      <c r="F98" s="156"/>
      <c r="G98" s="156"/>
      <c r="H98" s="156"/>
      <c r="I98" s="156"/>
      <c r="J98" s="157">
        <f>J145</f>
        <v>0</v>
      </c>
      <c r="K98" s="154"/>
      <c r="L98" s="158"/>
    </row>
    <row r="99" spans="2:12" s="10" customFormat="1" ht="19.899999999999999" customHeight="1">
      <c r="B99" s="153"/>
      <c r="C99" s="154"/>
      <c r="D99" s="155" t="s">
        <v>107</v>
      </c>
      <c r="E99" s="156"/>
      <c r="F99" s="156"/>
      <c r="G99" s="156"/>
      <c r="H99" s="156"/>
      <c r="I99" s="156"/>
      <c r="J99" s="157">
        <f>J179</f>
        <v>0</v>
      </c>
      <c r="K99" s="154"/>
      <c r="L99" s="158"/>
    </row>
    <row r="100" spans="2:12" s="10" customFormat="1" ht="19.899999999999999" customHeight="1">
      <c r="B100" s="153"/>
      <c r="C100" s="154"/>
      <c r="D100" s="155" t="s">
        <v>108</v>
      </c>
      <c r="E100" s="156"/>
      <c r="F100" s="156"/>
      <c r="G100" s="156"/>
      <c r="H100" s="156"/>
      <c r="I100" s="156"/>
      <c r="J100" s="157">
        <f>J189</f>
        <v>0</v>
      </c>
      <c r="K100" s="154"/>
      <c r="L100" s="158"/>
    </row>
    <row r="101" spans="2:12" s="10" customFormat="1" ht="19.899999999999999" customHeight="1">
      <c r="B101" s="153"/>
      <c r="C101" s="154"/>
      <c r="D101" s="155" t="s">
        <v>109</v>
      </c>
      <c r="E101" s="156"/>
      <c r="F101" s="156"/>
      <c r="G101" s="156"/>
      <c r="H101" s="156"/>
      <c r="I101" s="156"/>
      <c r="J101" s="157">
        <f>J201</f>
        <v>0</v>
      </c>
      <c r="K101" s="154"/>
      <c r="L101" s="158"/>
    </row>
    <row r="102" spans="2:12" s="10" customFormat="1" ht="19.899999999999999" customHeight="1">
      <c r="B102" s="153"/>
      <c r="C102" s="154"/>
      <c r="D102" s="155" t="s">
        <v>110</v>
      </c>
      <c r="E102" s="156"/>
      <c r="F102" s="156"/>
      <c r="G102" s="156"/>
      <c r="H102" s="156"/>
      <c r="I102" s="156"/>
      <c r="J102" s="157">
        <f>J1074</f>
        <v>0</v>
      </c>
      <c r="K102" s="154"/>
      <c r="L102" s="158"/>
    </row>
    <row r="103" spans="2:12" s="10" customFormat="1" ht="19.899999999999999" customHeight="1">
      <c r="B103" s="153"/>
      <c r="C103" s="154"/>
      <c r="D103" s="155" t="s">
        <v>111</v>
      </c>
      <c r="E103" s="156"/>
      <c r="F103" s="156"/>
      <c r="G103" s="156"/>
      <c r="H103" s="156"/>
      <c r="I103" s="156"/>
      <c r="J103" s="157">
        <f>J1272</f>
        <v>0</v>
      </c>
      <c r="K103" s="154"/>
      <c r="L103" s="158"/>
    </row>
    <row r="104" spans="2:12" s="10" customFormat="1" ht="19.899999999999999" customHeight="1">
      <c r="B104" s="153"/>
      <c r="C104" s="154"/>
      <c r="D104" s="155" t="s">
        <v>112</v>
      </c>
      <c r="E104" s="156"/>
      <c r="F104" s="156"/>
      <c r="G104" s="156"/>
      <c r="H104" s="156"/>
      <c r="I104" s="156"/>
      <c r="J104" s="157">
        <f>J1283</f>
        <v>0</v>
      </c>
      <c r="K104" s="154"/>
      <c r="L104" s="158"/>
    </row>
    <row r="105" spans="2:12" s="9" customFormat="1" ht="24.95" customHeight="1">
      <c r="B105" s="147"/>
      <c r="C105" s="148"/>
      <c r="D105" s="149" t="s">
        <v>113</v>
      </c>
      <c r="E105" s="150"/>
      <c r="F105" s="150"/>
      <c r="G105" s="150"/>
      <c r="H105" s="150"/>
      <c r="I105" s="150"/>
      <c r="J105" s="151">
        <f>J1285</f>
        <v>0</v>
      </c>
      <c r="K105" s="148"/>
      <c r="L105" s="152"/>
    </row>
    <row r="106" spans="2:12" s="10" customFormat="1" ht="19.899999999999999" customHeight="1">
      <c r="B106" s="153"/>
      <c r="C106" s="154"/>
      <c r="D106" s="155" t="s">
        <v>114</v>
      </c>
      <c r="E106" s="156"/>
      <c r="F106" s="156"/>
      <c r="G106" s="156"/>
      <c r="H106" s="156"/>
      <c r="I106" s="156"/>
      <c r="J106" s="157">
        <f>J1286</f>
        <v>0</v>
      </c>
      <c r="K106" s="154"/>
      <c r="L106" s="158"/>
    </row>
    <row r="107" spans="2:12" s="10" customFormat="1" ht="19.899999999999999" customHeight="1">
      <c r="B107" s="153"/>
      <c r="C107" s="154"/>
      <c r="D107" s="155" t="s">
        <v>115</v>
      </c>
      <c r="E107" s="156"/>
      <c r="F107" s="156"/>
      <c r="G107" s="156"/>
      <c r="H107" s="156"/>
      <c r="I107" s="156"/>
      <c r="J107" s="157">
        <f>J1295</f>
        <v>0</v>
      </c>
      <c r="K107" s="154"/>
      <c r="L107" s="158"/>
    </row>
    <row r="108" spans="2:12" s="10" customFormat="1" ht="19.899999999999999" customHeight="1">
      <c r="B108" s="153"/>
      <c r="C108" s="154"/>
      <c r="D108" s="155" t="s">
        <v>116</v>
      </c>
      <c r="E108" s="156"/>
      <c r="F108" s="156"/>
      <c r="G108" s="156"/>
      <c r="H108" s="156"/>
      <c r="I108" s="156"/>
      <c r="J108" s="157">
        <f>J1352</f>
        <v>0</v>
      </c>
      <c r="K108" s="154"/>
      <c r="L108" s="158"/>
    </row>
    <row r="109" spans="2:12" s="10" customFormat="1" ht="19.899999999999999" customHeight="1">
      <c r="B109" s="153"/>
      <c r="C109" s="154"/>
      <c r="D109" s="155" t="s">
        <v>117</v>
      </c>
      <c r="E109" s="156"/>
      <c r="F109" s="156"/>
      <c r="G109" s="156"/>
      <c r="H109" s="156"/>
      <c r="I109" s="156"/>
      <c r="J109" s="157">
        <f>J1396</f>
        <v>0</v>
      </c>
      <c r="K109" s="154"/>
      <c r="L109" s="158"/>
    </row>
    <row r="110" spans="2:12" s="10" customFormat="1" ht="19.899999999999999" customHeight="1">
      <c r="B110" s="153"/>
      <c r="C110" s="154"/>
      <c r="D110" s="155" t="s">
        <v>118</v>
      </c>
      <c r="E110" s="156"/>
      <c r="F110" s="156"/>
      <c r="G110" s="156"/>
      <c r="H110" s="156"/>
      <c r="I110" s="156"/>
      <c r="J110" s="157">
        <f>J1410</f>
        <v>0</v>
      </c>
      <c r="K110" s="154"/>
      <c r="L110" s="158"/>
    </row>
    <row r="111" spans="2:12" s="10" customFormat="1" ht="19.899999999999999" customHeight="1">
      <c r="B111" s="153"/>
      <c r="C111" s="154"/>
      <c r="D111" s="155" t="s">
        <v>119</v>
      </c>
      <c r="E111" s="156"/>
      <c r="F111" s="156"/>
      <c r="G111" s="156"/>
      <c r="H111" s="156"/>
      <c r="I111" s="156"/>
      <c r="J111" s="157">
        <f>J1420</f>
        <v>0</v>
      </c>
      <c r="K111" s="154"/>
      <c r="L111" s="158"/>
    </row>
    <row r="112" spans="2:12" s="10" customFormat="1" ht="19.899999999999999" customHeight="1">
      <c r="B112" s="153"/>
      <c r="C112" s="154"/>
      <c r="D112" s="155" t="s">
        <v>120</v>
      </c>
      <c r="E112" s="156"/>
      <c r="F112" s="156"/>
      <c r="G112" s="156"/>
      <c r="H112" s="156"/>
      <c r="I112" s="156"/>
      <c r="J112" s="157">
        <f>J1501</f>
        <v>0</v>
      </c>
      <c r="K112" s="154"/>
      <c r="L112" s="158"/>
    </row>
    <row r="113" spans="1:31" s="10" customFormat="1" ht="19.899999999999999" customHeight="1">
      <c r="B113" s="153"/>
      <c r="C113" s="154"/>
      <c r="D113" s="155" t="s">
        <v>121</v>
      </c>
      <c r="E113" s="156"/>
      <c r="F113" s="156"/>
      <c r="G113" s="156"/>
      <c r="H113" s="156"/>
      <c r="I113" s="156"/>
      <c r="J113" s="157">
        <f>J1536</f>
        <v>0</v>
      </c>
      <c r="K113" s="154"/>
      <c r="L113" s="158"/>
    </row>
    <row r="114" spans="1:31" s="10" customFormat="1" ht="19.899999999999999" customHeight="1">
      <c r="B114" s="153"/>
      <c r="C114" s="154"/>
      <c r="D114" s="155" t="s">
        <v>122</v>
      </c>
      <c r="E114" s="156"/>
      <c r="F114" s="156"/>
      <c r="G114" s="156"/>
      <c r="H114" s="156"/>
      <c r="I114" s="156"/>
      <c r="J114" s="157">
        <f>J1575</f>
        <v>0</v>
      </c>
      <c r="K114" s="154"/>
      <c r="L114" s="158"/>
    </row>
    <row r="115" spans="1:31" s="10" customFormat="1" ht="19.899999999999999" customHeight="1">
      <c r="B115" s="153"/>
      <c r="C115" s="154"/>
      <c r="D115" s="155" t="s">
        <v>123</v>
      </c>
      <c r="E115" s="156"/>
      <c r="F115" s="156"/>
      <c r="G115" s="156"/>
      <c r="H115" s="156"/>
      <c r="I115" s="156"/>
      <c r="J115" s="157">
        <f>J1644</f>
        <v>0</v>
      </c>
      <c r="K115" s="154"/>
      <c r="L115" s="158"/>
    </row>
    <row r="116" spans="1:31" s="10" customFormat="1" ht="19.899999999999999" customHeight="1">
      <c r="B116" s="153"/>
      <c r="C116" s="154"/>
      <c r="D116" s="155" t="s">
        <v>124</v>
      </c>
      <c r="E116" s="156"/>
      <c r="F116" s="156"/>
      <c r="G116" s="156"/>
      <c r="H116" s="156"/>
      <c r="I116" s="156"/>
      <c r="J116" s="157">
        <f>J1651</f>
        <v>0</v>
      </c>
      <c r="K116" s="154"/>
      <c r="L116" s="158"/>
    </row>
    <row r="117" spans="1:31" s="10" customFormat="1" ht="19.899999999999999" customHeight="1">
      <c r="B117" s="153"/>
      <c r="C117" s="154"/>
      <c r="D117" s="155" t="s">
        <v>125</v>
      </c>
      <c r="E117" s="156"/>
      <c r="F117" s="156"/>
      <c r="G117" s="156"/>
      <c r="H117" s="156"/>
      <c r="I117" s="156"/>
      <c r="J117" s="157">
        <f>J1679</f>
        <v>0</v>
      </c>
      <c r="K117" s="154"/>
      <c r="L117" s="158"/>
    </row>
    <row r="118" spans="1:31" s="10" customFormat="1" ht="19.899999999999999" customHeight="1">
      <c r="B118" s="153"/>
      <c r="C118" s="154"/>
      <c r="D118" s="155" t="s">
        <v>126</v>
      </c>
      <c r="E118" s="156"/>
      <c r="F118" s="156"/>
      <c r="G118" s="156"/>
      <c r="H118" s="156"/>
      <c r="I118" s="156"/>
      <c r="J118" s="157">
        <f>J1718</f>
        <v>0</v>
      </c>
      <c r="K118" s="154"/>
      <c r="L118" s="158"/>
    </row>
    <row r="119" spans="1:31" s="10" customFormat="1" ht="19.899999999999999" customHeight="1">
      <c r="B119" s="153"/>
      <c r="C119" s="154"/>
      <c r="D119" s="155" t="s">
        <v>127</v>
      </c>
      <c r="E119" s="156"/>
      <c r="F119" s="156"/>
      <c r="G119" s="156"/>
      <c r="H119" s="156"/>
      <c r="I119" s="156"/>
      <c r="J119" s="157">
        <f>J1767</f>
        <v>0</v>
      </c>
      <c r="K119" s="154"/>
      <c r="L119" s="158"/>
    </row>
    <row r="120" spans="1:31" s="9" customFormat="1" ht="24.95" customHeight="1">
      <c r="B120" s="147"/>
      <c r="C120" s="148"/>
      <c r="D120" s="149" t="s">
        <v>128</v>
      </c>
      <c r="E120" s="150"/>
      <c r="F120" s="150"/>
      <c r="G120" s="150"/>
      <c r="H120" s="150"/>
      <c r="I120" s="150"/>
      <c r="J120" s="151">
        <f>J1793</f>
        <v>0</v>
      </c>
      <c r="K120" s="148"/>
      <c r="L120" s="152"/>
    </row>
    <row r="121" spans="1:31" s="9" customFormat="1" ht="24.95" customHeight="1">
      <c r="B121" s="147"/>
      <c r="C121" s="148"/>
      <c r="D121" s="149" t="s">
        <v>129</v>
      </c>
      <c r="E121" s="150"/>
      <c r="F121" s="150"/>
      <c r="G121" s="150"/>
      <c r="H121" s="150"/>
      <c r="I121" s="150"/>
      <c r="J121" s="151">
        <f>J1798</f>
        <v>0</v>
      </c>
      <c r="K121" s="148"/>
      <c r="L121" s="152"/>
    </row>
    <row r="122" spans="1:31" s="10" customFormat="1" ht="19.899999999999999" customHeight="1">
      <c r="B122" s="153"/>
      <c r="C122" s="154"/>
      <c r="D122" s="155" t="s">
        <v>130</v>
      </c>
      <c r="E122" s="156"/>
      <c r="F122" s="156"/>
      <c r="G122" s="156"/>
      <c r="H122" s="156"/>
      <c r="I122" s="156"/>
      <c r="J122" s="157">
        <f>J1799</f>
        <v>0</v>
      </c>
      <c r="K122" s="154"/>
      <c r="L122" s="158"/>
    </row>
    <row r="123" spans="1:31" s="10" customFormat="1" ht="19.899999999999999" customHeight="1">
      <c r="B123" s="153"/>
      <c r="C123" s="154"/>
      <c r="D123" s="155" t="s">
        <v>131</v>
      </c>
      <c r="E123" s="156"/>
      <c r="F123" s="156"/>
      <c r="G123" s="156"/>
      <c r="H123" s="156"/>
      <c r="I123" s="156"/>
      <c r="J123" s="157">
        <f>J1803</f>
        <v>0</v>
      </c>
      <c r="K123" s="154"/>
      <c r="L123" s="158"/>
    </row>
    <row r="124" spans="1:31" s="2" customFormat="1" ht="21.75" customHeight="1">
      <c r="A124" s="34"/>
      <c r="B124" s="35"/>
      <c r="C124" s="36"/>
      <c r="D124" s="36"/>
      <c r="E124" s="36"/>
      <c r="F124" s="36"/>
      <c r="G124" s="36"/>
      <c r="H124" s="36"/>
      <c r="I124" s="36"/>
      <c r="J124" s="36"/>
      <c r="K124" s="36"/>
      <c r="L124" s="51"/>
      <c r="S124" s="34"/>
      <c r="T124" s="34"/>
      <c r="U124" s="34"/>
      <c r="V124" s="34"/>
      <c r="W124" s="34"/>
      <c r="X124" s="34"/>
      <c r="Y124" s="34"/>
      <c r="Z124" s="34"/>
      <c r="AA124" s="34"/>
      <c r="AB124" s="34"/>
      <c r="AC124" s="34"/>
      <c r="AD124" s="34"/>
      <c r="AE124" s="34"/>
    </row>
    <row r="125" spans="1:31" s="2" customFormat="1" ht="6.95" customHeight="1">
      <c r="A125" s="34"/>
      <c r="B125" s="54"/>
      <c r="C125" s="55"/>
      <c r="D125" s="55"/>
      <c r="E125" s="55"/>
      <c r="F125" s="55"/>
      <c r="G125" s="55"/>
      <c r="H125" s="55"/>
      <c r="I125" s="55"/>
      <c r="J125" s="55"/>
      <c r="K125" s="55"/>
      <c r="L125" s="51"/>
      <c r="S125" s="34"/>
      <c r="T125" s="34"/>
      <c r="U125" s="34"/>
      <c r="V125" s="34"/>
      <c r="W125" s="34"/>
      <c r="X125" s="34"/>
      <c r="Y125" s="34"/>
      <c r="Z125" s="34"/>
      <c r="AA125" s="34"/>
      <c r="AB125" s="34"/>
      <c r="AC125" s="34"/>
      <c r="AD125" s="34"/>
      <c r="AE125" s="34"/>
    </row>
    <row r="129" spans="1:63" s="2" customFormat="1" ht="6.95" customHeight="1">
      <c r="A129" s="34"/>
      <c r="B129" s="56"/>
      <c r="C129" s="57"/>
      <c r="D129" s="57"/>
      <c r="E129" s="57"/>
      <c r="F129" s="57"/>
      <c r="G129" s="57"/>
      <c r="H129" s="57"/>
      <c r="I129" s="57"/>
      <c r="J129" s="57"/>
      <c r="K129" s="57"/>
      <c r="L129" s="51"/>
      <c r="S129" s="34"/>
      <c r="T129" s="34"/>
      <c r="U129" s="34"/>
      <c r="V129" s="34"/>
      <c r="W129" s="34"/>
      <c r="X129" s="34"/>
      <c r="Y129" s="34"/>
      <c r="Z129" s="34"/>
      <c r="AA129" s="34"/>
      <c r="AB129" s="34"/>
      <c r="AC129" s="34"/>
      <c r="AD129" s="34"/>
      <c r="AE129" s="34"/>
    </row>
    <row r="130" spans="1:63" s="2" customFormat="1" ht="24.95" customHeight="1">
      <c r="A130" s="34"/>
      <c r="B130" s="35"/>
      <c r="C130" s="24" t="s">
        <v>132</v>
      </c>
      <c r="D130" s="36"/>
      <c r="E130" s="36"/>
      <c r="F130" s="36"/>
      <c r="G130" s="36"/>
      <c r="H130" s="36"/>
      <c r="I130" s="36"/>
      <c r="J130" s="36"/>
      <c r="K130" s="36"/>
      <c r="L130" s="51"/>
      <c r="S130" s="34"/>
      <c r="T130" s="34"/>
      <c r="U130" s="34"/>
      <c r="V130" s="34"/>
      <c r="W130" s="34"/>
      <c r="X130" s="34"/>
      <c r="Y130" s="34"/>
      <c r="Z130" s="34"/>
      <c r="AA130" s="34"/>
      <c r="AB130" s="34"/>
      <c r="AC130" s="34"/>
      <c r="AD130" s="34"/>
      <c r="AE130" s="34"/>
    </row>
    <row r="131" spans="1:63" s="2" customFormat="1" ht="6.95" customHeight="1">
      <c r="A131" s="34"/>
      <c r="B131" s="35"/>
      <c r="C131" s="36"/>
      <c r="D131" s="36"/>
      <c r="E131" s="36"/>
      <c r="F131" s="36"/>
      <c r="G131" s="36"/>
      <c r="H131" s="36"/>
      <c r="I131" s="36"/>
      <c r="J131" s="36"/>
      <c r="K131" s="36"/>
      <c r="L131" s="51"/>
      <c r="S131" s="34"/>
      <c r="T131" s="34"/>
      <c r="U131" s="34"/>
      <c r="V131" s="34"/>
      <c r="W131" s="34"/>
      <c r="X131" s="34"/>
      <c r="Y131" s="34"/>
      <c r="Z131" s="34"/>
      <c r="AA131" s="34"/>
      <c r="AB131" s="34"/>
      <c r="AC131" s="34"/>
      <c r="AD131" s="34"/>
      <c r="AE131" s="34"/>
    </row>
    <row r="132" spans="1:63" s="2" customFormat="1" ht="12" customHeight="1">
      <c r="A132" s="34"/>
      <c r="B132" s="35"/>
      <c r="C132" s="30" t="s">
        <v>16</v>
      </c>
      <c r="D132" s="36"/>
      <c r="E132" s="36"/>
      <c r="F132" s="36"/>
      <c r="G132" s="36"/>
      <c r="H132" s="36"/>
      <c r="I132" s="36"/>
      <c r="J132" s="36"/>
      <c r="K132" s="36"/>
      <c r="L132" s="51"/>
      <c r="S132" s="34"/>
      <c r="T132" s="34"/>
      <c r="U132" s="34"/>
      <c r="V132" s="34"/>
      <c r="W132" s="34"/>
      <c r="X132" s="34"/>
      <c r="Y132" s="34"/>
      <c r="Z132" s="34"/>
      <c r="AA132" s="34"/>
      <c r="AB132" s="34"/>
      <c r="AC132" s="34"/>
      <c r="AD132" s="34"/>
      <c r="AE132" s="34"/>
    </row>
    <row r="133" spans="1:63" s="2" customFormat="1" ht="26.25" customHeight="1">
      <c r="A133" s="34"/>
      <c r="B133" s="35"/>
      <c r="C133" s="36"/>
      <c r="D133" s="36"/>
      <c r="E133" s="343" t="str">
        <f>E7</f>
        <v>ENERGETICKÉ ÚSPORY OBJEKTU MĚSTSKÉHO ÚŘADU MASARYKOVO NÁM. Č.P. 27, KONICE - rekonstrukce vytápění</v>
      </c>
      <c r="F133" s="344"/>
      <c r="G133" s="344"/>
      <c r="H133" s="344"/>
      <c r="I133" s="36"/>
      <c r="J133" s="36"/>
      <c r="K133" s="36"/>
      <c r="L133" s="51"/>
      <c r="S133" s="34"/>
      <c r="T133" s="34"/>
      <c r="U133" s="34"/>
      <c r="V133" s="34"/>
      <c r="W133" s="34"/>
      <c r="X133" s="34"/>
      <c r="Y133" s="34"/>
      <c r="Z133" s="34"/>
      <c r="AA133" s="34"/>
      <c r="AB133" s="34"/>
      <c r="AC133" s="34"/>
      <c r="AD133" s="34"/>
      <c r="AE133" s="34"/>
    </row>
    <row r="134" spans="1:63" s="2" customFormat="1" ht="12" customHeight="1">
      <c r="A134" s="34"/>
      <c r="B134" s="35"/>
      <c r="C134" s="30" t="s">
        <v>97</v>
      </c>
      <c r="D134" s="36"/>
      <c r="E134" s="36"/>
      <c r="F134" s="36"/>
      <c r="G134" s="36"/>
      <c r="H134" s="36"/>
      <c r="I134" s="36"/>
      <c r="J134" s="36"/>
      <c r="K134" s="36"/>
      <c r="L134" s="51"/>
      <c r="S134" s="34"/>
      <c r="T134" s="34"/>
      <c r="U134" s="34"/>
      <c r="V134" s="34"/>
      <c r="W134" s="34"/>
      <c r="X134" s="34"/>
      <c r="Y134" s="34"/>
      <c r="Z134" s="34"/>
      <c r="AA134" s="34"/>
      <c r="AB134" s="34"/>
      <c r="AC134" s="34"/>
      <c r="AD134" s="34"/>
      <c r="AE134" s="34"/>
    </row>
    <row r="135" spans="1:63" s="2" customFormat="1" ht="16.5" customHeight="1">
      <c r="A135" s="34"/>
      <c r="B135" s="35"/>
      <c r="C135" s="36"/>
      <c r="D135" s="36"/>
      <c r="E135" s="327" t="str">
        <f>E9</f>
        <v>D.1.1 - Architektonicko - stavební řešení</v>
      </c>
      <c r="F135" s="342"/>
      <c r="G135" s="342"/>
      <c r="H135" s="342"/>
      <c r="I135" s="36"/>
      <c r="J135" s="36"/>
      <c r="K135" s="36"/>
      <c r="L135" s="51"/>
      <c r="S135" s="34"/>
      <c r="T135" s="34"/>
      <c r="U135" s="34"/>
      <c r="V135" s="34"/>
      <c r="W135" s="34"/>
      <c r="X135" s="34"/>
      <c r="Y135" s="34"/>
      <c r="Z135" s="34"/>
      <c r="AA135" s="34"/>
      <c r="AB135" s="34"/>
      <c r="AC135" s="34"/>
      <c r="AD135" s="34"/>
      <c r="AE135" s="34"/>
    </row>
    <row r="136" spans="1:63" s="2" customFormat="1" ht="6.95" customHeight="1">
      <c r="A136" s="34"/>
      <c r="B136" s="35"/>
      <c r="C136" s="36"/>
      <c r="D136" s="36"/>
      <c r="E136" s="36"/>
      <c r="F136" s="36"/>
      <c r="G136" s="36"/>
      <c r="H136" s="36"/>
      <c r="I136" s="36"/>
      <c r="J136" s="36"/>
      <c r="K136" s="36"/>
      <c r="L136" s="51"/>
      <c r="S136" s="34"/>
      <c r="T136" s="34"/>
      <c r="U136" s="34"/>
      <c r="V136" s="34"/>
      <c r="W136" s="34"/>
      <c r="X136" s="34"/>
      <c r="Y136" s="34"/>
      <c r="Z136" s="34"/>
      <c r="AA136" s="34"/>
      <c r="AB136" s="34"/>
      <c r="AC136" s="34"/>
      <c r="AD136" s="34"/>
      <c r="AE136" s="34"/>
    </row>
    <row r="137" spans="1:63" s="2" customFormat="1" ht="12" customHeight="1">
      <c r="A137" s="34"/>
      <c r="B137" s="35"/>
      <c r="C137" s="30" t="s">
        <v>19</v>
      </c>
      <c r="D137" s="36"/>
      <c r="E137" s="36"/>
      <c r="F137" s="28" t="str">
        <f>F12</f>
        <v>Konice</v>
      </c>
      <c r="G137" s="36"/>
      <c r="H137" s="36"/>
      <c r="I137" s="30" t="s">
        <v>21</v>
      </c>
      <c r="J137" s="66" t="str">
        <f>IF(J12="","",J12)</f>
        <v>5. 5. 2025</v>
      </c>
      <c r="K137" s="36"/>
      <c r="L137" s="51"/>
      <c r="S137" s="34"/>
      <c r="T137" s="34"/>
      <c r="U137" s="34"/>
      <c r="V137" s="34"/>
      <c r="W137" s="34"/>
      <c r="X137" s="34"/>
      <c r="Y137" s="34"/>
      <c r="Z137" s="34"/>
      <c r="AA137" s="34"/>
      <c r="AB137" s="34"/>
      <c r="AC137" s="34"/>
      <c r="AD137" s="34"/>
      <c r="AE137" s="34"/>
    </row>
    <row r="138" spans="1:63" s="2" customFormat="1" ht="6.95" customHeight="1">
      <c r="A138" s="34"/>
      <c r="B138" s="35"/>
      <c r="C138" s="36"/>
      <c r="D138" s="36"/>
      <c r="E138" s="36"/>
      <c r="F138" s="36"/>
      <c r="G138" s="36"/>
      <c r="H138" s="36"/>
      <c r="I138" s="36"/>
      <c r="J138" s="36"/>
      <c r="K138" s="36"/>
      <c r="L138" s="51"/>
      <c r="S138" s="34"/>
      <c r="T138" s="34"/>
      <c r="U138" s="34"/>
      <c r="V138" s="34"/>
      <c r="W138" s="34"/>
      <c r="X138" s="34"/>
      <c r="Y138" s="34"/>
      <c r="Z138" s="34"/>
      <c r="AA138" s="34"/>
      <c r="AB138" s="34"/>
      <c r="AC138" s="34"/>
      <c r="AD138" s="34"/>
      <c r="AE138" s="34"/>
    </row>
    <row r="139" spans="1:63" s="2" customFormat="1" ht="40.15" customHeight="1">
      <c r="A139" s="34"/>
      <c r="B139" s="35"/>
      <c r="C139" s="30" t="s">
        <v>23</v>
      </c>
      <c r="D139" s="36"/>
      <c r="E139" s="36"/>
      <c r="F139" s="28" t="str">
        <f>E15</f>
        <v>Město Konice, Masarykovo nám. 27, 79852 Konice</v>
      </c>
      <c r="G139" s="36"/>
      <c r="H139" s="36"/>
      <c r="I139" s="30" t="s">
        <v>31</v>
      </c>
      <c r="J139" s="32" t="str">
        <f>E21</f>
        <v>Tomáš Samohýl a.t., Nerudova 2421/47, Přerov 75002</v>
      </c>
      <c r="K139" s="36"/>
      <c r="L139" s="51"/>
      <c r="S139" s="34"/>
      <c r="T139" s="34"/>
      <c r="U139" s="34"/>
      <c r="V139" s="34"/>
      <c r="W139" s="34"/>
      <c r="X139" s="34"/>
      <c r="Y139" s="34"/>
      <c r="Z139" s="34"/>
      <c r="AA139" s="34"/>
      <c r="AB139" s="34"/>
      <c r="AC139" s="34"/>
      <c r="AD139" s="34"/>
      <c r="AE139" s="34"/>
    </row>
    <row r="140" spans="1:63" s="2" customFormat="1" ht="15.2" customHeight="1">
      <c r="A140" s="34"/>
      <c r="B140" s="35"/>
      <c r="C140" s="30" t="s">
        <v>29</v>
      </c>
      <c r="D140" s="36"/>
      <c r="E140" s="36"/>
      <c r="F140" s="28" t="str">
        <f>IF(E18="","",E18)</f>
        <v>Vyplň údaj</v>
      </c>
      <c r="G140" s="36"/>
      <c r="H140" s="36"/>
      <c r="I140" s="30" t="s">
        <v>36</v>
      </c>
      <c r="J140" s="32" t="str">
        <f>E24</f>
        <v>Ing. Martin Dudík</v>
      </c>
      <c r="K140" s="36"/>
      <c r="L140" s="51"/>
      <c r="S140" s="34"/>
      <c r="T140" s="34"/>
      <c r="U140" s="34"/>
      <c r="V140" s="34"/>
      <c r="W140" s="34"/>
      <c r="X140" s="34"/>
      <c r="Y140" s="34"/>
      <c r="Z140" s="34"/>
      <c r="AA140" s="34"/>
      <c r="AB140" s="34"/>
      <c r="AC140" s="34"/>
      <c r="AD140" s="34"/>
      <c r="AE140" s="34"/>
    </row>
    <row r="141" spans="1:63" s="2" customFormat="1" ht="10.35" customHeight="1">
      <c r="A141" s="34"/>
      <c r="B141" s="35"/>
      <c r="C141" s="36"/>
      <c r="D141" s="36"/>
      <c r="E141" s="36"/>
      <c r="F141" s="36"/>
      <c r="G141" s="36"/>
      <c r="H141" s="36"/>
      <c r="I141" s="36"/>
      <c r="J141" s="36"/>
      <c r="K141" s="36"/>
      <c r="L141" s="51"/>
      <c r="S141" s="34"/>
      <c r="T141" s="34"/>
      <c r="U141" s="34"/>
      <c r="V141" s="34"/>
      <c r="W141" s="34"/>
      <c r="X141" s="34"/>
      <c r="Y141" s="34"/>
      <c r="Z141" s="34"/>
      <c r="AA141" s="34"/>
      <c r="AB141" s="34"/>
      <c r="AC141" s="34"/>
      <c r="AD141" s="34"/>
      <c r="AE141" s="34"/>
    </row>
    <row r="142" spans="1:63" s="11" customFormat="1" ht="29.25" customHeight="1">
      <c r="A142" s="159"/>
      <c r="B142" s="160"/>
      <c r="C142" s="161" t="s">
        <v>133</v>
      </c>
      <c r="D142" s="162" t="s">
        <v>64</v>
      </c>
      <c r="E142" s="162" t="s">
        <v>60</v>
      </c>
      <c r="F142" s="162" t="s">
        <v>61</v>
      </c>
      <c r="G142" s="162" t="s">
        <v>134</v>
      </c>
      <c r="H142" s="162" t="s">
        <v>135</v>
      </c>
      <c r="I142" s="162" t="s">
        <v>136</v>
      </c>
      <c r="J142" s="162" t="s">
        <v>102</v>
      </c>
      <c r="K142" s="163" t="s">
        <v>137</v>
      </c>
      <c r="L142" s="164"/>
      <c r="M142" s="75" t="s">
        <v>1</v>
      </c>
      <c r="N142" s="76" t="s">
        <v>43</v>
      </c>
      <c r="O142" s="76" t="s">
        <v>138</v>
      </c>
      <c r="P142" s="76" t="s">
        <v>139</v>
      </c>
      <c r="Q142" s="76" t="s">
        <v>140</v>
      </c>
      <c r="R142" s="76" t="s">
        <v>141</v>
      </c>
      <c r="S142" s="76" t="s">
        <v>142</v>
      </c>
      <c r="T142" s="77" t="s">
        <v>143</v>
      </c>
      <c r="U142" s="159"/>
      <c r="V142" s="159"/>
      <c r="W142" s="159"/>
      <c r="X142" s="159"/>
      <c r="Y142" s="159"/>
      <c r="Z142" s="159"/>
      <c r="AA142" s="159"/>
      <c r="AB142" s="159"/>
      <c r="AC142" s="159"/>
      <c r="AD142" s="159"/>
      <c r="AE142" s="159"/>
    </row>
    <row r="143" spans="1:63" s="2" customFormat="1" ht="22.9" customHeight="1">
      <c r="A143" s="34"/>
      <c r="B143" s="35"/>
      <c r="C143" s="82" t="s">
        <v>144</v>
      </c>
      <c r="D143" s="36"/>
      <c r="E143" s="36"/>
      <c r="F143" s="36"/>
      <c r="G143" s="36"/>
      <c r="H143" s="36"/>
      <c r="I143" s="36"/>
      <c r="J143" s="165">
        <f>BK143</f>
        <v>0</v>
      </c>
      <c r="K143" s="36"/>
      <c r="L143" s="39"/>
      <c r="M143" s="78"/>
      <c r="N143" s="166"/>
      <c r="O143" s="79"/>
      <c r="P143" s="167">
        <f>P144+P1285+P1793+P1798</f>
        <v>0</v>
      </c>
      <c r="Q143" s="79"/>
      <c r="R143" s="167">
        <f>R144+R1285+R1793+R1798</f>
        <v>19.568654804711802</v>
      </c>
      <c r="S143" s="79"/>
      <c r="T143" s="168">
        <f>T144+T1285+T1793+T1798</f>
        <v>18.668718890000001</v>
      </c>
      <c r="U143" s="34"/>
      <c r="V143" s="34"/>
      <c r="W143" s="34"/>
      <c r="X143" s="34"/>
      <c r="Y143" s="34"/>
      <c r="Z143" s="34"/>
      <c r="AA143" s="34"/>
      <c r="AB143" s="34"/>
      <c r="AC143" s="34"/>
      <c r="AD143" s="34"/>
      <c r="AE143" s="34"/>
      <c r="AT143" s="18" t="s">
        <v>78</v>
      </c>
      <c r="AU143" s="18" t="s">
        <v>104</v>
      </c>
      <c r="BK143" s="169">
        <f>BK144+BK1285+BK1793+BK1798</f>
        <v>0</v>
      </c>
    </row>
    <row r="144" spans="1:63" s="12" customFormat="1" ht="25.9" customHeight="1">
      <c r="B144" s="170"/>
      <c r="C144" s="171"/>
      <c r="D144" s="172" t="s">
        <v>78</v>
      </c>
      <c r="E144" s="173" t="s">
        <v>145</v>
      </c>
      <c r="F144" s="173" t="s">
        <v>146</v>
      </c>
      <c r="G144" s="171"/>
      <c r="H144" s="171"/>
      <c r="I144" s="174"/>
      <c r="J144" s="175">
        <f>BK144</f>
        <v>0</v>
      </c>
      <c r="K144" s="171"/>
      <c r="L144" s="176"/>
      <c r="M144" s="177"/>
      <c r="N144" s="178"/>
      <c r="O144" s="178"/>
      <c r="P144" s="179">
        <f>P145+P179+P189+P201+P1074+P1272+P1283</f>
        <v>0</v>
      </c>
      <c r="Q144" s="178"/>
      <c r="R144" s="179">
        <f>R145+R179+R189+R201+R1074+R1272+R1283</f>
        <v>12.195649399280001</v>
      </c>
      <c r="S144" s="178"/>
      <c r="T144" s="180">
        <f>T145+T179+T189+T201+T1074+T1272+T1283</f>
        <v>17.616494890000002</v>
      </c>
      <c r="AR144" s="181" t="s">
        <v>87</v>
      </c>
      <c r="AT144" s="182" t="s">
        <v>78</v>
      </c>
      <c r="AU144" s="182" t="s">
        <v>79</v>
      </c>
      <c r="AY144" s="181" t="s">
        <v>147</v>
      </c>
      <c r="BK144" s="183">
        <f>BK145+BK179+BK189+BK201+BK1074+BK1272+BK1283</f>
        <v>0</v>
      </c>
    </row>
    <row r="145" spans="1:65" s="12" customFormat="1" ht="22.9" customHeight="1">
      <c r="B145" s="170"/>
      <c r="C145" s="171"/>
      <c r="D145" s="172" t="s">
        <v>78</v>
      </c>
      <c r="E145" s="184" t="s">
        <v>87</v>
      </c>
      <c r="F145" s="184" t="s">
        <v>148</v>
      </c>
      <c r="G145" s="171"/>
      <c r="H145" s="171"/>
      <c r="I145" s="174"/>
      <c r="J145" s="185">
        <f>BK145</f>
        <v>0</v>
      </c>
      <c r="K145" s="171"/>
      <c r="L145" s="176"/>
      <c r="M145" s="177"/>
      <c r="N145" s="178"/>
      <c r="O145" s="178"/>
      <c r="P145" s="179">
        <f>SUM(P146:P178)</f>
        <v>0</v>
      </c>
      <c r="Q145" s="178"/>
      <c r="R145" s="179">
        <f>SUM(R146:R178)</f>
        <v>0</v>
      </c>
      <c r="S145" s="178"/>
      <c r="T145" s="180">
        <f>SUM(T146:T178)</f>
        <v>6.0205500000000001</v>
      </c>
      <c r="AR145" s="181" t="s">
        <v>87</v>
      </c>
      <c r="AT145" s="182" t="s">
        <v>78</v>
      </c>
      <c r="AU145" s="182" t="s">
        <v>87</v>
      </c>
      <c r="AY145" s="181" t="s">
        <v>147</v>
      </c>
      <c r="BK145" s="183">
        <f>SUM(BK146:BK178)</f>
        <v>0</v>
      </c>
    </row>
    <row r="146" spans="1:65" s="2" customFormat="1" ht="76.349999999999994" customHeight="1">
      <c r="A146" s="34"/>
      <c r="B146" s="35"/>
      <c r="C146" s="186" t="s">
        <v>87</v>
      </c>
      <c r="D146" s="186" t="s">
        <v>149</v>
      </c>
      <c r="E146" s="187" t="s">
        <v>150</v>
      </c>
      <c r="F146" s="188" t="s">
        <v>151</v>
      </c>
      <c r="G146" s="189" t="s">
        <v>152</v>
      </c>
      <c r="H146" s="190">
        <v>23.61</v>
      </c>
      <c r="I146" s="191"/>
      <c r="J146" s="192">
        <f>ROUND(I146*H146,2)</f>
        <v>0</v>
      </c>
      <c r="K146" s="188" t="s">
        <v>153</v>
      </c>
      <c r="L146" s="39"/>
      <c r="M146" s="193" t="s">
        <v>1</v>
      </c>
      <c r="N146" s="194" t="s">
        <v>44</v>
      </c>
      <c r="O146" s="71"/>
      <c r="P146" s="195">
        <f>O146*H146</f>
        <v>0</v>
      </c>
      <c r="Q146" s="195">
        <v>0</v>
      </c>
      <c r="R146" s="195">
        <f>Q146*H146</f>
        <v>0</v>
      </c>
      <c r="S146" s="195">
        <v>0.255</v>
      </c>
      <c r="T146" s="196">
        <f>S146*H146</f>
        <v>6.0205500000000001</v>
      </c>
      <c r="U146" s="34"/>
      <c r="V146" s="34"/>
      <c r="W146" s="34"/>
      <c r="X146" s="34"/>
      <c r="Y146" s="34"/>
      <c r="Z146" s="34"/>
      <c r="AA146" s="34"/>
      <c r="AB146" s="34"/>
      <c r="AC146" s="34"/>
      <c r="AD146" s="34"/>
      <c r="AE146" s="34"/>
      <c r="AR146" s="197" t="s">
        <v>154</v>
      </c>
      <c r="AT146" s="197" t="s">
        <v>149</v>
      </c>
      <c r="AU146" s="197" t="s">
        <v>89</v>
      </c>
      <c r="AY146" s="18" t="s">
        <v>147</v>
      </c>
      <c r="BE146" s="198">
        <f>IF(N146="základní",J146,0)</f>
        <v>0</v>
      </c>
      <c r="BF146" s="198">
        <f>IF(N146="snížená",J146,0)</f>
        <v>0</v>
      </c>
      <c r="BG146" s="198">
        <f>IF(N146="zákl. přenesená",J146,0)</f>
        <v>0</v>
      </c>
      <c r="BH146" s="198">
        <f>IF(N146="sníž. přenesená",J146,0)</f>
        <v>0</v>
      </c>
      <c r="BI146" s="198">
        <f>IF(N146="nulová",J146,0)</f>
        <v>0</v>
      </c>
      <c r="BJ146" s="18" t="s">
        <v>87</v>
      </c>
      <c r="BK146" s="198">
        <f>ROUND(I146*H146,2)</f>
        <v>0</v>
      </c>
      <c r="BL146" s="18" t="s">
        <v>154</v>
      </c>
      <c r="BM146" s="197" t="s">
        <v>155</v>
      </c>
    </row>
    <row r="147" spans="1:65" s="13" customFormat="1">
      <c r="B147" s="199"/>
      <c r="C147" s="200"/>
      <c r="D147" s="201" t="s">
        <v>156</v>
      </c>
      <c r="E147" s="202" t="s">
        <v>1</v>
      </c>
      <c r="F147" s="203" t="s">
        <v>157</v>
      </c>
      <c r="G147" s="200"/>
      <c r="H147" s="202" t="s">
        <v>1</v>
      </c>
      <c r="I147" s="204"/>
      <c r="J147" s="200"/>
      <c r="K147" s="200"/>
      <c r="L147" s="205"/>
      <c r="M147" s="206"/>
      <c r="N147" s="207"/>
      <c r="O147" s="207"/>
      <c r="P147" s="207"/>
      <c r="Q147" s="207"/>
      <c r="R147" s="207"/>
      <c r="S147" s="207"/>
      <c r="T147" s="208"/>
      <c r="AT147" s="209" t="s">
        <v>156</v>
      </c>
      <c r="AU147" s="209" t="s">
        <v>89</v>
      </c>
      <c r="AV147" s="13" t="s">
        <v>87</v>
      </c>
      <c r="AW147" s="13" t="s">
        <v>35</v>
      </c>
      <c r="AX147" s="13" t="s">
        <v>79</v>
      </c>
      <c r="AY147" s="209" t="s">
        <v>147</v>
      </c>
    </row>
    <row r="148" spans="1:65" s="13" customFormat="1">
      <c r="B148" s="199"/>
      <c r="C148" s="200"/>
      <c r="D148" s="201" t="s">
        <v>156</v>
      </c>
      <c r="E148" s="202" t="s">
        <v>1</v>
      </c>
      <c r="F148" s="203" t="s">
        <v>158</v>
      </c>
      <c r="G148" s="200"/>
      <c r="H148" s="202" t="s">
        <v>1</v>
      </c>
      <c r="I148" s="204"/>
      <c r="J148" s="200"/>
      <c r="K148" s="200"/>
      <c r="L148" s="205"/>
      <c r="M148" s="206"/>
      <c r="N148" s="207"/>
      <c r="O148" s="207"/>
      <c r="P148" s="207"/>
      <c r="Q148" s="207"/>
      <c r="R148" s="207"/>
      <c r="S148" s="207"/>
      <c r="T148" s="208"/>
      <c r="AT148" s="209" t="s">
        <v>156</v>
      </c>
      <c r="AU148" s="209" t="s">
        <v>89</v>
      </c>
      <c r="AV148" s="13" t="s">
        <v>87</v>
      </c>
      <c r="AW148" s="13" t="s">
        <v>35</v>
      </c>
      <c r="AX148" s="13" t="s">
        <v>79</v>
      </c>
      <c r="AY148" s="209" t="s">
        <v>147</v>
      </c>
    </row>
    <row r="149" spans="1:65" s="14" customFormat="1">
      <c r="B149" s="210"/>
      <c r="C149" s="211"/>
      <c r="D149" s="201" t="s">
        <v>156</v>
      </c>
      <c r="E149" s="212" t="s">
        <v>1</v>
      </c>
      <c r="F149" s="213" t="s">
        <v>159</v>
      </c>
      <c r="G149" s="211"/>
      <c r="H149" s="214">
        <v>7.98</v>
      </c>
      <c r="I149" s="215"/>
      <c r="J149" s="211"/>
      <c r="K149" s="211"/>
      <c r="L149" s="216"/>
      <c r="M149" s="217"/>
      <c r="N149" s="218"/>
      <c r="O149" s="218"/>
      <c r="P149" s="218"/>
      <c r="Q149" s="218"/>
      <c r="R149" s="218"/>
      <c r="S149" s="218"/>
      <c r="T149" s="219"/>
      <c r="AT149" s="220" t="s">
        <v>156</v>
      </c>
      <c r="AU149" s="220" t="s">
        <v>89</v>
      </c>
      <c r="AV149" s="14" t="s">
        <v>89</v>
      </c>
      <c r="AW149" s="14" t="s">
        <v>35</v>
      </c>
      <c r="AX149" s="14" t="s">
        <v>79</v>
      </c>
      <c r="AY149" s="220" t="s">
        <v>147</v>
      </c>
    </row>
    <row r="150" spans="1:65" s="13" customFormat="1">
      <c r="B150" s="199"/>
      <c r="C150" s="200"/>
      <c r="D150" s="201" t="s">
        <v>156</v>
      </c>
      <c r="E150" s="202" t="s">
        <v>1</v>
      </c>
      <c r="F150" s="203" t="s">
        <v>160</v>
      </c>
      <c r="G150" s="200"/>
      <c r="H150" s="202" t="s">
        <v>1</v>
      </c>
      <c r="I150" s="204"/>
      <c r="J150" s="200"/>
      <c r="K150" s="200"/>
      <c r="L150" s="205"/>
      <c r="M150" s="206"/>
      <c r="N150" s="207"/>
      <c r="O150" s="207"/>
      <c r="P150" s="207"/>
      <c r="Q150" s="207"/>
      <c r="R150" s="207"/>
      <c r="S150" s="207"/>
      <c r="T150" s="208"/>
      <c r="AT150" s="209" t="s">
        <v>156</v>
      </c>
      <c r="AU150" s="209" t="s">
        <v>89</v>
      </c>
      <c r="AV150" s="13" t="s">
        <v>87</v>
      </c>
      <c r="AW150" s="13" t="s">
        <v>35</v>
      </c>
      <c r="AX150" s="13" t="s">
        <v>79</v>
      </c>
      <c r="AY150" s="209" t="s">
        <v>147</v>
      </c>
    </row>
    <row r="151" spans="1:65" s="14" customFormat="1">
      <c r="B151" s="210"/>
      <c r="C151" s="211"/>
      <c r="D151" s="201" t="s">
        <v>156</v>
      </c>
      <c r="E151" s="212" t="s">
        <v>1</v>
      </c>
      <c r="F151" s="213" t="s">
        <v>161</v>
      </c>
      <c r="G151" s="211"/>
      <c r="H151" s="214">
        <v>10.26</v>
      </c>
      <c r="I151" s="215"/>
      <c r="J151" s="211"/>
      <c r="K151" s="211"/>
      <c r="L151" s="216"/>
      <c r="M151" s="217"/>
      <c r="N151" s="218"/>
      <c r="O151" s="218"/>
      <c r="P151" s="218"/>
      <c r="Q151" s="218"/>
      <c r="R151" s="218"/>
      <c r="S151" s="218"/>
      <c r="T151" s="219"/>
      <c r="AT151" s="220" t="s">
        <v>156</v>
      </c>
      <c r="AU151" s="220" t="s">
        <v>89</v>
      </c>
      <c r="AV151" s="14" t="s">
        <v>89</v>
      </c>
      <c r="AW151" s="14" t="s">
        <v>35</v>
      </c>
      <c r="AX151" s="14" t="s">
        <v>79</v>
      </c>
      <c r="AY151" s="220" t="s">
        <v>147</v>
      </c>
    </row>
    <row r="152" spans="1:65" s="13" customFormat="1">
      <c r="B152" s="199"/>
      <c r="C152" s="200"/>
      <c r="D152" s="201" t="s">
        <v>156</v>
      </c>
      <c r="E152" s="202" t="s">
        <v>1</v>
      </c>
      <c r="F152" s="203" t="s">
        <v>162</v>
      </c>
      <c r="G152" s="200"/>
      <c r="H152" s="202" t="s">
        <v>1</v>
      </c>
      <c r="I152" s="204"/>
      <c r="J152" s="200"/>
      <c r="K152" s="200"/>
      <c r="L152" s="205"/>
      <c r="M152" s="206"/>
      <c r="N152" s="207"/>
      <c r="O152" s="207"/>
      <c r="P152" s="207"/>
      <c r="Q152" s="207"/>
      <c r="R152" s="207"/>
      <c r="S152" s="207"/>
      <c r="T152" s="208"/>
      <c r="AT152" s="209" t="s">
        <v>156</v>
      </c>
      <c r="AU152" s="209" t="s">
        <v>89</v>
      </c>
      <c r="AV152" s="13" t="s">
        <v>87</v>
      </c>
      <c r="AW152" s="13" t="s">
        <v>35</v>
      </c>
      <c r="AX152" s="13" t="s">
        <v>79</v>
      </c>
      <c r="AY152" s="209" t="s">
        <v>147</v>
      </c>
    </row>
    <row r="153" spans="1:65" s="14" customFormat="1">
      <c r="B153" s="210"/>
      <c r="C153" s="211"/>
      <c r="D153" s="201" t="s">
        <v>156</v>
      </c>
      <c r="E153" s="212" t="s">
        <v>1</v>
      </c>
      <c r="F153" s="213" t="s">
        <v>163</v>
      </c>
      <c r="G153" s="211"/>
      <c r="H153" s="214">
        <v>2.31</v>
      </c>
      <c r="I153" s="215"/>
      <c r="J153" s="211"/>
      <c r="K153" s="211"/>
      <c r="L153" s="216"/>
      <c r="M153" s="217"/>
      <c r="N153" s="218"/>
      <c r="O153" s="218"/>
      <c r="P153" s="218"/>
      <c r="Q153" s="218"/>
      <c r="R153" s="218"/>
      <c r="S153" s="218"/>
      <c r="T153" s="219"/>
      <c r="AT153" s="220" t="s">
        <v>156</v>
      </c>
      <c r="AU153" s="220" t="s">
        <v>89</v>
      </c>
      <c r="AV153" s="14" t="s">
        <v>89</v>
      </c>
      <c r="AW153" s="14" t="s">
        <v>35</v>
      </c>
      <c r="AX153" s="14" t="s">
        <v>79</v>
      </c>
      <c r="AY153" s="220" t="s">
        <v>147</v>
      </c>
    </row>
    <row r="154" spans="1:65" s="13" customFormat="1">
      <c r="B154" s="199"/>
      <c r="C154" s="200"/>
      <c r="D154" s="201" t="s">
        <v>156</v>
      </c>
      <c r="E154" s="202" t="s">
        <v>1</v>
      </c>
      <c r="F154" s="203" t="s">
        <v>164</v>
      </c>
      <c r="G154" s="200"/>
      <c r="H154" s="202" t="s">
        <v>1</v>
      </c>
      <c r="I154" s="204"/>
      <c r="J154" s="200"/>
      <c r="K154" s="200"/>
      <c r="L154" s="205"/>
      <c r="M154" s="206"/>
      <c r="N154" s="207"/>
      <c r="O154" s="207"/>
      <c r="P154" s="207"/>
      <c r="Q154" s="207"/>
      <c r="R154" s="207"/>
      <c r="S154" s="207"/>
      <c r="T154" s="208"/>
      <c r="AT154" s="209" t="s">
        <v>156</v>
      </c>
      <c r="AU154" s="209" t="s">
        <v>89</v>
      </c>
      <c r="AV154" s="13" t="s">
        <v>87</v>
      </c>
      <c r="AW154" s="13" t="s">
        <v>35</v>
      </c>
      <c r="AX154" s="13" t="s">
        <v>79</v>
      </c>
      <c r="AY154" s="209" t="s">
        <v>147</v>
      </c>
    </row>
    <row r="155" spans="1:65" s="14" customFormat="1">
      <c r="B155" s="210"/>
      <c r="C155" s="211"/>
      <c r="D155" s="201" t="s">
        <v>156</v>
      </c>
      <c r="E155" s="212" t="s">
        <v>1</v>
      </c>
      <c r="F155" s="213" t="s">
        <v>165</v>
      </c>
      <c r="G155" s="211"/>
      <c r="H155" s="214">
        <v>3.06</v>
      </c>
      <c r="I155" s="215"/>
      <c r="J155" s="211"/>
      <c r="K155" s="211"/>
      <c r="L155" s="216"/>
      <c r="M155" s="217"/>
      <c r="N155" s="218"/>
      <c r="O155" s="218"/>
      <c r="P155" s="218"/>
      <c r="Q155" s="218"/>
      <c r="R155" s="218"/>
      <c r="S155" s="218"/>
      <c r="T155" s="219"/>
      <c r="AT155" s="220" t="s">
        <v>156</v>
      </c>
      <c r="AU155" s="220" t="s">
        <v>89</v>
      </c>
      <c r="AV155" s="14" t="s">
        <v>89</v>
      </c>
      <c r="AW155" s="14" t="s">
        <v>35</v>
      </c>
      <c r="AX155" s="14" t="s">
        <v>79</v>
      </c>
      <c r="AY155" s="220" t="s">
        <v>147</v>
      </c>
    </row>
    <row r="156" spans="1:65" s="15" customFormat="1">
      <c r="B156" s="221"/>
      <c r="C156" s="222"/>
      <c r="D156" s="201" t="s">
        <v>156</v>
      </c>
      <c r="E156" s="223" t="s">
        <v>1</v>
      </c>
      <c r="F156" s="224" t="s">
        <v>166</v>
      </c>
      <c r="G156" s="222"/>
      <c r="H156" s="225">
        <v>23.61</v>
      </c>
      <c r="I156" s="226"/>
      <c r="J156" s="222"/>
      <c r="K156" s="222"/>
      <c r="L156" s="227"/>
      <c r="M156" s="228"/>
      <c r="N156" s="229"/>
      <c r="O156" s="229"/>
      <c r="P156" s="229"/>
      <c r="Q156" s="229"/>
      <c r="R156" s="229"/>
      <c r="S156" s="229"/>
      <c r="T156" s="230"/>
      <c r="AT156" s="231" t="s">
        <v>156</v>
      </c>
      <c r="AU156" s="231" t="s">
        <v>89</v>
      </c>
      <c r="AV156" s="15" t="s">
        <v>154</v>
      </c>
      <c r="AW156" s="15" t="s">
        <v>35</v>
      </c>
      <c r="AX156" s="15" t="s">
        <v>87</v>
      </c>
      <c r="AY156" s="231" t="s">
        <v>147</v>
      </c>
    </row>
    <row r="157" spans="1:65" s="2" customFormat="1" ht="44.25" customHeight="1">
      <c r="A157" s="34"/>
      <c r="B157" s="35"/>
      <c r="C157" s="186" t="s">
        <v>89</v>
      </c>
      <c r="D157" s="186" t="s">
        <v>149</v>
      </c>
      <c r="E157" s="187" t="s">
        <v>167</v>
      </c>
      <c r="F157" s="188" t="s">
        <v>168</v>
      </c>
      <c r="G157" s="189" t="s">
        <v>169</v>
      </c>
      <c r="H157" s="190">
        <v>5.9029999999999996</v>
      </c>
      <c r="I157" s="191"/>
      <c r="J157" s="192">
        <f>ROUND(I157*H157,2)</f>
        <v>0</v>
      </c>
      <c r="K157" s="188" t="s">
        <v>153</v>
      </c>
      <c r="L157" s="39"/>
      <c r="M157" s="193" t="s">
        <v>1</v>
      </c>
      <c r="N157" s="194" t="s">
        <v>44</v>
      </c>
      <c r="O157" s="71"/>
      <c r="P157" s="195">
        <f>O157*H157</f>
        <v>0</v>
      </c>
      <c r="Q157" s="195">
        <v>0</v>
      </c>
      <c r="R157" s="195">
        <f>Q157*H157</f>
        <v>0</v>
      </c>
      <c r="S157" s="195">
        <v>0</v>
      </c>
      <c r="T157" s="196">
        <f>S157*H157</f>
        <v>0</v>
      </c>
      <c r="U157" s="34"/>
      <c r="V157" s="34"/>
      <c r="W157" s="34"/>
      <c r="X157" s="34"/>
      <c r="Y157" s="34"/>
      <c r="Z157" s="34"/>
      <c r="AA157" s="34"/>
      <c r="AB157" s="34"/>
      <c r="AC157" s="34"/>
      <c r="AD157" s="34"/>
      <c r="AE157" s="34"/>
      <c r="AR157" s="197" t="s">
        <v>154</v>
      </c>
      <c r="AT157" s="197" t="s">
        <v>149</v>
      </c>
      <c r="AU157" s="197" t="s">
        <v>89</v>
      </c>
      <c r="AY157" s="18" t="s">
        <v>147</v>
      </c>
      <c r="BE157" s="198">
        <f>IF(N157="základní",J157,0)</f>
        <v>0</v>
      </c>
      <c r="BF157" s="198">
        <f>IF(N157="snížená",J157,0)</f>
        <v>0</v>
      </c>
      <c r="BG157" s="198">
        <f>IF(N157="zákl. přenesená",J157,0)</f>
        <v>0</v>
      </c>
      <c r="BH157" s="198">
        <f>IF(N157="sníž. přenesená",J157,0)</f>
        <v>0</v>
      </c>
      <c r="BI157" s="198">
        <f>IF(N157="nulová",J157,0)</f>
        <v>0</v>
      </c>
      <c r="BJ157" s="18" t="s">
        <v>87</v>
      </c>
      <c r="BK157" s="198">
        <f>ROUND(I157*H157,2)</f>
        <v>0</v>
      </c>
      <c r="BL157" s="18" t="s">
        <v>154</v>
      </c>
      <c r="BM157" s="197" t="s">
        <v>170</v>
      </c>
    </row>
    <row r="158" spans="1:65" s="13" customFormat="1">
      <c r="B158" s="199"/>
      <c r="C158" s="200"/>
      <c r="D158" s="201" t="s">
        <v>156</v>
      </c>
      <c r="E158" s="202" t="s">
        <v>1</v>
      </c>
      <c r="F158" s="203" t="s">
        <v>171</v>
      </c>
      <c r="G158" s="200"/>
      <c r="H158" s="202" t="s">
        <v>1</v>
      </c>
      <c r="I158" s="204"/>
      <c r="J158" s="200"/>
      <c r="K158" s="200"/>
      <c r="L158" s="205"/>
      <c r="M158" s="206"/>
      <c r="N158" s="207"/>
      <c r="O158" s="207"/>
      <c r="P158" s="207"/>
      <c r="Q158" s="207"/>
      <c r="R158" s="207"/>
      <c r="S158" s="207"/>
      <c r="T158" s="208"/>
      <c r="AT158" s="209" t="s">
        <v>156</v>
      </c>
      <c r="AU158" s="209" t="s">
        <v>89</v>
      </c>
      <c r="AV158" s="13" t="s">
        <v>87</v>
      </c>
      <c r="AW158" s="13" t="s">
        <v>35</v>
      </c>
      <c r="AX158" s="13" t="s">
        <v>79</v>
      </c>
      <c r="AY158" s="209" t="s">
        <v>147</v>
      </c>
    </row>
    <row r="159" spans="1:65" s="13" customFormat="1">
      <c r="B159" s="199"/>
      <c r="C159" s="200"/>
      <c r="D159" s="201" t="s">
        <v>156</v>
      </c>
      <c r="E159" s="202" t="s">
        <v>1</v>
      </c>
      <c r="F159" s="203" t="s">
        <v>158</v>
      </c>
      <c r="G159" s="200"/>
      <c r="H159" s="202" t="s">
        <v>1</v>
      </c>
      <c r="I159" s="204"/>
      <c r="J159" s="200"/>
      <c r="K159" s="200"/>
      <c r="L159" s="205"/>
      <c r="M159" s="206"/>
      <c r="N159" s="207"/>
      <c r="O159" s="207"/>
      <c r="P159" s="207"/>
      <c r="Q159" s="207"/>
      <c r="R159" s="207"/>
      <c r="S159" s="207"/>
      <c r="T159" s="208"/>
      <c r="AT159" s="209" t="s">
        <v>156</v>
      </c>
      <c r="AU159" s="209" t="s">
        <v>89</v>
      </c>
      <c r="AV159" s="13" t="s">
        <v>87</v>
      </c>
      <c r="AW159" s="13" t="s">
        <v>35</v>
      </c>
      <c r="AX159" s="13" t="s">
        <v>79</v>
      </c>
      <c r="AY159" s="209" t="s">
        <v>147</v>
      </c>
    </row>
    <row r="160" spans="1:65" s="14" customFormat="1">
      <c r="B160" s="210"/>
      <c r="C160" s="211"/>
      <c r="D160" s="201" t="s">
        <v>156</v>
      </c>
      <c r="E160" s="212" t="s">
        <v>1</v>
      </c>
      <c r="F160" s="213" t="s">
        <v>172</v>
      </c>
      <c r="G160" s="211"/>
      <c r="H160" s="214">
        <v>1.9950000000000001</v>
      </c>
      <c r="I160" s="215"/>
      <c r="J160" s="211"/>
      <c r="K160" s="211"/>
      <c r="L160" s="216"/>
      <c r="M160" s="217"/>
      <c r="N160" s="218"/>
      <c r="O160" s="218"/>
      <c r="P160" s="218"/>
      <c r="Q160" s="218"/>
      <c r="R160" s="218"/>
      <c r="S160" s="218"/>
      <c r="T160" s="219"/>
      <c r="AT160" s="220" t="s">
        <v>156</v>
      </c>
      <c r="AU160" s="220" t="s">
        <v>89</v>
      </c>
      <c r="AV160" s="14" t="s">
        <v>89</v>
      </c>
      <c r="AW160" s="14" t="s">
        <v>35</v>
      </c>
      <c r="AX160" s="14" t="s">
        <v>79</v>
      </c>
      <c r="AY160" s="220" t="s">
        <v>147</v>
      </c>
    </row>
    <row r="161" spans="1:65" s="13" customFormat="1">
      <c r="B161" s="199"/>
      <c r="C161" s="200"/>
      <c r="D161" s="201" t="s">
        <v>156</v>
      </c>
      <c r="E161" s="202" t="s">
        <v>1</v>
      </c>
      <c r="F161" s="203" t="s">
        <v>160</v>
      </c>
      <c r="G161" s="200"/>
      <c r="H161" s="202" t="s">
        <v>1</v>
      </c>
      <c r="I161" s="204"/>
      <c r="J161" s="200"/>
      <c r="K161" s="200"/>
      <c r="L161" s="205"/>
      <c r="M161" s="206"/>
      <c r="N161" s="207"/>
      <c r="O161" s="207"/>
      <c r="P161" s="207"/>
      <c r="Q161" s="207"/>
      <c r="R161" s="207"/>
      <c r="S161" s="207"/>
      <c r="T161" s="208"/>
      <c r="AT161" s="209" t="s">
        <v>156</v>
      </c>
      <c r="AU161" s="209" t="s">
        <v>89</v>
      </c>
      <c r="AV161" s="13" t="s">
        <v>87</v>
      </c>
      <c r="AW161" s="13" t="s">
        <v>35</v>
      </c>
      <c r="AX161" s="13" t="s">
        <v>79</v>
      </c>
      <c r="AY161" s="209" t="s">
        <v>147</v>
      </c>
    </row>
    <row r="162" spans="1:65" s="14" customFormat="1">
      <c r="B162" s="210"/>
      <c r="C162" s="211"/>
      <c r="D162" s="201" t="s">
        <v>156</v>
      </c>
      <c r="E162" s="212" t="s">
        <v>1</v>
      </c>
      <c r="F162" s="213" t="s">
        <v>173</v>
      </c>
      <c r="G162" s="211"/>
      <c r="H162" s="214">
        <v>2.5649999999999999</v>
      </c>
      <c r="I162" s="215"/>
      <c r="J162" s="211"/>
      <c r="K162" s="211"/>
      <c r="L162" s="216"/>
      <c r="M162" s="217"/>
      <c r="N162" s="218"/>
      <c r="O162" s="218"/>
      <c r="P162" s="218"/>
      <c r="Q162" s="218"/>
      <c r="R162" s="218"/>
      <c r="S162" s="218"/>
      <c r="T162" s="219"/>
      <c r="AT162" s="220" t="s">
        <v>156</v>
      </c>
      <c r="AU162" s="220" t="s">
        <v>89</v>
      </c>
      <c r="AV162" s="14" t="s">
        <v>89</v>
      </c>
      <c r="AW162" s="14" t="s">
        <v>35</v>
      </c>
      <c r="AX162" s="14" t="s">
        <v>79</v>
      </c>
      <c r="AY162" s="220" t="s">
        <v>147</v>
      </c>
    </row>
    <row r="163" spans="1:65" s="13" customFormat="1">
      <c r="B163" s="199"/>
      <c r="C163" s="200"/>
      <c r="D163" s="201" t="s">
        <v>156</v>
      </c>
      <c r="E163" s="202" t="s">
        <v>1</v>
      </c>
      <c r="F163" s="203" t="s">
        <v>162</v>
      </c>
      <c r="G163" s="200"/>
      <c r="H163" s="202" t="s">
        <v>1</v>
      </c>
      <c r="I163" s="204"/>
      <c r="J163" s="200"/>
      <c r="K163" s="200"/>
      <c r="L163" s="205"/>
      <c r="M163" s="206"/>
      <c r="N163" s="207"/>
      <c r="O163" s="207"/>
      <c r="P163" s="207"/>
      <c r="Q163" s="207"/>
      <c r="R163" s="207"/>
      <c r="S163" s="207"/>
      <c r="T163" s="208"/>
      <c r="AT163" s="209" t="s">
        <v>156</v>
      </c>
      <c r="AU163" s="209" t="s">
        <v>89</v>
      </c>
      <c r="AV163" s="13" t="s">
        <v>87</v>
      </c>
      <c r="AW163" s="13" t="s">
        <v>35</v>
      </c>
      <c r="AX163" s="13" t="s">
        <v>79</v>
      </c>
      <c r="AY163" s="209" t="s">
        <v>147</v>
      </c>
    </row>
    <row r="164" spans="1:65" s="14" customFormat="1">
      <c r="B164" s="210"/>
      <c r="C164" s="211"/>
      <c r="D164" s="201" t="s">
        <v>156</v>
      </c>
      <c r="E164" s="212" t="s">
        <v>1</v>
      </c>
      <c r="F164" s="213" t="s">
        <v>174</v>
      </c>
      <c r="G164" s="211"/>
      <c r="H164" s="214">
        <v>0.57799999999999996</v>
      </c>
      <c r="I164" s="215"/>
      <c r="J164" s="211"/>
      <c r="K164" s="211"/>
      <c r="L164" s="216"/>
      <c r="M164" s="217"/>
      <c r="N164" s="218"/>
      <c r="O164" s="218"/>
      <c r="P164" s="218"/>
      <c r="Q164" s="218"/>
      <c r="R164" s="218"/>
      <c r="S164" s="218"/>
      <c r="T164" s="219"/>
      <c r="AT164" s="220" t="s">
        <v>156</v>
      </c>
      <c r="AU164" s="220" t="s">
        <v>89</v>
      </c>
      <c r="AV164" s="14" t="s">
        <v>89</v>
      </c>
      <c r="AW164" s="14" t="s">
        <v>35</v>
      </c>
      <c r="AX164" s="14" t="s">
        <v>79</v>
      </c>
      <c r="AY164" s="220" t="s">
        <v>147</v>
      </c>
    </row>
    <row r="165" spans="1:65" s="13" customFormat="1">
      <c r="B165" s="199"/>
      <c r="C165" s="200"/>
      <c r="D165" s="201" t="s">
        <v>156</v>
      </c>
      <c r="E165" s="202" t="s">
        <v>1</v>
      </c>
      <c r="F165" s="203" t="s">
        <v>164</v>
      </c>
      <c r="G165" s="200"/>
      <c r="H165" s="202" t="s">
        <v>1</v>
      </c>
      <c r="I165" s="204"/>
      <c r="J165" s="200"/>
      <c r="K165" s="200"/>
      <c r="L165" s="205"/>
      <c r="M165" s="206"/>
      <c r="N165" s="207"/>
      <c r="O165" s="207"/>
      <c r="P165" s="207"/>
      <c r="Q165" s="207"/>
      <c r="R165" s="207"/>
      <c r="S165" s="207"/>
      <c r="T165" s="208"/>
      <c r="AT165" s="209" t="s">
        <v>156</v>
      </c>
      <c r="AU165" s="209" t="s">
        <v>89</v>
      </c>
      <c r="AV165" s="13" t="s">
        <v>87</v>
      </c>
      <c r="AW165" s="13" t="s">
        <v>35</v>
      </c>
      <c r="AX165" s="13" t="s">
        <v>79</v>
      </c>
      <c r="AY165" s="209" t="s">
        <v>147</v>
      </c>
    </row>
    <row r="166" spans="1:65" s="14" customFormat="1">
      <c r="B166" s="210"/>
      <c r="C166" s="211"/>
      <c r="D166" s="201" t="s">
        <v>156</v>
      </c>
      <c r="E166" s="212" t="s">
        <v>1</v>
      </c>
      <c r="F166" s="213" t="s">
        <v>175</v>
      </c>
      <c r="G166" s="211"/>
      <c r="H166" s="214">
        <v>0.76500000000000001</v>
      </c>
      <c r="I166" s="215"/>
      <c r="J166" s="211"/>
      <c r="K166" s="211"/>
      <c r="L166" s="216"/>
      <c r="M166" s="217"/>
      <c r="N166" s="218"/>
      <c r="O166" s="218"/>
      <c r="P166" s="218"/>
      <c r="Q166" s="218"/>
      <c r="R166" s="218"/>
      <c r="S166" s="218"/>
      <c r="T166" s="219"/>
      <c r="AT166" s="220" t="s">
        <v>156</v>
      </c>
      <c r="AU166" s="220" t="s">
        <v>89</v>
      </c>
      <c r="AV166" s="14" t="s">
        <v>89</v>
      </c>
      <c r="AW166" s="14" t="s">
        <v>35</v>
      </c>
      <c r="AX166" s="14" t="s">
        <v>79</v>
      </c>
      <c r="AY166" s="220" t="s">
        <v>147</v>
      </c>
    </row>
    <row r="167" spans="1:65" s="15" customFormat="1">
      <c r="B167" s="221"/>
      <c r="C167" s="222"/>
      <c r="D167" s="201" t="s">
        <v>156</v>
      </c>
      <c r="E167" s="223" t="s">
        <v>1</v>
      </c>
      <c r="F167" s="224" t="s">
        <v>166</v>
      </c>
      <c r="G167" s="222"/>
      <c r="H167" s="225">
        <v>5.9030000000000005</v>
      </c>
      <c r="I167" s="226"/>
      <c r="J167" s="222"/>
      <c r="K167" s="222"/>
      <c r="L167" s="227"/>
      <c r="M167" s="228"/>
      <c r="N167" s="229"/>
      <c r="O167" s="229"/>
      <c r="P167" s="229"/>
      <c r="Q167" s="229"/>
      <c r="R167" s="229"/>
      <c r="S167" s="229"/>
      <c r="T167" s="230"/>
      <c r="AT167" s="231" t="s">
        <v>156</v>
      </c>
      <c r="AU167" s="231" t="s">
        <v>89</v>
      </c>
      <c r="AV167" s="15" t="s">
        <v>154</v>
      </c>
      <c r="AW167" s="15" t="s">
        <v>35</v>
      </c>
      <c r="AX167" s="15" t="s">
        <v>87</v>
      </c>
      <c r="AY167" s="231" t="s">
        <v>147</v>
      </c>
    </row>
    <row r="168" spans="1:65" s="2" customFormat="1" ht="44.25" customHeight="1">
      <c r="A168" s="34"/>
      <c r="B168" s="35"/>
      <c r="C168" s="186" t="s">
        <v>176</v>
      </c>
      <c r="D168" s="186" t="s">
        <v>149</v>
      </c>
      <c r="E168" s="187" t="s">
        <v>177</v>
      </c>
      <c r="F168" s="188" t="s">
        <v>178</v>
      </c>
      <c r="G168" s="189" t="s">
        <v>169</v>
      </c>
      <c r="H168" s="190">
        <v>5.9029999999999996</v>
      </c>
      <c r="I168" s="191"/>
      <c r="J168" s="192">
        <f>ROUND(I168*H168,2)</f>
        <v>0</v>
      </c>
      <c r="K168" s="188" t="s">
        <v>153</v>
      </c>
      <c r="L168" s="39"/>
      <c r="M168" s="193" t="s">
        <v>1</v>
      </c>
      <c r="N168" s="194" t="s">
        <v>44</v>
      </c>
      <c r="O168" s="71"/>
      <c r="P168" s="195">
        <f>O168*H168</f>
        <v>0</v>
      </c>
      <c r="Q168" s="195">
        <v>0</v>
      </c>
      <c r="R168" s="195">
        <f>Q168*H168</f>
        <v>0</v>
      </c>
      <c r="S168" s="195">
        <v>0</v>
      </c>
      <c r="T168" s="196">
        <f>S168*H168</f>
        <v>0</v>
      </c>
      <c r="U168" s="34"/>
      <c r="V168" s="34"/>
      <c r="W168" s="34"/>
      <c r="X168" s="34"/>
      <c r="Y168" s="34"/>
      <c r="Z168" s="34"/>
      <c r="AA168" s="34"/>
      <c r="AB168" s="34"/>
      <c r="AC168" s="34"/>
      <c r="AD168" s="34"/>
      <c r="AE168" s="34"/>
      <c r="AR168" s="197" t="s">
        <v>154</v>
      </c>
      <c r="AT168" s="197" t="s">
        <v>149</v>
      </c>
      <c r="AU168" s="197" t="s">
        <v>89</v>
      </c>
      <c r="AY168" s="18" t="s">
        <v>147</v>
      </c>
      <c r="BE168" s="198">
        <f>IF(N168="základní",J168,0)</f>
        <v>0</v>
      </c>
      <c r="BF168" s="198">
        <f>IF(N168="snížená",J168,0)</f>
        <v>0</v>
      </c>
      <c r="BG168" s="198">
        <f>IF(N168="zákl. přenesená",J168,0)</f>
        <v>0</v>
      </c>
      <c r="BH168" s="198">
        <f>IF(N168="sníž. přenesená",J168,0)</f>
        <v>0</v>
      </c>
      <c r="BI168" s="198">
        <f>IF(N168="nulová",J168,0)</f>
        <v>0</v>
      </c>
      <c r="BJ168" s="18" t="s">
        <v>87</v>
      </c>
      <c r="BK168" s="198">
        <f>ROUND(I168*H168,2)</f>
        <v>0</v>
      </c>
      <c r="BL168" s="18" t="s">
        <v>154</v>
      </c>
      <c r="BM168" s="197" t="s">
        <v>179</v>
      </c>
    </row>
    <row r="169" spans="1:65" s="13" customFormat="1">
      <c r="B169" s="199"/>
      <c r="C169" s="200"/>
      <c r="D169" s="201" t="s">
        <v>156</v>
      </c>
      <c r="E169" s="202" t="s">
        <v>1</v>
      </c>
      <c r="F169" s="203" t="s">
        <v>180</v>
      </c>
      <c r="G169" s="200"/>
      <c r="H169" s="202" t="s">
        <v>1</v>
      </c>
      <c r="I169" s="204"/>
      <c r="J169" s="200"/>
      <c r="K169" s="200"/>
      <c r="L169" s="205"/>
      <c r="M169" s="206"/>
      <c r="N169" s="207"/>
      <c r="O169" s="207"/>
      <c r="P169" s="207"/>
      <c r="Q169" s="207"/>
      <c r="R169" s="207"/>
      <c r="S169" s="207"/>
      <c r="T169" s="208"/>
      <c r="AT169" s="209" t="s">
        <v>156</v>
      </c>
      <c r="AU169" s="209" t="s">
        <v>89</v>
      </c>
      <c r="AV169" s="13" t="s">
        <v>87</v>
      </c>
      <c r="AW169" s="13" t="s">
        <v>35</v>
      </c>
      <c r="AX169" s="13" t="s">
        <v>79</v>
      </c>
      <c r="AY169" s="209" t="s">
        <v>147</v>
      </c>
    </row>
    <row r="170" spans="1:65" s="13" customFormat="1">
      <c r="B170" s="199"/>
      <c r="C170" s="200"/>
      <c r="D170" s="201" t="s">
        <v>156</v>
      </c>
      <c r="E170" s="202" t="s">
        <v>1</v>
      </c>
      <c r="F170" s="203" t="s">
        <v>158</v>
      </c>
      <c r="G170" s="200"/>
      <c r="H170" s="202" t="s">
        <v>1</v>
      </c>
      <c r="I170" s="204"/>
      <c r="J170" s="200"/>
      <c r="K170" s="200"/>
      <c r="L170" s="205"/>
      <c r="M170" s="206"/>
      <c r="N170" s="207"/>
      <c r="O170" s="207"/>
      <c r="P170" s="207"/>
      <c r="Q170" s="207"/>
      <c r="R170" s="207"/>
      <c r="S170" s="207"/>
      <c r="T170" s="208"/>
      <c r="AT170" s="209" t="s">
        <v>156</v>
      </c>
      <c r="AU170" s="209" t="s">
        <v>89</v>
      </c>
      <c r="AV170" s="13" t="s">
        <v>87</v>
      </c>
      <c r="AW170" s="13" t="s">
        <v>35</v>
      </c>
      <c r="AX170" s="13" t="s">
        <v>79</v>
      </c>
      <c r="AY170" s="209" t="s">
        <v>147</v>
      </c>
    </row>
    <row r="171" spans="1:65" s="14" customFormat="1">
      <c r="B171" s="210"/>
      <c r="C171" s="211"/>
      <c r="D171" s="201" t="s">
        <v>156</v>
      </c>
      <c r="E171" s="212" t="s">
        <v>1</v>
      </c>
      <c r="F171" s="213" t="s">
        <v>172</v>
      </c>
      <c r="G171" s="211"/>
      <c r="H171" s="214">
        <v>1.9950000000000001</v>
      </c>
      <c r="I171" s="215"/>
      <c r="J171" s="211"/>
      <c r="K171" s="211"/>
      <c r="L171" s="216"/>
      <c r="M171" s="217"/>
      <c r="N171" s="218"/>
      <c r="O171" s="218"/>
      <c r="P171" s="218"/>
      <c r="Q171" s="218"/>
      <c r="R171" s="218"/>
      <c r="S171" s="218"/>
      <c r="T171" s="219"/>
      <c r="AT171" s="220" t="s">
        <v>156</v>
      </c>
      <c r="AU171" s="220" t="s">
        <v>89</v>
      </c>
      <c r="AV171" s="14" t="s">
        <v>89</v>
      </c>
      <c r="AW171" s="14" t="s">
        <v>35</v>
      </c>
      <c r="AX171" s="14" t="s">
        <v>79</v>
      </c>
      <c r="AY171" s="220" t="s">
        <v>147</v>
      </c>
    </row>
    <row r="172" spans="1:65" s="13" customFormat="1">
      <c r="B172" s="199"/>
      <c r="C172" s="200"/>
      <c r="D172" s="201" t="s">
        <v>156</v>
      </c>
      <c r="E172" s="202" t="s">
        <v>1</v>
      </c>
      <c r="F172" s="203" t="s">
        <v>160</v>
      </c>
      <c r="G172" s="200"/>
      <c r="H172" s="202" t="s">
        <v>1</v>
      </c>
      <c r="I172" s="204"/>
      <c r="J172" s="200"/>
      <c r="K172" s="200"/>
      <c r="L172" s="205"/>
      <c r="M172" s="206"/>
      <c r="N172" s="207"/>
      <c r="O172" s="207"/>
      <c r="P172" s="207"/>
      <c r="Q172" s="207"/>
      <c r="R172" s="207"/>
      <c r="S172" s="207"/>
      <c r="T172" s="208"/>
      <c r="AT172" s="209" t="s">
        <v>156</v>
      </c>
      <c r="AU172" s="209" t="s">
        <v>89</v>
      </c>
      <c r="AV172" s="13" t="s">
        <v>87</v>
      </c>
      <c r="AW172" s="13" t="s">
        <v>35</v>
      </c>
      <c r="AX172" s="13" t="s">
        <v>79</v>
      </c>
      <c r="AY172" s="209" t="s">
        <v>147</v>
      </c>
    </row>
    <row r="173" spans="1:65" s="14" customFormat="1">
      <c r="B173" s="210"/>
      <c r="C173" s="211"/>
      <c r="D173" s="201" t="s">
        <v>156</v>
      </c>
      <c r="E173" s="212" t="s">
        <v>1</v>
      </c>
      <c r="F173" s="213" t="s">
        <v>173</v>
      </c>
      <c r="G173" s="211"/>
      <c r="H173" s="214">
        <v>2.5649999999999999</v>
      </c>
      <c r="I173" s="215"/>
      <c r="J173" s="211"/>
      <c r="K173" s="211"/>
      <c r="L173" s="216"/>
      <c r="M173" s="217"/>
      <c r="N173" s="218"/>
      <c r="O173" s="218"/>
      <c r="P173" s="218"/>
      <c r="Q173" s="218"/>
      <c r="R173" s="218"/>
      <c r="S173" s="218"/>
      <c r="T173" s="219"/>
      <c r="AT173" s="220" t="s">
        <v>156</v>
      </c>
      <c r="AU173" s="220" t="s">
        <v>89</v>
      </c>
      <c r="AV173" s="14" t="s">
        <v>89</v>
      </c>
      <c r="AW173" s="14" t="s">
        <v>35</v>
      </c>
      <c r="AX173" s="14" t="s">
        <v>79</v>
      </c>
      <c r="AY173" s="220" t="s">
        <v>147</v>
      </c>
    </row>
    <row r="174" spans="1:65" s="13" customFormat="1">
      <c r="B174" s="199"/>
      <c r="C174" s="200"/>
      <c r="D174" s="201" t="s">
        <v>156</v>
      </c>
      <c r="E174" s="202" t="s">
        <v>1</v>
      </c>
      <c r="F174" s="203" t="s">
        <v>162</v>
      </c>
      <c r="G174" s="200"/>
      <c r="H174" s="202" t="s">
        <v>1</v>
      </c>
      <c r="I174" s="204"/>
      <c r="J174" s="200"/>
      <c r="K174" s="200"/>
      <c r="L174" s="205"/>
      <c r="M174" s="206"/>
      <c r="N174" s="207"/>
      <c r="O174" s="207"/>
      <c r="P174" s="207"/>
      <c r="Q174" s="207"/>
      <c r="R174" s="207"/>
      <c r="S174" s="207"/>
      <c r="T174" s="208"/>
      <c r="AT174" s="209" t="s">
        <v>156</v>
      </c>
      <c r="AU174" s="209" t="s">
        <v>89</v>
      </c>
      <c r="AV174" s="13" t="s">
        <v>87</v>
      </c>
      <c r="AW174" s="13" t="s">
        <v>35</v>
      </c>
      <c r="AX174" s="13" t="s">
        <v>79</v>
      </c>
      <c r="AY174" s="209" t="s">
        <v>147</v>
      </c>
    </row>
    <row r="175" spans="1:65" s="14" customFormat="1">
      <c r="B175" s="210"/>
      <c r="C175" s="211"/>
      <c r="D175" s="201" t="s">
        <v>156</v>
      </c>
      <c r="E175" s="212" t="s">
        <v>1</v>
      </c>
      <c r="F175" s="213" t="s">
        <v>174</v>
      </c>
      <c r="G175" s="211"/>
      <c r="H175" s="214">
        <v>0.57799999999999996</v>
      </c>
      <c r="I175" s="215"/>
      <c r="J175" s="211"/>
      <c r="K175" s="211"/>
      <c r="L175" s="216"/>
      <c r="M175" s="217"/>
      <c r="N175" s="218"/>
      <c r="O175" s="218"/>
      <c r="P175" s="218"/>
      <c r="Q175" s="218"/>
      <c r="R175" s="218"/>
      <c r="S175" s="218"/>
      <c r="T175" s="219"/>
      <c r="AT175" s="220" t="s">
        <v>156</v>
      </c>
      <c r="AU175" s="220" t="s">
        <v>89</v>
      </c>
      <c r="AV175" s="14" t="s">
        <v>89</v>
      </c>
      <c r="AW175" s="14" t="s">
        <v>35</v>
      </c>
      <c r="AX175" s="14" t="s">
        <v>79</v>
      </c>
      <c r="AY175" s="220" t="s">
        <v>147</v>
      </c>
    </row>
    <row r="176" spans="1:65" s="13" customFormat="1">
      <c r="B176" s="199"/>
      <c r="C176" s="200"/>
      <c r="D176" s="201" t="s">
        <v>156</v>
      </c>
      <c r="E176" s="202" t="s">
        <v>1</v>
      </c>
      <c r="F176" s="203" t="s">
        <v>164</v>
      </c>
      <c r="G176" s="200"/>
      <c r="H176" s="202" t="s">
        <v>1</v>
      </c>
      <c r="I176" s="204"/>
      <c r="J176" s="200"/>
      <c r="K176" s="200"/>
      <c r="L176" s="205"/>
      <c r="M176" s="206"/>
      <c r="N176" s="207"/>
      <c r="O176" s="207"/>
      <c r="P176" s="207"/>
      <c r="Q176" s="207"/>
      <c r="R176" s="207"/>
      <c r="S176" s="207"/>
      <c r="T176" s="208"/>
      <c r="AT176" s="209" t="s">
        <v>156</v>
      </c>
      <c r="AU176" s="209" t="s">
        <v>89</v>
      </c>
      <c r="AV176" s="13" t="s">
        <v>87</v>
      </c>
      <c r="AW176" s="13" t="s">
        <v>35</v>
      </c>
      <c r="AX176" s="13" t="s">
        <v>79</v>
      </c>
      <c r="AY176" s="209" t="s">
        <v>147</v>
      </c>
    </row>
    <row r="177" spans="1:65" s="14" customFormat="1">
      <c r="B177" s="210"/>
      <c r="C177" s="211"/>
      <c r="D177" s="201" t="s">
        <v>156</v>
      </c>
      <c r="E177" s="212" t="s">
        <v>1</v>
      </c>
      <c r="F177" s="213" t="s">
        <v>175</v>
      </c>
      <c r="G177" s="211"/>
      <c r="H177" s="214">
        <v>0.76500000000000001</v>
      </c>
      <c r="I177" s="215"/>
      <c r="J177" s="211"/>
      <c r="K177" s="211"/>
      <c r="L177" s="216"/>
      <c r="M177" s="217"/>
      <c r="N177" s="218"/>
      <c r="O177" s="218"/>
      <c r="P177" s="218"/>
      <c r="Q177" s="218"/>
      <c r="R177" s="218"/>
      <c r="S177" s="218"/>
      <c r="T177" s="219"/>
      <c r="AT177" s="220" t="s">
        <v>156</v>
      </c>
      <c r="AU177" s="220" t="s">
        <v>89</v>
      </c>
      <c r="AV177" s="14" t="s">
        <v>89</v>
      </c>
      <c r="AW177" s="14" t="s">
        <v>35</v>
      </c>
      <c r="AX177" s="14" t="s">
        <v>79</v>
      </c>
      <c r="AY177" s="220" t="s">
        <v>147</v>
      </c>
    </row>
    <row r="178" spans="1:65" s="15" customFormat="1">
      <c r="B178" s="221"/>
      <c r="C178" s="222"/>
      <c r="D178" s="201" t="s">
        <v>156</v>
      </c>
      <c r="E178" s="223" t="s">
        <v>1</v>
      </c>
      <c r="F178" s="224" t="s">
        <v>166</v>
      </c>
      <c r="G178" s="222"/>
      <c r="H178" s="225">
        <v>5.9030000000000005</v>
      </c>
      <c r="I178" s="226"/>
      <c r="J178" s="222"/>
      <c r="K178" s="222"/>
      <c r="L178" s="227"/>
      <c r="M178" s="228"/>
      <c r="N178" s="229"/>
      <c r="O178" s="229"/>
      <c r="P178" s="229"/>
      <c r="Q178" s="229"/>
      <c r="R178" s="229"/>
      <c r="S178" s="229"/>
      <c r="T178" s="230"/>
      <c r="AT178" s="231" t="s">
        <v>156</v>
      </c>
      <c r="AU178" s="231" t="s">
        <v>89</v>
      </c>
      <c r="AV178" s="15" t="s">
        <v>154</v>
      </c>
      <c r="AW178" s="15" t="s">
        <v>35</v>
      </c>
      <c r="AX178" s="15" t="s">
        <v>87</v>
      </c>
      <c r="AY178" s="231" t="s">
        <v>147</v>
      </c>
    </row>
    <row r="179" spans="1:65" s="12" customFormat="1" ht="22.9" customHeight="1">
      <c r="B179" s="170"/>
      <c r="C179" s="171"/>
      <c r="D179" s="172" t="s">
        <v>78</v>
      </c>
      <c r="E179" s="184" t="s">
        <v>176</v>
      </c>
      <c r="F179" s="184" t="s">
        <v>181</v>
      </c>
      <c r="G179" s="171"/>
      <c r="H179" s="171"/>
      <c r="I179" s="174"/>
      <c r="J179" s="185">
        <f>BK179</f>
        <v>0</v>
      </c>
      <c r="K179" s="171"/>
      <c r="L179" s="176"/>
      <c r="M179" s="177"/>
      <c r="N179" s="178"/>
      <c r="O179" s="178"/>
      <c r="P179" s="179">
        <f>SUM(P180:P188)</f>
        <v>0</v>
      </c>
      <c r="Q179" s="178"/>
      <c r="R179" s="179">
        <f>SUM(R180:R188)</f>
        <v>0.25126182000000002</v>
      </c>
      <c r="S179" s="178"/>
      <c r="T179" s="180">
        <f>SUM(T180:T188)</f>
        <v>0</v>
      </c>
      <c r="AR179" s="181" t="s">
        <v>87</v>
      </c>
      <c r="AT179" s="182" t="s">
        <v>78</v>
      </c>
      <c r="AU179" s="182" t="s">
        <v>87</v>
      </c>
      <c r="AY179" s="181" t="s">
        <v>147</v>
      </c>
      <c r="BK179" s="183">
        <f>SUM(BK180:BK188)</f>
        <v>0</v>
      </c>
    </row>
    <row r="180" spans="1:65" s="2" customFormat="1" ht="37.9" customHeight="1">
      <c r="A180" s="34"/>
      <c r="B180" s="35"/>
      <c r="C180" s="186" t="s">
        <v>154</v>
      </c>
      <c r="D180" s="186" t="s">
        <v>149</v>
      </c>
      <c r="E180" s="187" t="s">
        <v>182</v>
      </c>
      <c r="F180" s="188" t="s">
        <v>183</v>
      </c>
      <c r="G180" s="189" t="s">
        <v>152</v>
      </c>
      <c r="H180" s="190">
        <v>0.22500000000000001</v>
      </c>
      <c r="I180" s="191"/>
      <c r="J180" s="192">
        <f>ROUND(I180*H180,2)</f>
        <v>0</v>
      </c>
      <c r="K180" s="188" t="s">
        <v>153</v>
      </c>
      <c r="L180" s="39"/>
      <c r="M180" s="193" t="s">
        <v>1</v>
      </c>
      <c r="N180" s="194" t="s">
        <v>44</v>
      </c>
      <c r="O180" s="71"/>
      <c r="P180" s="195">
        <f>O180*H180</f>
        <v>0</v>
      </c>
      <c r="Q180" s="195">
        <v>0.18645999999999999</v>
      </c>
      <c r="R180" s="195">
        <f>Q180*H180</f>
        <v>4.1953499999999998E-2</v>
      </c>
      <c r="S180" s="195">
        <v>0</v>
      </c>
      <c r="T180" s="196">
        <f>S180*H180</f>
        <v>0</v>
      </c>
      <c r="U180" s="34"/>
      <c r="V180" s="34"/>
      <c r="W180" s="34"/>
      <c r="X180" s="34"/>
      <c r="Y180" s="34"/>
      <c r="Z180" s="34"/>
      <c r="AA180" s="34"/>
      <c r="AB180" s="34"/>
      <c r="AC180" s="34"/>
      <c r="AD180" s="34"/>
      <c r="AE180" s="34"/>
      <c r="AR180" s="197" t="s">
        <v>154</v>
      </c>
      <c r="AT180" s="197" t="s">
        <v>149</v>
      </c>
      <c r="AU180" s="197" t="s">
        <v>89</v>
      </c>
      <c r="AY180" s="18" t="s">
        <v>147</v>
      </c>
      <c r="BE180" s="198">
        <f>IF(N180="základní",J180,0)</f>
        <v>0</v>
      </c>
      <c r="BF180" s="198">
        <f>IF(N180="snížená",J180,0)</f>
        <v>0</v>
      </c>
      <c r="BG180" s="198">
        <f>IF(N180="zákl. přenesená",J180,0)</f>
        <v>0</v>
      </c>
      <c r="BH180" s="198">
        <f>IF(N180="sníž. přenesená",J180,0)</f>
        <v>0</v>
      </c>
      <c r="BI180" s="198">
        <f>IF(N180="nulová",J180,0)</f>
        <v>0</v>
      </c>
      <c r="BJ180" s="18" t="s">
        <v>87</v>
      </c>
      <c r="BK180" s="198">
        <f>ROUND(I180*H180,2)</f>
        <v>0</v>
      </c>
      <c r="BL180" s="18" t="s">
        <v>154</v>
      </c>
      <c r="BM180" s="197" t="s">
        <v>184</v>
      </c>
    </row>
    <row r="181" spans="1:65" s="13" customFormat="1">
      <c r="B181" s="199"/>
      <c r="C181" s="200"/>
      <c r="D181" s="201" t="s">
        <v>156</v>
      </c>
      <c r="E181" s="202" t="s">
        <v>1</v>
      </c>
      <c r="F181" s="203" t="s">
        <v>185</v>
      </c>
      <c r="G181" s="200"/>
      <c r="H181" s="202" t="s">
        <v>1</v>
      </c>
      <c r="I181" s="204"/>
      <c r="J181" s="200"/>
      <c r="K181" s="200"/>
      <c r="L181" s="205"/>
      <c r="M181" s="206"/>
      <c r="N181" s="207"/>
      <c r="O181" s="207"/>
      <c r="P181" s="207"/>
      <c r="Q181" s="207"/>
      <c r="R181" s="207"/>
      <c r="S181" s="207"/>
      <c r="T181" s="208"/>
      <c r="AT181" s="209" t="s">
        <v>156</v>
      </c>
      <c r="AU181" s="209" t="s">
        <v>89</v>
      </c>
      <c r="AV181" s="13" t="s">
        <v>87</v>
      </c>
      <c r="AW181" s="13" t="s">
        <v>35</v>
      </c>
      <c r="AX181" s="13" t="s">
        <v>79</v>
      </c>
      <c r="AY181" s="209" t="s">
        <v>147</v>
      </c>
    </row>
    <row r="182" spans="1:65" s="14" customFormat="1">
      <c r="B182" s="210"/>
      <c r="C182" s="211"/>
      <c r="D182" s="201" t="s">
        <v>156</v>
      </c>
      <c r="E182" s="212" t="s">
        <v>1</v>
      </c>
      <c r="F182" s="213" t="s">
        <v>186</v>
      </c>
      <c r="G182" s="211"/>
      <c r="H182" s="214">
        <v>0.18</v>
      </c>
      <c r="I182" s="215"/>
      <c r="J182" s="211"/>
      <c r="K182" s="211"/>
      <c r="L182" s="216"/>
      <c r="M182" s="217"/>
      <c r="N182" s="218"/>
      <c r="O182" s="218"/>
      <c r="P182" s="218"/>
      <c r="Q182" s="218"/>
      <c r="R182" s="218"/>
      <c r="S182" s="218"/>
      <c r="T182" s="219"/>
      <c r="AT182" s="220" t="s">
        <v>156</v>
      </c>
      <c r="AU182" s="220" t="s">
        <v>89</v>
      </c>
      <c r="AV182" s="14" t="s">
        <v>89</v>
      </c>
      <c r="AW182" s="14" t="s">
        <v>35</v>
      </c>
      <c r="AX182" s="14" t="s">
        <v>79</v>
      </c>
      <c r="AY182" s="220" t="s">
        <v>147</v>
      </c>
    </row>
    <row r="183" spans="1:65" s="14" customFormat="1">
      <c r="B183" s="210"/>
      <c r="C183" s="211"/>
      <c r="D183" s="201" t="s">
        <v>156</v>
      </c>
      <c r="E183" s="212" t="s">
        <v>1</v>
      </c>
      <c r="F183" s="213" t="s">
        <v>187</v>
      </c>
      <c r="G183" s="211"/>
      <c r="H183" s="214">
        <v>4.4999999999999998E-2</v>
      </c>
      <c r="I183" s="215"/>
      <c r="J183" s="211"/>
      <c r="K183" s="211"/>
      <c r="L183" s="216"/>
      <c r="M183" s="217"/>
      <c r="N183" s="218"/>
      <c r="O183" s="218"/>
      <c r="P183" s="218"/>
      <c r="Q183" s="218"/>
      <c r="R183" s="218"/>
      <c r="S183" s="218"/>
      <c r="T183" s="219"/>
      <c r="AT183" s="220" t="s">
        <v>156</v>
      </c>
      <c r="AU183" s="220" t="s">
        <v>89</v>
      </c>
      <c r="AV183" s="14" t="s">
        <v>89</v>
      </c>
      <c r="AW183" s="14" t="s">
        <v>35</v>
      </c>
      <c r="AX183" s="14" t="s">
        <v>79</v>
      </c>
      <c r="AY183" s="220" t="s">
        <v>147</v>
      </c>
    </row>
    <row r="184" spans="1:65" s="15" customFormat="1">
      <c r="B184" s="221"/>
      <c r="C184" s="222"/>
      <c r="D184" s="201" t="s">
        <v>156</v>
      </c>
      <c r="E184" s="223" t="s">
        <v>1</v>
      </c>
      <c r="F184" s="224" t="s">
        <v>166</v>
      </c>
      <c r="G184" s="222"/>
      <c r="H184" s="225">
        <v>0.22499999999999998</v>
      </c>
      <c r="I184" s="226"/>
      <c r="J184" s="222"/>
      <c r="K184" s="222"/>
      <c r="L184" s="227"/>
      <c r="M184" s="228"/>
      <c r="N184" s="229"/>
      <c r="O184" s="229"/>
      <c r="P184" s="229"/>
      <c r="Q184" s="229"/>
      <c r="R184" s="229"/>
      <c r="S184" s="229"/>
      <c r="T184" s="230"/>
      <c r="AT184" s="231" t="s">
        <v>156</v>
      </c>
      <c r="AU184" s="231" t="s">
        <v>89</v>
      </c>
      <c r="AV184" s="15" t="s">
        <v>154</v>
      </c>
      <c r="AW184" s="15" t="s">
        <v>35</v>
      </c>
      <c r="AX184" s="15" t="s">
        <v>87</v>
      </c>
      <c r="AY184" s="231" t="s">
        <v>147</v>
      </c>
    </row>
    <row r="185" spans="1:65" s="2" customFormat="1" ht="37.9" customHeight="1">
      <c r="A185" s="34"/>
      <c r="B185" s="35"/>
      <c r="C185" s="186" t="s">
        <v>188</v>
      </c>
      <c r="D185" s="186" t="s">
        <v>149</v>
      </c>
      <c r="E185" s="187" t="s">
        <v>189</v>
      </c>
      <c r="F185" s="188" t="s">
        <v>190</v>
      </c>
      <c r="G185" s="189" t="s">
        <v>152</v>
      </c>
      <c r="H185" s="190">
        <v>0.93600000000000005</v>
      </c>
      <c r="I185" s="191"/>
      <c r="J185" s="192">
        <f>ROUND(I185*H185,2)</f>
        <v>0</v>
      </c>
      <c r="K185" s="188" t="s">
        <v>153</v>
      </c>
      <c r="L185" s="39"/>
      <c r="M185" s="193" t="s">
        <v>1</v>
      </c>
      <c r="N185" s="194" t="s">
        <v>44</v>
      </c>
      <c r="O185" s="71"/>
      <c r="P185" s="195">
        <f>O185*H185</f>
        <v>0</v>
      </c>
      <c r="Q185" s="195">
        <v>0.22362000000000001</v>
      </c>
      <c r="R185" s="195">
        <f>Q185*H185</f>
        <v>0.20930832000000002</v>
      </c>
      <c r="S185" s="195">
        <v>0</v>
      </c>
      <c r="T185" s="196">
        <f>S185*H185</f>
        <v>0</v>
      </c>
      <c r="U185" s="34"/>
      <c r="V185" s="34"/>
      <c r="W185" s="34"/>
      <c r="X185" s="34"/>
      <c r="Y185" s="34"/>
      <c r="Z185" s="34"/>
      <c r="AA185" s="34"/>
      <c r="AB185" s="34"/>
      <c r="AC185" s="34"/>
      <c r="AD185" s="34"/>
      <c r="AE185" s="34"/>
      <c r="AR185" s="197" t="s">
        <v>154</v>
      </c>
      <c r="AT185" s="197" t="s">
        <v>149</v>
      </c>
      <c r="AU185" s="197" t="s">
        <v>89</v>
      </c>
      <c r="AY185" s="18" t="s">
        <v>147</v>
      </c>
      <c r="BE185" s="198">
        <f>IF(N185="základní",J185,0)</f>
        <v>0</v>
      </c>
      <c r="BF185" s="198">
        <f>IF(N185="snížená",J185,0)</f>
        <v>0</v>
      </c>
      <c r="BG185" s="198">
        <f>IF(N185="zákl. přenesená",J185,0)</f>
        <v>0</v>
      </c>
      <c r="BH185" s="198">
        <f>IF(N185="sníž. přenesená",J185,0)</f>
        <v>0</v>
      </c>
      <c r="BI185" s="198">
        <f>IF(N185="nulová",J185,0)</f>
        <v>0</v>
      </c>
      <c r="BJ185" s="18" t="s">
        <v>87</v>
      </c>
      <c r="BK185" s="198">
        <f>ROUND(I185*H185,2)</f>
        <v>0</v>
      </c>
      <c r="BL185" s="18" t="s">
        <v>154</v>
      </c>
      <c r="BM185" s="197" t="s">
        <v>191</v>
      </c>
    </row>
    <row r="186" spans="1:65" s="13" customFormat="1">
      <c r="B186" s="199"/>
      <c r="C186" s="200"/>
      <c r="D186" s="201" t="s">
        <v>156</v>
      </c>
      <c r="E186" s="202" t="s">
        <v>1</v>
      </c>
      <c r="F186" s="203" t="s">
        <v>192</v>
      </c>
      <c r="G186" s="200"/>
      <c r="H186" s="202" t="s">
        <v>1</v>
      </c>
      <c r="I186" s="204"/>
      <c r="J186" s="200"/>
      <c r="K186" s="200"/>
      <c r="L186" s="205"/>
      <c r="M186" s="206"/>
      <c r="N186" s="207"/>
      <c r="O186" s="207"/>
      <c r="P186" s="207"/>
      <c r="Q186" s="207"/>
      <c r="R186" s="207"/>
      <c r="S186" s="207"/>
      <c r="T186" s="208"/>
      <c r="AT186" s="209" t="s">
        <v>156</v>
      </c>
      <c r="AU186" s="209" t="s">
        <v>89</v>
      </c>
      <c r="AV186" s="13" t="s">
        <v>87</v>
      </c>
      <c r="AW186" s="13" t="s">
        <v>35</v>
      </c>
      <c r="AX186" s="13" t="s">
        <v>79</v>
      </c>
      <c r="AY186" s="209" t="s">
        <v>147</v>
      </c>
    </row>
    <row r="187" spans="1:65" s="14" customFormat="1">
      <c r="B187" s="210"/>
      <c r="C187" s="211"/>
      <c r="D187" s="201" t="s">
        <v>156</v>
      </c>
      <c r="E187" s="212" t="s">
        <v>1</v>
      </c>
      <c r="F187" s="213" t="s">
        <v>193</v>
      </c>
      <c r="G187" s="211"/>
      <c r="H187" s="214">
        <v>0.93600000000000005</v>
      </c>
      <c r="I187" s="215"/>
      <c r="J187" s="211"/>
      <c r="K187" s="211"/>
      <c r="L187" s="216"/>
      <c r="M187" s="217"/>
      <c r="N187" s="218"/>
      <c r="O187" s="218"/>
      <c r="P187" s="218"/>
      <c r="Q187" s="218"/>
      <c r="R187" s="218"/>
      <c r="S187" s="218"/>
      <c r="T187" s="219"/>
      <c r="AT187" s="220" t="s">
        <v>156</v>
      </c>
      <c r="AU187" s="220" t="s">
        <v>89</v>
      </c>
      <c r="AV187" s="14" t="s">
        <v>89</v>
      </c>
      <c r="AW187" s="14" t="s">
        <v>35</v>
      </c>
      <c r="AX187" s="14" t="s">
        <v>79</v>
      </c>
      <c r="AY187" s="220" t="s">
        <v>147</v>
      </c>
    </row>
    <row r="188" spans="1:65" s="15" customFormat="1">
      <c r="B188" s="221"/>
      <c r="C188" s="222"/>
      <c r="D188" s="201" t="s">
        <v>156</v>
      </c>
      <c r="E188" s="223" t="s">
        <v>1</v>
      </c>
      <c r="F188" s="224" t="s">
        <v>166</v>
      </c>
      <c r="G188" s="222"/>
      <c r="H188" s="225">
        <v>0.93600000000000005</v>
      </c>
      <c r="I188" s="226"/>
      <c r="J188" s="222"/>
      <c r="K188" s="222"/>
      <c r="L188" s="227"/>
      <c r="M188" s="228"/>
      <c r="N188" s="229"/>
      <c r="O188" s="229"/>
      <c r="P188" s="229"/>
      <c r="Q188" s="229"/>
      <c r="R188" s="229"/>
      <c r="S188" s="229"/>
      <c r="T188" s="230"/>
      <c r="AT188" s="231" t="s">
        <v>156</v>
      </c>
      <c r="AU188" s="231" t="s">
        <v>89</v>
      </c>
      <c r="AV188" s="15" t="s">
        <v>154</v>
      </c>
      <c r="AW188" s="15" t="s">
        <v>35</v>
      </c>
      <c r="AX188" s="15" t="s">
        <v>87</v>
      </c>
      <c r="AY188" s="231" t="s">
        <v>147</v>
      </c>
    </row>
    <row r="189" spans="1:65" s="12" customFormat="1" ht="22.9" customHeight="1">
      <c r="B189" s="170"/>
      <c r="C189" s="171"/>
      <c r="D189" s="172" t="s">
        <v>78</v>
      </c>
      <c r="E189" s="184" t="s">
        <v>188</v>
      </c>
      <c r="F189" s="184" t="s">
        <v>194</v>
      </c>
      <c r="G189" s="171"/>
      <c r="H189" s="171"/>
      <c r="I189" s="174"/>
      <c r="J189" s="185">
        <f>BK189</f>
        <v>0</v>
      </c>
      <c r="K189" s="171"/>
      <c r="L189" s="176"/>
      <c r="M189" s="177"/>
      <c r="N189" s="178"/>
      <c r="O189" s="178"/>
      <c r="P189" s="179">
        <f>SUM(P190:P200)</f>
        <v>0</v>
      </c>
      <c r="Q189" s="178"/>
      <c r="R189" s="179">
        <f>SUM(R190:R200)</f>
        <v>2.3846099999999999</v>
      </c>
      <c r="S189" s="178"/>
      <c r="T189" s="180">
        <f>SUM(T190:T200)</f>
        <v>0</v>
      </c>
      <c r="AR189" s="181" t="s">
        <v>87</v>
      </c>
      <c r="AT189" s="182" t="s">
        <v>78</v>
      </c>
      <c r="AU189" s="182" t="s">
        <v>87</v>
      </c>
      <c r="AY189" s="181" t="s">
        <v>147</v>
      </c>
      <c r="BK189" s="183">
        <f>SUM(BK190:BK200)</f>
        <v>0</v>
      </c>
    </row>
    <row r="190" spans="1:65" s="2" customFormat="1" ht="66.75" customHeight="1">
      <c r="A190" s="34"/>
      <c r="B190" s="35"/>
      <c r="C190" s="186" t="s">
        <v>195</v>
      </c>
      <c r="D190" s="186" t="s">
        <v>149</v>
      </c>
      <c r="E190" s="187" t="s">
        <v>196</v>
      </c>
      <c r="F190" s="188" t="s">
        <v>197</v>
      </c>
      <c r="G190" s="189" t="s">
        <v>152</v>
      </c>
      <c r="H190" s="190">
        <v>23.61</v>
      </c>
      <c r="I190" s="191"/>
      <c r="J190" s="192">
        <f>ROUND(I190*H190,2)</f>
        <v>0</v>
      </c>
      <c r="K190" s="188" t="s">
        <v>153</v>
      </c>
      <c r="L190" s="39"/>
      <c r="M190" s="193" t="s">
        <v>1</v>
      </c>
      <c r="N190" s="194" t="s">
        <v>44</v>
      </c>
      <c r="O190" s="71"/>
      <c r="P190" s="195">
        <f>O190*H190</f>
        <v>0</v>
      </c>
      <c r="Q190" s="195">
        <v>0.10100000000000001</v>
      </c>
      <c r="R190" s="195">
        <f>Q190*H190</f>
        <v>2.3846099999999999</v>
      </c>
      <c r="S190" s="195">
        <v>0</v>
      </c>
      <c r="T190" s="196">
        <f>S190*H190</f>
        <v>0</v>
      </c>
      <c r="U190" s="34"/>
      <c r="V190" s="34"/>
      <c r="W190" s="34"/>
      <c r="X190" s="34"/>
      <c r="Y190" s="34"/>
      <c r="Z190" s="34"/>
      <c r="AA190" s="34"/>
      <c r="AB190" s="34"/>
      <c r="AC190" s="34"/>
      <c r="AD190" s="34"/>
      <c r="AE190" s="34"/>
      <c r="AR190" s="197" t="s">
        <v>154</v>
      </c>
      <c r="AT190" s="197" t="s">
        <v>149</v>
      </c>
      <c r="AU190" s="197" t="s">
        <v>89</v>
      </c>
      <c r="AY190" s="18" t="s">
        <v>147</v>
      </c>
      <c r="BE190" s="198">
        <f>IF(N190="základní",J190,0)</f>
        <v>0</v>
      </c>
      <c r="BF190" s="198">
        <f>IF(N190="snížená",J190,0)</f>
        <v>0</v>
      </c>
      <c r="BG190" s="198">
        <f>IF(N190="zákl. přenesená",J190,0)</f>
        <v>0</v>
      </c>
      <c r="BH190" s="198">
        <f>IF(N190="sníž. přenesená",J190,0)</f>
        <v>0</v>
      </c>
      <c r="BI190" s="198">
        <f>IF(N190="nulová",J190,0)</f>
        <v>0</v>
      </c>
      <c r="BJ190" s="18" t="s">
        <v>87</v>
      </c>
      <c r="BK190" s="198">
        <f>ROUND(I190*H190,2)</f>
        <v>0</v>
      </c>
      <c r="BL190" s="18" t="s">
        <v>154</v>
      </c>
      <c r="BM190" s="197" t="s">
        <v>198</v>
      </c>
    </row>
    <row r="191" spans="1:65" s="13" customFormat="1">
      <c r="B191" s="199"/>
      <c r="C191" s="200"/>
      <c r="D191" s="201" t="s">
        <v>156</v>
      </c>
      <c r="E191" s="202" t="s">
        <v>1</v>
      </c>
      <c r="F191" s="203" t="s">
        <v>199</v>
      </c>
      <c r="G191" s="200"/>
      <c r="H191" s="202" t="s">
        <v>1</v>
      </c>
      <c r="I191" s="204"/>
      <c r="J191" s="200"/>
      <c r="K191" s="200"/>
      <c r="L191" s="205"/>
      <c r="M191" s="206"/>
      <c r="N191" s="207"/>
      <c r="O191" s="207"/>
      <c r="P191" s="207"/>
      <c r="Q191" s="207"/>
      <c r="R191" s="207"/>
      <c r="S191" s="207"/>
      <c r="T191" s="208"/>
      <c r="AT191" s="209" t="s">
        <v>156</v>
      </c>
      <c r="AU191" s="209" t="s">
        <v>89</v>
      </c>
      <c r="AV191" s="13" t="s">
        <v>87</v>
      </c>
      <c r="AW191" s="13" t="s">
        <v>35</v>
      </c>
      <c r="AX191" s="13" t="s">
        <v>79</v>
      </c>
      <c r="AY191" s="209" t="s">
        <v>147</v>
      </c>
    </row>
    <row r="192" spans="1:65" s="13" customFormat="1">
      <c r="B192" s="199"/>
      <c r="C192" s="200"/>
      <c r="D192" s="201" t="s">
        <v>156</v>
      </c>
      <c r="E192" s="202" t="s">
        <v>1</v>
      </c>
      <c r="F192" s="203" t="s">
        <v>158</v>
      </c>
      <c r="G192" s="200"/>
      <c r="H192" s="202" t="s">
        <v>1</v>
      </c>
      <c r="I192" s="204"/>
      <c r="J192" s="200"/>
      <c r="K192" s="200"/>
      <c r="L192" s="205"/>
      <c r="M192" s="206"/>
      <c r="N192" s="207"/>
      <c r="O192" s="207"/>
      <c r="P192" s="207"/>
      <c r="Q192" s="207"/>
      <c r="R192" s="207"/>
      <c r="S192" s="207"/>
      <c r="T192" s="208"/>
      <c r="AT192" s="209" t="s">
        <v>156</v>
      </c>
      <c r="AU192" s="209" t="s">
        <v>89</v>
      </c>
      <c r="AV192" s="13" t="s">
        <v>87</v>
      </c>
      <c r="AW192" s="13" t="s">
        <v>35</v>
      </c>
      <c r="AX192" s="13" t="s">
        <v>79</v>
      </c>
      <c r="AY192" s="209" t="s">
        <v>147</v>
      </c>
    </row>
    <row r="193" spans="1:65" s="14" customFormat="1">
      <c r="B193" s="210"/>
      <c r="C193" s="211"/>
      <c r="D193" s="201" t="s">
        <v>156</v>
      </c>
      <c r="E193" s="212" t="s">
        <v>1</v>
      </c>
      <c r="F193" s="213" t="s">
        <v>159</v>
      </c>
      <c r="G193" s="211"/>
      <c r="H193" s="214">
        <v>7.98</v>
      </c>
      <c r="I193" s="215"/>
      <c r="J193" s="211"/>
      <c r="K193" s="211"/>
      <c r="L193" s="216"/>
      <c r="M193" s="217"/>
      <c r="N193" s="218"/>
      <c r="O193" s="218"/>
      <c r="P193" s="218"/>
      <c r="Q193" s="218"/>
      <c r="R193" s="218"/>
      <c r="S193" s="218"/>
      <c r="T193" s="219"/>
      <c r="AT193" s="220" t="s">
        <v>156</v>
      </c>
      <c r="AU193" s="220" t="s">
        <v>89</v>
      </c>
      <c r="AV193" s="14" t="s">
        <v>89</v>
      </c>
      <c r="AW193" s="14" t="s">
        <v>35</v>
      </c>
      <c r="AX193" s="14" t="s">
        <v>79</v>
      </c>
      <c r="AY193" s="220" t="s">
        <v>147</v>
      </c>
    </row>
    <row r="194" spans="1:65" s="13" customFormat="1">
      <c r="B194" s="199"/>
      <c r="C194" s="200"/>
      <c r="D194" s="201" t="s">
        <v>156</v>
      </c>
      <c r="E194" s="202" t="s">
        <v>1</v>
      </c>
      <c r="F194" s="203" t="s">
        <v>160</v>
      </c>
      <c r="G194" s="200"/>
      <c r="H194" s="202" t="s">
        <v>1</v>
      </c>
      <c r="I194" s="204"/>
      <c r="J194" s="200"/>
      <c r="K194" s="200"/>
      <c r="L194" s="205"/>
      <c r="M194" s="206"/>
      <c r="N194" s="207"/>
      <c r="O194" s="207"/>
      <c r="P194" s="207"/>
      <c r="Q194" s="207"/>
      <c r="R194" s="207"/>
      <c r="S194" s="207"/>
      <c r="T194" s="208"/>
      <c r="AT194" s="209" t="s">
        <v>156</v>
      </c>
      <c r="AU194" s="209" t="s">
        <v>89</v>
      </c>
      <c r="AV194" s="13" t="s">
        <v>87</v>
      </c>
      <c r="AW194" s="13" t="s">
        <v>35</v>
      </c>
      <c r="AX194" s="13" t="s">
        <v>79</v>
      </c>
      <c r="AY194" s="209" t="s">
        <v>147</v>
      </c>
    </row>
    <row r="195" spans="1:65" s="14" customFormat="1">
      <c r="B195" s="210"/>
      <c r="C195" s="211"/>
      <c r="D195" s="201" t="s">
        <v>156</v>
      </c>
      <c r="E195" s="212" t="s">
        <v>1</v>
      </c>
      <c r="F195" s="213" t="s">
        <v>161</v>
      </c>
      <c r="G195" s="211"/>
      <c r="H195" s="214">
        <v>10.26</v>
      </c>
      <c r="I195" s="215"/>
      <c r="J195" s="211"/>
      <c r="K195" s="211"/>
      <c r="L195" s="216"/>
      <c r="M195" s="217"/>
      <c r="N195" s="218"/>
      <c r="O195" s="218"/>
      <c r="P195" s="218"/>
      <c r="Q195" s="218"/>
      <c r="R195" s="218"/>
      <c r="S195" s="218"/>
      <c r="T195" s="219"/>
      <c r="AT195" s="220" t="s">
        <v>156</v>
      </c>
      <c r="AU195" s="220" t="s">
        <v>89</v>
      </c>
      <c r="AV195" s="14" t="s">
        <v>89</v>
      </c>
      <c r="AW195" s="14" t="s">
        <v>35</v>
      </c>
      <c r="AX195" s="14" t="s">
        <v>79</v>
      </c>
      <c r="AY195" s="220" t="s">
        <v>147</v>
      </c>
    </row>
    <row r="196" spans="1:65" s="13" customFormat="1">
      <c r="B196" s="199"/>
      <c r="C196" s="200"/>
      <c r="D196" s="201" t="s">
        <v>156</v>
      </c>
      <c r="E196" s="202" t="s">
        <v>1</v>
      </c>
      <c r="F196" s="203" t="s">
        <v>162</v>
      </c>
      <c r="G196" s="200"/>
      <c r="H196" s="202" t="s">
        <v>1</v>
      </c>
      <c r="I196" s="204"/>
      <c r="J196" s="200"/>
      <c r="K196" s="200"/>
      <c r="L196" s="205"/>
      <c r="M196" s="206"/>
      <c r="N196" s="207"/>
      <c r="O196" s="207"/>
      <c r="P196" s="207"/>
      <c r="Q196" s="207"/>
      <c r="R196" s="207"/>
      <c r="S196" s="207"/>
      <c r="T196" s="208"/>
      <c r="AT196" s="209" t="s">
        <v>156</v>
      </c>
      <c r="AU196" s="209" t="s">
        <v>89</v>
      </c>
      <c r="AV196" s="13" t="s">
        <v>87</v>
      </c>
      <c r="AW196" s="13" t="s">
        <v>35</v>
      </c>
      <c r="AX196" s="13" t="s">
        <v>79</v>
      </c>
      <c r="AY196" s="209" t="s">
        <v>147</v>
      </c>
    </row>
    <row r="197" spans="1:65" s="14" customFormat="1">
      <c r="B197" s="210"/>
      <c r="C197" s="211"/>
      <c r="D197" s="201" t="s">
        <v>156</v>
      </c>
      <c r="E197" s="212" t="s">
        <v>1</v>
      </c>
      <c r="F197" s="213" t="s">
        <v>163</v>
      </c>
      <c r="G197" s="211"/>
      <c r="H197" s="214">
        <v>2.31</v>
      </c>
      <c r="I197" s="215"/>
      <c r="J197" s="211"/>
      <c r="K197" s="211"/>
      <c r="L197" s="216"/>
      <c r="M197" s="217"/>
      <c r="N197" s="218"/>
      <c r="O197" s="218"/>
      <c r="P197" s="218"/>
      <c r="Q197" s="218"/>
      <c r="R197" s="218"/>
      <c r="S197" s="218"/>
      <c r="T197" s="219"/>
      <c r="AT197" s="220" t="s">
        <v>156</v>
      </c>
      <c r="AU197" s="220" t="s">
        <v>89</v>
      </c>
      <c r="AV197" s="14" t="s">
        <v>89</v>
      </c>
      <c r="AW197" s="14" t="s">
        <v>35</v>
      </c>
      <c r="AX197" s="14" t="s">
        <v>79</v>
      </c>
      <c r="AY197" s="220" t="s">
        <v>147</v>
      </c>
    </row>
    <row r="198" spans="1:65" s="13" customFormat="1">
      <c r="B198" s="199"/>
      <c r="C198" s="200"/>
      <c r="D198" s="201" t="s">
        <v>156</v>
      </c>
      <c r="E198" s="202" t="s">
        <v>1</v>
      </c>
      <c r="F198" s="203" t="s">
        <v>164</v>
      </c>
      <c r="G198" s="200"/>
      <c r="H198" s="202" t="s">
        <v>1</v>
      </c>
      <c r="I198" s="204"/>
      <c r="J198" s="200"/>
      <c r="K198" s="200"/>
      <c r="L198" s="205"/>
      <c r="M198" s="206"/>
      <c r="N198" s="207"/>
      <c r="O198" s="207"/>
      <c r="P198" s="207"/>
      <c r="Q198" s="207"/>
      <c r="R198" s="207"/>
      <c r="S198" s="207"/>
      <c r="T198" s="208"/>
      <c r="AT198" s="209" t="s">
        <v>156</v>
      </c>
      <c r="AU198" s="209" t="s">
        <v>89</v>
      </c>
      <c r="AV198" s="13" t="s">
        <v>87</v>
      </c>
      <c r="AW198" s="13" t="s">
        <v>35</v>
      </c>
      <c r="AX198" s="13" t="s">
        <v>79</v>
      </c>
      <c r="AY198" s="209" t="s">
        <v>147</v>
      </c>
    </row>
    <row r="199" spans="1:65" s="14" customFormat="1">
      <c r="B199" s="210"/>
      <c r="C199" s="211"/>
      <c r="D199" s="201" t="s">
        <v>156</v>
      </c>
      <c r="E199" s="212" t="s">
        <v>1</v>
      </c>
      <c r="F199" s="213" t="s">
        <v>165</v>
      </c>
      <c r="G199" s="211"/>
      <c r="H199" s="214">
        <v>3.06</v>
      </c>
      <c r="I199" s="215"/>
      <c r="J199" s="211"/>
      <c r="K199" s="211"/>
      <c r="L199" s="216"/>
      <c r="M199" s="217"/>
      <c r="N199" s="218"/>
      <c r="O199" s="218"/>
      <c r="P199" s="218"/>
      <c r="Q199" s="218"/>
      <c r="R199" s="218"/>
      <c r="S199" s="218"/>
      <c r="T199" s="219"/>
      <c r="AT199" s="220" t="s">
        <v>156</v>
      </c>
      <c r="AU199" s="220" t="s">
        <v>89</v>
      </c>
      <c r="AV199" s="14" t="s">
        <v>89</v>
      </c>
      <c r="AW199" s="14" t="s">
        <v>35</v>
      </c>
      <c r="AX199" s="14" t="s">
        <v>79</v>
      </c>
      <c r="AY199" s="220" t="s">
        <v>147</v>
      </c>
    </row>
    <row r="200" spans="1:65" s="15" customFormat="1">
      <c r="B200" s="221"/>
      <c r="C200" s="222"/>
      <c r="D200" s="201" t="s">
        <v>156</v>
      </c>
      <c r="E200" s="223" t="s">
        <v>1</v>
      </c>
      <c r="F200" s="224" t="s">
        <v>166</v>
      </c>
      <c r="G200" s="222"/>
      <c r="H200" s="225">
        <v>23.61</v>
      </c>
      <c r="I200" s="226"/>
      <c r="J200" s="222"/>
      <c r="K200" s="222"/>
      <c r="L200" s="227"/>
      <c r="M200" s="228"/>
      <c r="N200" s="229"/>
      <c r="O200" s="229"/>
      <c r="P200" s="229"/>
      <c r="Q200" s="229"/>
      <c r="R200" s="229"/>
      <c r="S200" s="229"/>
      <c r="T200" s="230"/>
      <c r="AT200" s="231" t="s">
        <v>156</v>
      </c>
      <c r="AU200" s="231" t="s">
        <v>89</v>
      </c>
      <c r="AV200" s="15" t="s">
        <v>154</v>
      </c>
      <c r="AW200" s="15" t="s">
        <v>35</v>
      </c>
      <c r="AX200" s="15" t="s">
        <v>87</v>
      </c>
      <c r="AY200" s="231" t="s">
        <v>147</v>
      </c>
    </row>
    <row r="201" spans="1:65" s="12" customFormat="1" ht="22.9" customHeight="1">
      <c r="B201" s="170"/>
      <c r="C201" s="171"/>
      <c r="D201" s="172" t="s">
        <v>78</v>
      </c>
      <c r="E201" s="184" t="s">
        <v>195</v>
      </c>
      <c r="F201" s="184" t="s">
        <v>200</v>
      </c>
      <c r="G201" s="171"/>
      <c r="H201" s="171"/>
      <c r="I201" s="174"/>
      <c r="J201" s="185">
        <f>BK201</f>
        <v>0</v>
      </c>
      <c r="K201" s="171"/>
      <c r="L201" s="176"/>
      <c r="M201" s="177"/>
      <c r="N201" s="178"/>
      <c r="O201" s="178"/>
      <c r="P201" s="179">
        <f>SUM(P202:P1073)</f>
        <v>0</v>
      </c>
      <c r="Q201" s="178"/>
      <c r="R201" s="179">
        <f>SUM(R202:R1073)</f>
        <v>9.5543250792799999</v>
      </c>
      <c r="S201" s="178"/>
      <c r="T201" s="180">
        <f>SUM(T202:T1073)</f>
        <v>9.9589000000000014E-4</v>
      </c>
      <c r="AR201" s="181" t="s">
        <v>87</v>
      </c>
      <c r="AT201" s="182" t="s">
        <v>78</v>
      </c>
      <c r="AU201" s="182" t="s">
        <v>87</v>
      </c>
      <c r="AY201" s="181" t="s">
        <v>147</v>
      </c>
      <c r="BK201" s="183">
        <f>SUM(BK202:BK1073)</f>
        <v>0</v>
      </c>
    </row>
    <row r="202" spans="1:65" s="2" customFormat="1" ht="37.9" customHeight="1">
      <c r="A202" s="34"/>
      <c r="B202" s="35"/>
      <c r="C202" s="186" t="s">
        <v>201</v>
      </c>
      <c r="D202" s="186" t="s">
        <v>149</v>
      </c>
      <c r="E202" s="187" t="s">
        <v>202</v>
      </c>
      <c r="F202" s="188" t="s">
        <v>203</v>
      </c>
      <c r="G202" s="189" t="s">
        <v>152</v>
      </c>
      <c r="H202" s="190">
        <v>17.826000000000001</v>
      </c>
      <c r="I202" s="191"/>
      <c r="J202" s="192">
        <f>ROUND(I202*H202,2)</f>
        <v>0</v>
      </c>
      <c r="K202" s="188" t="s">
        <v>153</v>
      </c>
      <c r="L202" s="39"/>
      <c r="M202" s="193" t="s">
        <v>1</v>
      </c>
      <c r="N202" s="194" t="s">
        <v>44</v>
      </c>
      <c r="O202" s="71"/>
      <c r="P202" s="195">
        <f>O202*H202</f>
        <v>0</v>
      </c>
      <c r="Q202" s="195">
        <v>4.3839999999999999E-3</v>
      </c>
      <c r="R202" s="195">
        <f>Q202*H202</f>
        <v>7.8149183999999997E-2</v>
      </c>
      <c r="S202" s="195">
        <v>0</v>
      </c>
      <c r="T202" s="196">
        <f>S202*H202</f>
        <v>0</v>
      </c>
      <c r="U202" s="34"/>
      <c r="V202" s="34"/>
      <c r="W202" s="34"/>
      <c r="X202" s="34"/>
      <c r="Y202" s="34"/>
      <c r="Z202" s="34"/>
      <c r="AA202" s="34"/>
      <c r="AB202" s="34"/>
      <c r="AC202" s="34"/>
      <c r="AD202" s="34"/>
      <c r="AE202" s="34"/>
      <c r="AR202" s="197" t="s">
        <v>154</v>
      </c>
      <c r="AT202" s="197" t="s">
        <v>149</v>
      </c>
      <c r="AU202" s="197" t="s">
        <v>89</v>
      </c>
      <c r="AY202" s="18" t="s">
        <v>147</v>
      </c>
      <c r="BE202" s="198">
        <f>IF(N202="základní",J202,0)</f>
        <v>0</v>
      </c>
      <c r="BF202" s="198">
        <f>IF(N202="snížená",J202,0)</f>
        <v>0</v>
      </c>
      <c r="BG202" s="198">
        <f>IF(N202="zákl. přenesená",J202,0)</f>
        <v>0</v>
      </c>
      <c r="BH202" s="198">
        <f>IF(N202="sníž. přenesená",J202,0)</f>
        <v>0</v>
      </c>
      <c r="BI202" s="198">
        <f>IF(N202="nulová",J202,0)</f>
        <v>0</v>
      </c>
      <c r="BJ202" s="18" t="s">
        <v>87</v>
      </c>
      <c r="BK202" s="198">
        <f>ROUND(I202*H202,2)</f>
        <v>0</v>
      </c>
      <c r="BL202" s="18" t="s">
        <v>154</v>
      </c>
      <c r="BM202" s="197" t="s">
        <v>204</v>
      </c>
    </row>
    <row r="203" spans="1:65" s="13" customFormat="1">
      <c r="B203" s="199"/>
      <c r="C203" s="200"/>
      <c r="D203" s="201" t="s">
        <v>156</v>
      </c>
      <c r="E203" s="202" t="s">
        <v>1</v>
      </c>
      <c r="F203" s="203" t="s">
        <v>205</v>
      </c>
      <c r="G203" s="200"/>
      <c r="H203" s="202" t="s">
        <v>1</v>
      </c>
      <c r="I203" s="204"/>
      <c r="J203" s="200"/>
      <c r="K203" s="200"/>
      <c r="L203" s="205"/>
      <c r="M203" s="206"/>
      <c r="N203" s="207"/>
      <c r="O203" s="207"/>
      <c r="P203" s="207"/>
      <c r="Q203" s="207"/>
      <c r="R203" s="207"/>
      <c r="S203" s="207"/>
      <c r="T203" s="208"/>
      <c r="AT203" s="209" t="s">
        <v>156</v>
      </c>
      <c r="AU203" s="209" t="s">
        <v>89</v>
      </c>
      <c r="AV203" s="13" t="s">
        <v>87</v>
      </c>
      <c r="AW203" s="13" t="s">
        <v>35</v>
      </c>
      <c r="AX203" s="13" t="s">
        <v>79</v>
      </c>
      <c r="AY203" s="209" t="s">
        <v>147</v>
      </c>
    </row>
    <row r="204" spans="1:65" s="14" customFormat="1">
      <c r="B204" s="210"/>
      <c r="C204" s="211"/>
      <c r="D204" s="201" t="s">
        <v>156</v>
      </c>
      <c r="E204" s="212" t="s">
        <v>1</v>
      </c>
      <c r="F204" s="213" t="s">
        <v>206</v>
      </c>
      <c r="G204" s="211"/>
      <c r="H204" s="214">
        <v>8.6940000000000008</v>
      </c>
      <c r="I204" s="215"/>
      <c r="J204" s="211"/>
      <c r="K204" s="211"/>
      <c r="L204" s="216"/>
      <c r="M204" s="217"/>
      <c r="N204" s="218"/>
      <c r="O204" s="218"/>
      <c r="P204" s="218"/>
      <c r="Q204" s="218"/>
      <c r="R204" s="218"/>
      <c r="S204" s="218"/>
      <c r="T204" s="219"/>
      <c r="AT204" s="220" t="s">
        <v>156</v>
      </c>
      <c r="AU204" s="220" t="s">
        <v>89</v>
      </c>
      <c r="AV204" s="14" t="s">
        <v>89</v>
      </c>
      <c r="AW204" s="14" t="s">
        <v>35</v>
      </c>
      <c r="AX204" s="14" t="s">
        <v>79</v>
      </c>
      <c r="AY204" s="220" t="s">
        <v>147</v>
      </c>
    </row>
    <row r="205" spans="1:65" s="14" customFormat="1">
      <c r="B205" s="210"/>
      <c r="C205" s="211"/>
      <c r="D205" s="201" t="s">
        <v>156</v>
      </c>
      <c r="E205" s="212" t="s">
        <v>1</v>
      </c>
      <c r="F205" s="213" t="s">
        <v>207</v>
      </c>
      <c r="G205" s="211"/>
      <c r="H205" s="214">
        <v>9.1319999999999997</v>
      </c>
      <c r="I205" s="215"/>
      <c r="J205" s="211"/>
      <c r="K205" s="211"/>
      <c r="L205" s="216"/>
      <c r="M205" s="217"/>
      <c r="N205" s="218"/>
      <c r="O205" s="218"/>
      <c r="P205" s="218"/>
      <c r="Q205" s="218"/>
      <c r="R205" s="218"/>
      <c r="S205" s="218"/>
      <c r="T205" s="219"/>
      <c r="AT205" s="220" t="s">
        <v>156</v>
      </c>
      <c r="AU205" s="220" t="s">
        <v>89</v>
      </c>
      <c r="AV205" s="14" t="s">
        <v>89</v>
      </c>
      <c r="AW205" s="14" t="s">
        <v>35</v>
      </c>
      <c r="AX205" s="14" t="s">
        <v>79</v>
      </c>
      <c r="AY205" s="220" t="s">
        <v>147</v>
      </c>
    </row>
    <row r="206" spans="1:65" s="15" customFormat="1">
      <c r="B206" s="221"/>
      <c r="C206" s="222"/>
      <c r="D206" s="201" t="s">
        <v>156</v>
      </c>
      <c r="E206" s="223" t="s">
        <v>1</v>
      </c>
      <c r="F206" s="224" t="s">
        <v>166</v>
      </c>
      <c r="G206" s="222"/>
      <c r="H206" s="225">
        <v>17.826000000000001</v>
      </c>
      <c r="I206" s="226"/>
      <c r="J206" s="222"/>
      <c r="K206" s="222"/>
      <c r="L206" s="227"/>
      <c r="M206" s="228"/>
      <c r="N206" s="229"/>
      <c r="O206" s="229"/>
      <c r="P206" s="229"/>
      <c r="Q206" s="229"/>
      <c r="R206" s="229"/>
      <c r="S206" s="229"/>
      <c r="T206" s="230"/>
      <c r="AT206" s="231" t="s">
        <v>156</v>
      </c>
      <c r="AU206" s="231" t="s">
        <v>89</v>
      </c>
      <c r="AV206" s="15" t="s">
        <v>154</v>
      </c>
      <c r="AW206" s="15" t="s">
        <v>35</v>
      </c>
      <c r="AX206" s="15" t="s">
        <v>87</v>
      </c>
      <c r="AY206" s="231" t="s">
        <v>147</v>
      </c>
    </row>
    <row r="207" spans="1:65" s="2" customFormat="1" ht="24.2" customHeight="1">
      <c r="A207" s="34"/>
      <c r="B207" s="35"/>
      <c r="C207" s="186" t="s">
        <v>208</v>
      </c>
      <c r="D207" s="186" t="s">
        <v>149</v>
      </c>
      <c r="E207" s="187" t="s">
        <v>209</v>
      </c>
      <c r="F207" s="188" t="s">
        <v>210</v>
      </c>
      <c r="G207" s="189" t="s">
        <v>152</v>
      </c>
      <c r="H207" s="190">
        <v>9.92</v>
      </c>
      <c r="I207" s="191"/>
      <c r="J207" s="192">
        <f>ROUND(I207*H207,2)</f>
        <v>0</v>
      </c>
      <c r="K207" s="188" t="s">
        <v>153</v>
      </c>
      <c r="L207" s="39"/>
      <c r="M207" s="193" t="s">
        <v>1</v>
      </c>
      <c r="N207" s="194" t="s">
        <v>44</v>
      </c>
      <c r="O207" s="71"/>
      <c r="P207" s="195">
        <f>O207*H207</f>
        <v>0</v>
      </c>
      <c r="Q207" s="195">
        <v>3.4680000000000002E-2</v>
      </c>
      <c r="R207" s="195">
        <f>Q207*H207</f>
        <v>0.34402560000000004</v>
      </c>
      <c r="S207" s="195">
        <v>0</v>
      </c>
      <c r="T207" s="196">
        <f>S207*H207</f>
        <v>0</v>
      </c>
      <c r="U207" s="34"/>
      <c r="V207" s="34"/>
      <c r="W207" s="34"/>
      <c r="X207" s="34"/>
      <c r="Y207" s="34"/>
      <c r="Z207" s="34"/>
      <c r="AA207" s="34"/>
      <c r="AB207" s="34"/>
      <c r="AC207" s="34"/>
      <c r="AD207" s="34"/>
      <c r="AE207" s="34"/>
      <c r="AR207" s="197" t="s">
        <v>154</v>
      </c>
      <c r="AT207" s="197" t="s">
        <v>149</v>
      </c>
      <c r="AU207" s="197" t="s">
        <v>89</v>
      </c>
      <c r="AY207" s="18" t="s">
        <v>147</v>
      </c>
      <c r="BE207" s="198">
        <f>IF(N207="základní",J207,0)</f>
        <v>0</v>
      </c>
      <c r="BF207" s="198">
        <f>IF(N207="snížená",J207,0)</f>
        <v>0</v>
      </c>
      <c r="BG207" s="198">
        <f>IF(N207="zákl. přenesená",J207,0)</f>
        <v>0</v>
      </c>
      <c r="BH207" s="198">
        <f>IF(N207="sníž. přenesená",J207,0)</f>
        <v>0</v>
      </c>
      <c r="BI207" s="198">
        <f>IF(N207="nulová",J207,0)</f>
        <v>0</v>
      </c>
      <c r="BJ207" s="18" t="s">
        <v>87</v>
      </c>
      <c r="BK207" s="198">
        <f>ROUND(I207*H207,2)</f>
        <v>0</v>
      </c>
      <c r="BL207" s="18" t="s">
        <v>154</v>
      </c>
      <c r="BM207" s="197" t="s">
        <v>211</v>
      </c>
    </row>
    <row r="208" spans="1:65" s="13" customFormat="1">
      <c r="B208" s="199"/>
      <c r="C208" s="200"/>
      <c r="D208" s="201" t="s">
        <v>156</v>
      </c>
      <c r="E208" s="202" t="s">
        <v>1</v>
      </c>
      <c r="F208" s="203" t="s">
        <v>212</v>
      </c>
      <c r="G208" s="200"/>
      <c r="H208" s="202" t="s">
        <v>1</v>
      </c>
      <c r="I208" s="204"/>
      <c r="J208" s="200"/>
      <c r="K208" s="200"/>
      <c r="L208" s="205"/>
      <c r="M208" s="206"/>
      <c r="N208" s="207"/>
      <c r="O208" s="207"/>
      <c r="P208" s="207"/>
      <c r="Q208" s="207"/>
      <c r="R208" s="207"/>
      <c r="S208" s="207"/>
      <c r="T208" s="208"/>
      <c r="AT208" s="209" t="s">
        <v>156</v>
      </c>
      <c r="AU208" s="209" t="s">
        <v>89</v>
      </c>
      <c r="AV208" s="13" t="s">
        <v>87</v>
      </c>
      <c r="AW208" s="13" t="s">
        <v>35</v>
      </c>
      <c r="AX208" s="13" t="s">
        <v>79</v>
      </c>
      <c r="AY208" s="209" t="s">
        <v>147</v>
      </c>
    </row>
    <row r="209" spans="1:65" s="14" customFormat="1">
      <c r="B209" s="210"/>
      <c r="C209" s="211"/>
      <c r="D209" s="201" t="s">
        <v>156</v>
      </c>
      <c r="E209" s="212" t="s">
        <v>1</v>
      </c>
      <c r="F209" s="213" t="s">
        <v>213</v>
      </c>
      <c r="G209" s="211"/>
      <c r="H209" s="214">
        <v>1.29</v>
      </c>
      <c r="I209" s="215"/>
      <c r="J209" s="211"/>
      <c r="K209" s="211"/>
      <c r="L209" s="216"/>
      <c r="M209" s="217"/>
      <c r="N209" s="218"/>
      <c r="O209" s="218"/>
      <c r="P209" s="218"/>
      <c r="Q209" s="218"/>
      <c r="R209" s="218"/>
      <c r="S209" s="218"/>
      <c r="T209" s="219"/>
      <c r="AT209" s="220" t="s">
        <v>156</v>
      </c>
      <c r="AU209" s="220" t="s">
        <v>89</v>
      </c>
      <c r="AV209" s="14" t="s">
        <v>89</v>
      </c>
      <c r="AW209" s="14" t="s">
        <v>35</v>
      </c>
      <c r="AX209" s="14" t="s">
        <v>79</v>
      </c>
      <c r="AY209" s="220" t="s">
        <v>147</v>
      </c>
    </row>
    <row r="210" spans="1:65" s="14" customFormat="1">
      <c r="B210" s="210"/>
      <c r="C210" s="211"/>
      <c r="D210" s="201" t="s">
        <v>156</v>
      </c>
      <c r="E210" s="212" t="s">
        <v>1</v>
      </c>
      <c r="F210" s="213" t="s">
        <v>214</v>
      </c>
      <c r="G210" s="211"/>
      <c r="H210" s="214">
        <v>1.37</v>
      </c>
      <c r="I210" s="215"/>
      <c r="J210" s="211"/>
      <c r="K210" s="211"/>
      <c r="L210" s="216"/>
      <c r="M210" s="217"/>
      <c r="N210" s="218"/>
      <c r="O210" s="218"/>
      <c r="P210" s="218"/>
      <c r="Q210" s="218"/>
      <c r="R210" s="218"/>
      <c r="S210" s="218"/>
      <c r="T210" s="219"/>
      <c r="AT210" s="220" t="s">
        <v>156</v>
      </c>
      <c r="AU210" s="220" t="s">
        <v>89</v>
      </c>
      <c r="AV210" s="14" t="s">
        <v>89</v>
      </c>
      <c r="AW210" s="14" t="s">
        <v>35</v>
      </c>
      <c r="AX210" s="14" t="s">
        <v>79</v>
      </c>
      <c r="AY210" s="220" t="s">
        <v>147</v>
      </c>
    </row>
    <row r="211" spans="1:65" s="14" customFormat="1">
      <c r="B211" s="210"/>
      <c r="C211" s="211"/>
      <c r="D211" s="201" t="s">
        <v>156</v>
      </c>
      <c r="E211" s="212" t="s">
        <v>1</v>
      </c>
      <c r="F211" s="213" t="s">
        <v>215</v>
      </c>
      <c r="G211" s="211"/>
      <c r="H211" s="214">
        <v>0.95</v>
      </c>
      <c r="I211" s="215"/>
      <c r="J211" s="211"/>
      <c r="K211" s="211"/>
      <c r="L211" s="216"/>
      <c r="M211" s="217"/>
      <c r="N211" s="218"/>
      <c r="O211" s="218"/>
      <c r="P211" s="218"/>
      <c r="Q211" s="218"/>
      <c r="R211" s="218"/>
      <c r="S211" s="218"/>
      <c r="T211" s="219"/>
      <c r="AT211" s="220" t="s">
        <v>156</v>
      </c>
      <c r="AU211" s="220" t="s">
        <v>89</v>
      </c>
      <c r="AV211" s="14" t="s">
        <v>89</v>
      </c>
      <c r="AW211" s="14" t="s">
        <v>35</v>
      </c>
      <c r="AX211" s="14" t="s">
        <v>79</v>
      </c>
      <c r="AY211" s="220" t="s">
        <v>147</v>
      </c>
    </row>
    <row r="212" spans="1:65" s="14" customFormat="1">
      <c r="B212" s="210"/>
      <c r="C212" s="211"/>
      <c r="D212" s="201" t="s">
        <v>156</v>
      </c>
      <c r="E212" s="212" t="s">
        <v>1</v>
      </c>
      <c r="F212" s="213" t="s">
        <v>216</v>
      </c>
      <c r="G212" s="211"/>
      <c r="H212" s="214">
        <v>0.98</v>
      </c>
      <c r="I212" s="215"/>
      <c r="J212" s="211"/>
      <c r="K212" s="211"/>
      <c r="L212" s="216"/>
      <c r="M212" s="217"/>
      <c r="N212" s="218"/>
      <c r="O212" s="218"/>
      <c r="P212" s="218"/>
      <c r="Q212" s="218"/>
      <c r="R212" s="218"/>
      <c r="S212" s="218"/>
      <c r="T212" s="219"/>
      <c r="AT212" s="220" t="s">
        <v>156</v>
      </c>
      <c r="AU212" s="220" t="s">
        <v>89</v>
      </c>
      <c r="AV212" s="14" t="s">
        <v>89</v>
      </c>
      <c r="AW212" s="14" t="s">
        <v>35</v>
      </c>
      <c r="AX212" s="14" t="s">
        <v>79</v>
      </c>
      <c r="AY212" s="220" t="s">
        <v>147</v>
      </c>
    </row>
    <row r="213" spans="1:65" s="14" customFormat="1">
      <c r="B213" s="210"/>
      <c r="C213" s="211"/>
      <c r="D213" s="201" t="s">
        <v>156</v>
      </c>
      <c r="E213" s="212" t="s">
        <v>1</v>
      </c>
      <c r="F213" s="213" t="s">
        <v>217</v>
      </c>
      <c r="G213" s="211"/>
      <c r="H213" s="214">
        <v>3.12</v>
      </c>
      <c r="I213" s="215"/>
      <c r="J213" s="211"/>
      <c r="K213" s="211"/>
      <c r="L213" s="216"/>
      <c r="M213" s="217"/>
      <c r="N213" s="218"/>
      <c r="O213" s="218"/>
      <c r="P213" s="218"/>
      <c r="Q213" s="218"/>
      <c r="R213" s="218"/>
      <c r="S213" s="218"/>
      <c r="T213" s="219"/>
      <c r="AT213" s="220" t="s">
        <v>156</v>
      </c>
      <c r="AU213" s="220" t="s">
        <v>89</v>
      </c>
      <c r="AV213" s="14" t="s">
        <v>89</v>
      </c>
      <c r="AW213" s="14" t="s">
        <v>35</v>
      </c>
      <c r="AX213" s="14" t="s">
        <v>79</v>
      </c>
      <c r="AY213" s="220" t="s">
        <v>147</v>
      </c>
    </row>
    <row r="214" spans="1:65" s="14" customFormat="1">
      <c r="B214" s="210"/>
      <c r="C214" s="211"/>
      <c r="D214" s="201" t="s">
        <v>156</v>
      </c>
      <c r="E214" s="212" t="s">
        <v>1</v>
      </c>
      <c r="F214" s="213" t="s">
        <v>218</v>
      </c>
      <c r="G214" s="211"/>
      <c r="H214" s="214">
        <v>0.93</v>
      </c>
      <c r="I214" s="215"/>
      <c r="J214" s="211"/>
      <c r="K214" s="211"/>
      <c r="L214" s="216"/>
      <c r="M214" s="217"/>
      <c r="N214" s="218"/>
      <c r="O214" s="218"/>
      <c r="P214" s="218"/>
      <c r="Q214" s="218"/>
      <c r="R214" s="218"/>
      <c r="S214" s="218"/>
      <c r="T214" s="219"/>
      <c r="AT214" s="220" t="s">
        <v>156</v>
      </c>
      <c r="AU214" s="220" t="s">
        <v>89</v>
      </c>
      <c r="AV214" s="14" t="s">
        <v>89</v>
      </c>
      <c r="AW214" s="14" t="s">
        <v>35</v>
      </c>
      <c r="AX214" s="14" t="s">
        <v>79</v>
      </c>
      <c r="AY214" s="220" t="s">
        <v>147</v>
      </c>
    </row>
    <row r="215" spans="1:65" s="14" customFormat="1">
      <c r="B215" s="210"/>
      <c r="C215" s="211"/>
      <c r="D215" s="201" t="s">
        <v>156</v>
      </c>
      <c r="E215" s="212" t="s">
        <v>1</v>
      </c>
      <c r="F215" s="213" t="s">
        <v>219</v>
      </c>
      <c r="G215" s="211"/>
      <c r="H215" s="214">
        <v>0.8</v>
      </c>
      <c r="I215" s="215"/>
      <c r="J215" s="211"/>
      <c r="K215" s="211"/>
      <c r="L215" s="216"/>
      <c r="M215" s="217"/>
      <c r="N215" s="218"/>
      <c r="O215" s="218"/>
      <c r="P215" s="218"/>
      <c r="Q215" s="218"/>
      <c r="R215" s="218"/>
      <c r="S215" s="218"/>
      <c r="T215" s="219"/>
      <c r="AT215" s="220" t="s">
        <v>156</v>
      </c>
      <c r="AU215" s="220" t="s">
        <v>89</v>
      </c>
      <c r="AV215" s="14" t="s">
        <v>89</v>
      </c>
      <c r="AW215" s="14" t="s">
        <v>35</v>
      </c>
      <c r="AX215" s="14" t="s">
        <v>79</v>
      </c>
      <c r="AY215" s="220" t="s">
        <v>147</v>
      </c>
    </row>
    <row r="216" spans="1:65" s="14" customFormat="1">
      <c r="B216" s="210"/>
      <c r="C216" s="211"/>
      <c r="D216" s="201" t="s">
        <v>156</v>
      </c>
      <c r="E216" s="212" t="s">
        <v>1</v>
      </c>
      <c r="F216" s="213" t="s">
        <v>220</v>
      </c>
      <c r="G216" s="211"/>
      <c r="H216" s="214">
        <v>0.48</v>
      </c>
      <c r="I216" s="215"/>
      <c r="J216" s="211"/>
      <c r="K216" s="211"/>
      <c r="L216" s="216"/>
      <c r="M216" s="217"/>
      <c r="N216" s="218"/>
      <c r="O216" s="218"/>
      <c r="P216" s="218"/>
      <c r="Q216" s="218"/>
      <c r="R216" s="218"/>
      <c r="S216" s="218"/>
      <c r="T216" s="219"/>
      <c r="AT216" s="220" t="s">
        <v>156</v>
      </c>
      <c r="AU216" s="220" t="s">
        <v>89</v>
      </c>
      <c r="AV216" s="14" t="s">
        <v>89</v>
      </c>
      <c r="AW216" s="14" t="s">
        <v>35</v>
      </c>
      <c r="AX216" s="14" t="s">
        <v>79</v>
      </c>
      <c r="AY216" s="220" t="s">
        <v>147</v>
      </c>
    </row>
    <row r="217" spans="1:65" s="15" customFormat="1">
      <c r="B217" s="221"/>
      <c r="C217" s="222"/>
      <c r="D217" s="201" t="s">
        <v>156</v>
      </c>
      <c r="E217" s="223" t="s">
        <v>1</v>
      </c>
      <c r="F217" s="224" t="s">
        <v>166</v>
      </c>
      <c r="G217" s="222"/>
      <c r="H217" s="225">
        <v>9.9200000000000017</v>
      </c>
      <c r="I217" s="226"/>
      <c r="J217" s="222"/>
      <c r="K217" s="222"/>
      <c r="L217" s="227"/>
      <c r="M217" s="228"/>
      <c r="N217" s="229"/>
      <c r="O217" s="229"/>
      <c r="P217" s="229"/>
      <c r="Q217" s="229"/>
      <c r="R217" s="229"/>
      <c r="S217" s="229"/>
      <c r="T217" s="230"/>
      <c r="AT217" s="231" t="s">
        <v>156</v>
      </c>
      <c r="AU217" s="231" t="s">
        <v>89</v>
      </c>
      <c r="AV217" s="15" t="s">
        <v>154</v>
      </c>
      <c r="AW217" s="15" t="s">
        <v>35</v>
      </c>
      <c r="AX217" s="15" t="s">
        <v>87</v>
      </c>
      <c r="AY217" s="231" t="s">
        <v>147</v>
      </c>
    </row>
    <row r="218" spans="1:65" s="2" customFormat="1" ht="24.2" customHeight="1">
      <c r="A218" s="34"/>
      <c r="B218" s="35"/>
      <c r="C218" s="186" t="s">
        <v>221</v>
      </c>
      <c r="D218" s="186" t="s">
        <v>149</v>
      </c>
      <c r="E218" s="187" t="s">
        <v>222</v>
      </c>
      <c r="F218" s="188" t="s">
        <v>223</v>
      </c>
      <c r="G218" s="189" t="s">
        <v>152</v>
      </c>
      <c r="H218" s="190">
        <v>19.192</v>
      </c>
      <c r="I218" s="191"/>
      <c r="J218" s="192">
        <f>ROUND(I218*H218,2)</f>
        <v>0</v>
      </c>
      <c r="K218" s="188" t="s">
        <v>153</v>
      </c>
      <c r="L218" s="39"/>
      <c r="M218" s="193" t="s">
        <v>1</v>
      </c>
      <c r="N218" s="194" t="s">
        <v>44</v>
      </c>
      <c r="O218" s="71"/>
      <c r="P218" s="195">
        <f>O218*H218</f>
        <v>0</v>
      </c>
      <c r="Q218" s="195">
        <v>7.0400000000000003E-3</v>
      </c>
      <c r="R218" s="195">
        <f>Q218*H218</f>
        <v>0.13511168000000001</v>
      </c>
      <c r="S218" s="195">
        <v>0</v>
      </c>
      <c r="T218" s="196">
        <f>S218*H218</f>
        <v>0</v>
      </c>
      <c r="U218" s="34"/>
      <c r="V218" s="34"/>
      <c r="W218" s="34"/>
      <c r="X218" s="34"/>
      <c r="Y218" s="34"/>
      <c r="Z218" s="34"/>
      <c r="AA218" s="34"/>
      <c r="AB218" s="34"/>
      <c r="AC218" s="34"/>
      <c r="AD218" s="34"/>
      <c r="AE218" s="34"/>
      <c r="AR218" s="197" t="s">
        <v>154</v>
      </c>
      <c r="AT218" s="197" t="s">
        <v>149</v>
      </c>
      <c r="AU218" s="197" t="s">
        <v>89</v>
      </c>
      <c r="AY218" s="18" t="s">
        <v>147</v>
      </c>
      <c r="BE218" s="198">
        <f>IF(N218="základní",J218,0)</f>
        <v>0</v>
      </c>
      <c r="BF218" s="198">
        <f>IF(N218="snížená",J218,0)</f>
        <v>0</v>
      </c>
      <c r="BG218" s="198">
        <f>IF(N218="zákl. přenesená",J218,0)</f>
        <v>0</v>
      </c>
      <c r="BH218" s="198">
        <f>IF(N218="sníž. přenesená",J218,0)</f>
        <v>0</v>
      </c>
      <c r="BI218" s="198">
        <f>IF(N218="nulová",J218,0)</f>
        <v>0</v>
      </c>
      <c r="BJ218" s="18" t="s">
        <v>87</v>
      </c>
      <c r="BK218" s="198">
        <f>ROUND(I218*H218,2)</f>
        <v>0</v>
      </c>
      <c r="BL218" s="18" t="s">
        <v>154</v>
      </c>
      <c r="BM218" s="197" t="s">
        <v>224</v>
      </c>
    </row>
    <row r="219" spans="1:65" s="13" customFormat="1">
      <c r="B219" s="199"/>
      <c r="C219" s="200"/>
      <c r="D219" s="201" t="s">
        <v>156</v>
      </c>
      <c r="E219" s="202" t="s">
        <v>1</v>
      </c>
      <c r="F219" s="203" t="s">
        <v>164</v>
      </c>
      <c r="G219" s="200"/>
      <c r="H219" s="202" t="s">
        <v>1</v>
      </c>
      <c r="I219" s="204"/>
      <c r="J219" s="200"/>
      <c r="K219" s="200"/>
      <c r="L219" s="205"/>
      <c r="M219" s="206"/>
      <c r="N219" s="207"/>
      <c r="O219" s="207"/>
      <c r="P219" s="207"/>
      <c r="Q219" s="207"/>
      <c r="R219" s="207"/>
      <c r="S219" s="207"/>
      <c r="T219" s="208"/>
      <c r="AT219" s="209" t="s">
        <v>156</v>
      </c>
      <c r="AU219" s="209" t="s">
        <v>89</v>
      </c>
      <c r="AV219" s="13" t="s">
        <v>87</v>
      </c>
      <c r="AW219" s="13" t="s">
        <v>35</v>
      </c>
      <c r="AX219" s="13" t="s">
        <v>79</v>
      </c>
      <c r="AY219" s="209" t="s">
        <v>147</v>
      </c>
    </row>
    <row r="220" spans="1:65" s="13" customFormat="1">
      <c r="B220" s="199"/>
      <c r="C220" s="200"/>
      <c r="D220" s="201" t="s">
        <v>156</v>
      </c>
      <c r="E220" s="202" t="s">
        <v>1</v>
      </c>
      <c r="F220" s="203" t="s">
        <v>225</v>
      </c>
      <c r="G220" s="200"/>
      <c r="H220" s="202" t="s">
        <v>1</v>
      </c>
      <c r="I220" s="204"/>
      <c r="J220" s="200"/>
      <c r="K220" s="200"/>
      <c r="L220" s="205"/>
      <c r="M220" s="206"/>
      <c r="N220" s="207"/>
      <c r="O220" s="207"/>
      <c r="P220" s="207"/>
      <c r="Q220" s="207"/>
      <c r="R220" s="207"/>
      <c r="S220" s="207"/>
      <c r="T220" s="208"/>
      <c r="AT220" s="209" t="s">
        <v>156</v>
      </c>
      <c r="AU220" s="209" t="s">
        <v>89</v>
      </c>
      <c r="AV220" s="13" t="s">
        <v>87</v>
      </c>
      <c r="AW220" s="13" t="s">
        <v>35</v>
      </c>
      <c r="AX220" s="13" t="s">
        <v>79</v>
      </c>
      <c r="AY220" s="209" t="s">
        <v>147</v>
      </c>
    </row>
    <row r="221" spans="1:65" s="14" customFormat="1">
      <c r="B221" s="210"/>
      <c r="C221" s="211"/>
      <c r="D221" s="201" t="s">
        <v>156</v>
      </c>
      <c r="E221" s="212" t="s">
        <v>1</v>
      </c>
      <c r="F221" s="213" t="s">
        <v>226</v>
      </c>
      <c r="G221" s="211"/>
      <c r="H221" s="214">
        <v>7.5</v>
      </c>
      <c r="I221" s="215"/>
      <c r="J221" s="211"/>
      <c r="K221" s="211"/>
      <c r="L221" s="216"/>
      <c r="M221" s="217"/>
      <c r="N221" s="218"/>
      <c r="O221" s="218"/>
      <c r="P221" s="218"/>
      <c r="Q221" s="218"/>
      <c r="R221" s="218"/>
      <c r="S221" s="218"/>
      <c r="T221" s="219"/>
      <c r="AT221" s="220" t="s">
        <v>156</v>
      </c>
      <c r="AU221" s="220" t="s">
        <v>89</v>
      </c>
      <c r="AV221" s="14" t="s">
        <v>89</v>
      </c>
      <c r="AW221" s="14" t="s">
        <v>35</v>
      </c>
      <c r="AX221" s="14" t="s">
        <v>79</v>
      </c>
      <c r="AY221" s="220" t="s">
        <v>147</v>
      </c>
    </row>
    <row r="222" spans="1:65" s="14" customFormat="1">
      <c r="B222" s="210"/>
      <c r="C222" s="211"/>
      <c r="D222" s="201" t="s">
        <v>156</v>
      </c>
      <c r="E222" s="212" t="s">
        <v>1</v>
      </c>
      <c r="F222" s="213" t="s">
        <v>227</v>
      </c>
      <c r="G222" s="211"/>
      <c r="H222" s="214">
        <v>-0.82799999999999996</v>
      </c>
      <c r="I222" s="215"/>
      <c r="J222" s="211"/>
      <c r="K222" s="211"/>
      <c r="L222" s="216"/>
      <c r="M222" s="217"/>
      <c r="N222" s="218"/>
      <c r="O222" s="218"/>
      <c r="P222" s="218"/>
      <c r="Q222" s="218"/>
      <c r="R222" s="218"/>
      <c r="S222" s="218"/>
      <c r="T222" s="219"/>
      <c r="AT222" s="220" t="s">
        <v>156</v>
      </c>
      <c r="AU222" s="220" t="s">
        <v>89</v>
      </c>
      <c r="AV222" s="14" t="s">
        <v>89</v>
      </c>
      <c r="AW222" s="14" t="s">
        <v>35</v>
      </c>
      <c r="AX222" s="14" t="s">
        <v>79</v>
      </c>
      <c r="AY222" s="220" t="s">
        <v>147</v>
      </c>
    </row>
    <row r="223" spans="1:65" s="14" customFormat="1">
      <c r="B223" s="210"/>
      <c r="C223" s="211"/>
      <c r="D223" s="201" t="s">
        <v>156</v>
      </c>
      <c r="E223" s="212" t="s">
        <v>1</v>
      </c>
      <c r="F223" s="213" t="s">
        <v>228</v>
      </c>
      <c r="G223" s="211"/>
      <c r="H223" s="214">
        <v>0.54400000000000004</v>
      </c>
      <c r="I223" s="215"/>
      <c r="J223" s="211"/>
      <c r="K223" s="211"/>
      <c r="L223" s="216"/>
      <c r="M223" s="217"/>
      <c r="N223" s="218"/>
      <c r="O223" s="218"/>
      <c r="P223" s="218"/>
      <c r="Q223" s="218"/>
      <c r="R223" s="218"/>
      <c r="S223" s="218"/>
      <c r="T223" s="219"/>
      <c r="AT223" s="220" t="s">
        <v>156</v>
      </c>
      <c r="AU223" s="220" t="s">
        <v>89</v>
      </c>
      <c r="AV223" s="14" t="s">
        <v>89</v>
      </c>
      <c r="AW223" s="14" t="s">
        <v>35</v>
      </c>
      <c r="AX223" s="14" t="s">
        <v>79</v>
      </c>
      <c r="AY223" s="220" t="s">
        <v>147</v>
      </c>
    </row>
    <row r="224" spans="1:65" s="14" customFormat="1">
      <c r="B224" s="210"/>
      <c r="C224" s="211"/>
      <c r="D224" s="201" t="s">
        <v>156</v>
      </c>
      <c r="E224" s="212" t="s">
        <v>1</v>
      </c>
      <c r="F224" s="213" t="s">
        <v>229</v>
      </c>
      <c r="G224" s="211"/>
      <c r="H224" s="214">
        <v>-1.98</v>
      </c>
      <c r="I224" s="215"/>
      <c r="J224" s="211"/>
      <c r="K224" s="211"/>
      <c r="L224" s="216"/>
      <c r="M224" s="217"/>
      <c r="N224" s="218"/>
      <c r="O224" s="218"/>
      <c r="P224" s="218"/>
      <c r="Q224" s="218"/>
      <c r="R224" s="218"/>
      <c r="S224" s="218"/>
      <c r="T224" s="219"/>
      <c r="AT224" s="220" t="s">
        <v>156</v>
      </c>
      <c r="AU224" s="220" t="s">
        <v>89</v>
      </c>
      <c r="AV224" s="14" t="s">
        <v>89</v>
      </c>
      <c r="AW224" s="14" t="s">
        <v>35</v>
      </c>
      <c r="AX224" s="14" t="s">
        <v>79</v>
      </c>
      <c r="AY224" s="220" t="s">
        <v>147</v>
      </c>
    </row>
    <row r="225" spans="1:65" s="14" customFormat="1">
      <c r="B225" s="210"/>
      <c r="C225" s="211"/>
      <c r="D225" s="201" t="s">
        <v>156</v>
      </c>
      <c r="E225" s="212" t="s">
        <v>1</v>
      </c>
      <c r="F225" s="213" t="s">
        <v>219</v>
      </c>
      <c r="G225" s="211"/>
      <c r="H225" s="214">
        <v>0.8</v>
      </c>
      <c r="I225" s="215"/>
      <c r="J225" s="211"/>
      <c r="K225" s="211"/>
      <c r="L225" s="216"/>
      <c r="M225" s="217"/>
      <c r="N225" s="218"/>
      <c r="O225" s="218"/>
      <c r="P225" s="218"/>
      <c r="Q225" s="218"/>
      <c r="R225" s="218"/>
      <c r="S225" s="218"/>
      <c r="T225" s="219"/>
      <c r="AT225" s="220" t="s">
        <v>156</v>
      </c>
      <c r="AU225" s="220" t="s">
        <v>89</v>
      </c>
      <c r="AV225" s="14" t="s">
        <v>89</v>
      </c>
      <c r="AW225" s="14" t="s">
        <v>35</v>
      </c>
      <c r="AX225" s="14" t="s">
        <v>79</v>
      </c>
      <c r="AY225" s="220" t="s">
        <v>147</v>
      </c>
    </row>
    <row r="226" spans="1:65" s="14" customFormat="1">
      <c r="B226" s="210"/>
      <c r="C226" s="211"/>
      <c r="D226" s="201" t="s">
        <v>156</v>
      </c>
      <c r="E226" s="212" t="s">
        <v>1</v>
      </c>
      <c r="F226" s="213" t="s">
        <v>230</v>
      </c>
      <c r="G226" s="211"/>
      <c r="H226" s="214">
        <v>14.2</v>
      </c>
      <c r="I226" s="215"/>
      <c r="J226" s="211"/>
      <c r="K226" s="211"/>
      <c r="L226" s="216"/>
      <c r="M226" s="217"/>
      <c r="N226" s="218"/>
      <c r="O226" s="218"/>
      <c r="P226" s="218"/>
      <c r="Q226" s="218"/>
      <c r="R226" s="218"/>
      <c r="S226" s="218"/>
      <c r="T226" s="219"/>
      <c r="AT226" s="220" t="s">
        <v>156</v>
      </c>
      <c r="AU226" s="220" t="s">
        <v>89</v>
      </c>
      <c r="AV226" s="14" t="s">
        <v>89</v>
      </c>
      <c r="AW226" s="14" t="s">
        <v>35</v>
      </c>
      <c r="AX226" s="14" t="s">
        <v>79</v>
      </c>
      <c r="AY226" s="220" t="s">
        <v>147</v>
      </c>
    </row>
    <row r="227" spans="1:65" s="14" customFormat="1">
      <c r="B227" s="210"/>
      <c r="C227" s="211"/>
      <c r="D227" s="201" t="s">
        <v>156</v>
      </c>
      <c r="E227" s="212" t="s">
        <v>1</v>
      </c>
      <c r="F227" s="213" t="s">
        <v>231</v>
      </c>
      <c r="G227" s="211"/>
      <c r="H227" s="214">
        <v>-1.044</v>
      </c>
      <c r="I227" s="215"/>
      <c r="J227" s="211"/>
      <c r="K227" s="211"/>
      <c r="L227" s="216"/>
      <c r="M227" s="217"/>
      <c r="N227" s="218"/>
      <c r="O227" s="218"/>
      <c r="P227" s="218"/>
      <c r="Q227" s="218"/>
      <c r="R227" s="218"/>
      <c r="S227" s="218"/>
      <c r="T227" s="219"/>
      <c r="AT227" s="220" t="s">
        <v>156</v>
      </c>
      <c r="AU227" s="220" t="s">
        <v>89</v>
      </c>
      <c r="AV227" s="14" t="s">
        <v>89</v>
      </c>
      <c r="AW227" s="14" t="s">
        <v>35</v>
      </c>
      <c r="AX227" s="14" t="s">
        <v>79</v>
      </c>
      <c r="AY227" s="220" t="s">
        <v>147</v>
      </c>
    </row>
    <row r="228" spans="1:65" s="15" customFormat="1">
      <c r="B228" s="221"/>
      <c r="C228" s="222"/>
      <c r="D228" s="201" t="s">
        <v>156</v>
      </c>
      <c r="E228" s="223" t="s">
        <v>1</v>
      </c>
      <c r="F228" s="224" t="s">
        <v>166</v>
      </c>
      <c r="G228" s="222"/>
      <c r="H228" s="225">
        <v>19.191999999999997</v>
      </c>
      <c r="I228" s="226"/>
      <c r="J228" s="222"/>
      <c r="K228" s="222"/>
      <c r="L228" s="227"/>
      <c r="M228" s="228"/>
      <c r="N228" s="229"/>
      <c r="O228" s="229"/>
      <c r="P228" s="229"/>
      <c r="Q228" s="229"/>
      <c r="R228" s="229"/>
      <c r="S228" s="229"/>
      <c r="T228" s="230"/>
      <c r="AT228" s="231" t="s">
        <v>156</v>
      </c>
      <c r="AU228" s="231" t="s">
        <v>89</v>
      </c>
      <c r="AV228" s="15" t="s">
        <v>154</v>
      </c>
      <c r="AW228" s="15" t="s">
        <v>35</v>
      </c>
      <c r="AX228" s="15" t="s">
        <v>87</v>
      </c>
      <c r="AY228" s="231" t="s">
        <v>147</v>
      </c>
    </row>
    <row r="229" spans="1:65" s="2" customFormat="1" ht="24.2" customHeight="1">
      <c r="A229" s="34"/>
      <c r="B229" s="35"/>
      <c r="C229" s="186" t="s">
        <v>232</v>
      </c>
      <c r="D229" s="186" t="s">
        <v>149</v>
      </c>
      <c r="E229" s="187" t="s">
        <v>233</v>
      </c>
      <c r="F229" s="188" t="s">
        <v>234</v>
      </c>
      <c r="G229" s="189" t="s">
        <v>152</v>
      </c>
      <c r="H229" s="190">
        <v>491.81200000000001</v>
      </c>
      <c r="I229" s="191"/>
      <c r="J229" s="192">
        <f>ROUND(I229*H229,2)</f>
        <v>0</v>
      </c>
      <c r="K229" s="188" t="s">
        <v>153</v>
      </c>
      <c r="L229" s="39"/>
      <c r="M229" s="193" t="s">
        <v>1</v>
      </c>
      <c r="N229" s="194" t="s">
        <v>44</v>
      </c>
      <c r="O229" s="71"/>
      <c r="P229" s="195">
        <f>O229*H229</f>
        <v>0</v>
      </c>
      <c r="Q229" s="195">
        <v>2.63E-4</v>
      </c>
      <c r="R229" s="195">
        <f>Q229*H229</f>
        <v>0.129346556</v>
      </c>
      <c r="S229" s="195">
        <v>0</v>
      </c>
      <c r="T229" s="196">
        <f>S229*H229</f>
        <v>0</v>
      </c>
      <c r="U229" s="34"/>
      <c r="V229" s="34"/>
      <c r="W229" s="34"/>
      <c r="X229" s="34"/>
      <c r="Y229" s="34"/>
      <c r="Z229" s="34"/>
      <c r="AA229" s="34"/>
      <c r="AB229" s="34"/>
      <c r="AC229" s="34"/>
      <c r="AD229" s="34"/>
      <c r="AE229" s="34"/>
      <c r="AR229" s="197" t="s">
        <v>154</v>
      </c>
      <c r="AT229" s="197" t="s">
        <v>149</v>
      </c>
      <c r="AU229" s="197" t="s">
        <v>89</v>
      </c>
      <c r="AY229" s="18" t="s">
        <v>147</v>
      </c>
      <c r="BE229" s="198">
        <f>IF(N229="základní",J229,0)</f>
        <v>0</v>
      </c>
      <c r="BF229" s="198">
        <f>IF(N229="snížená",J229,0)</f>
        <v>0</v>
      </c>
      <c r="BG229" s="198">
        <f>IF(N229="zákl. přenesená",J229,0)</f>
        <v>0</v>
      </c>
      <c r="BH229" s="198">
        <f>IF(N229="sníž. přenesená",J229,0)</f>
        <v>0</v>
      </c>
      <c r="BI229" s="198">
        <f>IF(N229="nulová",J229,0)</f>
        <v>0</v>
      </c>
      <c r="BJ229" s="18" t="s">
        <v>87</v>
      </c>
      <c r="BK229" s="198">
        <f>ROUND(I229*H229,2)</f>
        <v>0</v>
      </c>
      <c r="BL229" s="18" t="s">
        <v>154</v>
      </c>
      <c r="BM229" s="197" t="s">
        <v>235</v>
      </c>
    </row>
    <row r="230" spans="1:65" s="13" customFormat="1">
      <c r="B230" s="199"/>
      <c r="C230" s="200"/>
      <c r="D230" s="201" t="s">
        <v>156</v>
      </c>
      <c r="E230" s="202" t="s">
        <v>1</v>
      </c>
      <c r="F230" s="203" t="s">
        <v>236</v>
      </c>
      <c r="G230" s="200"/>
      <c r="H230" s="202" t="s">
        <v>1</v>
      </c>
      <c r="I230" s="204"/>
      <c r="J230" s="200"/>
      <c r="K230" s="200"/>
      <c r="L230" s="205"/>
      <c r="M230" s="206"/>
      <c r="N230" s="207"/>
      <c r="O230" s="207"/>
      <c r="P230" s="207"/>
      <c r="Q230" s="207"/>
      <c r="R230" s="207"/>
      <c r="S230" s="207"/>
      <c r="T230" s="208"/>
      <c r="AT230" s="209" t="s">
        <v>156</v>
      </c>
      <c r="AU230" s="209" t="s">
        <v>89</v>
      </c>
      <c r="AV230" s="13" t="s">
        <v>87</v>
      </c>
      <c r="AW230" s="13" t="s">
        <v>35</v>
      </c>
      <c r="AX230" s="13" t="s">
        <v>79</v>
      </c>
      <c r="AY230" s="209" t="s">
        <v>147</v>
      </c>
    </row>
    <row r="231" spans="1:65" s="13" customFormat="1">
      <c r="B231" s="199"/>
      <c r="C231" s="200"/>
      <c r="D231" s="201" t="s">
        <v>156</v>
      </c>
      <c r="E231" s="202" t="s">
        <v>1</v>
      </c>
      <c r="F231" s="203" t="s">
        <v>237</v>
      </c>
      <c r="G231" s="200"/>
      <c r="H231" s="202" t="s">
        <v>1</v>
      </c>
      <c r="I231" s="204"/>
      <c r="J231" s="200"/>
      <c r="K231" s="200"/>
      <c r="L231" s="205"/>
      <c r="M231" s="206"/>
      <c r="N231" s="207"/>
      <c r="O231" s="207"/>
      <c r="P231" s="207"/>
      <c r="Q231" s="207"/>
      <c r="R231" s="207"/>
      <c r="S231" s="207"/>
      <c r="T231" s="208"/>
      <c r="AT231" s="209" t="s">
        <v>156</v>
      </c>
      <c r="AU231" s="209" t="s">
        <v>89</v>
      </c>
      <c r="AV231" s="13" t="s">
        <v>87</v>
      </c>
      <c r="AW231" s="13" t="s">
        <v>35</v>
      </c>
      <c r="AX231" s="13" t="s">
        <v>79</v>
      </c>
      <c r="AY231" s="209" t="s">
        <v>147</v>
      </c>
    </row>
    <row r="232" spans="1:65" s="14" customFormat="1">
      <c r="B232" s="210"/>
      <c r="C232" s="211"/>
      <c r="D232" s="201" t="s">
        <v>156</v>
      </c>
      <c r="E232" s="212" t="s">
        <v>1</v>
      </c>
      <c r="F232" s="213" t="s">
        <v>238</v>
      </c>
      <c r="G232" s="211"/>
      <c r="H232" s="214">
        <v>4.0049999999999999</v>
      </c>
      <c r="I232" s="215"/>
      <c r="J232" s="211"/>
      <c r="K232" s="211"/>
      <c r="L232" s="216"/>
      <c r="M232" s="217"/>
      <c r="N232" s="218"/>
      <c r="O232" s="218"/>
      <c r="P232" s="218"/>
      <c r="Q232" s="218"/>
      <c r="R232" s="218"/>
      <c r="S232" s="218"/>
      <c r="T232" s="219"/>
      <c r="AT232" s="220" t="s">
        <v>156</v>
      </c>
      <c r="AU232" s="220" t="s">
        <v>89</v>
      </c>
      <c r="AV232" s="14" t="s">
        <v>89</v>
      </c>
      <c r="AW232" s="14" t="s">
        <v>35</v>
      </c>
      <c r="AX232" s="14" t="s">
        <v>79</v>
      </c>
      <c r="AY232" s="220" t="s">
        <v>147</v>
      </c>
    </row>
    <row r="233" spans="1:65" s="14" customFormat="1">
      <c r="B233" s="210"/>
      <c r="C233" s="211"/>
      <c r="D233" s="201" t="s">
        <v>156</v>
      </c>
      <c r="E233" s="212" t="s">
        <v>1</v>
      </c>
      <c r="F233" s="213" t="s">
        <v>239</v>
      </c>
      <c r="G233" s="211"/>
      <c r="H233" s="214">
        <v>2.6030000000000002</v>
      </c>
      <c r="I233" s="215"/>
      <c r="J233" s="211"/>
      <c r="K233" s="211"/>
      <c r="L233" s="216"/>
      <c r="M233" s="217"/>
      <c r="N233" s="218"/>
      <c r="O233" s="218"/>
      <c r="P233" s="218"/>
      <c r="Q233" s="218"/>
      <c r="R233" s="218"/>
      <c r="S233" s="218"/>
      <c r="T233" s="219"/>
      <c r="AT233" s="220" t="s">
        <v>156</v>
      </c>
      <c r="AU233" s="220" t="s">
        <v>89</v>
      </c>
      <c r="AV233" s="14" t="s">
        <v>89</v>
      </c>
      <c r="AW233" s="14" t="s">
        <v>35</v>
      </c>
      <c r="AX233" s="14" t="s">
        <v>79</v>
      </c>
      <c r="AY233" s="220" t="s">
        <v>147</v>
      </c>
    </row>
    <row r="234" spans="1:65" s="14" customFormat="1">
      <c r="B234" s="210"/>
      <c r="C234" s="211"/>
      <c r="D234" s="201" t="s">
        <v>156</v>
      </c>
      <c r="E234" s="212" t="s">
        <v>1</v>
      </c>
      <c r="F234" s="213" t="s">
        <v>240</v>
      </c>
      <c r="G234" s="211"/>
      <c r="H234" s="214">
        <v>4.6980000000000004</v>
      </c>
      <c r="I234" s="215"/>
      <c r="J234" s="211"/>
      <c r="K234" s="211"/>
      <c r="L234" s="216"/>
      <c r="M234" s="217"/>
      <c r="N234" s="218"/>
      <c r="O234" s="218"/>
      <c r="P234" s="218"/>
      <c r="Q234" s="218"/>
      <c r="R234" s="218"/>
      <c r="S234" s="218"/>
      <c r="T234" s="219"/>
      <c r="AT234" s="220" t="s">
        <v>156</v>
      </c>
      <c r="AU234" s="220" t="s">
        <v>89</v>
      </c>
      <c r="AV234" s="14" t="s">
        <v>89</v>
      </c>
      <c r="AW234" s="14" t="s">
        <v>35</v>
      </c>
      <c r="AX234" s="14" t="s">
        <v>79</v>
      </c>
      <c r="AY234" s="220" t="s">
        <v>147</v>
      </c>
    </row>
    <row r="235" spans="1:65" s="13" customFormat="1">
      <c r="B235" s="199"/>
      <c r="C235" s="200"/>
      <c r="D235" s="201" t="s">
        <v>156</v>
      </c>
      <c r="E235" s="202" t="s">
        <v>1</v>
      </c>
      <c r="F235" s="203" t="s">
        <v>241</v>
      </c>
      <c r="G235" s="200"/>
      <c r="H235" s="202" t="s">
        <v>1</v>
      </c>
      <c r="I235" s="204"/>
      <c r="J235" s="200"/>
      <c r="K235" s="200"/>
      <c r="L235" s="205"/>
      <c r="M235" s="206"/>
      <c r="N235" s="207"/>
      <c r="O235" s="207"/>
      <c r="P235" s="207"/>
      <c r="Q235" s="207"/>
      <c r="R235" s="207"/>
      <c r="S235" s="207"/>
      <c r="T235" s="208"/>
      <c r="AT235" s="209" t="s">
        <v>156</v>
      </c>
      <c r="AU235" s="209" t="s">
        <v>89</v>
      </c>
      <c r="AV235" s="13" t="s">
        <v>87</v>
      </c>
      <c r="AW235" s="13" t="s">
        <v>35</v>
      </c>
      <c r="AX235" s="13" t="s">
        <v>79</v>
      </c>
      <c r="AY235" s="209" t="s">
        <v>147</v>
      </c>
    </row>
    <row r="236" spans="1:65" s="14" customFormat="1">
      <c r="B236" s="210"/>
      <c r="C236" s="211"/>
      <c r="D236" s="201" t="s">
        <v>156</v>
      </c>
      <c r="E236" s="212" t="s">
        <v>1</v>
      </c>
      <c r="F236" s="213" t="s">
        <v>242</v>
      </c>
      <c r="G236" s="211"/>
      <c r="H236" s="214">
        <v>4.82</v>
      </c>
      <c r="I236" s="215"/>
      <c r="J236" s="211"/>
      <c r="K236" s="211"/>
      <c r="L236" s="216"/>
      <c r="M236" s="217"/>
      <c r="N236" s="218"/>
      <c r="O236" s="218"/>
      <c r="P236" s="218"/>
      <c r="Q236" s="218"/>
      <c r="R236" s="218"/>
      <c r="S236" s="218"/>
      <c r="T236" s="219"/>
      <c r="AT236" s="220" t="s">
        <v>156</v>
      </c>
      <c r="AU236" s="220" t="s">
        <v>89</v>
      </c>
      <c r="AV236" s="14" t="s">
        <v>89</v>
      </c>
      <c r="AW236" s="14" t="s">
        <v>35</v>
      </c>
      <c r="AX236" s="14" t="s">
        <v>79</v>
      </c>
      <c r="AY236" s="220" t="s">
        <v>147</v>
      </c>
    </row>
    <row r="237" spans="1:65" s="14" customFormat="1">
      <c r="B237" s="210"/>
      <c r="C237" s="211"/>
      <c r="D237" s="201" t="s">
        <v>156</v>
      </c>
      <c r="E237" s="212" t="s">
        <v>1</v>
      </c>
      <c r="F237" s="213" t="s">
        <v>243</v>
      </c>
      <c r="G237" s="211"/>
      <c r="H237" s="214">
        <v>8.6999999999999993</v>
      </c>
      <c r="I237" s="215"/>
      <c r="J237" s="211"/>
      <c r="K237" s="211"/>
      <c r="L237" s="216"/>
      <c r="M237" s="217"/>
      <c r="N237" s="218"/>
      <c r="O237" s="218"/>
      <c r="P237" s="218"/>
      <c r="Q237" s="218"/>
      <c r="R237" s="218"/>
      <c r="S237" s="218"/>
      <c r="T237" s="219"/>
      <c r="AT237" s="220" t="s">
        <v>156</v>
      </c>
      <c r="AU237" s="220" t="s">
        <v>89</v>
      </c>
      <c r="AV237" s="14" t="s">
        <v>89</v>
      </c>
      <c r="AW237" s="14" t="s">
        <v>35</v>
      </c>
      <c r="AX237" s="14" t="s">
        <v>79</v>
      </c>
      <c r="AY237" s="220" t="s">
        <v>147</v>
      </c>
    </row>
    <row r="238" spans="1:65" s="16" customFormat="1">
      <c r="B238" s="232"/>
      <c r="C238" s="233"/>
      <c r="D238" s="201" t="s">
        <v>156</v>
      </c>
      <c r="E238" s="234" t="s">
        <v>1</v>
      </c>
      <c r="F238" s="235" t="s">
        <v>244</v>
      </c>
      <c r="G238" s="233"/>
      <c r="H238" s="236">
        <v>24.826000000000001</v>
      </c>
      <c r="I238" s="237"/>
      <c r="J238" s="233"/>
      <c r="K238" s="233"/>
      <c r="L238" s="238"/>
      <c r="M238" s="239"/>
      <c r="N238" s="240"/>
      <c r="O238" s="240"/>
      <c r="P238" s="240"/>
      <c r="Q238" s="240"/>
      <c r="R238" s="240"/>
      <c r="S238" s="240"/>
      <c r="T238" s="241"/>
      <c r="AT238" s="242" t="s">
        <v>156</v>
      </c>
      <c r="AU238" s="242" t="s">
        <v>89</v>
      </c>
      <c r="AV238" s="16" t="s">
        <v>176</v>
      </c>
      <c r="AW238" s="16" t="s">
        <v>35</v>
      </c>
      <c r="AX238" s="16" t="s">
        <v>79</v>
      </c>
      <c r="AY238" s="242" t="s">
        <v>147</v>
      </c>
    </row>
    <row r="239" spans="1:65" s="13" customFormat="1">
      <c r="B239" s="199"/>
      <c r="C239" s="200"/>
      <c r="D239" s="201" t="s">
        <v>156</v>
      </c>
      <c r="E239" s="202" t="s">
        <v>1</v>
      </c>
      <c r="F239" s="203" t="s">
        <v>245</v>
      </c>
      <c r="G239" s="200"/>
      <c r="H239" s="202" t="s">
        <v>1</v>
      </c>
      <c r="I239" s="204"/>
      <c r="J239" s="200"/>
      <c r="K239" s="200"/>
      <c r="L239" s="205"/>
      <c r="M239" s="206"/>
      <c r="N239" s="207"/>
      <c r="O239" s="207"/>
      <c r="P239" s="207"/>
      <c r="Q239" s="207"/>
      <c r="R239" s="207"/>
      <c r="S239" s="207"/>
      <c r="T239" s="208"/>
      <c r="AT239" s="209" t="s">
        <v>156</v>
      </c>
      <c r="AU239" s="209" t="s">
        <v>89</v>
      </c>
      <c r="AV239" s="13" t="s">
        <v>87</v>
      </c>
      <c r="AW239" s="13" t="s">
        <v>35</v>
      </c>
      <c r="AX239" s="13" t="s">
        <v>79</v>
      </c>
      <c r="AY239" s="209" t="s">
        <v>147</v>
      </c>
    </row>
    <row r="240" spans="1:65" s="13" customFormat="1">
      <c r="B240" s="199"/>
      <c r="C240" s="200"/>
      <c r="D240" s="201" t="s">
        <v>156</v>
      </c>
      <c r="E240" s="202" t="s">
        <v>1</v>
      </c>
      <c r="F240" s="203" t="s">
        <v>158</v>
      </c>
      <c r="G240" s="200"/>
      <c r="H240" s="202" t="s">
        <v>1</v>
      </c>
      <c r="I240" s="204"/>
      <c r="J240" s="200"/>
      <c r="K240" s="200"/>
      <c r="L240" s="205"/>
      <c r="M240" s="206"/>
      <c r="N240" s="207"/>
      <c r="O240" s="207"/>
      <c r="P240" s="207"/>
      <c r="Q240" s="207"/>
      <c r="R240" s="207"/>
      <c r="S240" s="207"/>
      <c r="T240" s="208"/>
      <c r="AT240" s="209" t="s">
        <v>156</v>
      </c>
      <c r="AU240" s="209" t="s">
        <v>89</v>
      </c>
      <c r="AV240" s="13" t="s">
        <v>87</v>
      </c>
      <c r="AW240" s="13" t="s">
        <v>35</v>
      </c>
      <c r="AX240" s="13" t="s">
        <v>79</v>
      </c>
      <c r="AY240" s="209" t="s">
        <v>147</v>
      </c>
    </row>
    <row r="241" spans="2:51" s="13" customFormat="1">
      <c r="B241" s="199"/>
      <c r="C241" s="200"/>
      <c r="D241" s="201" t="s">
        <v>156</v>
      </c>
      <c r="E241" s="202" t="s">
        <v>1</v>
      </c>
      <c r="F241" s="203" t="s">
        <v>246</v>
      </c>
      <c r="G241" s="200"/>
      <c r="H241" s="202" t="s">
        <v>1</v>
      </c>
      <c r="I241" s="204"/>
      <c r="J241" s="200"/>
      <c r="K241" s="200"/>
      <c r="L241" s="205"/>
      <c r="M241" s="206"/>
      <c r="N241" s="207"/>
      <c r="O241" s="207"/>
      <c r="P241" s="207"/>
      <c r="Q241" s="207"/>
      <c r="R241" s="207"/>
      <c r="S241" s="207"/>
      <c r="T241" s="208"/>
      <c r="AT241" s="209" t="s">
        <v>156</v>
      </c>
      <c r="AU241" s="209" t="s">
        <v>89</v>
      </c>
      <c r="AV241" s="13" t="s">
        <v>87</v>
      </c>
      <c r="AW241" s="13" t="s">
        <v>35</v>
      </c>
      <c r="AX241" s="13" t="s">
        <v>79</v>
      </c>
      <c r="AY241" s="209" t="s">
        <v>147</v>
      </c>
    </row>
    <row r="242" spans="2:51" s="14" customFormat="1">
      <c r="B242" s="210"/>
      <c r="C242" s="211"/>
      <c r="D242" s="201" t="s">
        <v>156</v>
      </c>
      <c r="E242" s="212" t="s">
        <v>1</v>
      </c>
      <c r="F242" s="213" t="s">
        <v>247</v>
      </c>
      <c r="G242" s="211"/>
      <c r="H242" s="214">
        <v>11.82</v>
      </c>
      <c r="I242" s="215"/>
      <c r="J242" s="211"/>
      <c r="K242" s="211"/>
      <c r="L242" s="216"/>
      <c r="M242" s="217"/>
      <c r="N242" s="218"/>
      <c r="O242" s="218"/>
      <c r="P242" s="218"/>
      <c r="Q242" s="218"/>
      <c r="R242" s="218"/>
      <c r="S242" s="218"/>
      <c r="T242" s="219"/>
      <c r="AT242" s="220" t="s">
        <v>156</v>
      </c>
      <c r="AU242" s="220" t="s">
        <v>89</v>
      </c>
      <c r="AV242" s="14" t="s">
        <v>89</v>
      </c>
      <c r="AW242" s="14" t="s">
        <v>35</v>
      </c>
      <c r="AX242" s="14" t="s">
        <v>79</v>
      </c>
      <c r="AY242" s="220" t="s">
        <v>147</v>
      </c>
    </row>
    <row r="243" spans="2:51" s="14" customFormat="1">
      <c r="B243" s="210"/>
      <c r="C243" s="211"/>
      <c r="D243" s="201" t="s">
        <v>156</v>
      </c>
      <c r="E243" s="212" t="s">
        <v>1</v>
      </c>
      <c r="F243" s="213" t="s">
        <v>248</v>
      </c>
      <c r="G243" s="211"/>
      <c r="H243" s="214">
        <v>12.18</v>
      </c>
      <c r="I243" s="215"/>
      <c r="J243" s="211"/>
      <c r="K243" s="211"/>
      <c r="L243" s="216"/>
      <c r="M243" s="217"/>
      <c r="N243" s="218"/>
      <c r="O243" s="218"/>
      <c r="P243" s="218"/>
      <c r="Q243" s="218"/>
      <c r="R243" s="218"/>
      <c r="S243" s="218"/>
      <c r="T243" s="219"/>
      <c r="AT243" s="220" t="s">
        <v>156</v>
      </c>
      <c r="AU243" s="220" t="s">
        <v>89</v>
      </c>
      <c r="AV243" s="14" t="s">
        <v>89</v>
      </c>
      <c r="AW243" s="14" t="s">
        <v>35</v>
      </c>
      <c r="AX243" s="14" t="s">
        <v>79</v>
      </c>
      <c r="AY243" s="220" t="s">
        <v>147</v>
      </c>
    </row>
    <row r="244" spans="2:51" s="14" customFormat="1">
      <c r="B244" s="210"/>
      <c r="C244" s="211"/>
      <c r="D244" s="201" t="s">
        <v>156</v>
      </c>
      <c r="E244" s="212" t="s">
        <v>1</v>
      </c>
      <c r="F244" s="213" t="s">
        <v>249</v>
      </c>
      <c r="G244" s="211"/>
      <c r="H244" s="214">
        <v>4.8</v>
      </c>
      <c r="I244" s="215"/>
      <c r="J244" s="211"/>
      <c r="K244" s="211"/>
      <c r="L244" s="216"/>
      <c r="M244" s="217"/>
      <c r="N244" s="218"/>
      <c r="O244" s="218"/>
      <c r="P244" s="218"/>
      <c r="Q244" s="218"/>
      <c r="R244" s="218"/>
      <c r="S244" s="218"/>
      <c r="T244" s="219"/>
      <c r="AT244" s="220" t="s">
        <v>156</v>
      </c>
      <c r="AU244" s="220" t="s">
        <v>89</v>
      </c>
      <c r="AV244" s="14" t="s">
        <v>89</v>
      </c>
      <c r="AW244" s="14" t="s">
        <v>35</v>
      </c>
      <c r="AX244" s="14" t="s">
        <v>79</v>
      </c>
      <c r="AY244" s="220" t="s">
        <v>147</v>
      </c>
    </row>
    <row r="245" spans="2:51" s="14" customFormat="1">
      <c r="B245" s="210"/>
      <c r="C245" s="211"/>
      <c r="D245" s="201" t="s">
        <v>156</v>
      </c>
      <c r="E245" s="212" t="s">
        <v>1</v>
      </c>
      <c r="F245" s="213" t="s">
        <v>250</v>
      </c>
      <c r="G245" s="211"/>
      <c r="H245" s="214">
        <v>2.3969999999999998</v>
      </c>
      <c r="I245" s="215"/>
      <c r="J245" s="211"/>
      <c r="K245" s="211"/>
      <c r="L245" s="216"/>
      <c r="M245" s="217"/>
      <c r="N245" s="218"/>
      <c r="O245" s="218"/>
      <c r="P245" s="218"/>
      <c r="Q245" s="218"/>
      <c r="R245" s="218"/>
      <c r="S245" s="218"/>
      <c r="T245" s="219"/>
      <c r="AT245" s="220" t="s">
        <v>156</v>
      </c>
      <c r="AU245" s="220" t="s">
        <v>89</v>
      </c>
      <c r="AV245" s="14" t="s">
        <v>89</v>
      </c>
      <c r="AW245" s="14" t="s">
        <v>35</v>
      </c>
      <c r="AX245" s="14" t="s">
        <v>79</v>
      </c>
      <c r="AY245" s="220" t="s">
        <v>147</v>
      </c>
    </row>
    <row r="246" spans="2:51" s="14" customFormat="1">
      <c r="B246" s="210"/>
      <c r="C246" s="211"/>
      <c r="D246" s="201" t="s">
        <v>156</v>
      </c>
      <c r="E246" s="212" t="s">
        <v>1</v>
      </c>
      <c r="F246" s="213" t="s">
        <v>251</v>
      </c>
      <c r="G246" s="211"/>
      <c r="H246" s="214">
        <v>2.5419999999999998</v>
      </c>
      <c r="I246" s="215"/>
      <c r="J246" s="211"/>
      <c r="K246" s="211"/>
      <c r="L246" s="216"/>
      <c r="M246" s="217"/>
      <c r="N246" s="218"/>
      <c r="O246" s="218"/>
      <c r="P246" s="218"/>
      <c r="Q246" s="218"/>
      <c r="R246" s="218"/>
      <c r="S246" s="218"/>
      <c r="T246" s="219"/>
      <c r="AT246" s="220" t="s">
        <v>156</v>
      </c>
      <c r="AU246" s="220" t="s">
        <v>89</v>
      </c>
      <c r="AV246" s="14" t="s">
        <v>89</v>
      </c>
      <c r="AW246" s="14" t="s">
        <v>35</v>
      </c>
      <c r="AX246" s="14" t="s">
        <v>79</v>
      </c>
      <c r="AY246" s="220" t="s">
        <v>147</v>
      </c>
    </row>
    <row r="247" spans="2:51" s="16" customFormat="1">
      <c r="B247" s="232"/>
      <c r="C247" s="233"/>
      <c r="D247" s="201" t="s">
        <v>156</v>
      </c>
      <c r="E247" s="234" t="s">
        <v>1</v>
      </c>
      <c r="F247" s="235" t="s">
        <v>244</v>
      </c>
      <c r="G247" s="233"/>
      <c r="H247" s="236">
        <v>33.738999999999997</v>
      </c>
      <c r="I247" s="237"/>
      <c r="J247" s="233"/>
      <c r="K247" s="233"/>
      <c r="L247" s="238"/>
      <c r="M247" s="239"/>
      <c r="N247" s="240"/>
      <c r="O247" s="240"/>
      <c r="P247" s="240"/>
      <c r="Q247" s="240"/>
      <c r="R247" s="240"/>
      <c r="S247" s="240"/>
      <c r="T247" s="241"/>
      <c r="AT247" s="242" t="s">
        <v>156</v>
      </c>
      <c r="AU247" s="242" t="s">
        <v>89</v>
      </c>
      <c r="AV247" s="16" t="s">
        <v>176</v>
      </c>
      <c r="AW247" s="16" t="s">
        <v>35</v>
      </c>
      <c r="AX247" s="16" t="s">
        <v>79</v>
      </c>
      <c r="AY247" s="242" t="s">
        <v>147</v>
      </c>
    </row>
    <row r="248" spans="2:51" s="13" customFormat="1">
      <c r="B248" s="199"/>
      <c r="C248" s="200"/>
      <c r="D248" s="201" t="s">
        <v>156</v>
      </c>
      <c r="E248" s="202" t="s">
        <v>1</v>
      </c>
      <c r="F248" s="203" t="s">
        <v>252</v>
      </c>
      <c r="G248" s="200"/>
      <c r="H248" s="202" t="s">
        <v>1</v>
      </c>
      <c r="I248" s="204"/>
      <c r="J248" s="200"/>
      <c r="K248" s="200"/>
      <c r="L248" s="205"/>
      <c r="M248" s="206"/>
      <c r="N248" s="207"/>
      <c r="O248" s="207"/>
      <c r="P248" s="207"/>
      <c r="Q248" s="207"/>
      <c r="R248" s="207"/>
      <c r="S248" s="207"/>
      <c r="T248" s="208"/>
      <c r="AT248" s="209" t="s">
        <v>156</v>
      </c>
      <c r="AU248" s="209" t="s">
        <v>89</v>
      </c>
      <c r="AV248" s="13" t="s">
        <v>87</v>
      </c>
      <c r="AW248" s="13" t="s">
        <v>35</v>
      </c>
      <c r="AX248" s="13" t="s">
        <v>79</v>
      </c>
      <c r="AY248" s="209" t="s">
        <v>147</v>
      </c>
    </row>
    <row r="249" spans="2:51" s="13" customFormat="1">
      <c r="B249" s="199"/>
      <c r="C249" s="200"/>
      <c r="D249" s="201" t="s">
        <v>156</v>
      </c>
      <c r="E249" s="202" t="s">
        <v>1</v>
      </c>
      <c r="F249" s="203" t="s">
        <v>246</v>
      </c>
      <c r="G249" s="200"/>
      <c r="H249" s="202" t="s">
        <v>1</v>
      </c>
      <c r="I249" s="204"/>
      <c r="J249" s="200"/>
      <c r="K249" s="200"/>
      <c r="L249" s="205"/>
      <c r="M249" s="206"/>
      <c r="N249" s="207"/>
      <c r="O249" s="207"/>
      <c r="P249" s="207"/>
      <c r="Q249" s="207"/>
      <c r="R249" s="207"/>
      <c r="S249" s="207"/>
      <c r="T249" s="208"/>
      <c r="AT249" s="209" t="s">
        <v>156</v>
      </c>
      <c r="AU249" s="209" t="s">
        <v>89</v>
      </c>
      <c r="AV249" s="13" t="s">
        <v>87</v>
      </c>
      <c r="AW249" s="13" t="s">
        <v>35</v>
      </c>
      <c r="AX249" s="13" t="s">
        <v>79</v>
      </c>
      <c r="AY249" s="209" t="s">
        <v>147</v>
      </c>
    </row>
    <row r="250" spans="2:51" s="14" customFormat="1">
      <c r="B250" s="210"/>
      <c r="C250" s="211"/>
      <c r="D250" s="201" t="s">
        <v>156</v>
      </c>
      <c r="E250" s="212" t="s">
        <v>1</v>
      </c>
      <c r="F250" s="213" t="s">
        <v>253</v>
      </c>
      <c r="G250" s="211"/>
      <c r="H250" s="214">
        <v>2.286</v>
      </c>
      <c r="I250" s="215"/>
      <c r="J250" s="211"/>
      <c r="K250" s="211"/>
      <c r="L250" s="216"/>
      <c r="M250" s="217"/>
      <c r="N250" s="218"/>
      <c r="O250" s="218"/>
      <c r="P250" s="218"/>
      <c r="Q250" s="218"/>
      <c r="R250" s="218"/>
      <c r="S250" s="218"/>
      <c r="T250" s="219"/>
      <c r="AT250" s="220" t="s">
        <v>156</v>
      </c>
      <c r="AU250" s="220" t="s">
        <v>89</v>
      </c>
      <c r="AV250" s="14" t="s">
        <v>89</v>
      </c>
      <c r="AW250" s="14" t="s">
        <v>35</v>
      </c>
      <c r="AX250" s="14" t="s">
        <v>79</v>
      </c>
      <c r="AY250" s="220" t="s">
        <v>147</v>
      </c>
    </row>
    <row r="251" spans="2:51" s="14" customFormat="1">
      <c r="B251" s="210"/>
      <c r="C251" s="211"/>
      <c r="D251" s="201" t="s">
        <v>156</v>
      </c>
      <c r="E251" s="212" t="s">
        <v>1</v>
      </c>
      <c r="F251" s="213" t="s">
        <v>254</v>
      </c>
      <c r="G251" s="211"/>
      <c r="H251" s="214">
        <v>7.1820000000000004</v>
      </c>
      <c r="I251" s="215"/>
      <c r="J251" s="211"/>
      <c r="K251" s="211"/>
      <c r="L251" s="216"/>
      <c r="M251" s="217"/>
      <c r="N251" s="218"/>
      <c r="O251" s="218"/>
      <c r="P251" s="218"/>
      <c r="Q251" s="218"/>
      <c r="R251" s="218"/>
      <c r="S251" s="218"/>
      <c r="T251" s="219"/>
      <c r="AT251" s="220" t="s">
        <v>156</v>
      </c>
      <c r="AU251" s="220" t="s">
        <v>89</v>
      </c>
      <c r="AV251" s="14" t="s">
        <v>89</v>
      </c>
      <c r="AW251" s="14" t="s">
        <v>35</v>
      </c>
      <c r="AX251" s="14" t="s">
        <v>79</v>
      </c>
      <c r="AY251" s="220" t="s">
        <v>147</v>
      </c>
    </row>
    <row r="252" spans="2:51" s="14" customFormat="1">
      <c r="B252" s="210"/>
      <c r="C252" s="211"/>
      <c r="D252" s="201" t="s">
        <v>156</v>
      </c>
      <c r="E252" s="212" t="s">
        <v>1</v>
      </c>
      <c r="F252" s="213" t="s">
        <v>255</v>
      </c>
      <c r="G252" s="211"/>
      <c r="H252" s="214">
        <v>7.1639999999999997</v>
      </c>
      <c r="I252" s="215"/>
      <c r="J252" s="211"/>
      <c r="K252" s="211"/>
      <c r="L252" s="216"/>
      <c r="M252" s="217"/>
      <c r="N252" s="218"/>
      <c r="O252" s="218"/>
      <c r="P252" s="218"/>
      <c r="Q252" s="218"/>
      <c r="R252" s="218"/>
      <c r="S252" s="218"/>
      <c r="T252" s="219"/>
      <c r="AT252" s="220" t="s">
        <v>156</v>
      </c>
      <c r="AU252" s="220" t="s">
        <v>89</v>
      </c>
      <c r="AV252" s="14" t="s">
        <v>89</v>
      </c>
      <c r="AW252" s="14" t="s">
        <v>35</v>
      </c>
      <c r="AX252" s="14" t="s">
        <v>79</v>
      </c>
      <c r="AY252" s="220" t="s">
        <v>147</v>
      </c>
    </row>
    <row r="253" spans="2:51" s="14" customFormat="1">
      <c r="B253" s="210"/>
      <c r="C253" s="211"/>
      <c r="D253" s="201" t="s">
        <v>156</v>
      </c>
      <c r="E253" s="212" t="s">
        <v>1</v>
      </c>
      <c r="F253" s="213" t="s">
        <v>256</v>
      </c>
      <c r="G253" s="211"/>
      <c r="H253" s="214">
        <v>2.16</v>
      </c>
      <c r="I253" s="215"/>
      <c r="J253" s="211"/>
      <c r="K253" s="211"/>
      <c r="L253" s="216"/>
      <c r="M253" s="217"/>
      <c r="N253" s="218"/>
      <c r="O253" s="218"/>
      <c r="P253" s="218"/>
      <c r="Q253" s="218"/>
      <c r="R253" s="218"/>
      <c r="S253" s="218"/>
      <c r="T253" s="219"/>
      <c r="AT253" s="220" t="s">
        <v>156</v>
      </c>
      <c r="AU253" s="220" t="s">
        <v>89</v>
      </c>
      <c r="AV253" s="14" t="s">
        <v>89</v>
      </c>
      <c r="AW253" s="14" t="s">
        <v>35</v>
      </c>
      <c r="AX253" s="14" t="s">
        <v>79</v>
      </c>
      <c r="AY253" s="220" t="s">
        <v>147</v>
      </c>
    </row>
    <row r="254" spans="2:51" s="16" customFormat="1">
      <c r="B254" s="232"/>
      <c r="C254" s="233"/>
      <c r="D254" s="201" t="s">
        <v>156</v>
      </c>
      <c r="E254" s="234" t="s">
        <v>1</v>
      </c>
      <c r="F254" s="235" t="s">
        <v>244</v>
      </c>
      <c r="G254" s="233"/>
      <c r="H254" s="236">
        <v>18.791999999999998</v>
      </c>
      <c r="I254" s="237"/>
      <c r="J254" s="233"/>
      <c r="K254" s="233"/>
      <c r="L254" s="238"/>
      <c r="M254" s="239"/>
      <c r="N254" s="240"/>
      <c r="O254" s="240"/>
      <c r="P254" s="240"/>
      <c r="Q254" s="240"/>
      <c r="R254" s="240"/>
      <c r="S254" s="240"/>
      <c r="T254" s="241"/>
      <c r="AT254" s="242" t="s">
        <v>156</v>
      </c>
      <c r="AU254" s="242" t="s">
        <v>89</v>
      </c>
      <c r="AV254" s="16" t="s">
        <v>176</v>
      </c>
      <c r="AW254" s="16" t="s">
        <v>35</v>
      </c>
      <c r="AX254" s="16" t="s">
        <v>79</v>
      </c>
      <c r="AY254" s="242" t="s">
        <v>147</v>
      </c>
    </row>
    <row r="255" spans="2:51" s="13" customFormat="1">
      <c r="B255" s="199"/>
      <c r="C255" s="200"/>
      <c r="D255" s="201" t="s">
        <v>156</v>
      </c>
      <c r="E255" s="202" t="s">
        <v>1</v>
      </c>
      <c r="F255" s="203" t="s">
        <v>162</v>
      </c>
      <c r="G255" s="200"/>
      <c r="H255" s="202" t="s">
        <v>1</v>
      </c>
      <c r="I255" s="204"/>
      <c r="J255" s="200"/>
      <c r="K255" s="200"/>
      <c r="L255" s="205"/>
      <c r="M255" s="206"/>
      <c r="N255" s="207"/>
      <c r="O255" s="207"/>
      <c r="P255" s="207"/>
      <c r="Q255" s="207"/>
      <c r="R255" s="207"/>
      <c r="S255" s="207"/>
      <c r="T255" s="208"/>
      <c r="AT255" s="209" t="s">
        <v>156</v>
      </c>
      <c r="AU255" s="209" t="s">
        <v>89</v>
      </c>
      <c r="AV255" s="13" t="s">
        <v>87</v>
      </c>
      <c r="AW255" s="13" t="s">
        <v>35</v>
      </c>
      <c r="AX255" s="13" t="s">
        <v>79</v>
      </c>
      <c r="AY255" s="209" t="s">
        <v>147</v>
      </c>
    </row>
    <row r="256" spans="2:51" s="13" customFormat="1">
      <c r="B256" s="199"/>
      <c r="C256" s="200"/>
      <c r="D256" s="201" t="s">
        <v>156</v>
      </c>
      <c r="E256" s="202" t="s">
        <v>1</v>
      </c>
      <c r="F256" s="203" t="s">
        <v>257</v>
      </c>
      <c r="G256" s="200"/>
      <c r="H256" s="202" t="s">
        <v>1</v>
      </c>
      <c r="I256" s="204"/>
      <c r="J256" s="200"/>
      <c r="K256" s="200"/>
      <c r="L256" s="205"/>
      <c r="M256" s="206"/>
      <c r="N256" s="207"/>
      <c r="O256" s="207"/>
      <c r="P256" s="207"/>
      <c r="Q256" s="207"/>
      <c r="R256" s="207"/>
      <c r="S256" s="207"/>
      <c r="T256" s="208"/>
      <c r="AT256" s="209" t="s">
        <v>156</v>
      </c>
      <c r="AU256" s="209" t="s">
        <v>89</v>
      </c>
      <c r="AV256" s="13" t="s">
        <v>87</v>
      </c>
      <c r="AW256" s="13" t="s">
        <v>35</v>
      </c>
      <c r="AX256" s="13" t="s">
        <v>79</v>
      </c>
      <c r="AY256" s="209" t="s">
        <v>147</v>
      </c>
    </row>
    <row r="257" spans="2:51" s="14" customFormat="1">
      <c r="B257" s="210"/>
      <c r="C257" s="211"/>
      <c r="D257" s="201" t="s">
        <v>156</v>
      </c>
      <c r="E257" s="212" t="s">
        <v>1</v>
      </c>
      <c r="F257" s="213" t="s">
        <v>258</v>
      </c>
      <c r="G257" s="211"/>
      <c r="H257" s="214">
        <v>1.1399999999999999</v>
      </c>
      <c r="I257" s="215"/>
      <c r="J257" s="211"/>
      <c r="K257" s="211"/>
      <c r="L257" s="216"/>
      <c r="M257" s="217"/>
      <c r="N257" s="218"/>
      <c r="O257" s="218"/>
      <c r="P257" s="218"/>
      <c r="Q257" s="218"/>
      <c r="R257" s="218"/>
      <c r="S257" s="218"/>
      <c r="T257" s="219"/>
      <c r="AT257" s="220" t="s">
        <v>156</v>
      </c>
      <c r="AU257" s="220" t="s">
        <v>89</v>
      </c>
      <c r="AV257" s="14" t="s">
        <v>89</v>
      </c>
      <c r="AW257" s="14" t="s">
        <v>35</v>
      </c>
      <c r="AX257" s="14" t="s">
        <v>79</v>
      </c>
      <c r="AY257" s="220" t="s">
        <v>147</v>
      </c>
    </row>
    <row r="258" spans="2:51" s="14" customFormat="1">
      <c r="B258" s="210"/>
      <c r="C258" s="211"/>
      <c r="D258" s="201" t="s">
        <v>156</v>
      </c>
      <c r="E258" s="212" t="s">
        <v>1</v>
      </c>
      <c r="F258" s="213" t="s">
        <v>259</v>
      </c>
      <c r="G258" s="211"/>
      <c r="H258" s="214">
        <v>1.34</v>
      </c>
      <c r="I258" s="215"/>
      <c r="J258" s="211"/>
      <c r="K258" s="211"/>
      <c r="L258" s="216"/>
      <c r="M258" s="217"/>
      <c r="N258" s="218"/>
      <c r="O258" s="218"/>
      <c r="P258" s="218"/>
      <c r="Q258" s="218"/>
      <c r="R258" s="218"/>
      <c r="S258" s="218"/>
      <c r="T258" s="219"/>
      <c r="AT258" s="220" t="s">
        <v>156</v>
      </c>
      <c r="AU258" s="220" t="s">
        <v>89</v>
      </c>
      <c r="AV258" s="14" t="s">
        <v>89</v>
      </c>
      <c r="AW258" s="14" t="s">
        <v>35</v>
      </c>
      <c r="AX258" s="14" t="s">
        <v>79</v>
      </c>
      <c r="AY258" s="220" t="s">
        <v>147</v>
      </c>
    </row>
    <row r="259" spans="2:51" s="16" customFormat="1">
      <c r="B259" s="232"/>
      <c r="C259" s="233"/>
      <c r="D259" s="201" t="s">
        <v>156</v>
      </c>
      <c r="E259" s="234" t="s">
        <v>1</v>
      </c>
      <c r="F259" s="235" t="s">
        <v>244</v>
      </c>
      <c r="G259" s="233"/>
      <c r="H259" s="236">
        <v>2.48</v>
      </c>
      <c r="I259" s="237"/>
      <c r="J259" s="233"/>
      <c r="K259" s="233"/>
      <c r="L259" s="238"/>
      <c r="M259" s="239"/>
      <c r="N259" s="240"/>
      <c r="O259" s="240"/>
      <c r="P259" s="240"/>
      <c r="Q259" s="240"/>
      <c r="R259" s="240"/>
      <c r="S259" s="240"/>
      <c r="T259" s="241"/>
      <c r="AT259" s="242" t="s">
        <v>156</v>
      </c>
      <c r="AU259" s="242" t="s">
        <v>89</v>
      </c>
      <c r="AV259" s="16" t="s">
        <v>176</v>
      </c>
      <c r="AW259" s="16" t="s">
        <v>35</v>
      </c>
      <c r="AX259" s="16" t="s">
        <v>79</v>
      </c>
      <c r="AY259" s="242" t="s">
        <v>147</v>
      </c>
    </row>
    <row r="260" spans="2:51" s="13" customFormat="1">
      <c r="B260" s="199"/>
      <c r="C260" s="200"/>
      <c r="D260" s="201" t="s">
        <v>156</v>
      </c>
      <c r="E260" s="202" t="s">
        <v>1</v>
      </c>
      <c r="F260" s="203" t="s">
        <v>164</v>
      </c>
      <c r="G260" s="200"/>
      <c r="H260" s="202" t="s">
        <v>1</v>
      </c>
      <c r="I260" s="204"/>
      <c r="J260" s="200"/>
      <c r="K260" s="200"/>
      <c r="L260" s="205"/>
      <c r="M260" s="206"/>
      <c r="N260" s="207"/>
      <c r="O260" s="207"/>
      <c r="P260" s="207"/>
      <c r="Q260" s="207"/>
      <c r="R260" s="207"/>
      <c r="S260" s="207"/>
      <c r="T260" s="208"/>
      <c r="AT260" s="209" t="s">
        <v>156</v>
      </c>
      <c r="AU260" s="209" t="s">
        <v>89</v>
      </c>
      <c r="AV260" s="13" t="s">
        <v>87</v>
      </c>
      <c r="AW260" s="13" t="s">
        <v>35</v>
      </c>
      <c r="AX260" s="13" t="s">
        <v>79</v>
      </c>
      <c r="AY260" s="209" t="s">
        <v>147</v>
      </c>
    </row>
    <row r="261" spans="2:51" s="13" customFormat="1">
      <c r="B261" s="199"/>
      <c r="C261" s="200"/>
      <c r="D261" s="201" t="s">
        <v>156</v>
      </c>
      <c r="E261" s="202" t="s">
        <v>1</v>
      </c>
      <c r="F261" s="203" t="s">
        <v>257</v>
      </c>
      <c r="G261" s="200"/>
      <c r="H261" s="202" t="s">
        <v>1</v>
      </c>
      <c r="I261" s="204"/>
      <c r="J261" s="200"/>
      <c r="K261" s="200"/>
      <c r="L261" s="205"/>
      <c r="M261" s="206"/>
      <c r="N261" s="207"/>
      <c r="O261" s="207"/>
      <c r="P261" s="207"/>
      <c r="Q261" s="207"/>
      <c r="R261" s="207"/>
      <c r="S261" s="207"/>
      <c r="T261" s="208"/>
      <c r="AT261" s="209" t="s">
        <v>156</v>
      </c>
      <c r="AU261" s="209" t="s">
        <v>89</v>
      </c>
      <c r="AV261" s="13" t="s">
        <v>87</v>
      </c>
      <c r="AW261" s="13" t="s">
        <v>35</v>
      </c>
      <c r="AX261" s="13" t="s">
        <v>79</v>
      </c>
      <c r="AY261" s="209" t="s">
        <v>147</v>
      </c>
    </row>
    <row r="262" spans="2:51" s="14" customFormat="1">
      <c r="B262" s="210"/>
      <c r="C262" s="211"/>
      <c r="D262" s="201" t="s">
        <v>156</v>
      </c>
      <c r="E262" s="212" t="s">
        <v>1</v>
      </c>
      <c r="F262" s="213" t="s">
        <v>260</v>
      </c>
      <c r="G262" s="211"/>
      <c r="H262" s="214">
        <v>1.194</v>
      </c>
      <c r="I262" s="215"/>
      <c r="J262" s="211"/>
      <c r="K262" s="211"/>
      <c r="L262" s="216"/>
      <c r="M262" s="217"/>
      <c r="N262" s="218"/>
      <c r="O262" s="218"/>
      <c r="P262" s="218"/>
      <c r="Q262" s="218"/>
      <c r="R262" s="218"/>
      <c r="S262" s="218"/>
      <c r="T262" s="219"/>
      <c r="AT262" s="220" t="s">
        <v>156</v>
      </c>
      <c r="AU262" s="220" t="s">
        <v>89</v>
      </c>
      <c r="AV262" s="14" t="s">
        <v>89</v>
      </c>
      <c r="AW262" s="14" t="s">
        <v>35</v>
      </c>
      <c r="AX262" s="14" t="s">
        <v>79</v>
      </c>
      <c r="AY262" s="220" t="s">
        <v>147</v>
      </c>
    </row>
    <row r="263" spans="2:51" s="14" customFormat="1">
      <c r="B263" s="210"/>
      <c r="C263" s="211"/>
      <c r="D263" s="201" t="s">
        <v>156</v>
      </c>
      <c r="E263" s="212" t="s">
        <v>1</v>
      </c>
      <c r="F263" s="213" t="s">
        <v>261</v>
      </c>
      <c r="G263" s="211"/>
      <c r="H263" s="214">
        <v>2.2719999999999998</v>
      </c>
      <c r="I263" s="215"/>
      <c r="J263" s="211"/>
      <c r="K263" s="211"/>
      <c r="L263" s="216"/>
      <c r="M263" s="217"/>
      <c r="N263" s="218"/>
      <c r="O263" s="218"/>
      <c r="P263" s="218"/>
      <c r="Q263" s="218"/>
      <c r="R263" s="218"/>
      <c r="S263" s="218"/>
      <c r="T263" s="219"/>
      <c r="AT263" s="220" t="s">
        <v>156</v>
      </c>
      <c r="AU263" s="220" t="s">
        <v>89</v>
      </c>
      <c r="AV263" s="14" t="s">
        <v>89</v>
      </c>
      <c r="AW263" s="14" t="s">
        <v>35</v>
      </c>
      <c r="AX263" s="14" t="s">
        <v>79</v>
      </c>
      <c r="AY263" s="220" t="s">
        <v>147</v>
      </c>
    </row>
    <row r="264" spans="2:51" s="14" customFormat="1">
      <c r="B264" s="210"/>
      <c r="C264" s="211"/>
      <c r="D264" s="201" t="s">
        <v>156</v>
      </c>
      <c r="E264" s="212" t="s">
        <v>1</v>
      </c>
      <c r="F264" s="213" t="s">
        <v>262</v>
      </c>
      <c r="G264" s="211"/>
      <c r="H264" s="214">
        <v>1.1759999999999999</v>
      </c>
      <c r="I264" s="215"/>
      <c r="J264" s="211"/>
      <c r="K264" s="211"/>
      <c r="L264" s="216"/>
      <c r="M264" s="217"/>
      <c r="N264" s="218"/>
      <c r="O264" s="218"/>
      <c r="P264" s="218"/>
      <c r="Q264" s="218"/>
      <c r="R264" s="218"/>
      <c r="S264" s="218"/>
      <c r="T264" s="219"/>
      <c r="AT264" s="220" t="s">
        <v>156</v>
      </c>
      <c r="AU264" s="220" t="s">
        <v>89</v>
      </c>
      <c r="AV264" s="14" t="s">
        <v>89</v>
      </c>
      <c r="AW264" s="14" t="s">
        <v>35</v>
      </c>
      <c r="AX264" s="14" t="s">
        <v>79</v>
      </c>
      <c r="AY264" s="220" t="s">
        <v>147</v>
      </c>
    </row>
    <row r="265" spans="2:51" s="14" customFormat="1">
      <c r="B265" s="210"/>
      <c r="C265" s="211"/>
      <c r="D265" s="201" t="s">
        <v>156</v>
      </c>
      <c r="E265" s="212" t="s">
        <v>1</v>
      </c>
      <c r="F265" s="213" t="s">
        <v>263</v>
      </c>
      <c r="G265" s="211"/>
      <c r="H265" s="214">
        <v>1.24</v>
      </c>
      <c r="I265" s="215"/>
      <c r="J265" s="211"/>
      <c r="K265" s="211"/>
      <c r="L265" s="216"/>
      <c r="M265" s="217"/>
      <c r="N265" s="218"/>
      <c r="O265" s="218"/>
      <c r="P265" s="218"/>
      <c r="Q265" s="218"/>
      <c r="R265" s="218"/>
      <c r="S265" s="218"/>
      <c r="T265" s="219"/>
      <c r="AT265" s="220" t="s">
        <v>156</v>
      </c>
      <c r="AU265" s="220" t="s">
        <v>89</v>
      </c>
      <c r="AV265" s="14" t="s">
        <v>89</v>
      </c>
      <c r="AW265" s="14" t="s">
        <v>35</v>
      </c>
      <c r="AX265" s="14" t="s">
        <v>79</v>
      </c>
      <c r="AY265" s="220" t="s">
        <v>147</v>
      </c>
    </row>
    <row r="266" spans="2:51" s="14" customFormat="1">
      <c r="B266" s="210"/>
      <c r="C266" s="211"/>
      <c r="D266" s="201" t="s">
        <v>156</v>
      </c>
      <c r="E266" s="212" t="s">
        <v>1</v>
      </c>
      <c r="F266" s="213" t="s">
        <v>264</v>
      </c>
      <c r="G266" s="211"/>
      <c r="H266" s="214">
        <v>0.63</v>
      </c>
      <c r="I266" s="215"/>
      <c r="J266" s="211"/>
      <c r="K266" s="211"/>
      <c r="L266" s="216"/>
      <c r="M266" s="217"/>
      <c r="N266" s="218"/>
      <c r="O266" s="218"/>
      <c r="P266" s="218"/>
      <c r="Q266" s="218"/>
      <c r="R266" s="218"/>
      <c r="S266" s="218"/>
      <c r="T266" s="219"/>
      <c r="AT266" s="220" t="s">
        <v>156</v>
      </c>
      <c r="AU266" s="220" t="s">
        <v>89</v>
      </c>
      <c r="AV266" s="14" t="s">
        <v>89</v>
      </c>
      <c r="AW266" s="14" t="s">
        <v>35</v>
      </c>
      <c r="AX266" s="14" t="s">
        <v>79</v>
      </c>
      <c r="AY266" s="220" t="s">
        <v>147</v>
      </c>
    </row>
    <row r="267" spans="2:51" s="14" customFormat="1">
      <c r="B267" s="210"/>
      <c r="C267" s="211"/>
      <c r="D267" s="201" t="s">
        <v>156</v>
      </c>
      <c r="E267" s="212" t="s">
        <v>1</v>
      </c>
      <c r="F267" s="213" t="s">
        <v>265</v>
      </c>
      <c r="G267" s="211"/>
      <c r="H267" s="214">
        <v>1.0820000000000001</v>
      </c>
      <c r="I267" s="215"/>
      <c r="J267" s="211"/>
      <c r="K267" s="211"/>
      <c r="L267" s="216"/>
      <c r="M267" s="217"/>
      <c r="N267" s="218"/>
      <c r="O267" s="218"/>
      <c r="P267" s="218"/>
      <c r="Q267" s="218"/>
      <c r="R267" s="218"/>
      <c r="S267" s="218"/>
      <c r="T267" s="219"/>
      <c r="AT267" s="220" t="s">
        <v>156</v>
      </c>
      <c r="AU267" s="220" t="s">
        <v>89</v>
      </c>
      <c r="AV267" s="14" t="s">
        <v>89</v>
      </c>
      <c r="AW267" s="14" t="s">
        <v>35</v>
      </c>
      <c r="AX267" s="14" t="s">
        <v>79</v>
      </c>
      <c r="AY267" s="220" t="s">
        <v>147</v>
      </c>
    </row>
    <row r="268" spans="2:51" s="16" customFormat="1">
      <c r="B268" s="232"/>
      <c r="C268" s="233"/>
      <c r="D268" s="201" t="s">
        <v>156</v>
      </c>
      <c r="E268" s="234" t="s">
        <v>1</v>
      </c>
      <c r="F268" s="235" t="s">
        <v>244</v>
      </c>
      <c r="G268" s="233"/>
      <c r="H268" s="236">
        <v>7.5939999999999994</v>
      </c>
      <c r="I268" s="237"/>
      <c r="J268" s="233"/>
      <c r="K268" s="233"/>
      <c r="L268" s="238"/>
      <c r="M268" s="239"/>
      <c r="N268" s="240"/>
      <c r="O268" s="240"/>
      <c r="P268" s="240"/>
      <c r="Q268" s="240"/>
      <c r="R268" s="240"/>
      <c r="S268" s="240"/>
      <c r="T268" s="241"/>
      <c r="AT268" s="242" t="s">
        <v>156</v>
      </c>
      <c r="AU268" s="242" t="s">
        <v>89</v>
      </c>
      <c r="AV268" s="16" t="s">
        <v>176</v>
      </c>
      <c r="AW268" s="16" t="s">
        <v>35</v>
      </c>
      <c r="AX268" s="16" t="s">
        <v>79</v>
      </c>
      <c r="AY268" s="242" t="s">
        <v>147</v>
      </c>
    </row>
    <row r="269" spans="2:51" s="13" customFormat="1">
      <c r="B269" s="199"/>
      <c r="C269" s="200"/>
      <c r="D269" s="201" t="s">
        <v>156</v>
      </c>
      <c r="E269" s="202" t="s">
        <v>1</v>
      </c>
      <c r="F269" s="203" t="s">
        <v>266</v>
      </c>
      <c r="G269" s="200"/>
      <c r="H269" s="202" t="s">
        <v>1</v>
      </c>
      <c r="I269" s="204"/>
      <c r="J269" s="200"/>
      <c r="K269" s="200"/>
      <c r="L269" s="205"/>
      <c r="M269" s="206"/>
      <c r="N269" s="207"/>
      <c r="O269" s="207"/>
      <c r="P269" s="207"/>
      <c r="Q269" s="207"/>
      <c r="R269" s="207"/>
      <c r="S269" s="207"/>
      <c r="T269" s="208"/>
      <c r="AT269" s="209" t="s">
        <v>156</v>
      </c>
      <c r="AU269" s="209" t="s">
        <v>89</v>
      </c>
      <c r="AV269" s="13" t="s">
        <v>87</v>
      </c>
      <c r="AW269" s="13" t="s">
        <v>35</v>
      </c>
      <c r="AX269" s="13" t="s">
        <v>79</v>
      </c>
      <c r="AY269" s="209" t="s">
        <v>147</v>
      </c>
    </row>
    <row r="270" spans="2:51" s="13" customFormat="1">
      <c r="B270" s="199"/>
      <c r="C270" s="200"/>
      <c r="D270" s="201" t="s">
        <v>156</v>
      </c>
      <c r="E270" s="202" t="s">
        <v>1</v>
      </c>
      <c r="F270" s="203" t="s">
        <v>158</v>
      </c>
      <c r="G270" s="200"/>
      <c r="H270" s="202" t="s">
        <v>1</v>
      </c>
      <c r="I270" s="204"/>
      <c r="J270" s="200"/>
      <c r="K270" s="200"/>
      <c r="L270" s="205"/>
      <c r="M270" s="206"/>
      <c r="N270" s="207"/>
      <c r="O270" s="207"/>
      <c r="P270" s="207"/>
      <c r="Q270" s="207"/>
      <c r="R270" s="207"/>
      <c r="S270" s="207"/>
      <c r="T270" s="208"/>
      <c r="AT270" s="209" t="s">
        <v>156</v>
      </c>
      <c r="AU270" s="209" t="s">
        <v>89</v>
      </c>
      <c r="AV270" s="13" t="s">
        <v>87</v>
      </c>
      <c r="AW270" s="13" t="s">
        <v>35</v>
      </c>
      <c r="AX270" s="13" t="s">
        <v>79</v>
      </c>
      <c r="AY270" s="209" t="s">
        <v>147</v>
      </c>
    </row>
    <row r="271" spans="2:51" s="13" customFormat="1">
      <c r="B271" s="199"/>
      <c r="C271" s="200"/>
      <c r="D271" s="201" t="s">
        <v>156</v>
      </c>
      <c r="E271" s="202" t="s">
        <v>1</v>
      </c>
      <c r="F271" s="203" t="s">
        <v>246</v>
      </c>
      <c r="G271" s="200"/>
      <c r="H271" s="202" t="s">
        <v>1</v>
      </c>
      <c r="I271" s="204"/>
      <c r="J271" s="200"/>
      <c r="K271" s="200"/>
      <c r="L271" s="205"/>
      <c r="M271" s="206"/>
      <c r="N271" s="207"/>
      <c r="O271" s="207"/>
      <c r="P271" s="207"/>
      <c r="Q271" s="207"/>
      <c r="R271" s="207"/>
      <c r="S271" s="207"/>
      <c r="T271" s="208"/>
      <c r="AT271" s="209" t="s">
        <v>156</v>
      </c>
      <c r="AU271" s="209" t="s">
        <v>89</v>
      </c>
      <c r="AV271" s="13" t="s">
        <v>87</v>
      </c>
      <c r="AW271" s="13" t="s">
        <v>35</v>
      </c>
      <c r="AX271" s="13" t="s">
        <v>79</v>
      </c>
      <c r="AY271" s="209" t="s">
        <v>147</v>
      </c>
    </row>
    <row r="272" spans="2:51" s="14" customFormat="1">
      <c r="B272" s="210"/>
      <c r="C272" s="211"/>
      <c r="D272" s="201" t="s">
        <v>156</v>
      </c>
      <c r="E272" s="212" t="s">
        <v>1</v>
      </c>
      <c r="F272" s="213" t="s">
        <v>267</v>
      </c>
      <c r="G272" s="211"/>
      <c r="H272" s="214">
        <v>156</v>
      </c>
      <c r="I272" s="215"/>
      <c r="J272" s="211"/>
      <c r="K272" s="211"/>
      <c r="L272" s="216"/>
      <c r="M272" s="217"/>
      <c r="N272" s="218"/>
      <c r="O272" s="218"/>
      <c r="P272" s="218"/>
      <c r="Q272" s="218"/>
      <c r="R272" s="218"/>
      <c r="S272" s="218"/>
      <c r="T272" s="219"/>
      <c r="AT272" s="220" t="s">
        <v>156</v>
      </c>
      <c r="AU272" s="220" t="s">
        <v>89</v>
      </c>
      <c r="AV272" s="14" t="s">
        <v>89</v>
      </c>
      <c r="AW272" s="14" t="s">
        <v>35</v>
      </c>
      <c r="AX272" s="14" t="s">
        <v>79</v>
      </c>
      <c r="AY272" s="220" t="s">
        <v>147</v>
      </c>
    </row>
    <row r="273" spans="2:51" s="14" customFormat="1">
      <c r="B273" s="210"/>
      <c r="C273" s="211"/>
      <c r="D273" s="201" t="s">
        <v>156</v>
      </c>
      <c r="E273" s="212" t="s">
        <v>1</v>
      </c>
      <c r="F273" s="213" t="s">
        <v>268</v>
      </c>
      <c r="G273" s="211"/>
      <c r="H273" s="214">
        <v>-11.555999999999999</v>
      </c>
      <c r="I273" s="215"/>
      <c r="J273" s="211"/>
      <c r="K273" s="211"/>
      <c r="L273" s="216"/>
      <c r="M273" s="217"/>
      <c r="N273" s="218"/>
      <c r="O273" s="218"/>
      <c r="P273" s="218"/>
      <c r="Q273" s="218"/>
      <c r="R273" s="218"/>
      <c r="S273" s="218"/>
      <c r="T273" s="219"/>
      <c r="AT273" s="220" t="s">
        <v>156</v>
      </c>
      <c r="AU273" s="220" t="s">
        <v>89</v>
      </c>
      <c r="AV273" s="14" t="s">
        <v>89</v>
      </c>
      <c r="AW273" s="14" t="s">
        <v>35</v>
      </c>
      <c r="AX273" s="14" t="s">
        <v>79</v>
      </c>
      <c r="AY273" s="220" t="s">
        <v>147</v>
      </c>
    </row>
    <row r="274" spans="2:51" s="14" customFormat="1">
      <c r="B274" s="210"/>
      <c r="C274" s="211"/>
      <c r="D274" s="201" t="s">
        <v>156</v>
      </c>
      <c r="E274" s="212" t="s">
        <v>1</v>
      </c>
      <c r="F274" s="213" t="s">
        <v>269</v>
      </c>
      <c r="G274" s="211"/>
      <c r="H274" s="214">
        <v>-12.175000000000001</v>
      </c>
      <c r="I274" s="215"/>
      <c r="J274" s="211"/>
      <c r="K274" s="211"/>
      <c r="L274" s="216"/>
      <c r="M274" s="217"/>
      <c r="N274" s="218"/>
      <c r="O274" s="218"/>
      <c r="P274" s="218"/>
      <c r="Q274" s="218"/>
      <c r="R274" s="218"/>
      <c r="S274" s="218"/>
      <c r="T274" s="219"/>
      <c r="AT274" s="220" t="s">
        <v>156</v>
      </c>
      <c r="AU274" s="220" t="s">
        <v>89</v>
      </c>
      <c r="AV274" s="14" t="s">
        <v>89</v>
      </c>
      <c r="AW274" s="14" t="s">
        <v>35</v>
      </c>
      <c r="AX274" s="14" t="s">
        <v>79</v>
      </c>
      <c r="AY274" s="220" t="s">
        <v>147</v>
      </c>
    </row>
    <row r="275" spans="2:51" s="14" customFormat="1">
      <c r="B275" s="210"/>
      <c r="C275" s="211"/>
      <c r="D275" s="201" t="s">
        <v>156</v>
      </c>
      <c r="E275" s="212" t="s">
        <v>1</v>
      </c>
      <c r="F275" s="213" t="s">
        <v>270</v>
      </c>
      <c r="G275" s="211"/>
      <c r="H275" s="214">
        <v>-11.88</v>
      </c>
      <c r="I275" s="215"/>
      <c r="J275" s="211"/>
      <c r="K275" s="211"/>
      <c r="L275" s="216"/>
      <c r="M275" s="217"/>
      <c r="N275" s="218"/>
      <c r="O275" s="218"/>
      <c r="P275" s="218"/>
      <c r="Q275" s="218"/>
      <c r="R275" s="218"/>
      <c r="S275" s="218"/>
      <c r="T275" s="219"/>
      <c r="AT275" s="220" t="s">
        <v>156</v>
      </c>
      <c r="AU275" s="220" t="s">
        <v>89</v>
      </c>
      <c r="AV275" s="14" t="s">
        <v>89</v>
      </c>
      <c r="AW275" s="14" t="s">
        <v>35</v>
      </c>
      <c r="AX275" s="14" t="s">
        <v>79</v>
      </c>
      <c r="AY275" s="220" t="s">
        <v>147</v>
      </c>
    </row>
    <row r="276" spans="2:51" s="14" customFormat="1">
      <c r="B276" s="210"/>
      <c r="C276" s="211"/>
      <c r="D276" s="201" t="s">
        <v>156</v>
      </c>
      <c r="E276" s="212" t="s">
        <v>1</v>
      </c>
      <c r="F276" s="213" t="s">
        <v>271</v>
      </c>
      <c r="G276" s="211"/>
      <c r="H276" s="214">
        <v>-3.7130000000000001</v>
      </c>
      <c r="I276" s="215"/>
      <c r="J276" s="211"/>
      <c r="K276" s="211"/>
      <c r="L276" s="216"/>
      <c r="M276" s="217"/>
      <c r="N276" s="218"/>
      <c r="O276" s="218"/>
      <c r="P276" s="218"/>
      <c r="Q276" s="218"/>
      <c r="R276" s="218"/>
      <c r="S276" s="218"/>
      <c r="T276" s="219"/>
      <c r="AT276" s="220" t="s">
        <v>156</v>
      </c>
      <c r="AU276" s="220" t="s">
        <v>89</v>
      </c>
      <c r="AV276" s="14" t="s">
        <v>89</v>
      </c>
      <c r="AW276" s="14" t="s">
        <v>35</v>
      </c>
      <c r="AX276" s="14" t="s">
        <v>79</v>
      </c>
      <c r="AY276" s="220" t="s">
        <v>147</v>
      </c>
    </row>
    <row r="277" spans="2:51" s="14" customFormat="1">
      <c r="B277" s="210"/>
      <c r="C277" s="211"/>
      <c r="D277" s="201" t="s">
        <v>156</v>
      </c>
      <c r="E277" s="212" t="s">
        <v>1</v>
      </c>
      <c r="F277" s="213" t="s">
        <v>272</v>
      </c>
      <c r="G277" s="211"/>
      <c r="H277" s="214">
        <v>-6</v>
      </c>
      <c r="I277" s="215"/>
      <c r="J277" s="211"/>
      <c r="K277" s="211"/>
      <c r="L277" s="216"/>
      <c r="M277" s="217"/>
      <c r="N277" s="218"/>
      <c r="O277" s="218"/>
      <c r="P277" s="218"/>
      <c r="Q277" s="218"/>
      <c r="R277" s="218"/>
      <c r="S277" s="218"/>
      <c r="T277" s="219"/>
      <c r="AT277" s="220" t="s">
        <v>156</v>
      </c>
      <c r="AU277" s="220" t="s">
        <v>89</v>
      </c>
      <c r="AV277" s="14" t="s">
        <v>89</v>
      </c>
      <c r="AW277" s="14" t="s">
        <v>35</v>
      </c>
      <c r="AX277" s="14" t="s">
        <v>79</v>
      </c>
      <c r="AY277" s="220" t="s">
        <v>147</v>
      </c>
    </row>
    <row r="278" spans="2:51" s="14" customFormat="1">
      <c r="B278" s="210"/>
      <c r="C278" s="211"/>
      <c r="D278" s="201" t="s">
        <v>156</v>
      </c>
      <c r="E278" s="212" t="s">
        <v>1</v>
      </c>
      <c r="F278" s="213" t="s">
        <v>273</v>
      </c>
      <c r="G278" s="211"/>
      <c r="H278" s="214">
        <v>-5.1360000000000001</v>
      </c>
      <c r="I278" s="215"/>
      <c r="J278" s="211"/>
      <c r="K278" s="211"/>
      <c r="L278" s="216"/>
      <c r="M278" s="217"/>
      <c r="N278" s="218"/>
      <c r="O278" s="218"/>
      <c r="P278" s="218"/>
      <c r="Q278" s="218"/>
      <c r="R278" s="218"/>
      <c r="S278" s="218"/>
      <c r="T278" s="219"/>
      <c r="AT278" s="220" t="s">
        <v>156</v>
      </c>
      <c r="AU278" s="220" t="s">
        <v>89</v>
      </c>
      <c r="AV278" s="14" t="s">
        <v>89</v>
      </c>
      <c r="AW278" s="14" t="s">
        <v>35</v>
      </c>
      <c r="AX278" s="14" t="s">
        <v>79</v>
      </c>
      <c r="AY278" s="220" t="s">
        <v>147</v>
      </c>
    </row>
    <row r="279" spans="2:51" s="16" customFormat="1">
      <c r="B279" s="232"/>
      <c r="C279" s="233"/>
      <c r="D279" s="201" t="s">
        <v>156</v>
      </c>
      <c r="E279" s="234" t="s">
        <v>1</v>
      </c>
      <c r="F279" s="235" t="s">
        <v>244</v>
      </c>
      <c r="G279" s="233"/>
      <c r="H279" s="236">
        <v>105.53999999999999</v>
      </c>
      <c r="I279" s="237"/>
      <c r="J279" s="233"/>
      <c r="K279" s="233"/>
      <c r="L279" s="238"/>
      <c r="M279" s="239"/>
      <c r="N279" s="240"/>
      <c r="O279" s="240"/>
      <c r="P279" s="240"/>
      <c r="Q279" s="240"/>
      <c r="R279" s="240"/>
      <c r="S279" s="240"/>
      <c r="T279" s="241"/>
      <c r="AT279" s="242" t="s">
        <v>156</v>
      </c>
      <c r="AU279" s="242" t="s">
        <v>89</v>
      </c>
      <c r="AV279" s="16" t="s">
        <v>176</v>
      </c>
      <c r="AW279" s="16" t="s">
        <v>35</v>
      </c>
      <c r="AX279" s="16" t="s">
        <v>79</v>
      </c>
      <c r="AY279" s="242" t="s">
        <v>147</v>
      </c>
    </row>
    <row r="280" spans="2:51" s="13" customFormat="1">
      <c r="B280" s="199"/>
      <c r="C280" s="200"/>
      <c r="D280" s="201" t="s">
        <v>156</v>
      </c>
      <c r="E280" s="202" t="s">
        <v>1</v>
      </c>
      <c r="F280" s="203" t="s">
        <v>252</v>
      </c>
      <c r="G280" s="200"/>
      <c r="H280" s="202" t="s">
        <v>1</v>
      </c>
      <c r="I280" s="204"/>
      <c r="J280" s="200"/>
      <c r="K280" s="200"/>
      <c r="L280" s="205"/>
      <c r="M280" s="206"/>
      <c r="N280" s="207"/>
      <c r="O280" s="207"/>
      <c r="P280" s="207"/>
      <c r="Q280" s="207"/>
      <c r="R280" s="207"/>
      <c r="S280" s="207"/>
      <c r="T280" s="208"/>
      <c r="AT280" s="209" t="s">
        <v>156</v>
      </c>
      <c r="AU280" s="209" t="s">
        <v>89</v>
      </c>
      <c r="AV280" s="13" t="s">
        <v>87</v>
      </c>
      <c r="AW280" s="13" t="s">
        <v>35</v>
      </c>
      <c r="AX280" s="13" t="s">
        <v>79</v>
      </c>
      <c r="AY280" s="209" t="s">
        <v>147</v>
      </c>
    </row>
    <row r="281" spans="2:51" s="13" customFormat="1">
      <c r="B281" s="199"/>
      <c r="C281" s="200"/>
      <c r="D281" s="201" t="s">
        <v>156</v>
      </c>
      <c r="E281" s="202" t="s">
        <v>1</v>
      </c>
      <c r="F281" s="203" t="s">
        <v>246</v>
      </c>
      <c r="G281" s="200"/>
      <c r="H281" s="202" t="s">
        <v>1</v>
      </c>
      <c r="I281" s="204"/>
      <c r="J281" s="200"/>
      <c r="K281" s="200"/>
      <c r="L281" s="205"/>
      <c r="M281" s="206"/>
      <c r="N281" s="207"/>
      <c r="O281" s="207"/>
      <c r="P281" s="207"/>
      <c r="Q281" s="207"/>
      <c r="R281" s="207"/>
      <c r="S281" s="207"/>
      <c r="T281" s="208"/>
      <c r="AT281" s="209" t="s">
        <v>156</v>
      </c>
      <c r="AU281" s="209" t="s">
        <v>89</v>
      </c>
      <c r="AV281" s="13" t="s">
        <v>87</v>
      </c>
      <c r="AW281" s="13" t="s">
        <v>35</v>
      </c>
      <c r="AX281" s="13" t="s">
        <v>79</v>
      </c>
      <c r="AY281" s="209" t="s">
        <v>147</v>
      </c>
    </row>
    <row r="282" spans="2:51" s="14" customFormat="1">
      <c r="B282" s="210"/>
      <c r="C282" s="211"/>
      <c r="D282" s="201" t="s">
        <v>156</v>
      </c>
      <c r="E282" s="212" t="s">
        <v>1</v>
      </c>
      <c r="F282" s="213" t="s">
        <v>274</v>
      </c>
      <c r="G282" s="211"/>
      <c r="H282" s="214">
        <v>192</v>
      </c>
      <c r="I282" s="215"/>
      <c r="J282" s="211"/>
      <c r="K282" s="211"/>
      <c r="L282" s="216"/>
      <c r="M282" s="217"/>
      <c r="N282" s="218"/>
      <c r="O282" s="218"/>
      <c r="P282" s="218"/>
      <c r="Q282" s="218"/>
      <c r="R282" s="218"/>
      <c r="S282" s="218"/>
      <c r="T282" s="219"/>
      <c r="AT282" s="220" t="s">
        <v>156</v>
      </c>
      <c r="AU282" s="220" t="s">
        <v>89</v>
      </c>
      <c r="AV282" s="14" t="s">
        <v>89</v>
      </c>
      <c r="AW282" s="14" t="s">
        <v>35</v>
      </c>
      <c r="AX282" s="14" t="s">
        <v>79</v>
      </c>
      <c r="AY282" s="220" t="s">
        <v>147</v>
      </c>
    </row>
    <row r="283" spans="2:51" s="14" customFormat="1">
      <c r="B283" s="210"/>
      <c r="C283" s="211"/>
      <c r="D283" s="201" t="s">
        <v>156</v>
      </c>
      <c r="E283" s="212" t="s">
        <v>1</v>
      </c>
      <c r="F283" s="213" t="s">
        <v>275</v>
      </c>
      <c r="G283" s="211"/>
      <c r="H283" s="214">
        <v>-3.6230000000000002</v>
      </c>
      <c r="I283" s="215"/>
      <c r="J283" s="211"/>
      <c r="K283" s="211"/>
      <c r="L283" s="216"/>
      <c r="M283" s="217"/>
      <c r="N283" s="218"/>
      <c r="O283" s="218"/>
      <c r="P283" s="218"/>
      <c r="Q283" s="218"/>
      <c r="R283" s="218"/>
      <c r="S283" s="218"/>
      <c r="T283" s="219"/>
      <c r="AT283" s="220" t="s">
        <v>156</v>
      </c>
      <c r="AU283" s="220" t="s">
        <v>89</v>
      </c>
      <c r="AV283" s="14" t="s">
        <v>89</v>
      </c>
      <c r="AW283" s="14" t="s">
        <v>35</v>
      </c>
      <c r="AX283" s="14" t="s">
        <v>79</v>
      </c>
      <c r="AY283" s="220" t="s">
        <v>147</v>
      </c>
    </row>
    <row r="284" spans="2:51" s="14" customFormat="1">
      <c r="B284" s="210"/>
      <c r="C284" s="211"/>
      <c r="D284" s="201" t="s">
        <v>156</v>
      </c>
      <c r="E284" s="212" t="s">
        <v>1</v>
      </c>
      <c r="F284" s="213" t="s">
        <v>276</v>
      </c>
      <c r="G284" s="211"/>
      <c r="H284" s="214">
        <v>-11.712999999999999</v>
      </c>
      <c r="I284" s="215"/>
      <c r="J284" s="211"/>
      <c r="K284" s="211"/>
      <c r="L284" s="216"/>
      <c r="M284" s="217"/>
      <c r="N284" s="218"/>
      <c r="O284" s="218"/>
      <c r="P284" s="218"/>
      <c r="Q284" s="218"/>
      <c r="R284" s="218"/>
      <c r="S284" s="218"/>
      <c r="T284" s="219"/>
      <c r="AT284" s="220" t="s">
        <v>156</v>
      </c>
      <c r="AU284" s="220" t="s">
        <v>89</v>
      </c>
      <c r="AV284" s="14" t="s">
        <v>89</v>
      </c>
      <c r="AW284" s="14" t="s">
        <v>35</v>
      </c>
      <c r="AX284" s="14" t="s">
        <v>79</v>
      </c>
      <c r="AY284" s="220" t="s">
        <v>147</v>
      </c>
    </row>
    <row r="285" spans="2:51" s="14" customFormat="1">
      <c r="B285" s="210"/>
      <c r="C285" s="211"/>
      <c r="D285" s="201" t="s">
        <v>156</v>
      </c>
      <c r="E285" s="212" t="s">
        <v>1</v>
      </c>
      <c r="F285" s="213" t="s">
        <v>277</v>
      </c>
      <c r="G285" s="211"/>
      <c r="H285" s="214">
        <v>-11.813000000000001</v>
      </c>
      <c r="I285" s="215"/>
      <c r="J285" s="211"/>
      <c r="K285" s="211"/>
      <c r="L285" s="216"/>
      <c r="M285" s="217"/>
      <c r="N285" s="218"/>
      <c r="O285" s="218"/>
      <c r="P285" s="218"/>
      <c r="Q285" s="218"/>
      <c r="R285" s="218"/>
      <c r="S285" s="218"/>
      <c r="T285" s="219"/>
      <c r="AT285" s="220" t="s">
        <v>156</v>
      </c>
      <c r="AU285" s="220" t="s">
        <v>89</v>
      </c>
      <c r="AV285" s="14" t="s">
        <v>89</v>
      </c>
      <c r="AW285" s="14" t="s">
        <v>35</v>
      </c>
      <c r="AX285" s="14" t="s">
        <v>79</v>
      </c>
      <c r="AY285" s="220" t="s">
        <v>147</v>
      </c>
    </row>
    <row r="286" spans="2:51" s="14" customFormat="1">
      <c r="B286" s="210"/>
      <c r="C286" s="211"/>
      <c r="D286" s="201" t="s">
        <v>156</v>
      </c>
      <c r="E286" s="212" t="s">
        <v>1</v>
      </c>
      <c r="F286" s="213" t="s">
        <v>278</v>
      </c>
      <c r="G286" s="211"/>
      <c r="H286" s="214">
        <v>-4.3120000000000003</v>
      </c>
      <c r="I286" s="215"/>
      <c r="J286" s="211"/>
      <c r="K286" s="211"/>
      <c r="L286" s="216"/>
      <c r="M286" s="217"/>
      <c r="N286" s="218"/>
      <c r="O286" s="218"/>
      <c r="P286" s="218"/>
      <c r="Q286" s="218"/>
      <c r="R286" s="218"/>
      <c r="S286" s="218"/>
      <c r="T286" s="219"/>
      <c r="AT286" s="220" t="s">
        <v>156</v>
      </c>
      <c r="AU286" s="220" t="s">
        <v>89</v>
      </c>
      <c r="AV286" s="14" t="s">
        <v>89</v>
      </c>
      <c r="AW286" s="14" t="s">
        <v>35</v>
      </c>
      <c r="AX286" s="14" t="s">
        <v>79</v>
      </c>
      <c r="AY286" s="220" t="s">
        <v>147</v>
      </c>
    </row>
    <row r="287" spans="2:51" s="16" customFormat="1">
      <c r="B287" s="232"/>
      <c r="C287" s="233"/>
      <c r="D287" s="201" t="s">
        <v>156</v>
      </c>
      <c r="E287" s="234" t="s">
        <v>1</v>
      </c>
      <c r="F287" s="235" t="s">
        <v>244</v>
      </c>
      <c r="G287" s="233"/>
      <c r="H287" s="236">
        <v>160.53900000000002</v>
      </c>
      <c r="I287" s="237"/>
      <c r="J287" s="233"/>
      <c r="K287" s="233"/>
      <c r="L287" s="238"/>
      <c r="M287" s="239"/>
      <c r="N287" s="240"/>
      <c r="O287" s="240"/>
      <c r="P287" s="240"/>
      <c r="Q287" s="240"/>
      <c r="R287" s="240"/>
      <c r="S287" s="240"/>
      <c r="T287" s="241"/>
      <c r="AT287" s="242" t="s">
        <v>156</v>
      </c>
      <c r="AU287" s="242" t="s">
        <v>89</v>
      </c>
      <c r="AV287" s="16" t="s">
        <v>176</v>
      </c>
      <c r="AW287" s="16" t="s">
        <v>35</v>
      </c>
      <c r="AX287" s="16" t="s">
        <v>79</v>
      </c>
      <c r="AY287" s="242" t="s">
        <v>147</v>
      </c>
    </row>
    <row r="288" spans="2:51" s="13" customFormat="1">
      <c r="B288" s="199"/>
      <c r="C288" s="200"/>
      <c r="D288" s="201" t="s">
        <v>156</v>
      </c>
      <c r="E288" s="202" t="s">
        <v>1</v>
      </c>
      <c r="F288" s="203" t="s">
        <v>279</v>
      </c>
      <c r="G288" s="200"/>
      <c r="H288" s="202" t="s">
        <v>1</v>
      </c>
      <c r="I288" s="204"/>
      <c r="J288" s="200"/>
      <c r="K288" s="200"/>
      <c r="L288" s="205"/>
      <c r="M288" s="206"/>
      <c r="N288" s="207"/>
      <c r="O288" s="207"/>
      <c r="P288" s="207"/>
      <c r="Q288" s="207"/>
      <c r="R288" s="207"/>
      <c r="S288" s="207"/>
      <c r="T288" s="208"/>
      <c r="AT288" s="209" t="s">
        <v>156</v>
      </c>
      <c r="AU288" s="209" t="s">
        <v>89</v>
      </c>
      <c r="AV288" s="13" t="s">
        <v>87</v>
      </c>
      <c r="AW288" s="13" t="s">
        <v>35</v>
      </c>
      <c r="AX288" s="13" t="s">
        <v>79</v>
      </c>
      <c r="AY288" s="209" t="s">
        <v>147</v>
      </c>
    </row>
    <row r="289" spans="2:51" s="13" customFormat="1">
      <c r="B289" s="199"/>
      <c r="C289" s="200"/>
      <c r="D289" s="201" t="s">
        <v>156</v>
      </c>
      <c r="E289" s="202" t="s">
        <v>1</v>
      </c>
      <c r="F289" s="203" t="s">
        <v>280</v>
      </c>
      <c r="G289" s="200"/>
      <c r="H289" s="202" t="s">
        <v>1</v>
      </c>
      <c r="I289" s="204"/>
      <c r="J289" s="200"/>
      <c r="K289" s="200"/>
      <c r="L289" s="205"/>
      <c r="M289" s="206"/>
      <c r="N289" s="207"/>
      <c r="O289" s="207"/>
      <c r="P289" s="207"/>
      <c r="Q289" s="207"/>
      <c r="R289" s="207"/>
      <c r="S289" s="207"/>
      <c r="T289" s="208"/>
      <c r="AT289" s="209" t="s">
        <v>156</v>
      </c>
      <c r="AU289" s="209" t="s">
        <v>89</v>
      </c>
      <c r="AV289" s="13" t="s">
        <v>87</v>
      </c>
      <c r="AW289" s="13" t="s">
        <v>35</v>
      </c>
      <c r="AX289" s="13" t="s">
        <v>79</v>
      </c>
      <c r="AY289" s="209" t="s">
        <v>147</v>
      </c>
    </row>
    <row r="290" spans="2:51" s="13" customFormat="1">
      <c r="B290" s="199"/>
      <c r="C290" s="200"/>
      <c r="D290" s="201" t="s">
        <v>156</v>
      </c>
      <c r="E290" s="202" t="s">
        <v>1</v>
      </c>
      <c r="F290" s="203" t="s">
        <v>257</v>
      </c>
      <c r="G290" s="200"/>
      <c r="H290" s="202" t="s">
        <v>1</v>
      </c>
      <c r="I290" s="204"/>
      <c r="J290" s="200"/>
      <c r="K290" s="200"/>
      <c r="L290" s="205"/>
      <c r="M290" s="206"/>
      <c r="N290" s="207"/>
      <c r="O290" s="207"/>
      <c r="P290" s="207"/>
      <c r="Q290" s="207"/>
      <c r="R290" s="207"/>
      <c r="S290" s="207"/>
      <c r="T290" s="208"/>
      <c r="AT290" s="209" t="s">
        <v>156</v>
      </c>
      <c r="AU290" s="209" t="s">
        <v>89</v>
      </c>
      <c r="AV290" s="13" t="s">
        <v>87</v>
      </c>
      <c r="AW290" s="13" t="s">
        <v>35</v>
      </c>
      <c r="AX290" s="13" t="s">
        <v>79</v>
      </c>
      <c r="AY290" s="209" t="s">
        <v>147</v>
      </c>
    </row>
    <row r="291" spans="2:51" s="14" customFormat="1">
      <c r="B291" s="210"/>
      <c r="C291" s="211"/>
      <c r="D291" s="201" t="s">
        <v>156</v>
      </c>
      <c r="E291" s="212" t="s">
        <v>1</v>
      </c>
      <c r="F291" s="213" t="s">
        <v>281</v>
      </c>
      <c r="G291" s="211"/>
      <c r="H291" s="214">
        <v>47.27</v>
      </c>
      <c r="I291" s="215"/>
      <c r="J291" s="211"/>
      <c r="K291" s="211"/>
      <c r="L291" s="216"/>
      <c r="M291" s="217"/>
      <c r="N291" s="218"/>
      <c r="O291" s="218"/>
      <c r="P291" s="218"/>
      <c r="Q291" s="218"/>
      <c r="R291" s="218"/>
      <c r="S291" s="218"/>
      <c r="T291" s="219"/>
      <c r="AT291" s="220" t="s">
        <v>156</v>
      </c>
      <c r="AU291" s="220" t="s">
        <v>89</v>
      </c>
      <c r="AV291" s="14" t="s">
        <v>89</v>
      </c>
      <c r="AW291" s="14" t="s">
        <v>35</v>
      </c>
      <c r="AX291" s="14" t="s">
        <v>79</v>
      </c>
      <c r="AY291" s="220" t="s">
        <v>147</v>
      </c>
    </row>
    <row r="292" spans="2:51" s="16" customFormat="1">
      <c r="B292" s="232"/>
      <c r="C292" s="233"/>
      <c r="D292" s="201" t="s">
        <v>156</v>
      </c>
      <c r="E292" s="234" t="s">
        <v>1</v>
      </c>
      <c r="F292" s="235" t="s">
        <v>244</v>
      </c>
      <c r="G292" s="233"/>
      <c r="H292" s="236">
        <v>47.27</v>
      </c>
      <c r="I292" s="237"/>
      <c r="J292" s="233"/>
      <c r="K292" s="233"/>
      <c r="L292" s="238"/>
      <c r="M292" s="239"/>
      <c r="N292" s="240"/>
      <c r="O292" s="240"/>
      <c r="P292" s="240"/>
      <c r="Q292" s="240"/>
      <c r="R292" s="240"/>
      <c r="S292" s="240"/>
      <c r="T292" s="241"/>
      <c r="AT292" s="242" t="s">
        <v>156</v>
      </c>
      <c r="AU292" s="242" t="s">
        <v>89</v>
      </c>
      <c r="AV292" s="16" t="s">
        <v>176</v>
      </c>
      <c r="AW292" s="16" t="s">
        <v>35</v>
      </c>
      <c r="AX292" s="16" t="s">
        <v>79</v>
      </c>
      <c r="AY292" s="242" t="s">
        <v>147</v>
      </c>
    </row>
    <row r="293" spans="2:51" s="13" customFormat="1">
      <c r="B293" s="199"/>
      <c r="C293" s="200"/>
      <c r="D293" s="201" t="s">
        <v>156</v>
      </c>
      <c r="E293" s="202" t="s">
        <v>1</v>
      </c>
      <c r="F293" s="203" t="s">
        <v>162</v>
      </c>
      <c r="G293" s="200"/>
      <c r="H293" s="202" t="s">
        <v>1</v>
      </c>
      <c r="I293" s="204"/>
      <c r="J293" s="200"/>
      <c r="K293" s="200"/>
      <c r="L293" s="205"/>
      <c r="M293" s="206"/>
      <c r="N293" s="207"/>
      <c r="O293" s="207"/>
      <c r="P293" s="207"/>
      <c r="Q293" s="207"/>
      <c r="R293" s="207"/>
      <c r="S293" s="207"/>
      <c r="T293" s="208"/>
      <c r="AT293" s="209" t="s">
        <v>156</v>
      </c>
      <c r="AU293" s="209" t="s">
        <v>89</v>
      </c>
      <c r="AV293" s="13" t="s">
        <v>87</v>
      </c>
      <c r="AW293" s="13" t="s">
        <v>35</v>
      </c>
      <c r="AX293" s="13" t="s">
        <v>79</v>
      </c>
      <c r="AY293" s="209" t="s">
        <v>147</v>
      </c>
    </row>
    <row r="294" spans="2:51" s="13" customFormat="1">
      <c r="B294" s="199"/>
      <c r="C294" s="200"/>
      <c r="D294" s="201" t="s">
        <v>156</v>
      </c>
      <c r="E294" s="202" t="s">
        <v>1</v>
      </c>
      <c r="F294" s="203" t="s">
        <v>257</v>
      </c>
      <c r="G294" s="200"/>
      <c r="H294" s="202" t="s">
        <v>1</v>
      </c>
      <c r="I294" s="204"/>
      <c r="J294" s="200"/>
      <c r="K294" s="200"/>
      <c r="L294" s="205"/>
      <c r="M294" s="206"/>
      <c r="N294" s="207"/>
      <c r="O294" s="207"/>
      <c r="P294" s="207"/>
      <c r="Q294" s="207"/>
      <c r="R294" s="207"/>
      <c r="S294" s="207"/>
      <c r="T294" s="208"/>
      <c r="AT294" s="209" t="s">
        <v>156</v>
      </c>
      <c r="AU294" s="209" t="s">
        <v>89</v>
      </c>
      <c r="AV294" s="13" t="s">
        <v>87</v>
      </c>
      <c r="AW294" s="13" t="s">
        <v>35</v>
      </c>
      <c r="AX294" s="13" t="s">
        <v>79</v>
      </c>
      <c r="AY294" s="209" t="s">
        <v>147</v>
      </c>
    </row>
    <row r="295" spans="2:51" s="14" customFormat="1">
      <c r="B295" s="210"/>
      <c r="C295" s="211"/>
      <c r="D295" s="201" t="s">
        <v>156</v>
      </c>
      <c r="E295" s="212" t="s">
        <v>1</v>
      </c>
      <c r="F295" s="213" t="s">
        <v>282</v>
      </c>
      <c r="G295" s="211"/>
      <c r="H295" s="214">
        <v>54.7</v>
      </c>
      <c r="I295" s="215"/>
      <c r="J295" s="211"/>
      <c r="K295" s="211"/>
      <c r="L295" s="216"/>
      <c r="M295" s="217"/>
      <c r="N295" s="218"/>
      <c r="O295" s="218"/>
      <c r="P295" s="218"/>
      <c r="Q295" s="218"/>
      <c r="R295" s="218"/>
      <c r="S295" s="218"/>
      <c r="T295" s="219"/>
      <c r="AT295" s="220" t="s">
        <v>156</v>
      </c>
      <c r="AU295" s="220" t="s">
        <v>89</v>
      </c>
      <c r="AV295" s="14" t="s">
        <v>89</v>
      </c>
      <c r="AW295" s="14" t="s">
        <v>35</v>
      </c>
      <c r="AX295" s="14" t="s">
        <v>79</v>
      </c>
      <c r="AY295" s="220" t="s">
        <v>147</v>
      </c>
    </row>
    <row r="296" spans="2:51" s="14" customFormat="1">
      <c r="B296" s="210"/>
      <c r="C296" s="211"/>
      <c r="D296" s="201" t="s">
        <v>156</v>
      </c>
      <c r="E296" s="212" t="s">
        <v>1</v>
      </c>
      <c r="F296" s="213" t="s">
        <v>283</v>
      </c>
      <c r="G296" s="211"/>
      <c r="H296" s="214">
        <v>-1.9550000000000001</v>
      </c>
      <c r="I296" s="215"/>
      <c r="J296" s="211"/>
      <c r="K296" s="211"/>
      <c r="L296" s="216"/>
      <c r="M296" s="217"/>
      <c r="N296" s="218"/>
      <c r="O296" s="218"/>
      <c r="P296" s="218"/>
      <c r="Q296" s="218"/>
      <c r="R296" s="218"/>
      <c r="S296" s="218"/>
      <c r="T296" s="219"/>
      <c r="AT296" s="220" t="s">
        <v>156</v>
      </c>
      <c r="AU296" s="220" t="s">
        <v>89</v>
      </c>
      <c r="AV296" s="14" t="s">
        <v>89</v>
      </c>
      <c r="AW296" s="14" t="s">
        <v>35</v>
      </c>
      <c r="AX296" s="14" t="s">
        <v>79</v>
      </c>
      <c r="AY296" s="220" t="s">
        <v>147</v>
      </c>
    </row>
    <row r="297" spans="2:51" s="14" customFormat="1">
      <c r="B297" s="210"/>
      <c r="C297" s="211"/>
      <c r="D297" s="201" t="s">
        <v>156</v>
      </c>
      <c r="E297" s="212" t="s">
        <v>1</v>
      </c>
      <c r="F297" s="213" t="s">
        <v>284</v>
      </c>
      <c r="G297" s="211"/>
      <c r="H297" s="214">
        <v>-2.7949999999999999</v>
      </c>
      <c r="I297" s="215"/>
      <c r="J297" s="211"/>
      <c r="K297" s="211"/>
      <c r="L297" s="216"/>
      <c r="M297" s="217"/>
      <c r="N297" s="218"/>
      <c r="O297" s="218"/>
      <c r="P297" s="218"/>
      <c r="Q297" s="218"/>
      <c r="R297" s="218"/>
      <c r="S297" s="218"/>
      <c r="T297" s="219"/>
      <c r="AT297" s="220" t="s">
        <v>156</v>
      </c>
      <c r="AU297" s="220" t="s">
        <v>89</v>
      </c>
      <c r="AV297" s="14" t="s">
        <v>89</v>
      </c>
      <c r="AW297" s="14" t="s">
        <v>35</v>
      </c>
      <c r="AX297" s="14" t="s">
        <v>79</v>
      </c>
      <c r="AY297" s="220" t="s">
        <v>147</v>
      </c>
    </row>
    <row r="298" spans="2:51" s="14" customFormat="1">
      <c r="B298" s="210"/>
      <c r="C298" s="211"/>
      <c r="D298" s="201" t="s">
        <v>156</v>
      </c>
      <c r="E298" s="212" t="s">
        <v>1</v>
      </c>
      <c r="F298" s="213" t="s">
        <v>285</v>
      </c>
      <c r="G298" s="211"/>
      <c r="H298" s="214">
        <v>-2.1</v>
      </c>
      <c r="I298" s="215"/>
      <c r="J298" s="211"/>
      <c r="K298" s="211"/>
      <c r="L298" s="216"/>
      <c r="M298" s="217"/>
      <c r="N298" s="218"/>
      <c r="O298" s="218"/>
      <c r="P298" s="218"/>
      <c r="Q298" s="218"/>
      <c r="R298" s="218"/>
      <c r="S298" s="218"/>
      <c r="T298" s="219"/>
      <c r="AT298" s="220" t="s">
        <v>156</v>
      </c>
      <c r="AU298" s="220" t="s">
        <v>89</v>
      </c>
      <c r="AV298" s="14" t="s">
        <v>89</v>
      </c>
      <c r="AW298" s="14" t="s">
        <v>35</v>
      </c>
      <c r="AX298" s="14" t="s">
        <v>79</v>
      </c>
      <c r="AY298" s="220" t="s">
        <v>147</v>
      </c>
    </row>
    <row r="299" spans="2:51" s="16" customFormat="1">
      <c r="B299" s="232"/>
      <c r="C299" s="233"/>
      <c r="D299" s="201" t="s">
        <v>156</v>
      </c>
      <c r="E299" s="234" t="s">
        <v>1</v>
      </c>
      <c r="F299" s="235" t="s">
        <v>244</v>
      </c>
      <c r="G299" s="233"/>
      <c r="H299" s="236">
        <v>47.85</v>
      </c>
      <c r="I299" s="237"/>
      <c r="J299" s="233"/>
      <c r="K299" s="233"/>
      <c r="L299" s="238"/>
      <c r="M299" s="239"/>
      <c r="N299" s="240"/>
      <c r="O299" s="240"/>
      <c r="P299" s="240"/>
      <c r="Q299" s="240"/>
      <c r="R299" s="240"/>
      <c r="S299" s="240"/>
      <c r="T299" s="241"/>
      <c r="AT299" s="242" t="s">
        <v>156</v>
      </c>
      <c r="AU299" s="242" t="s">
        <v>89</v>
      </c>
      <c r="AV299" s="16" t="s">
        <v>176</v>
      </c>
      <c r="AW299" s="16" t="s">
        <v>35</v>
      </c>
      <c r="AX299" s="16" t="s">
        <v>79</v>
      </c>
      <c r="AY299" s="242" t="s">
        <v>147</v>
      </c>
    </row>
    <row r="300" spans="2:51" s="13" customFormat="1">
      <c r="B300" s="199"/>
      <c r="C300" s="200"/>
      <c r="D300" s="201" t="s">
        <v>156</v>
      </c>
      <c r="E300" s="202" t="s">
        <v>1</v>
      </c>
      <c r="F300" s="203" t="s">
        <v>164</v>
      </c>
      <c r="G300" s="200"/>
      <c r="H300" s="202" t="s">
        <v>1</v>
      </c>
      <c r="I300" s="204"/>
      <c r="J300" s="200"/>
      <c r="K300" s="200"/>
      <c r="L300" s="205"/>
      <c r="M300" s="206"/>
      <c r="N300" s="207"/>
      <c r="O300" s="207"/>
      <c r="P300" s="207"/>
      <c r="Q300" s="207"/>
      <c r="R300" s="207"/>
      <c r="S300" s="207"/>
      <c r="T300" s="208"/>
      <c r="AT300" s="209" t="s">
        <v>156</v>
      </c>
      <c r="AU300" s="209" t="s">
        <v>89</v>
      </c>
      <c r="AV300" s="13" t="s">
        <v>87</v>
      </c>
      <c r="AW300" s="13" t="s">
        <v>35</v>
      </c>
      <c r="AX300" s="13" t="s">
        <v>79</v>
      </c>
      <c r="AY300" s="209" t="s">
        <v>147</v>
      </c>
    </row>
    <row r="301" spans="2:51" s="13" customFormat="1">
      <c r="B301" s="199"/>
      <c r="C301" s="200"/>
      <c r="D301" s="201" t="s">
        <v>156</v>
      </c>
      <c r="E301" s="202" t="s">
        <v>1</v>
      </c>
      <c r="F301" s="203" t="s">
        <v>257</v>
      </c>
      <c r="G301" s="200"/>
      <c r="H301" s="202" t="s">
        <v>1</v>
      </c>
      <c r="I301" s="204"/>
      <c r="J301" s="200"/>
      <c r="K301" s="200"/>
      <c r="L301" s="205"/>
      <c r="M301" s="206"/>
      <c r="N301" s="207"/>
      <c r="O301" s="207"/>
      <c r="P301" s="207"/>
      <c r="Q301" s="207"/>
      <c r="R301" s="207"/>
      <c r="S301" s="207"/>
      <c r="T301" s="208"/>
      <c r="AT301" s="209" t="s">
        <v>156</v>
      </c>
      <c r="AU301" s="209" t="s">
        <v>89</v>
      </c>
      <c r="AV301" s="13" t="s">
        <v>87</v>
      </c>
      <c r="AW301" s="13" t="s">
        <v>35</v>
      </c>
      <c r="AX301" s="13" t="s">
        <v>79</v>
      </c>
      <c r="AY301" s="209" t="s">
        <v>147</v>
      </c>
    </row>
    <row r="302" spans="2:51" s="14" customFormat="1">
      <c r="B302" s="210"/>
      <c r="C302" s="211"/>
      <c r="D302" s="201" t="s">
        <v>156</v>
      </c>
      <c r="E302" s="212" t="s">
        <v>1</v>
      </c>
      <c r="F302" s="213" t="s">
        <v>286</v>
      </c>
      <c r="G302" s="211"/>
      <c r="H302" s="214">
        <v>54</v>
      </c>
      <c r="I302" s="215"/>
      <c r="J302" s="211"/>
      <c r="K302" s="211"/>
      <c r="L302" s="216"/>
      <c r="M302" s="217"/>
      <c r="N302" s="218"/>
      <c r="O302" s="218"/>
      <c r="P302" s="218"/>
      <c r="Q302" s="218"/>
      <c r="R302" s="218"/>
      <c r="S302" s="218"/>
      <c r="T302" s="219"/>
      <c r="AT302" s="220" t="s">
        <v>156</v>
      </c>
      <c r="AU302" s="220" t="s">
        <v>89</v>
      </c>
      <c r="AV302" s="14" t="s">
        <v>89</v>
      </c>
      <c r="AW302" s="14" t="s">
        <v>35</v>
      </c>
      <c r="AX302" s="14" t="s">
        <v>79</v>
      </c>
      <c r="AY302" s="220" t="s">
        <v>147</v>
      </c>
    </row>
    <row r="303" spans="2:51" s="14" customFormat="1">
      <c r="B303" s="210"/>
      <c r="C303" s="211"/>
      <c r="D303" s="201" t="s">
        <v>156</v>
      </c>
      <c r="E303" s="212" t="s">
        <v>1</v>
      </c>
      <c r="F303" s="213" t="s">
        <v>287</v>
      </c>
      <c r="G303" s="211"/>
      <c r="H303" s="214">
        <v>-2.2349999999999999</v>
      </c>
      <c r="I303" s="215"/>
      <c r="J303" s="211"/>
      <c r="K303" s="211"/>
      <c r="L303" s="216"/>
      <c r="M303" s="217"/>
      <c r="N303" s="218"/>
      <c r="O303" s="218"/>
      <c r="P303" s="218"/>
      <c r="Q303" s="218"/>
      <c r="R303" s="218"/>
      <c r="S303" s="218"/>
      <c r="T303" s="219"/>
      <c r="AT303" s="220" t="s">
        <v>156</v>
      </c>
      <c r="AU303" s="220" t="s">
        <v>89</v>
      </c>
      <c r="AV303" s="14" t="s">
        <v>89</v>
      </c>
      <c r="AW303" s="14" t="s">
        <v>35</v>
      </c>
      <c r="AX303" s="14" t="s">
        <v>79</v>
      </c>
      <c r="AY303" s="220" t="s">
        <v>147</v>
      </c>
    </row>
    <row r="304" spans="2:51" s="14" customFormat="1">
      <c r="B304" s="210"/>
      <c r="C304" s="211"/>
      <c r="D304" s="201" t="s">
        <v>156</v>
      </c>
      <c r="E304" s="212" t="s">
        <v>1</v>
      </c>
      <c r="F304" s="213" t="s">
        <v>288</v>
      </c>
      <c r="G304" s="211"/>
      <c r="H304" s="214">
        <v>-1.952</v>
      </c>
      <c r="I304" s="215"/>
      <c r="J304" s="211"/>
      <c r="K304" s="211"/>
      <c r="L304" s="216"/>
      <c r="M304" s="217"/>
      <c r="N304" s="218"/>
      <c r="O304" s="218"/>
      <c r="P304" s="218"/>
      <c r="Q304" s="218"/>
      <c r="R304" s="218"/>
      <c r="S304" s="218"/>
      <c r="T304" s="219"/>
      <c r="AT304" s="220" t="s">
        <v>156</v>
      </c>
      <c r="AU304" s="220" t="s">
        <v>89</v>
      </c>
      <c r="AV304" s="14" t="s">
        <v>89</v>
      </c>
      <c r="AW304" s="14" t="s">
        <v>35</v>
      </c>
      <c r="AX304" s="14" t="s">
        <v>79</v>
      </c>
      <c r="AY304" s="220" t="s">
        <v>147</v>
      </c>
    </row>
    <row r="305" spans="1:65" s="14" customFormat="1">
      <c r="B305" s="210"/>
      <c r="C305" s="211"/>
      <c r="D305" s="201" t="s">
        <v>156</v>
      </c>
      <c r="E305" s="212" t="s">
        <v>1</v>
      </c>
      <c r="F305" s="213" t="s">
        <v>289</v>
      </c>
      <c r="G305" s="211"/>
      <c r="H305" s="214">
        <v>-2.161</v>
      </c>
      <c r="I305" s="215"/>
      <c r="J305" s="211"/>
      <c r="K305" s="211"/>
      <c r="L305" s="216"/>
      <c r="M305" s="217"/>
      <c r="N305" s="218"/>
      <c r="O305" s="218"/>
      <c r="P305" s="218"/>
      <c r="Q305" s="218"/>
      <c r="R305" s="218"/>
      <c r="S305" s="218"/>
      <c r="T305" s="219"/>
      <c r="AT305" s="220" t="s">
        <v>156</v>
      </c>
      <c r="AU305" s="220" t="s">
        <v>89</v>
      </c>
      <c r="AV305" s="14" t="s">
        <v>89</v>
      </c>
      <c r="AW305" s="14" t="s">
        <v>35</v>
      </c>
      <c r="AX305" s="14" t="s">
        <v>79</v>
      </c>
      <c r="AY305" s="220" t="s">
        <v>147</v>
      </c>
    </row>
    <row r="306" spans="1:65" s="14" customFormat="1">
      <c r="B306" s="210"/>
      <c r="C306" s="211"/>
      <c r="D306" s="201" t="s">
        <v>156</v>
      </c>
      <c r="E306" s="212" t="s">
        <v>1</v>
      </c>
      <c r="F306" s="213" t="s">
        <v>290</v>
      </c>
      <c r="G306" s="211"/>
      <c r="H306" s="214">
        <v>-1.05</v>
      </c>
      <c r="I306" s="215"/>
      <c r="J306" s="211"/>
      <c r="K306" s="211"/>
      <c r="L306" s="216"/>
      <c r="M306" s="217"/>
      <c r="N306" s="218"/>
      <c r="O306" s="218"/>
      <c r="P306" s="218"/>
      <c r="Q306" s="218"/>
      <c r="R306" s="218"/>
      <c r="S306" s="218"/>
      <c r="T306" s="219"/>
      <c r="AT306" s="220" t="s">
        <v>156</v>
      </c>
      <c r="AU306" s="220" t="s">
        <v>89</v>
      </c>
      <c r="AV306" s="14" t="s">
        <v>89</v>
      </c>
      <c r="AW306" s="14" t="s">
        <v>35</v>
      </c>
      <c r="AX306" s="14" t="s">
        <v>79</v>
      </c>
      <c r="AY306" s="220" t="s">
        <v>147</v>
      </c>
    </row>
    <row r="307" spans="1:65" s="14" customFormat="1">
      <c r="B307" s="210"/>
      <c r="C307" s="211"/>
      <c r="D307" s="201" t="s">
        <v>156</v>
      </c>
      <c r="E307" s="212" t="s">
        <v>1</v>
      </c>
      <c r="F307" s="213" t="s">
        <v>291</v>
      </c>
      <c r="G307" s="211"/>
      <c r="H307" s="214">
        <v>-1.194</v>
      </c>
      <c r="I307" s="215"/>
      <c r="J307" s="211"/>
      <c r="K307" s="211"/>
      <c r="L307" s="216"/>
      <c r="M307" s="217"/>
      <c r="N307" s="218"/>
      <c r="O307" s="218"/>
      <c r="P307" s="218"/>
      <c r="Q307" s="218"/>
      <c r="R307" s="218"/>
      <c r="S307" s="218"/>
      <c r="T307" s="219"/>
      <c r="AT307" s="220" t="s">
        <v>156</v>
      </c>
      <c r="AU307" s="220" t="s">
        <v>89</v>
      </c>
      <c r="AV307" s="14" t="s">
        <v>89</v>
      </c>
      <c r="AW307" s="14" t="s">
        <v>35</v>
      </c>
      <c r="AX307" s="14" t="s">
        <v>79</v>
      </c>
      <c r="AY307" s="220" t="s">
        <v>147</v>
      </c>
    </row>
    <row r="308" spans="1:65" s="14" customFormat="1">
      <c r="B308" s="210"/>
      <c r="C308" s="211"/>
      <c r="D308" s="201" t="s">
        <v>156</v>
      </c>
      <c r="E308" s="212" t="s">
        <v>1</v>
      </c>
      <c r="F308" s="213" t="s">
        <v>292</v>
      </c>
      <c r="G308" s="211"/>
      <c r="H308" s="214">
        <v>-2.226</v>
      </c>
      <c r="I308" s="215"/>
      <c r="J308" s="211"/>
      <c r="K308" s="211"/>
      <c r="L308" s="216"/>
      <c r="M308" s="217"/>
      <c r="N308" s="218"/>
      <c r="O308" s="218"/>
      <c r="P308" s="218"/>
      <c r="Q308" s="218"/>
      <c r="R308" s="218"/>
      <c r="S308" s="218"/>
      <c r="T308" s="219"/>
      <c r="AT308" s="220" t="s">
        <v>156</v>
      </c>
      <c r="AU308" s="220" t="s">
        <v>89</v>
      </c>
      <c r="AV308" s="14" t="s">
        <v>89</v>
      </c>
      <c r="AW308" s="14" t="s">
        <v>35</v>
      </c>
      <c r="AX308" s="14" t="s">
        <v>79</v>
      </c>
      <c r="AY308" s="220" t="s">
        <v>147</v>
      </c>
    </row>
    <row r="309" spans="1:65" s="15" customFormat="1">
      <c r="B309" s="221"/>
      <c r="C309" s="222"/>
      <c r="D309" s="201" t="s">
        <v>156</v>
      </c>
      <c r="E309" s="223" t="s">
        <v>1</v>
      </c>
      <c r="F309" s="224" t="s">
        <v>166</v>
      </c>
      <c r="G309" s="222"/>
      <c r="H309" s="225">
        <v>491.8119999999999</v>
      </c>
      <c r="I309" s="226"/>
      <c r="J309" s="222"/>
      <c r="K309" s="222"/>
      <c r="L309" s="227"/>
      <c r="M309" s="228"/>
      <c r="N309" s="229"/>
      <c r="O309" s="229"/>
      <c r="P309" s="229"/>
      <c r="Q309" s="229"/>
      <c r="R309" s="229"/>
      <c r="S309" s="229"/>
      <c r="T309" s="230"/>
      <c r="AT309" s="231" t="s">
        <v>156</v>
      </c>
      <c r="AU309" s="231" t="s">
        <v>89</v>
      </c>
      <c r="AV309" s="15" t="s">
        <v>154</v>
      </c>
      <c r="AW309" s="15" t="s">
        <v>35</v>
      </c>
      <c r="AX309" s="15" t="s">
        <v>87</v>
      </c>
      <c r="AY309" s="231" t="s">
        <v>147</v>
      </c>
    </row>
    <row r="310" spans="1:65" s="2" customFormat="1" ht="33" customHeight="1">
      <c r="A310" s="34"/>
      <c r="B310" s="35"/>
      <c r="C310" s="186" t="s">
        <v>293</v>
      </c>
      <c r="D310" s="186" t="s">
        <v>149</v>
      </c>
      <c r="E310" s="187" t="s">
        <v>294</v>
      </c>
      <c r="F310" s="188" t="s">
        <v>295</v>
      </c>
      <c r="G310" s="189" t="s">
        <v>152</v>
      </c>
      <c r="H310" s="190">
        <v>42.831000000000003</v>
      </c>
      <c r="I310" s="191"/>
      <c r="J310" s="192">
        <f>ROUND(I310*H310,2)</f>
        <v>0</v>
      </c>
      <c r="K310" s="188" t="s">
        <v>153</v>
      </c>
      <c r="L310" s="39"/>
      <c r="M310" s="193" t="s">
        <v>1</v>
      </c>
      <c r="N310" s="194" t="s">
        <v>44</v>
      </c>
      <c r="O310" s="71"/>
      <c r="P310" s="195">
        <f>O310*H310</f>
        <v>0</v>
      </c>
      <c r="Q310" s="195">
        <v>4.3839999999999999E-3</v>
      </c>
      <c r="R310" s="195">
        <f>Q310*H310</f>
        <v>0.18777110400000002</v>
      </c>
      <c r="S310" s="195">
        <v>0</v>
      </c>
      <c r="T310" s="196">
        <f>S310*H310</f>
        <v>0</v>
      </c>
      <c r="U310" s="34"/>
      <c r="V310" s="34"/>
      <c r="W310" s="34"/>
      <c r="X310" s="34"/>
      <c r="Y310" s="34"/>
      <c r="Z310" s="34"/>
      <c r="AA310" s="34"/>
      <c r="AB310" s="34"/>
      <c r="AC310" s="34"/>
      <c r="AD310" s="34"/>
      <c r="AE310" s="34"/>
      <c r="AR310" s="197" t="s">
        <v>154</v>
      </c>
      <c r="AT310" s="197" t="s">
        <v>149</v>
      </c>
      <c r="AU310" s="197" t="s">
        <v>89</v>
      </c>
      <c r="AY310" s="18" t="s">
        <v>147</v>
      </c>
      <c r="BE310" s="198">
        <f>IF(N310="základní",J310,0)</f>
        <v>0</v>
      </c>
      <c r="BF310" s="198">
        <f>IF(N310="snížená",J310,0)</f>
        <v>0</v>
      </c>
      <c r="BG310" s="198">
        <f>IF(N310="zákl. přenesená",J310,0)</f>
        <v>0</v>
      </c>
      <c r="BH310" s="198">
        <f>IF(N310="sníž. přenesená",J310,0)</f>
        <v>0</v>
      </c>
      <c r="BI310" s="198">
        <f>IF(N310="nulová",J310,0)</f>
        <v>0</v>
      </c>
      <c r="BJ310" s="18" t="s">
        <v>87</v>
      </c>
      <c r="BK310" s="198">
        <f>ROUND(I310*H310,2)</f>
        <v>0</v>
      </c>
      <c r="BL310" s="18" t="s">
        <v>154</v>
      </c>
      <c r="BM310" s="197" t="s">
        <v>296</v>
      </c>
    </row>
    <row r="311" spans="1:65" s="13" customFormat="1">
      <c r="B311" s="199"/>
      <c r="C311" s="200"/>
      <c r="D311" s="201" t="s">
        <v>156</v>
      </c>
      <c r="E311" s="202" t="s">
        <v>1</v>
      </c>
      <c r="F311" s="203" t="s">
        <v>158</v>
      </c>
      <c r="G311" s="200"/>
      <c r="H311" s="202" t="s">
        <v>1</v>
      </c>
      <c r="I311" s="204"/>
      <c r="J311" s="200"/>
      <c r="K311" s="200"/>
      <c r="L311" s="205"/>
      <c r="M311" s="206"/>
      <c r="N311" s="207"/>
      <c r="O311" s="207"/>
      <c r="P311" s="207"/>
      <c r="Q311" s="207"/>
      <c r="R311" s="207"/>
      <c r="S311" s="207"/>
      <c r="T311" s="208"/>
      <c r="AT311" s="209" t="s">
        <v>156</v>
      </c>
      <c r="AU311" s="209" t="s">
        <v>89</v>
      </c>
      <c r="AV311" s="13" t="s">
        <v>87</v>
      </c>
      <c r="AW311" s="13" t="s">
        <v>35</v>
      </c>
      <c r="AX311" s="13" t="s">
        <v>79</v>
      </c>
      <c r="AY311" s="209" t="s">
        <v>147</v>
      </c>
    </row>
    <row r="312" spans="1:65" s="13" customFormat="1">
      <c r="B312" s="199"/>
      <c r="C312" s="200"/>
      <c r="D312" s="201" t="s">
        <v>156</v>
      </c>
      <c r="E312" s="202" t="s">
        <v>1</v>
      </c>
      <c r="F312" s="203" t="s">
        <v>297</v>
      </c>
      <c r="G312" s="200"/>
      <c r="H312" s="202" t="s">
        <v>1</v>
      </c>
      <c r="I312" s="204"/>
      <c r="J312" s="200"/>
      <c r="K312" s="200"/>
      <c r="L312" s="205"/>
      <c r="M312" s="206"/>
      <c r="N312" s="207"/>
      <c r="O312" s="207"/>
      <c r="P312" s="207"/>
      <c r="Q312" s="207"/>
      <c r="R312" s="207"/>
      <c r="S312" s="207"/>
      <c r="T312" s="208"/>
      <c r="AT312" s="209" t="s">
        <v>156</v>
      </c>
      <c r="AU312" s="209" t="s">
        <v>89</v>
      </c>
      <c r="AV312" s="13" t="s">
        <v>87</v>
      </c>
      <c r="AW312" s="13" t="s">
        <v>35</v>
      </c>
      <c r="AX312" s="13" t="s">
        <v>79</v>
      </c>
      <c r="AY312" s="209" t="s">
        <v>147</v>
      </c>
    </row>
    <row r="313" spans="1:65" s="13" customFormat="1">
      <c r="B313" s="199"/>
      <c r="C313" s="200"/>
      <c r="D313" s="201" t="s">
        <v>156</v>
      </c>
      <c r="E313" s="202" t="s">
        <v>1</v>
      </c>
      <c r="F313" s="203" t="s">
        <v>298</v>
      </c>
      <c r="G313" s="200"/>
      <c r="H313" s="202" t="s">
        <v>1</v>
      </c>
      <c r="I313" s="204"/>
      <c r="J313" s="200"/>
      <c r="K313" s="200"/>
      <c r="L313" s="205"/>
      <c r="M313" s="206"/>
      <c r="N313" s="207"/>
      <c r="O313" s="207"/>
      <c r="P313" s="207"/>
      <c r="Q313" s="207"/>
      <c r="R313" s="207"/>
      <c r="S313" s="207"/>
      <c r="T313" s="208"/>
      <c r="AT313" s="209" t="s">
        <v>156</v>
      </c>
      <c r="AU313" s="209" t="s">
        <v>89</v>
      </c>
      <c r="AV313" s="13" t="s">
        <v>87</v>
      </c>
      <c r="AW313" s="13" t="s">
        <v>35</v>
      </c>
      <c r="AX313" s="13" t="s">
        <v>79</v>
      </c>
      <c r="AY313" s="209" t="s">
        <v>147</v>
      </c>
    </row>
    <row r="314" spans="1:65" s="13" customFormat="1">
      <c r="B314" s="199"/>
      <c r="C314" s="200"/>
      <c r="D314" s="201" t="s">
        <v>156</v>
      </c>
      <c r="E314" s="202" t="s">
        <v>1</v>
      </c>
      <c r="F314" s="203" t="s">
        <v>297</v>
      </c>
      <c r="G314" s="200"/>
      <c r="H314" s="202" t="s">
        <v>1</v>
      </c>
      <c r="I314" s="204"/>
      <c r="J314" s="200"/>
      <c r="K314" s="200"/>
      <c r="L314" s="205"/>
      <c r="M314" s="206"/>
      <c r="N314" s="207"/>
      <c r="O314" s="207"/>
      <c r="P314" s="207"/>
      <c r="Q314" s="207"/>
      <c r="R314" s="207"/>
      <c r="S314" s="207"/>
      <c r="T314" s="208"/>
      <c r="AT314" s="209" t="s">
        <v>156</v>
      </c>
      <c r="AU314" s="209" t="s">
        <v>89</v>
      </c>
      <c r="AV314" s="13" t="s">
        <v>87</v>
      </c>
      <c r="AW314" s="13" t="s">
        <v>35</v>
      </c>
      <c r="AX314" s="13" t="s">
        <v>79</v>
      </c>
      <c r="AY314" s="209" t="s">
        <v>147</v>
      </c>
    </row>
    <row r="315" spans="1:65" s="14" customFormat="1">
      <c r="B315" s="210"/>
      <c r="C315" s="211"/>
      <c r="D315" s="201" t="s">
        <v>156</v>
      </c>
      <c r="E315" s="212" t="s">
        <v>1</v>
      </c>
      <c r="F315" s="213" t="s">
        <v>299</v>
      </c>
      <c r="G315" s="211"/>
      <c r="H315" s="214">
        <v>24.58</v>
      </c>
      <c r="I315" s="215"/>
      <c r="J315" s="211"/>
      <c r="K315" s="211"/>
      <c r="L315" s="216"/>
      <c r="M315" s="217"/>
      <c r="N315" s="218"/>
      <c r="O315" s="218"/>
      <c r="P315" s="218"/>
      <c r="Q315" s="218"/>
      <c r="R315" s="218"/>
      <c r="S315" s="218"/>
      <c r="T315" s="219"/>
      <c r="AT315" s="220" t="s">
        <v>156</v>
      </c>
      <c r="AU315" s="220" t="s">
        <v>89</v>
      </c>
      <c r="AV315" s="14" t="s">
        <v>89</v>
      </c>
      <c r="AW315" s="14" t="s">
        <v>35</v>
      </c>
      <c r="AX315" s="14" t="s">
        <v>79</v>
      </c>
      <c r="AY315" s="220" t="s">
        <v>147</v>
      </c>
    </row>
    <row r="316" spans="1:65" s="14" customFormat="1">
      <c r="B316" s="210"/>
      <c r="C316" s="211"/>
      <c r="D316" s="201" t="s">
        <v>156</v>
      </c>
      <c r="E316" s="212" t="s">
        <v>1</v>
      </c>
      <c r="F316" s="213" t="s">
        <v>300</v>
      </c>
      <c r="G316" s="211"/>
      <c r="H316" s="214">
        <v>-1.679</v>
      </c>
      <c r="I316" s="215"/>
      <c r="J316" s="211"/>
      <c r="K316" s="211"/>
      <c r="L316" s="216"/>
      <c r="M316" s="217"/>
      <c r="N316" s="218"/>
      <c r="O316" s="218"/>
      <c r="P316" s="218"/>
      <c r="Q316" s="218"/>
      <c r="R316" s="218"/>
      <c r="S316" s="218"/>
      <c r="T316" s="219"/>
      <c r="AT316" s="220" t="s">
        <v>156</v>
      </c>
      <c r="AU316" s="220" t="s">
        <v>89</v>
      </c>
      <c r="AV316" s="14" t="s">
        <v>89</v>
      </c>
      <c r="AW316" s="14" t="s">
        <v>35</v>
      </c>
      <c r="AX316" s="14" t="s">
        <v>79</v>
      </c>
      <c r="AY316" s="220" t="s">
        <v>147</v>
      </c>
    </row>
    <row r="317" spans="1:65" s="14" customFormat="1">
      <c r="B317" s="210"/>
      <c r="C317" s="211"/>
      <c r="D317" s="201" t="s">
        <v>156</v>
      </c>
      <c r="E317" s="212" t="s">
        <v>1</v>
      </c>
      <c r="F317" s="213" t="s">
        <v>301</v>
      </c>
      <c r="G317" s="211"/>
      <c r="H317" s="214">
        <v>0.73799999999999999</v>
      </c>
      <c r="I317" s="215"/>
      <c r="J317" s="211"/>
      <c r="K317" s="211"/>
      <c r="L317" s="216"/>
      <c r="M317" s="217"/>
      <c r="N317" s="218"/>
      <c r="O317" s="218"/>
      <c r="P317" s="218"/>
      <c r="Q317" s="218"/>
      <c r="R317" s="218"/>
      <c r="S317" s="218"/>
      <c r="T317" s="219"/>
      <c r="AT317" s="220" t="s">
        <v>156</v>
      </c>
      <c r="AU317" s="220" t="s">
        <v>89</v>
      </c>
      <c r="AV317" s="14" t="s">
        <v>89</v>
      </c>
      <c r="AW317" s="14" t="s">
        <v>35</v>
      </c>
      <c r="AX317" s="14" t="s">
        <v>79</v>
      </c>
      <c r="AY317" s="220" t="s">
        <v>147</v>
      </c>
    </row>
    <row r="318" spans="1:65" s="13" customFormat="1">
      <c r="B318" s="199"/>
      <c r="C318" s="200"/>
      <c r="D318" s="201" t="s">
        <v>156</v>
      </c>
      <c r="E318" s="202" t="s">
        <v>1</v>
      </c>
      <c r="F318" s="203" t="s">
        <v>164</v>
      </c>
      <c r="G318" s="200"/>
      <c r="H318" s="202" t="s">
        <v>1</v>
      </c>
      <c r="I318" s="204"/>
      <c r="J318" s="200"/>
      <c r="K318" s="200"/>
      <c r="L318" s="205"/>
      <c r="M318" s="206"/>
      <c r="N318" s="207"/>
      <c r="O318" s="207"/>
      <c r="P318" s="207"/>
      <c r="Q318" s="207"/>
      <c r="R318" s="207"/>
      <c r="S318" s="207"/>
      <c r="T318" s="208"/>
      <c r="AT318" s="209" t="s">
        <v>156</v>
      </c>
      <c r="AU318" s="209" t="s">
        <v>89</v>
      </c>
      <c r="AV318" s="13" t="s">
        <v>87</v>
      </c>
      <c r="AW318" s="13" t="s">
        <v>35</v>
      </c>
      <c r="AX318" s="13" t="s">
        <v>79</v>
      </c>
      <c r="AY318" s="209" t="s">
        <v>147</v>
      </c>
    </row>
    <row r="319" spans="1:65" s="13" customFormat="1">
      <c r="B319" s="199"/>
      <c r="C319" s="200"/>
      <c r="D319" s="201" t="s">
        <v>156</v>
      </c>
      <c r="E319" s="202" t="s">
        <v>1</v>
      </c>
      <c r="F319" s="203" t="s">
        <v>225</v>
      </c>
      <c r="G319" s="200"/>
      <c r="H319" s="202" t="s">
        <v>1</v>
      </c>
      <c r="I319" s="204"/>
      <c r="J319" s="200"/>
      <c r="K319" s="200"/>
      <c r="L319" s="205"/>
      <c r="M319" s="206"/>
      <c r="N319" s="207"/>
      <c r="O319" s="207"/>
      <c r="P319" s="207"/>
      <c r="Q319" s="207"/>
      <c r="R319" s="207"/>
      <c r="S319" s="207"/>
      <c r="T319" s="208"/>
      <c r="AT319" s="209" t="s">
        <v>156</v>
      </c>
      <c r="AU319" s="209" t="s">
        <v>89</v>
      </c>
      <c r="AV319" s="13" t="s">
        <v>87</v>
      </c>
      <c r="AW319" s="13" t="s">
        <v>35</v>
      </c>
      <c r="AX319" s="13" t="s">
        <v>79</v>
      </c>
      <c r="AY319" s="209" t="s">
        <v>147</v>
      </c>
    </row>
    <row r="320" spans="1:65" s="14" customFormat="1">
      <c r="B320" s="210"/>
      <c r="C320" s="211"/>
      <c r="D320" s="201" t="s">
        <v>156</v>
      </c>
      <c r="E320" s="212" t="s">
        <v>1</v>
      </c>
      <c r="F320" s="213" t="s">
        <v>226</v>
      </c>
      <c r="G320" s="211"/>
      <c r="H320" s="214">
        <v>7.5</v>
      </c>
      <c r="I320" s="215"/>
      <c r="J320" s="211"/>
      <c r="K320" s="211"/>
      <c r="L320" s="216"/>
      <c r="M320" s="217"/>
      <c r="N320" s="218"/>
      <c r="O320" s="218"/>
      <c r="P320" s="218"/>
      <c r="Q320" s="218"/>
      <c r="R320" s="218"/>
      <c r="S320" s="218"/>
      <c r="T320" s="219"/>
      <c r="AT320" s="220" t="s">
        <v>156</v>
      </c>
      <c r="AU320" s="220" t="s">
        <v>89</v>
      </c>
      <c r="AV320" s="14" t="s">
        <v>89</v>
      </c>
      <c r="AW320" s="14" t="s">
        <v>35</v>
      </c>
      <c r="AX320" s="14" t="s">
        <v>79</v>
      </c>
      <c r="AY320" s="220" t="s">
        <v>147</v>
      </c>
    </row>
    <row r="321" spans="1:65" s="14" customFormat="1">
      <c r="B321" s="210"/>
      <c r="C321" s="211"/>
      <c r="D321" s="201" t="s">
        <v>156</v>
      </c>
      <c r="E321" s="212" t="s">
        <v>1</v>
      </c>
      <c r="F321" s="213" t="s">
        <v>227</v>
      </c>
      <c r="G321" s="211"/>
      <c r="H321" s="214">
        <v>-0.82799999999999996</v>
      </c>
      <c r="I321" s="215"/>
      <c r="J321" s="211"/>
      <c r="K321" s="211"/>
      <c r="L321" s="216"/>
      <c r="M321" s="217"/>
      <c r="N321" s="218"/>
      <c r="O321" s="218"/>
      <c r="P321" s="218"/>
      <c r="Q321" s="218"/>
      <c r="R321" s="218"/>
      <c r="S321" s="218"/>
      <c r="T321" s="219"/>
      <c r="AT321" s="220" t="s">
        <v>156</v>
      </c>
      <c r="AU321" s="220" t="s">
        <v>89</v>
      </c>
      <c r="AV321" s="14" t="s">
        <v>89</v>
      </c>
      <c r="AW321" s="14" t="s">
        <v>35</v>
      </c>
      <c r="AX321" s="14" t="s">
        <v>79</v>
      </c>
      <c r="AY321" s="220" t="s">
        <v>147</v>
      </c>
    </row>
    <row r="322" spans="1:65" s="14" customFormat="1">
      <c r="B322" s="210"/>
      <c r="C322" s="211"/>
      <c r="D322" s="201" t="s">
        <v>156</v>
      </c>
      <c r="E322" s="212" t="s">
        <v>1</v>
      </c>
      <c r="F322" s="213" t="s">
        <v>228</v>
      </c>
      <c r="G322" s="211"/>
      <c r="H322" s="214">
        <v>0.54400000000000004</v>
      </c>
      <c r="I322" s="215"/>
      <c r="J322" s="211"/>
      <c r="K322" s="211"/>
      <c r="L322" s="216"/>
      <c r="M322" s="217"/>
      <c r="N322" s="218"/>
      <c r="O322" s="218"/>
      <c r="P322" s="218"/>
      <c r="Q322" s="218"/>
      <c r="R322" s="218"/>
      <c r="S322" s="218"/>
      <c r="T322" s="219"/>
      <c r="AT322" s="220" t="s">
        <v>156</v>
      </c>
      <c r="AU322" s="220" t="s">
        <v>89</v>
      </c>
      <c r="AV322" s="14" t="s">
        <v>89</v>
      </c>
      <c r="AW322" s="14" t="s">
        <v>35</v>
      </c>
      <c r="AX322" s="14" t="s">
        <v>79</v>
      </c>
      <c r="AY322" s="220" t="s">
        <v>147</v>
      </c>
    </row>
    <row r="323" spans="1:65" s="14" customFormat="1">
      <c r="B323" s="210"/>
      <c r="C323" s="211"/>
      <c r="D323" s="201" t="s">
        <v>156</v>
      </c>
      <c r="E323" s="212" t="s">
        <v>1</v>
      </c>
      <c r="F323" s="213" t="s">
        <v>229</v>
      </c>
      <c r="G323" s="211"/>
      <c r="H323" s="214">
        <v>-1.98</v>
      </c>
      <c r="I323" s="215"/>
      <c r="J323" s="211"/>
      <c r="K323" s="211"/>
      <c r="L323" s="216"/>
      <c r="M323" s="217"/>
      <c r="N323" s="218"/>
      <c r="O323" s="218"/>
      <c r="P323" s="218"/>
      <c r="Q323" s="218"/>
      <c r="R323" s="218"/>
      <c r="S323" s="218"/>
      <c r="T323" s="219"/>
      <c r="AT323" s="220" t="s">
        <v>156</v>
      </c>
      <c r="AU323" s="220" t="s">
        <v>89</v>
      </c>
      <c r="AV323" s="14" t="s">
        <v>89</v>
      </c>
      <c r="AW323" s="14" t="s">
        <v>35</v>
      </c>
      <c r="AX323" s="14" t="s">
        <v>79</v>
      </c>
      <c r="AY323" s="220" t="s">
        <v>147</v>
      </c>
    </row>
    <row r="324" spans="1:65" s="14" customFormat="1">
      <c r="B324" s="210"/>
      <c r="C324" s="211"/>
      <c r="D324" s="201" t="s">
        <v>156</v>
      </c>
      <c r="E324" s="212" t="s">
        <v>1</v>
      </c>
      <c r="F324" s="213" t="s">
        <v>219</v>
      </c>
      <c r="G324" s="211"/>
      <c r="H324" s="214">
        <v>0.8</v>
      </c>
      <c r="I324" s="215"/>
      <c r="J324" s="211"/>
      <c r="K324" s="211"/>
      <c r="L324" s="216"/>
      <c r="M324" s="217"/>
      <c r="N324" s="218"/>
      <c r="O324" s="218"/>
      <c r="P324" s="218"/>
      <c r="Q324" s="218"/>
      <c r="R324" s="218"/>
      <c r="S324" s="218"/>
      <c r="T324" s="219"/>
      <c r="AT324" s="220" t="s">
        <v>156</v>
      </c>
      <c r="AU324" s="220" t="s">
        <v>89</v>
      </c>
      <c r="AV324" s="14" t="s">
        <v>89</v>
      </c>
      <c r="AW324" s="14" t="s">
        <v>35</v>
      </c>
      <c r="AX324" s="14" t="s">
        <v>79</v>
      </c>
      <c r="AY324" s="220" t="s">
        <v>147</v>
      </c>
    </row>
    <row r="325" spans="1:65" s="14" customFormat="1">
      <c r="B325" s="210"/>
      <c r="C325" s="211"/>
      <c r="D325" s="201" t="s">
        <v>156</v>
      </c>
      <c r="E325" s="212" t="s">
        <v>1</v>
      </c>
      <c r="F325" s="213" t="s">
        <v>230</v>
      </c>
      <c r="G325" s="211"/>
      <c r="H325" s="214">
        <v>14.2</v>
      </c>
      <c r="I325" s="215"/>
      <c r="J325" s="211"/>
      <c r="K325" s="211"/>
      <c r="L325" s="216"/>
      <c r="M325" s="217"/>
      <c r="N325" s="218"/>
      <c r="O325" s="218"/>
      <c r="P325" s="218"/>
      <c r="Q325" s="218"/>
      <c r="R325" s="218"/>
      <c r="S325" s="218"/>
      <c r="T325" s="219"/>
      <c r="AT325" s="220" t="s">
        <v>156</v>
      </c>
      <c r="AU325" s="220" t="s">
        <v>89</v>
      </c>
      <c r="AV325" s="14" t="s">
        <v>89</v>
      </c>
      <c r="AW325" s="14" t="s">
        <v>35</v>
      </c>
      <c r="AX325" s="14" t="s">
        <v>79</v>
      </c>
      <c r="AY325" s="220" t="s">
        <v>147</v>
      </c>
    </row>
    <row r="326" spans="1:65" s="14" customFormat="1">
      <c r="B326" s="210"/>
      <c r="C326" s="211"/>
      <c r="D326" s="201" t="s">
        <v>156</v>
      </c>
      <c r="E326" s="212" t="s">
        <v>1</v>
      </c>
      <c r="F326" s="213" t="s">
        <v>231</v>
      </c>
      <c r="G326" s="211"/>
      <c r="H326" s="214">
        <v>-1.044</v>
      </c>
      <c r="I326" s="215"/>
      <c r="J326" s="211"/>
      <c r="K326" s="211"/>
      <c r="L326" s="216"/>
      <c r="M326" s="217"/>
      <c r="N326" s="218"/>
      <c r="O326" s="218"/>
      <c r="P326" s="218"/>
      <c r="Q326" s="218"/>
      <c r="R326" s="218"/>
      <c r="S326" s="218"/>
      <c r="T326" s="219"/>
      <c r="AT326" s="220" t="s">
        <v>156</v>
      </c>
      <c r="AU326" s="220" t="s">
        <v>89</v>
      </c>
      <c r="AV326" s="14" t="s">
        <v>89</v>
      </c>
      <c r="AW326" s="14" t="s">
        <v>35</v>
      </c>
      <c r="AX326" s="14" t="s">
        <v>79</v>
      </c>
      <c r="AY326" s="220" t="s">
        <v>147</v>
      </c>
    </row>
    <row r="327" spans="1:65" s="15" customFormat="1">
      <c r="B327" s="221"/>
      <c r="C327" s="222"/>
      <c r="D327" s="201" t="s">
        <v>156</v>
      </c>
      <c r="E327" s="223" t="s">
        <v>1</v>
      </c>
      <c r="F327" s="224" t="s">
        <v>166</v>
      </c>
      <c r="G327" s="222"/>
      <c r="H327" s="225">
        <v>42.831000000000003</v>
      </c>
      <c r="I327" s="226"/>
      <c r="J327" s="222"/>
      <c r="K327" s="222"/>
      <c r="L327" s="227"/>
      <c r="M327" s="228"/>
      <c r="N327" s="229"/>
      <c r="O327" s="229"/>
      <c r="P327" s="229"/>
      <c r="Q327" s="229"/>
      <c r="R327" s="229"/>
      <c r="S327" s="229"/>
      <c r="T327" s="230"/>
      <c r="AT327" s="231" t="s">
        <v>156</v>
      </c>
      <c r="AU327" s="231" t="s">
        <v>89</v>
      </c>
      <c r="AV327" s="15" t="s">
        <v>154</v>
      </c>
      <c r="AW327" s="15" t="s">
        <v>35</v>
      </c>
      <c r="AX327" s="15" t="s">
        <v>87</v>
      </c>
      <c r="AY327" s="231" t="s">
        <v>147</v>
      </c>
    </row>
    <row r="328" spans="1:65" s="2" customFormat="1" ht="24.2" customHeight="1">
      <c r="A328" s="34"/>
      <c r="B328" s="35"/>
      <c r="C328" s="186" t="s">
        <v>8</v>
      </c>
      <c r="D328" s="186" t="s">
        <v>149</v>
      </c>
      <c r="E328" s="187" t="s">
        <v>302</v>
      </c>
      <c r="F328" s="188" t="s">
        <v>303</v>
      </c>
      <c r="G328" s="189" t="s">
        <v>152</v>
      </c>
      <c r="H328" s="190">
        <v>16.405000000000001</v>
      </c>
      <c r="I328" s="191"/>
      <c r="J328" s="192">
        <f>ROUND(I328*H328,2)</f>
        <v>0</v>
      </c>
      <c r="K328" s="188" t="s">
        <v>153</v>
      </c>
      <c r="L328" s="39"/>
      <c r="M328" s="193" t="s">
        <v>1</v>
      </c>
      <c r="N328" s="194" t="s">
        <v>44</v>
      </c>
      <c r="O328" s="71"/>
      <c r="P328" s="195">
        <f>O328*H328</f>
        <v>0</v>
      </c>
      <c r="Q328" s="195">
        <v>1.8000000000000001E-4</v>
      </c>
      <c r="R328" s="195">
        <f>Q328*H328</f>
        <v>2.9529000000000005E-3</v>
      </c>
      <c r="S328" s="195">
        <v>0</v>
      </c>
      <c r="T328" s="196">
        <f>S328*H328</f>
        <v>0</v>
      </c>
      <c r="U328" s="34"/>
      <c r="V328" s="34"/>
      <c r="W328" s="34"/>
      <c r="X328" s="34"/>
      <c r="Y328" s="34"/>
      <c r="Z328" s="34"/>
      <c r="AA328" s="34"/>
      <c r="AB328" s="34"/>
      <c r="AC328" s="34"/>
      <c r="AD328" s="34"/>
      <c r="AE328" s="34"/>
      <c r="AR328" s="197" t="s">
        <v>154</v>
      </c>
      <c r="AT328" s="197" t="s">
        <v>149</v>
      </c>
      <c r="AU328" s="197" t="s">
        <v>89</v>
      </c>
      <c r="AY328" s="18" t="s">
        <v>147</v>
      </c>
      <c r="BE328" s="198">
        <f>IF(N328="základní",J328,0)</f>
        <v>0</v>
      </c>
      <c r="BF328" s="198">
        <f>IF(N328="snížená",J328,0)</f>
        <v>0</v>
      </c>
      <c r="BG328" s="198">
        <f>IF(N328="zákl. přenesená",J328,0)</f>
        <v>0</v>
      </c>
      <c r="BH328" s="198">
        <f>IF(N328="sníž. přenesená",J328,0)</f>
        <v>0</v>
      </c>
      <c r="BI328" s="198">
        <f>IF(N328="nulová",J328,0)</f>
        <v>0</v>
      </c>
      <c r="BJ328" s="18" t="s">
        <v>87</v>
      </c>
      <c r="BK328" s="198">
        <f>ROUND(I328*H328,2)</f>
        <v>0</v>
      </c>
      <c r="BL328" s="18" t="s">
        <v>154</v>
      </c>
      <c r="BM328" s="197" t="s">
        <v>304</v>
      </c>
    </row>
    <row r="329" spans="1:65" s="13" customFormat="1">
      <c r="B329" s="199"/>
      <c r="C329" s="200"/>
      <c r="D329" s="201" t="s">
        <v>156</v>
      </c>
      <c r="E329" s="202" t="s">
        <v>1</v>
      </c>
      <c r="F329" s="203" t="s">
        <v>158</v>
      </c>
      <c r="G329" s="200"/>
      <c r="H329" s="202" t="s">
        <v>1</v>
      </c>
      <c r="I329" s="204"/>
      <c r="J329" s="200"/>
      <c r="K329" s="200"/>
      <c r="L329" s="205"/>
      <c r="M329" s="206"/>
      <c r="N329" s="207"/>
      <c r="O329" s="207"/>
      <c r="P329" s="207"/>
      <c r="Q329" s="207"/>
      <c r="R329" s="207"/>
      <c r="S329" s="207"/>
      <c r="T329" s="208"/>
      <c r="AT329" s="209" t="s">
        <v>156</v>
      </c>
      <c r="AU329" s="209" t="s">
        <v>89</v>
      </c>
      <c r="AV329" s="13" t="s">
        <v>87</v>
      </c>
      <c r="AW329" s="13" t="s">
        <v>35</v>
      </c>
      <c r="AX329" s="13" t="s">
        <v>79</v>
      </c>
      <c r="AY329" s="209" t="s">
        <v>147</v>
      </c>
    </row>
    <row r="330" spans="1:65" s="14" customFormat="1">
      <c r="B330" s="210"/>
      <c r="C330" s="211"/>
      <c r="D330" s="201" t="s">
        <v>156</v>
      </c>
      <c r="E330" s="212" t="s">
        <v>1</v>
      </c>
      <c r="F330" s="213" t="s">
        <v>305</v>
      </c>
      <c r="G330" s="211"/>
      <c r="H330" s="214">
        <v>6.65</v>
      </c>
      <c r="I330" s="215"/>
      <c r="J330" s="211"/>
      <c r="K330" s="211"/>
      <c r="L330" s="216"/>
      <c r="M330" s="217"/>
      <c r="N330" s="218"/>
      <c r="O330" s="218"/>
      <c r="P330" s="218"/>
      <c r="Q330" s="218"/>
      <c r="R330" s="218"/>
      <c r="S330" s="218"/>
      <c r="T330" s="219"/>
      <c r="AT330" s="220" t="s">
        <v>156</v>
      </c>
      <c r="AU330" s="220" t="s">
        <v>89</v>
      </c>
      <c r="AV330" s="14" t="s">
        <v>89</v>
      </c>
      <c r="AW330" s="14" t="s">
        <v>35</v>
      </c>
      <c r="AX330" s="14" t="s">
        <v>79</v>
      </c>
      <c r="AY330" s="220" t="s">
        <v>147</v>
      </c>
    </row>
    <row r="331" spans="1:65" s="14" customFormat="1">
      <c r="B331" s="210"/>
      <c r="C331" s="211"/>
      <c r="D331" s="201" t="s">
        <v>156</v>
      </c>
      <c r="E331" s="212" t="s">
        <v>1</v>
      </c>
      <c r="F331" s="213" t="s">
        <v>306</v>
      </c>
      <c r="G331" s="211"/>
      <c r="H331" s="214">
        <v>-0.82499999999999996</v>
      </c>
      <c r="I331" s="215"/>
      <c r="J331" s="211"/>
      <c r="K331" s="211"/>
      <c r="L331" s="216"/>
      <c r="M331" s="217"/>
      <c r="N331" s="218"/>
      <c r="O331" s="218"/>
      <c r="P331" s="218"/>
      <c r="Q331" s="218"/>
      <c r="R331" s="218"/>
      <c r="S331" s="218"/>
      <c r="T331" s="219"/>
      <c r="AT331" s="220" t="s">
        <v>156</v>
      </c>
      <c r="AU331" s="220" t="s">
        <v>89</v>
      </c>
      <c r="AV331" s="14" t="s">
        <v>89</v>
      </c>
      <c r="AW331" s="14" t="s">
        <v>35</v>
      </c>
      <c r="AX331" s="14" t="s">
        <v>79</v>
      </c>
      <c r="AY331" s="220" t="s">
        <v>147</v>
      </c>
    </row>
    <row r="332" spans="1:65" s="13" customFormat="1">
      <c r="B332" s="199"/>
      <c r="C332" s="200"/>
      <c r="D332" s="201" t="s">
        <v>156</v>
      </c>
      <c r="E332" s="202" t="s">
        <v>1</v>
      </c>
      <c r="F332" s="203" t="s">
        <v>160</v>
      </c>
      <c r="G332" s="200"/>
      <c r="H332" s="202" t="s">
        <v>1</v>
      </c>
      <c r="I332" s="204"/>
      <c r="J332" s="200"/>
      <c r="K332" s="200"/>
      <c r="L332" s="205"/>
      <c r="M332" s="206"/>
      <c r="N332" s="207"/>
      <c r="O332" s="207"/>
      <c r="P332" s="207"/>
      <c r="Q332" s="207"/>
      <c r="R332" s="207"/>
      <c r="S332" s="207"/>
      <c r="T332" s="208"/>
      <c r="AT332" s="209" t="s">
        <v>156</v>
      </c>
      <c r="AU332" s="209" t="s">
        <v>89</v>
      </c>
      <c r="AV332" s="13" t="s">
        <v>87</v>
      </c>
      <c r="AW332" s="13" t="s">
        <v>35</v>
      </c>
      <c r="AX332" s="13" t="s">
        <v>79</v>
      </c>
      <c r="AY332" s="209" t="s">
        <v>147</v>
      </c>
    </row>
    <row r="333" spans="1:65" s="14" customFormat="1">
      <c r="B333" s="210"/>
      <c r="C333" s="211"/>
      <c r="D333" s="201" t="s">
        <v>156</v>
      </c>
      <c r="E333" s="212" t="s">
        <v>1</v>
      </c>
      <c r="F333" s="213" t="s">
        <v>307</v>
      </c>
      <c r="G333" s="211"/>
      <c r="H333" s="214">
        <v>8.5500000000000007</v>
      </c>
      <c r="I333" s="215"/>
      <c r="J333" s="211"/>
      <c r="K333" s="211"/>
      <c r="L333" s="216"/>
      <c r="M333" s="217"/>
      <c r="N333" s="218"/>
      <c r="O333" s="218"/>
      <c r="P333" s="218"/>
      <c r="Q333" s="218"/>
      <c r="R333" s="218"/>
      <c r="S333" s="218"/>
      <c r="T333" s="219"/>
      <c r="AT333" s="220" t="s">
        <v>156</v>
      </c>
      <c r="AU333" s="220" t="s">
        <v>89</v>
      </c>
      <c r="AV333" s="14" t="s">
        <v>89</v>
      </c>
      <c r="AW333" s="14" t="s">
        <v>35</v>
      </c>
      <c r="AX333" s="14" t="s">
        <v>79</v>
      </c>
      <c r="AY333" s="220" t="s">
        <v>147</v>
      </c>
    </row>
    <row r="334" spans="1:65" s="14" customFormat="1">
      <c r="B334" s="210"/>
      <c r="C334" s="211"/>
      <c r="D334" s="201" t="s">
        <v>156</v>
      </c>
      <c r="E334" s="212" t="s">
        <v>1</v>
      </c>
      <c r="F334" s="213" t="s">
        <v>308</v>
      </c>
      <c r="G334" s="211"/>
      <c r="H334" s="214">
        <v>-1.1000000000000001</v>
      </c>
      <c r="I334" s="215"/>
      <c r="J334" s="211"/>
      <c r="K334" s="211"/>
      <c r="L334" s="216"/>
      <c r="M334" s="217"/>
      <c r="N334" s="218"/>
      <c r="O334" s="218"/>
      <c r="P334" s="218"/>
      <c r="Q334" s="218"/>
      <c r="R334" s="218"/>
      <c r="S334" s="218"/>
      <c r="T334" s="219"/>
      <c r="AT334" s="220" t="s">
        <v>156</v>
      </c>
      <c r="AU334" s="220" t="s">
        <v>89</v>
      </c>
      <c r="AV334" s="14" t="s">
        <v>89</v>
      </c>
      <c r="AW334" s="14" t="s">
        <v>35</v>
      </c>
      <c r="AX334" s="14" t="s">
        <v>79</v>
      </c>
      <c r="AY334" s="220" t="s">
        <v>147</v>
      </c>
    </row>
    <row r="335" spans="1:65" s="13" customFormat="1">
      <c r="B335" s="199"/>
      <c r="C335" s="200"/>
      <c r="D335" s="201" t="s">
        <v>156</v>
      </c>
      <c r="E335" s="202" t="s">
        <v>1</v>
      </c>
      <c r="F335" s="203" t="s">
        <v>162</v>
      </c>
      <c r="G335" s="200"/>
      <c r="H335" s="202" t="s">
        <v>1</v>
      </c>
      <c r="I335" s="204"/>
      <c r="J335" s="200"/>
      <c r="K335" s="200"/>
      <c r="L335" s="205"/>
      <c r="M335" s="206"/>
      <c r="N335" s="207"/>
      <c r="O335" s="207"/>
      <c r="P335" s="207"/>
      <c r="Q335" s="207"/>
      <c r="R335" s="207"/>
      <c r="S335" s="207"/>
      <c r="T335" s="208"/>
      <c r="AT335" s="209" t="s">
        <v>156</v>
      </c>
      <c r="AU335" s="209" t="s">
        <v>89</v>
      </c>
      <c r="AV335" s="13" t="s">
        <v>87</v>
      </c>
      <c r="AW335" s="13" t="s">
        <v>35</v>
      </c>
      <c r="AX335" s="13" t="s">
        <v>79</v>
      </c>
      <c r="AY335" s="209" t="s">
        <v>147</v>
      </c>
    </row>
    <row r="336" spans="1:65" s="14" customFormat="1">
      <c r="B336" s="210"/>
      <c r="C336" s="211"/>
      <c r="D336" s="201" t="s">
        <v>156</v>
      </c>
      <c r="E336" s="212" t="s">
        <v>1</v>
      </c>
      <c r="F336" s="213" t="s">
        <v>309</v>
      </c>
      <c r="G336" s="211"/>
      <c r="H336" s="214">
        <v>1.925</v>
      </c>
      <c r="I336" s="215"/>
      <c r="J336" s="211"/>
      <c r="K336" s="211"/>
      <c r="L336" s="216"/>
      <c r="M336" s="217"/>
      <c r="N336" s="218"/>
      <c r="O336" s="218"/>
      <c r="P336" s="218"/>
      <c r="Q336" s="218"/>
      <c r="R336" s="218"/>
      <c r="S336" s="218"/>
      <c r="T336" s="219"/>
      <c r="AT336" s="220" t="s">
        <v>156</v>
      </c>
      <c r="AU336" s="220" t="s">
        <v>89</v>
      </c>
      <c r="AV336" s="14" t="s">
        <v>89</v>
      </c>
      <c r="AW336" s="14" t="s">
        <v>35</v>
      </c>
      <c r="AX336" s="14" t="s">
        <v>79</v>
      </c>
      <c r="AY336" s="220" t="s">
        <v>147</v>
      </c>
    </row>
    <row r="337" spans="1:65" s="14" customFormat="1">
      <c r="B337" s="210"/>
      <c r="C337" s="211"/>
      <c r="D337" s="201" t="s">
        <v>156</v>
      </c>
      <c r="E337" s="212" t="s">
        <v>1</v>
      </c>
      <c r="F337" s="213" t="s">
        <v>310</v>
      </c>
      <c r="G337" s="211"/>
      <c r="H337" s="214">
        <v>-0.42499999999999999</v>
      </c>
      <c r="I337" s="215"/>
      <c r="J337" s="211"/>
      <c r="K337" s="211"/>
      <c r="L337" s="216"/>
      <c r="M337" s="217"/>
      <c r="N337" s="218"/>
      <c r="O337" s="218"/>
      <c r="P337" s="218"/>
      <c r="Q337" s="218"/>
      <c r="R337" s="218"/>
      <c r="S337" s="218"/>
      <c r="T337" s="219"/>
      <c r="AT337" s="220" t="s">
        <v>156</v>
      </c>
      <c r="AU337" s="220" t="s">
        <v>89</v>
      </c>
      <c r="AV337" s="14" t="s">
        <v>89</v>
      </c>
      <c r="AW337" s="14" t="s">
        <v>35</v>
      </c>
      <c r="AX337" s="14" t="s">
        <v>79</v>
      </c>
      <c r="AY337" s="220" t="s">
        <v>147</v>
      </c>
    </row>
    <row r="338" spans="1:65" s="14" customFormat="1">
      <c r="B338" s="210"/>
      <c r="C338" s="211"/>
      <c r="D338" s="201" t="s">
        <v>156</v>
      </c>
      <c r="E338" s="212" t="s">
        <v>1</v>
      </c>
      <c r="F338" s="213" t="s">
        <v>311</v>
      </c>
      <c r="G338" s="211"/>
      <c r="H338" s="214">
        <v>-0.46</v>
      </c>
      <c r="I338" s="215"/>
      <c r="J338" s="211"/>
      <c r="K338" s="211"/>
      <c r="L338" s="216"/>
      <c r="M338" s="217"/>
      <c r="N338" s="218"/>
      <c r="O338" s="218"/>
      <c r="P338" s="218"/>
      <c r="Q338" s="218"/>
      <c r="R338" s="218"/>
      <c r="S338" s="218"/>
      <c r="T338" s="219"/>
      <c r="AT338" s="220" t="s">
        <v>156</v>
      </c>
      <c r="AU338" s="220" t="s">
        <v>89</v>
      </c>
      <c r="AV338" s="14" t="s">
        <v>89</v>
      </c>
      <c r="AW338" s="14" t="s">
        <v>35</v>
      </c>
      <c r="AX338" s="14" t="s">
        <v>79</v>
      </c>
      <c r="AY338" s="220" t="s">
        <v>147</v>
      </c>
    </row>
    <row r="339" spans="1:65" s="13" customFormat="1">
      <c r="B339" s="199"/>
      <c r="C339" s="200"/>
      <c r="D339" s="201" t="s">
        <v>156</v>
      </c>
      <c r="E339" s="202" t="s">
        <v>1</v>
      </c>
      <c r="F339" s="203" t="s">
        <v>164</v>
      </c>
      <c r="G339" s="200"/>
      <c r="H339" s="202" t="s">
        <v>1</v>
      </c>
      <c r="I339" s="204"/>
      <c r="J339" s="200"/>
      <c r="K339" s="200"/>
      <c r="L339" s="205"/>
      <c r="M339" s="206"/>
      <c r="N339" s="207"/>
      <c r="O339" s="207"/>
      <c r="P339" s="207"/>
      <c r="Q339" s="207"/>
      <c r="R339" s="207"/>
      <c r="S339" s="207"/>
      <c r="T339" s="208"/>
      <c r="AT339" s="209" t="s">
        <v>156</v>
      </c>
      <c r="AU339" s="209" t="s">
        <v>89</v>
      </c>
      <c r="AV339" s="13" t="s">
        <v>87</v>
      </c>
      <c r="AW339" s="13" t="s">
        <v>35</v>
      </c>
      <c r="AX339" s="13" t="s">
        <v>79</v>
      </c>
      <c r="AY339" s="209" t="s">
        <v>147</v>
      </c>
    </row>
    <row r="340" spans="1:65" s="14" customFormat="1">
      <c r="B340" s="210"/>
      <c r="C340" s="211"/>
      <c r="D340" s="201" t="s">
        <v>156</v>
      </c>
      <c r="E340" s="212" t="s">
        <v>1</v>
      </c>
      <c r="F340" s="213" t="s">
        <v>312</v>
      </c>
      <c r="G340" s="211"/>
      <c r="H340" s="214">
        <v>2.5499999999999998</v>
      </c>
      <c r="I340" s="215"/>
      <c r="J340" s="211"/>
      <c r="K340" s="211"/>
      <c r="L340" s="216"/>
      <c r="M340" s="217"/>
      <c r="N340" s="218"/>
      <c r="O340" s="218"/>
      <c r="P340" s="218"/>
      <c r="Q340" s="218"/>
      <c r="R340" s="218"/>
      <c r="S340" s="218"/>
      <c r="T340" s="219"/>
      <c r="AT340" s="220" t="s">
        <v>156</v>
      </c>
      <c r="AU340" s="220" t="s">
        <v>89</v>
      </c>
      <c r="AV340" s="14" t="s">
        <v>89</v>
      </c>
      <c r="AW340" s="14" t="s">
        <v>35</v>
      </c>
      <c r="AX340" s="14" t="s">
        <v>79</v>
      </c>
      <c r="AY340" s="220" t="s">
        <v>147</v>
      </c>
    </row>
    <row r="341" spans="1:65" s="14" customFormat="1">
      <c r="B341" s="210"/>
      <c r="C341" s="211"/>
      <c r="D341" s="201" t="s">
        <v>156</v>
      </c>
      <c r="E341" s="212" t="s">
        <v>1</v>
      </c>
      <c r="F341" s="213" t="s">
        <v>311</v>
      </c>
      <c r="G341" s="211"/>
      <c r="H341" s="214">
        <v>-0.46</v>
      </c>
      <c r="I341" s="215"/>
      <c r="J341" s="211"/>
      <c r="K341" s="211"/>
      <c r="L341" s="216"/>
      <c r="M341" s="217"/>
      <c r="N341" s="218"/>
      <c r="O341" s="218"/>
      <c r="P341" s="218"/>
      <c r="Q341" s="218"/>
      <c r="R341" s="218"/>
      <c r="S341" s="218"/>
      <c r="T341" s="219"/>
      <c r="AT341" s="220" t="s">
        <v>156</v>
      </c>
      <c r="AU341" s="220" t="s">
        <v>89</v>
      </c>
      <c r="AV341" s="14" t="s">
        <v>89</v>
      </c>
      <c r="AW341" s="14" t="s">
        <v>35</v>
      </c>
      <c r="AX341" s="14" t="s">
        <v>79</v>
      </c>
      <c r="AY341" s="220" t="s">
        <v>147</v>
      </c>
    </row>
    <row r="342" spans="1:65" s="15" customFormat="1">
      <c r="B342" s="221"/>
      <c r="C342" s="222"/>
      <c r="D342" s="201" t="s">
        <v>156</v>
      </c>
      <c r="E342" s="223" t="s">
        <v>1</v>
      </c>
      <c r="F342" s="224" t="s">
        <v>166</v>
      </c>
      <c r="G342" s="222"/>
      <c r="H342" s="225">
        <v>16.404999999999998</v>
      </c>
      <c r="I342" s="226"/>
      <c r="J342" s="222"/>
      <c r="K342" s="222"/>
      <c r="L342" s="227"/>
      <c r="M342" s="228"/>
      <c r="N342" s="229"/>
      <c r="O342" s="229"/>
      <c r="P342" s="229"/>
      <c r="Q342" s="229"/>
      <c r="R342" s="229"/>
      <c r="S342" s="229"/>
      <c r="T342" s="230"/>
      <c r="AT342" s="231" t="s">
        <v>156</v>
      </c>
      <c r="AU342" s="231" t="s">
        <v>89</v>
      </c>
      <c r="AV342" s="15" t="s">
        <v>154</v>
      </c>
      <c r="AW342" s="15" t="s">
        <v>35</v>
      </c>
      <c r="AX342" s="15" t="s">
        <v>87</v>
      </c>
      <c r="AY342" s="231" t="s">
        <v>147</v>
      </c>
    </row>
    <row r="343" spans="1:65" s="2" customFormat="1" ht="24.2" customHeight="1">
      <c r="A343" s="34"/>
      <c r="B343" s="35"/>
      <c r="C343" s="186" t="s">
        <v>313</v>
      </c>
      <c r="D343" s="186" t="s">
        <v>149</v>
      </c>
      <c r="E343" s="187" t="s">
        <v>314</v>
      </c>
      <c r="F343" s="188" t="s">
        <v>315</v>
      </c>
      <c r="G343" s="189" t="s">
        <v>152</v>
      </c>
      <c r="H343" s="190">
        <v>491.81200000000001</v>
      </c>
      <c r="I343" s="191"/>
      <c r="J343" s="192">
        <f>ROUND(I343*H343,2)</f>
        <v>0</v>
      </c>
      <c r="K343" s="188" t="s">
        <v>153</v>
      </c>
      <c r="L343" s="39"/>
      <c r="M343" s="193" t="s">
        <v>1</v>
      </c>
      <c r="N343" s="194" t="s">
        <v>44</v>
      </c>
      <c r="O343" s="71"/>
      <c r="P343" s="195">
        <f>O343*H343</f>
        <v>0</v>
      </c>
      <c r="Q343" s="195">
        <v>1.3999999999999999E-4</v>
      </c>
      <c r="R343" s="195">
        <f>Q343*H343</f>
        <v>6.885368E-2</v>
      </c>
      <c r="S343" s="195">
        <v>0</v>
      </c>
      <c r="T343" s="196">
        <f>S343*H343</f>
        <v>0</v>
      </c>
      <c r="U343" s="34"/>
      <c r="V343" s="34"/>
      <c r="W343" s="34"/>
      <c r="X343" s="34"/>
      <c r="Y343" s="34"/>
      <c r="Z343" s="34"/>
      <c r="AA343" s="34"/>
      <c r="AB343" s="34"/>
      <c r="AC343" s="34"/>
      <c r="AD343" s="34"/>
      <c r="AE343" s="34"/>
      <c r="AR343" s="197" t="s">
        <v>154</v>
      </c>
      <c r="AT343" s="197" t="s">
        <v>149</v>
      </c>
      <c r="AU343" s="197" t="s">
        <v>89</v>
      </c>
      <c r="AY343" s="18" t="s">
        <v>147</v>
      </c>
      <c r="BE343" s="198">
        <f>IF(N343="základní",J343,0)</f>
        <v>0</v>
      </c>
      <c r="BF343" s="198">
        <f>IF(N343="snížená",J343,0)</f>
        <v>0</v>
      </c>
      <c r="BG343" s="198">
        <f>IF(N343="zákl. přenesená",J343,0)</f>
        <v>0</v>
      </c>
      <c r="BH343" s="198">
        <f>IF(N343="sníž. přenesená",J343,0)</f>
        <v>0</v>
      </c>
      <c r="BI343" s="198">
        <f>IF(N343="nulová",J343,0)</f>
        <v>0</v>
      </c>
      <c r="BJ343" s="18" t="s">
        <v>87</v>
      </c>
      <c r="BK343" s="198">
        <f>ROUND(I343*H343,2)</f>
        <v>0</v>
      </c>
      <c r="BL343" s="18" t="s">
        <v>154</v>
      </c>
      <c r="BM343" s="197" t="s">
        <v>316</v>
      </c>
    </row>
    <row r="344" spans="1:65" s="13" customFormat="1">
      <c r="B344" s="199"/>
      <c r="C344" s="200"/>
      <c r="D344" s="201" t="s">
        <v>156</v>
      </c>
      <c r="E344" s="202" t="s">
        <v>1</v>
      </c>
      <c r="F344" s="203" t="s">
        <v>236</v>
      </c>
      <c r="G344" s="200"/>
      <c r="H344" s="202" t="s">
        <v>1</v>
      </c>
      <c r="I344" s="204"/>
      <c r="J344" s="200"/>
      <c r="K344" s="200"/>
      <c r="L344" s="205"/>
      <c r="M344" s="206"/>
      <c r="N344" s="207"/>
      <c r="O344" s="207"/>
      <c r="P344" s="207"/>
      <c r="Q344" s="207"/>
      <c r="R344" s="207"/>
      <c r="S344" s="207"/>
      <c r="T344" s="208"/>
      <c r="AT344" s="209" t="s">
        <v>156</v>
      </c>
      <c r="AU344" s="209" t="s">
        <v>89</v>
      </c>
      <c r="AV344" s="13" t="s">
        <v>87</v>
      </c>
      <c r="AW344" s="13" t="s">
        <v>35</v>
      </c>
      <c r="AX344" s="13" t="s">
        <v>79</v>
      </c>
      <c r="AY344" s="209" t="s">
        <v>147</v>
      </c>
    </row>
    <row r="345" spans="1:65" s="13" customFormat="1">
      <c r="B345" s="199"/>
      <c r="C345" s="200"/>
      <c r="D345" s="201" t="s">
        <v>156</v>
      </c>
      <c r="E345" s="202" t="s">
        <v>1</v>
      </c>
      <c r="F345" s="203" t="s">
        <v>237</v>
      </c>
      <c r="G345" s="200"/>
      <c r="H345" s="202" t="s">
        <v>1</v>
      </c>
      <c r="I345" s="204"/>
      <c r="J345" s="200"/>
      <c r="K345" s="200"/>
      <c r="L345" s="205"/>
      <c r="M345" s="206"/>
      <c r="N345" s="207"/>
      <c r="O345" s="207"/>
      <c r="P345" s="207"/>
      <c r="Q345" s="207"/>
      <c r="R345" s="207"/>
      <c r="S345" s="207"/>
      <c r="T345" s="208"/>
      <c r="AT345" s="209" t="s">
        <v>156</v>
      </c>
      <c r="AU345" s="209" t="s">
        <v>89</v>
      </c>
      <c r="AV345" s="13" t="s">
        <v>87</v>
      </c>
      <c r="AW345" s="13" t="s">
        <v>35</v>
      </c>
      <c r="AX345" s="13" t="s">
        <v>79</v>
      </c>
      <c r="AY345" s="209" t="s">
        <v>147</v>
      </c>
    </row>
    <row r="346" spans="1:65" s="14" customFormat="1">
      <c r="B346" s="210"/>
      <c r="C346" s="211"/>
      <c r="D346" s="201" t="s">
        <v>156</v>
      </c>
      <c r="E346" s="212" t="s">
        <v>1</v>
      </c>
      <c r="F346" s="213" t="s">
        <v>238</v>
      </c>
      <c r="G346" s="211"/>
      <c r="H346" s="214">
        <v>4.0049999999999999</v>
      </c>
      <c r="I346" s="215"/>
      <c r="J346" s="211"/>
      <c r="K346" s="211"/>
      <c r="L346" s="216"/>
      <c r="M346" s="217"/>
      <c r="N346" s="218"/>
      <c r="O346" s="218"/>
      <c r="P346" s="218"/>
      <c r="Q346" s="218"/>
      <c r="R346" s="218"/>
      <c r="S346" s="218"/>
      <c r="T346" s="219"/>
      <c r="AT346" s="220" t="s">
        <v>156</v>
      </c>
      <c r="AU346" s="220" t="s">
        <v>89</v>
      </c>
      <c r="AV346" s="14" t="s">
        <v>89</v>
      </c>
      <c r="AW346" s="14" t="s">
        <v>35</v>
      </c>
      <c r="AX346" s="14" t="s">
        <v>79</v>
      </c>
      <c r="AY346" s="220" t="s">
        <v>147</v>
      </c>
    </row>
    <row r="347" spans="1:65" s="14" customFormat="1">
      <c r="B347" s="210"/>
      <c r="C347" s="211"/>
      <c r="D347" s="201" t="s">
        <v>156</v>
      </c>
      <c r="E347" s="212" t="s">
        <v>1</v>
      </c>
      <c r="F347" s="213" t="s">
        <v>239</v>
      </c>
      <c r="G347" s="211"/>
      <c r="H347" s="214">
        <v>2.6030000000000002</v>
      </c>
      <c r="I347" s="215"/>
      <c r="J347" s="211"/>
      <c r="K347" s="211"/>
      <c r="L347" s="216"/>
      <c r="M347" s="217"/>
      <c r="N347" s="218"/>
      <c r="O347" s="218"/>
      <c r="P347" s="218"/>
      <c r="Q347" s="218"/>
      <c r="R347" s="218"/>
      <c r="S347" s="218"/>
      <c r="T347" s="219"/>
      <c r="AT347" s="220" t="s">
        <v>156</v>
      </c>
      <c r="AU347" s="220" t="s">
        <v>89</v>
      </c>
      <c r="AV347" s="14" t="s">
        <v>89</v>
      </c>
      <c r="AW347" s="14" t="s">
        <v>35</v>
      </c>
      <c r="AX347" s="14" t="s">
        <v>79</v>
      </c>
      <c r="AY347" s="220" t="s">
        <v>147</v>
      </c>
    </row>
    <row r="348" spans="1:65" s="14" customFormat="1">
      <c r="B348" s="210"/>
      <c r="C348" s="211"/>
      <c r="D348" s="201" t="s">
        <v>156</v>
      </c>
      <c r="E348" s="212" t="s">
        <v>1</v>
      </c>
      <c r="F348" s="213" t="s">
        <v>240</v>
      </c>
      <c r="G348" s="211"/>
      <c r="H348" s="214">
        <v>4.6980000000000004</v>
      </c>
      <c r="I348" s="215"/>
      <c r="J348" s="211"/>
      <c r="K348" s="211"/>
      <c r="L348" s="216"/>
      <c r="M348" s="217"/>
      <c r="N348" s="218"/>
      <c r="O348" s="218"/>
      <c r="P348" s="218"/>
      <c r="Q348" s="218"/>
      <c r="R348" s="218"/>
      <c r="S348" s="218"/>
      <c r="T348" s="219"/>
      <c r="AT348" s="220" t="s">
        <v>156</v>
      </c>
      <c r="AU348" s="220" t="s">
        <v>89</v>
      </c>
      <c r="AV348" s="14" t="s">
        <v>89</v>
      </c>
      <c r="AW348" s="14" t="s">
        <v>35</v>
      </c>
      <c r="AX348" s="14" t="s">
        <v>79</v>
      </c>
      <c r="AY348" s="220" t="s">
        <v>147</v>
      </c>
    </row>
    <row r="349" spans="1:65" s="13" customFormat="1">
      <c r="B349" s="199"/>
      <c r="C349" s="200"/>
      <c r="D349" s="201" t="s">
        <v>156</v>
      </c>
      <c r="E349" s="202" t="s">
        <v>1</v>
      </c>
      <c r="F349" s="203" t="s">
        <v>241</v>
      </c>
      <c r="G349" s="200"/>
      <c r="H349" s="202" t="s">
        <v>1</v>
      </c>
      <c r="I349" s="204"/>
      <c r="J349" s="200"/>
      <c r="K349" s="200"/>
      <c r="L349" s="205"/>
      <c r="M349" s="206"/>
      <c r="N349" s="207"/>
      <c r="O349" s="207"/>
      <c r="P349" s="207"/>
      <c r="Q349" s="207"/>
      <c r="R349" s="207"/>
      <c r="S349" s="207"/>
      <c r="T349" s="208"/>
      <c r="AT349" s="209" t="s">
        <v>156</v>
      </c>
      <c r="AU349" s="209" t="s">
        <v>89</v>
      </c>
      <c r="AV349" s="13" t="s">
        <v>87</v>
      </c>
      <c r="AW349" s="13" t="s">
        <v>35</v>
      </c>
      <c r="AX349" s="13" t="s">
        <v>79</v>
      </c>
      <c r="AY349" s="209" t="s">
        <v>147</v>
      </c>
    </row>
    <row r="350" spans="1:65" s="14" customFormat="1">
      <c r="B350" s="210"/>
      <c r="C350" s="211"/>
      <c r="D350" s="201" t="s">
        <v>156</v>
      </c>
      <c r="E350" s="212" t="s">
        <v>1</v>
      </c>
      <c r="F350" s="213" t="s">
        <v>242</v>
      </c>
      <c r="G350" s="211"/>
      <c r="H350" s="214">
        <v>4.82</v>
      </c>
      <c r="I350" s="215"/>
      <c r="J350" s="211"/>
      <c r="K350" s="211"/>
      <c r="L350" s="216"/>
      <c r="M350" s="217"/>
      <c r="N350" s="218"/>
      <c r="O350" s="218"/>
      <c r="P350" s="218"/>
      <c r="Q350" s="218"/>
      <c r="R350" s="218"/>
      <c r="S350" s="218"/>
      <c r="T350" s="219"/>
      <c r="AT350" s="220" t="s">
        <v>156</v>
      </c>
      <c r="AU350" s="220" t="s">
        <v>89</v>
      </c>
      <c r="AV350" s="14" t="s">
        <v>89</v>
      </c>
      <c r="AW350" s="14" t="s">
        <v>35</v>
      </c>
      <c r="AX350" s="14" t="s">
        <v>79</v>
      </c>
      <c r="AY350" s="220" t="s">
        <v>147</v>
      </c>
    </row>
    <row r="351" spans="1:65" s="14" customFormat="1">
      <c r="B351" s="210"/>
      <c r="C351" s="211"/>
      <c r="D351" s="201" t="s">
        <v>156</v>
      </c>
      <c r="E351" s="212" t="s">
        <v>1</v>
      </c>
      <c r="F351" s="213" t="s">
        <v>243</v>
      </c>
      <c r="G351" s="211"/>
      <c r="H351" s="214">
        <v>8.6999999999999993</v>
      </c>
      <c r="I351" s="215"/>
      <c r="J351" s="211"/>
      <c r="K351" s="211"/>
      <c r="L351" s="216"/>
      <c r="M351" s="217"/>
      <c r="N351" s="218"/>
      <c r="O351" s="218"/>
      <c r="P351" s="218"/>
      <c r="Q351" s="218"/>
      <c r="R351" s="218"/>
      <c r="S351" s="218"/>
      <c r="T351" s="219"/>
      <c r="AT351" s="220" t="s">
        <v>156</v>
      </c>
      <c r="AU351" s="220" t="s">
        <v>89</v>
      </c>
      <c r="AV351" s="14" t="s">
        <v>89</v>
      </c>
      <c r="AW351" s="14" t="s">
        <v>35</v>
      </c>
      <c r="AX351" s="14" t="s">
        <v>79</v>
      </c>
      <c r="AY351" s="220" t="s">
        <v>147</v>
      </c>
    </row>
    <row r="352" spans="1:65" s="16" customFormat="1">
      <c r="B352" s="232"/>
      <c r="C352" s="233"/>
      <c r="D352" s="201" t="s">
        <v>156</v>
      </c>
      <c r="E352" s="234" t="s">
        <v>1</v>
      </c>
      <c r="F352" s="235" t="s">
        <v>244</v>
      </c>
      <c r="G352" s="233"/>
      <c r="H352" s="236">
        <v>24.826000000000001</v>
      </c>
      <c r="I352" s="237"/>
      <c r="J352" s="233"/>
      <c r="K352" s="233"/>
      <c r="L352" s="238"/>
      <c r="M352" s="239"/>
      <c r="N352" s="240"/>
      <c r="O352" s="240"/>
      <c r="P352" s="240"/>
      <c r="Q352" s="240"/>
      <c r="R352" s="240"/>
      <c r="S352" s="240"/>
      <c r="T352" s="241"/>
      <c r="AT352" s="242" t="s">
        <v>156</v>
      </c>
      <c r="AU352" s="242" t="s">
        <v>89</v>
      </c>
      <c r="AV352" s="16" t="s">
        <v>176</v>
      </c>
      <c r="AW352" s="16" t="s">
        <v>35</v>
      </c>
      <c r="AX352" s="16" t="s">
        <v>79</v>
      </c>
      <c r="AY352" s="242" t="s">
        <v>147</v>
      </c>
    </row>
    <row r="353" spans="2:51" s="13" customFormat="1">
      <c r="B353" s="199"/>
      <c r="C353" s="200"/>
      <c r="D353" s="201" t="s">
        <v>156</v>
      </c>
      <c r="E353" s="202" t="s">
        <v>1</v>
      </c>
      <c r="F353" s="203" t="s">
        <v>245</v>
      </c>
      <c r="G353" s="200"/>
      <c r="H353" s="202" t="s">
        <v>1</v>
      </c>
      <c r="I353" s="204"/>
      <c r="J353" s="200"/>
      <c r="K353" s="200"/>
      <c r="L353" s="205"/>
      <c r="M353" s="206"/>
      <c r="N353" s="207"/>
      <c r="O353" s="207"/>
      <c r="P353" s="207"/>
      <c r="Q353" s="207"/>
      <c r="R353" s="207"/>
      <c r="S353" s="207"/>
      <c r="T353" s="208"/>
      <c r="AT353" s="209" t="s">
        <v>156</v>
      </c>
      <c r="AU353" s="209" t="s">
        <v>89</v>
      </c>
      <c r="AV353" s="13" t="s">
        <v>87</v>
      </c>
      <c r="AW353" s="13" t="s">
        <v>35</v>
      </c>
      <c r="AX353" s="13" t="s">
        <v>79</v>
      </c>
      <c r="AY353" s="209" t="s">
        <v>147</v>
      </c>
    </row>
    <row r="354" spans="2:51" s="13" customFormat="1">
      <c r="B354" s="199"/>
      <c r="C354" s="200"/>
      <c r="D354" s="201" t="s">
        <v>156</v>
      </c>
      <c r="E354" s="202" t="s">
        <v>1</v>
      </c>
      <c r="F354" s="203" t="s">
        <v>158</v>
      </c>
      <c r="G354" s="200"/>
      <c r="H354" s="202" t="s">
        <v>1</v>
      </c>
      <c r="I354" s="204"/>
      <c r="J354" s="200"/>
      <c r="K354" s="200"/>
      <c r="L354" s="205"/>
      <c r="M354" s="206"/>
      <c r="N354" s="207"/>
      <c r="O354" s="207"/>
      <c r="P354" s="207"/>
      <c r="Q354" s="207"/>
      <c r="R354" s="207"/>
      <c r="S354" s="207"/>
      <c r="T354" s="208"/>
      <c r="AT354" s="209" t="s">
        <v>156</v>
      </c>
      <c r="AU354" s="209" t="s">
        <v>89</v>
      </c>
      <c r="AV354" s="13" t="s">
        <v>87</v>
      </c>
      <c r="AW354" s="13" t="s">
        <v>35</v>
      </c>
      <c r="AX354" s="13" t="s">
        <v>79</v>
      </c>
      <c r="AY354" s="209" t="s">
        <v>147</v>
      </c>
    </row>
    <row r="355" spans="2:51" s="13" customFormat="1">
      <c r="B355" s="199"/>
      <c r="C355" s="200"/>
      <c r="D355" s="201" t="s">
        <v>156</v>
      </c>
      <c r="E355" s="202" t="s">
        <v>1</v>
      </c>
      <c r="F355" s="203" t="s">
        <v>246</v>
      </c>
      <c r="G355" s="200"/>
      <c r="H355" s="202" t="s">
        <v>1</v>
      </c>
      <c r="I355" s="204"/>
      <c r="J355" s="200"/>
      <c r="K355" s="200"/>
      <c r="L355" s="205"/>
      <c r="M355" s="206"/>
      <c r="N355" s="207"/>
      <c r="O355" s="207"/>
      <c r="P355" s="207"/>
      <c r="Q355" s="207"/>
      <c r="R355" s="207"/>
      <c r="S355" s="207"/>
      <c r="T355" s="208"/>
      <c r="AT355" s="209" t="s">
        <v>156</v>
      </c>
      <c r="AU355" s="209" t="s">
        <v>89</v>
      </c>
      <c r="AV355" s="13" t="s">
        <v>87</v>
      </c>
      <c r="AW355" s="13" t="s">
        <v>35</v>
      </c>
      <c r="AX355" s="13" t="s">
        <v>79</v>
      </c>
      <c r="AY355" s="209" t="s">
        <v>147</v>
      </c>
    </row>
    <row r="356" spans="2:51" s="14" customFormat="1">
      <c r="B356" s="210"/>
      <c r="C356" s="211"/>
      <c r="D356" s="201" t="s">
        <v>156</v>
      </c>
      <c r="E356" s="212" t="s">
        <v>1</v>
      </c>
      <c r="F356" s="213" t="s">
        <v>247</v>
      </c>
      <c r="G356" s="211"/>
      <c r="H356" s="214">
        <v>11.82</v>
      </c>
      <c r="I356" s="215"/>
      <c r="J356" s="211"/>
      <c r="K356" s="211"/>
      <c r="L356" s="216"/>
      <c r="M356" s="217"/>
      <c r="N356" s="218"/>
      <c r="O356" s="218"/>
      <c r="P356" s="218"/>
      <c r="Q356" s="218"/>
      <c r="R356" s="218"/>
      <c r="S356" s="218"/>
      <c r="T356" s="219"/>
      <c r="AT356" s="220" t="s">
        <v>156</v>
      </c>
      <c r="AU356" s="220" t="s">
        <v>89</v>
      </c>
      <c r="AV356" s="14" t="s">
        <v>89</v>
      </c>
      <c r="AW356" s="14" t="s">
        <v>35</v>
      </c>
      <c r="AX356" s="14" t="s">
        <v>79</v>
      </c>
      <c r="AY356" s="220" t="s">
        <v>147</v>
      </c>
    </row>
    <row r="357" spans="2:51" s="14" customFormat="1">
      <c r="B357" s="210"/>
      <c r="C357" s="211"/>
      <c r="D357" s="201" t="s">
        <v>156</v>
      </c>
      <c r="E357" s="212" t="s">
        <v>1</v>
      </c>
      <c r="F357" s="213" t="s">
        <v>248</v>
      </c>
      <c r="G357" s="211"/>
      <c r="H357" s="214">
        <v>12.18</v>
      </c>
      <c r="I357" s="215"/>
      <c r="J357" s="211"/>
      <c r="K357" s="211"/>
      <c r="L357" s="216"/>
      <c r="M357" s="217"/>
      <c r="N357" s="218"/>
      <c r="O357" s="218"/>
      <c r="P357" s="218"/>
      <c r="Q357" s="218"/>
      <c r="R357" s="218"/>
      <c r="S357" s="218"/>
      <c r="T357" s="219"/>
      <c r="AT357" s="220" t="s">
        <v>156</v>
      </c>
      <c r="AU357" s="220" t="s">
        <v>89</v>
      </c>
      <c r="AV357" s="14" t="s">
        <v>89</v>
      </c>
      <c r="AW357" s="14" t="s">
        <v>35</v>
      </c>
      <c r="AX357" s="14" t="s">
        <v>79</v>
      </c>
      <c r="AY357" s="220" t="s">
        <v>147</v>
      </c>
    </row>
    <row r="358" spans="2:51" s="14" customFormat="1">
      <c r="B358" s="210"/>
      <c r="C358" s="211"/>
      <c r="D358" s="201" t="s">
        <v>156</v>
      </c>
      <c r="E358" s="212" t="s">
        <v>1</v>
      </c>
      <c r="F358" s="213" t="s">
        <v>249</v>
      </c>
      <c r="G358" s="211"/>
      <c r="H358" s="214">
        <v>4.8</v>
      </c>
      <c r="I358" s="215"/>
      <c r="J358" s="211"/>
      <c r="K358" s="211"/>
      <c r="L358" s="216"/>
      <c r="M358" s="217"/>
      <c r="N358" s="218"/>
      <c r="O358" s="218"/>
      <c r="P358" s="218"/>
      <c r="Q358" s="218"/>
      <c r="R358" s="218"/>
      <c r="S358" s="218"/>
      <c r="T358" s="219"/>
      <c r="AT358" s="220" t="s">
        <v>156</v>
      </c>
      <c r="AU358" s="220" t="s">
        <v>89</v>
      </c>
      <c r="AV358" s="14" t="s">
        <v>89</v>
      </c>
      <c r="AW358" s="14" t="s">
        <v>35</v>
      </c>
      <c r="AX358" s="14" t="s">
        <v>79</v>
      </c>
      <c r="AY358" s="220" t="s">
        <v>147</v>
      </c>
    </row>
    <row r="359" spans="2:51" s="14" customFormat="1">
      <c r="B359" s="210"/>
      <c r="C359" s="211"/>
      <c r="D359" s="201" t="s">
        <v>156</v>
      </c>
      <c r="E359" s="212" t="s">
        <v>1</v>
      </c>
      <c r="F359" s="213" t="s">
        <v>250</v>
      </c>
      <c r="G359" s="211"/>
      <c r="H359" s="214">
        <v>2.3969999999999998</v>
      </c>
      <c r="I359" s="215"/>
      <c r="J359" s="211"/>
      <c r="K359" s="211"/>
      <c r="L359" s="216"/>
      <c r="M359" s="217"/>
      <c r="N359" s="218"/>
      <c r="O359" s="218"/>
      <c r="P359" s="218"/>
      <c r="Q359" s="218"/>
      <c r="R359" s="218"/>
      <c r="S359" s="218"/>
      <c r="T359" s="219"/>
      <c r="AT359" s="220" t="s">
        <v>156</v>
      </c>
      <c r="AU359" s="220" t="s">
        <v>89</v>
      </c>
      <c r="AV359" s="14" t="s">
        <v>89</v>
      </c>
      <c r="AW359" s="14" t="s">
        <v>35</v>
      </c>
      <c r="AX359" s="14" t="s">
        <v>79</v>
      </c>
      <c r="AY359" s="220" t="s">
        <v>147</v>
      </c>
    </row>
    <row r="360" spans="2:51" s="14" customFormat="1">
      <c r="B360" s="210"/>
      <c r="C360" s="211"/>
      <c r="D360" s="201" t="s">
        <v>156</v>
      </c>
      <c r="E360" s="212" t="s">
        <v>1</v>
      </c>
      <c r="F360" s="213" t="s">
        <v>251</v>
      </c>
      <c r="G360" s="211"/>
      <c r="H360" s="214">
        <v>2.5419999999999998</v>
      </c>
      <c r="I360" s="215"/>
      <c r="J360" s="211"/>
      <c r="K360" s="211"/>
      <c r="L360" s="216"/>
      <c r="M360" s="217"/>
      <c r="N360" s="218"/>
      <c r="O360" s="218"/>
      <c r="P360" s="218"/>
      <c r="Q360" s="218"/>
      <c r="R360" s="218"/>
      <c r="S360" s="218"/>
      <c r="T360" s="219"/>
      <c r="AT360" s="220" t="s">
        <v>156</v>
      </c>
      <c r="AU360" s="220" t="s">
        <v>89</v>
      </c>
      <c r="AV360" s="14" t="s">
        <v>89</v>
      </c>
      <c r="AW360" s="14" t="s">
        <v>35</v>
      </c>
      <c r="AX360" s="14" t="s">
        <v>79</v>
      </c>
      <c r="AY360" s="220" t="s">
        <v>147</v>
      </c>
    </row>
    <row r="361" spans="2:51" s="16" customFormat="1">
      <c r="B361" s="232"/>
      <c r="C361" s="233"/>
      <c r="D361" s="201" t="s">
        <v>156</v>
      </c>
      <c r="E361" s="234" t="s">
        <v>1</v>
      </c>
      <c r="F361" s="235" t="s">
        <v>244</v>
      </c>
      <c r="G361" s="233"/>
      <c r="H361" s="236">
        <v>33.738999999999997</v>
      </c>
      <c r="I361" s="237"/>
      <c r="J361" s="233"/>
      <c r="K361" s="233"/>
      <c r="L361" s="238"/>
      <c r="M361" s="239"/>
      <c r="N361" s="240"/>
      <c r="O361" s="240"/>
      <c r="P361" s="240"/>
      <c r="Q361" s="240"/>
      <c r="R361" s="240"/>
      <c r="S361" s="240"/>
      <c r="T361" s="241"/>
      <c r="AT361" s="242" t="s">
        <v>156</v>
      </c>
      <c r="AU361" s="242" t="s">
        <v>89</v>
      </c>
      <c r="AV361" s="16" t="s">
        <v>176</v>
      </c>
      <c r="AW361" s="16" t="s">
        <v>35</v>
      </c>
      <c r="AX361" s="16" t="s">
        <v>79</v>
      </c>
      <c r="AY361" s="242" t="s">
        <v>147</v>
      </c>
    </row>
    <row r="362" spans="2:51" s="13" customFormat="1">
      <c r="B362" s="199"/>
      <c r="C362" s="200"/>
      <c r="D362" s="201" t="s">
        <v>156</v>
      </c>
      <c r="E362" s="202" t="s">
        <v>1</v>
      </c>
      <c r="F362" s="203" t="s">
        <v>252</v>
      </c>
      <c r="G362" s="200"/>
      <c r="H362" s="202" t="s">
        <v>1</v>
      </c>
      <c r="I362" s="204"/>
      <c r="J362" s="200"/>
      <c r="K362" s="200"/>
      <c r="L362" s="205"/>
      <c r="M362" s="206"/>
      <c r="N362" s="207"/>
      <c r="O362" s="207"/>
      <c r="P362" s="207"/>
      <c r="Q362" s="207"/>
      <c r="R362" s="207"/>
      <c r="S362" s="207"/>
      <c r="T362" s="208"/>
      <c r="AT362" s="209" t="s">
        <v>156</v>
      </c>
      <c r="AU362" s="209" t="s">
        <v>89</v>
      </c>
      <c r="AV362" s="13" t="s">
        <v>87</v>
      </c>
      <c r="AW362" s="13" t="s">
        <v>35</v>
      </c>
      <c r="AX362" s="13" t="s">
        <v>79</v>
      </c>
      <c r="AY362" s="209" t="s">
        <v>147</v>
      </c>
    </row>
    <row r="363" spans="2:51" s="13" customFormat="1">
      <c r="B363" s="199"/>
      <c r="C363" s="200"/>
      <c r="D363" s="201" t="s">
        <v>156</v>
      </c>
      <c r="E363" s="202" t="s">
        <v>1</v>
      </c>
      <c r="F363" s="203" t="s">
        <v>246</v>
      </c>
      <c r="G363" s="200"/>
      <c r="H363" s="202" t="s">
        <v>1</v>
      </c>
      <c r="I363" s="204"/>
      <c r="J363" s="200"/>
      <c r="K363" s="200"/>
      <c r="L363" s="205"/>
      <c r="M363" s="206"/>
      <c r="N363" s="207"/>
      <c r="O363" s="207"/>
      <c r="P363" s="207"/>
      <c r="Q363" s="207"/>
      <c r="R363" s="207"/>
      <c r="S363" s="207"/>
      <c r="T363" s="208"/>
      <c r="AT363" s="209" t="s">
        <v>156</v>
      </c>
      <c r="AU363" s="209" t="s">
        <v>89</v>
      </c>
      <c r="AV363" s="13" t="s">
        <v>87</v>
      </c>
      <c r="AW363" s="13" t="s">
        <v>35</v>
      </c>
      <c r="AX363" s="13" t="s">
        <v>79</v>
      </c>
      <c r="AY363" s="209" t="s">
        <v>147</v>
      </c>
    </row>
    <row r="364" spans="2:51" s="14" customFormat="1">
      <c r="B364" s="210"/>
      <c r="C364" s="211"/>
      <c r="D364" s="201" t="s">
        <v>156</v>
      </c>
      <c r="E364" s="212" t="s">
        <v>1</v>
      </c>
      <c r="F364" s="213" t="s">
        <v>253</v>
      </c>
      <c r="G364" s="211"/>
      <c r="H364" s="214">
        <v>2.286</v>
      </c>
      <c r="I364" s="215"/>
      <c r="J364" s="211"/>
      <c r="K364" s="211"/>
      <c r="L364" s="216"/>
      <c r="M364" s="217"/>
      <c r="N364" s="218"/>
      <c r="O364" s="218"/>
      <c r="P364" s="218"/>
      <c r="Q364" s="218"/>
      <c r="R364" s="218"/>
      <c r="S364" s="218"/>
      <c r="T364" s="219"/>
      <c r="AT364" s="220" t="s">
        <v>156</v>
      </c>
      <c r="AU364" s="220" t="s">
        <v>89</v>
      </c>
      <c r="AV364" s="14" t="s">
        <v>89</v>
      </c>
      <c r="AW364" s="14" t="s">
        <v>35</v>
      </c>
      <c r="AX364" s="14" t="s">
        <v>79</v>
      </c>
      <c r="AY364" s="220" t="s">
        <v>147</v>
      </c>
    </row>
    <row r="365" spans="2:51" s="14" customFormat="1">
      <c r="B365" s="210"/>
      <c r="C365" s="211"/>
      <c r="D365" s="201" t="s">
        <v>156</v>
      </c>
      <c r="E365" s="212" t="s">
        <v>1</v>
      </c>
      <c r="F365" s="213" t="s">
        <v>254</v>
      </c>
      <c r="G365" s="211"/>
      <c r="H365" s="214">
        <v>7.1820000000000004</v>
      </c>
      <c r="I365" s="215"/>
      <c r="J365" s="211"/>
      <c r="K365" s="211"/>
      <c r="L365" s="216"/>
      <c r="M365" s="217"/>
      <c r="N365" s="218"/>
      <c r="O365" s="218"/>
      <c r="P365" s="218"/>
      <c r="Q365" s="218"/>
      <c r="R365" s="218"/>
      <c r="S365" s="218"/>
      <c r="T365" s="219"/>
      <c r="AT365" s="220" t="s">
        <v>156</v>
      </c>
      <c r="AU365" s="220" t="s">
        <v>89</v>
      </c>
      <c r="AV365" s="14" t="s">
        <v>89</v>
      </c>
      <c r="AW365" s="14" t="s">
        <v>35</v>
      </c>
      <c r="AX365" s="14" t="s">
        <v>79</v>
      </c>
      <c r="AY365" s="220" t="s">
        <v>147</v>
      </c>
    </row>
    <row r="366" spans="2:51" s="14" customFormat="1">
      <c r="B366" s="210"/>
      <c r="C366" s="211"/>
      <c r="D366" s="201" t="s">
        <v>156</v>
      </c>
      <c r="E366" s="212" t="s">
        <v>1</v>
      </c>
      <c r="F366" s="213" t="s">
        <v>255</v>
      </c>
      <c r="G366" s="211"/>
      <c r="H366" s="214">
        <v>7.1639999999999997</v>
      </c>
      <c r="I366" s="215"/>
      <c r="J366" s="211"/>
      <c r="K366" s="211"/>
      <c r="L366" s="216"/>
      <c r="M366" s="217"/>
      <c r="N366" s="218"/>
      <c r="O366" s="218"/>
      <c r="P366" s="218"/>
      <c r="Q366" s="218"/>
      <c r="R366" s="218"/>
      <c r="S366" s="218"/>
      <c r="T366" s="219"/>
      <c r="AT366" s="220" t="s">
        <v>156</v>
      </c>
      <c r="AU366" s="220" t="s">
        <v>89</v>
      </c>
      <c r="AV366" s="14" t="s">
        <v>89</v>
      </c>
      <c r="AW366" s="14" t="s">
        <v>35</v>
      </c>
      <c r="AX366" s="14" t="s">
        <v>79</v>
      </c>
      <c r="AY366" s="220" t="s">
        <v>147</v>
      </c>
    </row>
    <row r="367" spans="2:51" s="14" customFormat="1">
      <c r="B367" s="210"/>
      <c r="C367" s="211"/>
      <c r="D367" s="201" t="s">
        <v>156</v>
      </c>
      <c r="E367" s="212" t="s">
        <v>1</v>
      </c>
      <c r="F367" s="213" t="s">
        <v>256</v>
      </c>
      <c r="G367" s="211"/>
      <c r="H367" s="214">
        <v>2.16</v>
      </c>
      <c r="I367" s="215"/>
      <c r="J367" s="211"/>
      <c r="K367" s="211"/>
      <c r="L367" s="216"/>
      <c r="M367" s="217"/>
      <c r="N367" s="218"/>
      <c r="O367" s="218"/>
      <c r="P367" s="218"/>
      <c r="Q367" s="218"/>
      <c r="R367" s="218"/>
      <c r="S367" s="218"/>
      <c r="T367" s="219"/>
      <c r="AT367" s="220" t="s">
        <v>156</v>
      </c>
      <c r="AU367" s="220" t="s">
        <v>89</v>
      </c>
      <c r="AV367" s="14" t="s">
        <v>89</v>
      </c>
      <c r="AW367" s="14" t="s">
        <v>35</v>
      </c>
      <c r="AX367" s="14" t="s">
        <v>79</v>
      </c>
      <c r="AY367" s="220" t="s">
        <v>147</v>
      </c>
    </row>
    <row r="368" spans="2:51" s="16" customFormat="1">
      <c r="B368" s="232"/>
      <c r="C368" s="233"/>
      <c r="D368" s="201" t="s">
        <v>156</v>
      </c>
      <c r="E368" s="234" t="s">
        <v>1</v>
      </c>
      <c r="F368" s="235" t="s">
        <v>244</v>
      </c>
      <c r="G368" s="233"/>
      <c r="H368" s="236">
        <v>18.791999999999998</v>
      </c>
      <c r="I368" s="237"/>
      <c r="J368" s="233"/>
      <c r="K368" s="233"/>
      <c r="L368" s="238"/>
      <c r="M368" s="239"/>
      <c r="N368" s="240"/>
      <c r="O368" s="240"/>
      <c r="P368" s="240"/>
      <c r="Q368" s="240"/>
      <c r="R368" s="240"/>
      <c r="S368" s="240"/>
      <c r="T368" s="241"/>
      <c r="AT368" s="242" t="s">
        <v>156</v>
      </c>
      <c r="AU368" s="242" t="s">
        <v>89</v>
      </c>
      <c r="AV368" s="16" t="s">
        <v>176</v>
      </c>
      <c r="AW368" s="16" t="s">
        <v>35</v>
      </c>
      <c r="AX368" s="16" t="s">
        <v>79</v>
      </c>
      <c r="AY368" s="242" t="s">
        <v>147</v>
      </c>
    </row>
    <row r="369" spans="2:51" s="13" customFormat="1">
      <c r="B369" s="199"/>
      <c r="C369" s="200"/>
      <c r="D369" s="201" t="s">
        <v>156</v>
      </c>
      <c r="E369" s="202" t="s">
        <v>1</v>
      </c>
      <c r="F369" s="203" t="s">
        <v>162</v>
      </c>
      <c r="G369" s="200"/>
      <c r="H369" s="202" t="s">
        <v>1</v>
      </c>
      <c r="I369" s="204"/>
      <c r="J369" s="200"/>
      <c r="K369" s="200"/>
      <c r="L369" s="205"/>
      <c r="M369" s="206"/>
      <c r="N369" s="207"/>
      <c r="O369" s="207"/>
      <c r="P369" s="207"/>
      <c r="Q369" s="207"/>
      <c r="R369" s="207"/>
      <c r="S369" s="207"/>
      <c r="T369" s="208"/>
      <c r="AT369" s="209" t="s">
        <v>156</v>
      </c>
      <c r="AU369" s="209" t="s">
        <v>89</v>
      </c>
      <c r="AV369" s="13" t="s">
        <v>87</v>
      </c>
      <c r="AW369" s="13" t="s">
        <v>35</v>
      </c>
      <c r="AX369" s="13" t="s">
        <v>79</v>
      </c>
      <c r="AY369" s="209" t="s">
        <v>147</v>
      </c>
    </row>
    <row r="370" spans="2:51" s="13" customFormat="1">
      <c r="B370" s="199"/>
      <c r="C370" s="200"/>
      <c r="D370" s="201" t="s">
        <v>156</v>
      </c>
      <c r="E370" s="202" t="s">
        <v>1</v>
      </c>
      <c r="F370" s="203" t="s">
        <v>257</v>
      </c>
      <c r="G370" s="200"/>
      <c r="H370" s="202" t="s">
        <v>1</v>
      </c>
      <c r="I370" s="204"/>
      <c r="J370" s="200"/>
      <c r="K370" s="200"/>
      <c r="L370" s="205"/>
      <c r="M370" s="206"/>
      <c r="N370" s="207"/>
      <c r="O370" s="207"/>
      <c r="P370" s="207"/>
      <c r="Q370" s="207"/>
      <c r="R370" s="207"/>
      <c r="S370" s="207"/>
      <c r="T370" s="208"/>
      <c r="AT370" s="209" t="s">
        <v>156</v>
      </c>
      <c r="AU370" s="209" t="s">
        <v>89</v>
      </c>
      <c r="AV370" s="13" t="s">
        <v>87</v>
      </c>
      <c r="AW370" s="13" t="s">
        <v>35</v>
      </c>
      <c r="AX370" s="13" t="s">
        <v>79</v>
      </c>
      <c r="AY370" s="209" t="s">
        <v>147</v>
      </c>
    </row>
    <row r="371" spans="2:51" s="14" customFormat="1">
      <c r="B371" s="210"/>
      <c r="C371" s="211"/>
      <c r="D371" s="201" t="s">
        <v>156</v>
      </c>
      <c r="E371" s="212" t="s">
        <v>1</v>
      </c>
      <c r="F371" s="213" t="s">
        <v>258</v>
      </c>
      <c r="G371" s="211"/>
      <c r="H371" s="214">
        <v>1.1399999999999999</v>
      </c>
      <c r="I371" s="215"/>
      <c r="J371" s="211"/>
      <c r="K371" s="211"/>
      <c r="L371" s="216"/>
      <c r="M371" s="217"/>
      <c r="N371" s="218"/>
      <c r="O371" s="218"/>
      <c r="P371" s="218"/>
      <c r="Q371" s="218"/>
      <c r="R371" s="218"/>
      <c r="S371" s="218"/>
      <c r="T371" s="219"/>
      <c r="AT371" s="220" t="s">
        <v>156</v>
      </c>
      <c r="AU371" s="220" t="s">
        <v>89</v>
      </c>
      <c r="AV371" s="14" t="s">
        <v>89</v>
      </c>
      <c r="AW371" s="14" t="s">
        <v>35</v>
      </c>
      <c r="AX371" s="14" t="s">
        <v>79</v>
      </c>
      <c r="AY371" s="220" t="s">
        <v>147</v>
      </c>
    </row>
    <row r="372" spans="2:51" s="14" customFormat="1">
      <c r="B372" s="210"/>
      <c r="C372" s="211"/>
      <c r="D372" s="201" t="s">
        <v>156</v>
      </c>
      <c r="E372" s="212" t="s">
        <v>1</v>
      </c>
      <c r="F372" s="213" t="s">
        <v>259</v>
      </c>
      <c r="G372" s="211"/>
      <c r="H372" s="214">
        <v>1.34</v>
      </c>
      <c r="I372" s="215"/>
      <c r="J372" s="211"/>
      <c r="K372" s="211"/>
      <c r="L372" s="216"/>
      <c r="M372" s="217"/>
      <c r="N372" s="218"/>
      <c r="O372" s="218"/>
      <c r="P372" s="218"/>
      <c r="Q372" s="218"/>
      <c r="R372" s="218"/>
      <c r="S372" s="218"/>
      <c r="T372" s="219"/>
      <c r="AT372" s="220" t="s">
        <v>156</v>
      </c>
      <c r="AU372" s="220" t="s">
        <v>89</v>
      </c>
      <c r="AV372" s="14" t="s">
        <v>89</v>
      </c>
      <c r="AW372" s="14" t="s">
        <v>35</v>
      </c>
      <c r="AX372" s="14" t="s">
        <v>79</v>
      </c>
      <c r="AY372" s="220" t="s">
        <v>147</v>
      </c>
    </row>
    <row r="373" spans="2:51" s="16" customFormat="1">
      <c r="B373" s="232"/>
      <c r="C373" s="233"/>
      <c r="D373" s="201" t="s">
        <v>156</v>
      </c>
      <c r="E373" s="234" t="s">
        <v>1</v>
      </c>
      <c r="F373" s="235" t="s">
        <v>244</v>
      </c>
      <c r="G373" s="233"/>
      <c r="H373" s="236">
        <v>2.48</v>
      </c>
      <c r="I373" s="237"/>
      <c r="J373" s="233"/>
      <c r="K373" s="233"/>
      <c r="L373" s="238"/>
      <c r="M373" s="239"/>
      <c r="N373" s="240"/>
      <c r="O373" s="240"/>
      <c r="P373" s="240"/>
      <c r="Q373" s="240"/>
      <c r="R373" s="240"/>
      <c r="S373" s="240"/>
      <c r="T373" s="241"/>
      <c r="AT373" s="242" t="s">
        <v>156</v>
      </c>
      <c r="AU373" s="242" t="s">
        <v>89</v>
      </c>
      <c r="AV373" s="16" t="s">
        <v>176</v>
      </c>
      <c r="AW373" s="16" t="s">
        <v>35</v>
      </c>
      <c r="AX373" s="16" t="s">
        <v>79</v>
      </c>
      <c r="AY373" s="242" t="s">
        <v>147</v>
      </c>
    </row>
    <row r="374" spans="2:51" s="13" customFormat="1">
      <c r="B374" s="199"/>
      <c r="C374" s="200"/>
      <c r="D374" s="201" t="s">
        <v>156</v>
      </c>
      <c r="E374" s="202" t="s">
        <v>1</v>
      </c>
      <c r="F374" s="203" t="s">
        <v>164</v>
      </c>
      <c r="G374" s="200"/>
      <c r="H374" s="202" t="s">
        <v>1</v>
      </c>
      <c r="I374" s="204"/>
      <c r="J374" s="200"/>
      <c r="K374" s="200"/>
      <c r="L374" s="205"/>
      <c r="M374" s="206"/>
      <c r="N374" s="207"/>
      <c r="O374" s="207"/>
      <c r="P374" s="207"/>
      <c r="Q374" s="207"/>
      <c r="R374" s="207"/>
      <c r="S374" s="207"/>
      <c r="T374" s="208"/>
      <c r="AT374" s="209" t="s">
        <v>156</v>
      </c>
      <c r="AU374" s="209" t="s">
        <v>89</v>
      </c>
      <c r="AV374" s="13" t="s">
        <v>87</v>
      </c>
      <c r="AW374" s="13" t="s">
        <v>35</v>
      </c>
      <c r="AX374" s="13" t="s">
        <v>79</v>
      </c>
      <c r="AY374" s="209" t="s">
        <v>147</v>
      </c>
    </row>
    <row r="375" spans="2:51" s="13" customFormat="1">
      <c r="B375" s="199"/>
      <c r="C375" s="200"/>
      <c r="D375" s="201" t="s">
        <v>156</v>
      </c>
      <c r="E375" s="202" t="s">
        <v>1</v>
      </c>
      <c r="F375" s="203" t="s">
        <v>257</v>
      </c>
      <c r="G375" s="200"/>
      <c r="H375" s="202" t="s">
        <v>1</v>
      </c>
      <c r="I375" s="204"/>
      <c r="J375" s="200"/>
      <c r="K375" s="200"/>
      <c r="L375" s="205"/>
      <c r="M375" s="206"/>
      <c r="N375" s="207"/>
      <c r="O375" s="207"/>
      <c r="P375" s="207"/>
      <c r="Q375" s="207"/>
      <c r="R375" s="207"/>
      <c r="S375" s="207"/>
      <c r="T375" s="208"/>
      <c r="AT375" s="209" t="s">
        <v>156</v>
      </c>
      <c r="AU375" s="209" t="s">
        <v>89</v>
      </c>
      <c r="AV375" s="13" t="s">
        <v>87</v>
      </c>
      <c r="AW375" s="13" t="s">
        <v>35</v>
      </c>
      <c r="AX375" s="13" t="s">
        <v>79</v>
      </c>
      <c r="AY375" s="209" t="s">
        <v>147</v>
      </c>
    </row>
    <row r="376" spans="2:51" s="14" customFormat="1">
      <c r="B376" s="210"/>
      <c r="C376" s="211"/>
      <c r="D376" s="201" t="s">
        <v>156</v>
      </c>
      <c r="E376" s="212" t="s">
        <v>1</v>
      </c>
      <c r="F376" s="213" t="s">
        <v>260</v>
      </c>
      <c r="G376" s="211"/>
      <c r="H376" s="214">
        <v>1.194</v>
      </c>
      <c r="I376" s="215"/>
      <c r="J376" s="211"/>
      <c r="K376" s="211"/>
      <c r="L376" s="216"/>
      <c r="M376" s="217"/>
      <c r="N376" s="218"/>
      <c r="O376" s="218"/>
      <c r="P376" s="218"/>
      <c r="Q376" s="218"/>
      <c r="R376" s="218"/>
      <c r="S376" s="218"/>
      <c r="T376" s="219"/>
      <c r="AT376" s="220" t="s">
        <v>156</v>
      </c>
      <c r="AU376" s="220" t="s">
        <v>89</v>
      </c>
      <c r="AV376" s="14" t="s">
        <v>89</v>
      </c>
      <c r="AW376" s="14" t="s">
        <v>35</v>
      </c>
      <c r="AX376" s="14" t="s">
        <v>79</v>
      </c>
      <c r="AY376" s="220" t="s">
        <v>147</v>
      </c>
    </row>
    <row r="377" spans="2:51" s="14" customFormat="1">
      <c r="B377" s="210"/>
      <c r="C377" s="211"/>
      <c r="D377" s="201" t="s">
        <v>156</v>
      </c>
      <c r="E377" s="212" t="s">
        <v>1</v>
      </c>
      <c r="F377" s="213" t="s">
        <v>261</v>
      </c>
      <c r="G377" s="211"/>
      <c r="H377" s="214">
        <v>2.2719999999999998</v>
      </c>
      <c r="I377" s="215"/>
      <c r="J377" s="211"/>
      <c r="K377" s="211"/>
      <c r="L377" s="216"/>
      <c r="M377" s="217"/>
      <c r="N377" s="218"/>
      <c r="O377" s="218"/>
      <c r="P377" s="218"/>
      <c r="Q377" s="218"/>
      <c r="R377" s="218"/>
      <c r="S377" s="218"/>
      <c r="T377" s="219"/>
      <c r="AT377" s="220" t="s">
        <v>156</v>
      </c>
      <c r="AU377" s="220" t="s">
        <v>89</v>
      </c>
      <c r="AV377" s="14" t="s">
        <v>89</v>
      </c>
      <c r="AW377" s="14" t="s">
        <v>35</v>
      </c>
      <c r="AX377" s="14" t="s">
        <v>79</v>
      </c>
      <c r="AY377" s="220" t="s">
        <v>147</v>
      </c>
    </row>
    <row r="378" spans="2:51" s="14" customFormat="1">
      <c r="B378" s="210"/>
      <c r="C378" s="211"/>
      <c r="D378" s="201" t="s">
        <v>156</v>
      </c>
      <c r="E378" s="212" t="s">
        <v>1</v>
      </c>
      <c r="F378" s="213" t="s">
        <v>262</v>
      </c>
      <c r="G378" s="211"/>
      <c r="H378" s="214">
        <v>1.1759999999999999</v>
      </c>
      <c r="I378" s="215"/>
      <c r="J378" s="211"/>
      <c r="K378" s="211"/>
      <c r="L378" s="216"/>
      <c r="M378" s="217"/>
      <c r="N378" s="218"/>
      <c r="O378" s="218"/>
      <c r="P378" s="218"/>
      <c r="Q378" s="218"/>
      <c r="R378" s="218"/>
      <c r="S378" s="218"/>
      <c r="T378" s="219"/>
      <c r="AT378" s="220" t="s">
        <v>156</v>
      </c>
      <c r="AU378" s="220" t="s">
        <v>89</v>
      </c>
      <c r="AV378" s="14" t="s">
        <v>89</v>
      </c>
      <c r="AW378" s="14" t="s">
        <v>35</v>
      </c>
      <c r="AX378" s="14" t="s">
        <v>79</v>
      </c>
      <c r="AY378" s="220" t="s">
        <v>147</v>
      </c>
    </row>
    <row r="379" spans="2:51" s="14" customFormat="1">
      <c r="B379" s="210"/>
      <c r="C379" s="211"/>
      <c r="D379" s="201" t="s">
        <v>156</v>
      </c>
      <c r="E379" s="212" t="s">
        <v>1</v>
      </c>
      <c r="F379" s="213" t="s">
        <v>263</v>
      </c>
      <c r="G379" s="211"/>
      <c r="H379" s="214">
        <v>1.24</v>
      </c>
      <c r="I379" s="215"/>
      <c r="J379" s="211"/>
      <c r="K379" s="211"/>
      <c r="L379" s="216"/>
      <c r="M379" s="217"/>
      <c r="N379" s="218"/>
      <c r="O379" s="218"/>
      <c r="P379" s="218"/>
      <c r="Q379" s="218"/>
      <c r="R379" s="218"/>
      <c r="S379" s="218"/>
      <c r="T379" s="219"/>
      <c r="AT379" s="220" t="s">
        <v>156</v>
      </c>
      <c r="AU379" s="220" t="s">
        <v>89</v>
      </c>
      <c r="AV379" s="14" t="s">
        <v>89</v>
      </c>
      <c r="AW379" s="14" t="s">
        <v>35</v>
      </c>
      <c r="AX379" s="14" t="s">
        <v>79</v>
      </c>
      <c r="AY379" s="220" t="s">
        <v>147</v>
      </c>
    </row>
    <row r="380" spans="2:51" s="14" customFormat="1">
      <c r="B380" s="210"/>
      <c r="C380" s="211"/>
      <c r="D380" s="201" t="s">
        <v>156</v>
      </c>
      <c r="E380" s="212" t="s">
        <v>1</v>
      </c>
      <c r="F380" s="213" t="s">
        <v>264</v>
      </c>
      <c r="G380" s="211"/>
      <c r="H380" s="214">
        <v>0.63</v>
      </c>
      <c r="I380" s="215"/>
      <c r="J380" s="211"/>
      <c r="K380" s="211"/>
      <c r="L380" s="216"/>
      <c r="M380" s="217"/>
      <c r="N380" s="218"/>
      <c r="O380" s="218"/>
      <c r="P380" s="218"/>
      <c r="Q380" s="218"/>
      <c r="R380" s="218"/>
      <c r="S380" s="218"/>
      <c r="T380" s="219"/>
      <c r="AT380" s="220" t="s">
        <v>156</v>
      </c>
      <c r="AU380" s="220" t="s">
        <v>89</v>
      </c>
      <c r="AV380" s="14" t="s">
        <v>89</v>
      </c>
      <c r="AW380" s="14" t="s">
        <v>35</v>
      </c>
      <c r="AX380" s="14" t="s">
        <v>79</v>
      </c>
      <c r="AY380" s="220" t="s">
        <v>147</v>
      </c>
    </row>
    <row r="381" spans="2:51" s="14" customFormat="1">
      <c r="B381" s="210"/>
      <c r="C381" s="211"/>
      <c r="D381" s="201" t="s">
        <v>156</v>
      </c>
      <c r="E381" s="212" t="s">
        <v>1</v>
      </c>
      <c r="F381" s="213" t="s">
        <v>265</v>
      </c>
      <c r="G381" s="211"/>
      <c r="H381" s="214">
        <v>1.0820000000000001</v>
      </c>
      <c r="I381" s="215"/>
      <c r="J381" s="211"/>
      <c r="K381" s="211"/>
      <c r="L381" s="216"/>
      <c r="M381" s="217"/>
      <c r="N381" s="218"/>
      <c r="O381" s="218"/>
      <c r="P381" s="218"/>
      <c r="Q381" s="218"/>
      <c r="R381" s="218"/>
      <c r="S381" s="218"/>
      <c r="T381" s="219"/>
      <c r="AT381" s="220" t="s">
        <v>156</v>
      </c>
      <c r="AU381" s="220" t="s">
        <v>89</v>
      </c>
      <c r="AV381" s="14" t="s">
        <v>89</v>
      </c>
      <c r="AW381" s="14" t="s">
        <v>35</v>
      </c>
      <c r="AX381" s="14" t="s">
        <v>79</v>
      </c>
      <c r="AY381" s="220" t="s">
        <v>147</v>
      </c>
    </row>
    <row r="382" spans="2:51" s="16" customFormat="1">
      <c r="B382" s="232"/>
      <c r="C382" s="233"/>
      <c r="D382" s="201" t="s">
        <v>156</v>
      </c>
      <c r="E382" s="234" t="s">
        <v>1</v>
      </c>
      <c r="F382" s="235" t="s">
        <v>244</v>
      </c>
      <c r="G382" s="233"/>
      <c r="H382" s="236">
        <v>7.5939999999999994</v>
      </c>
      <c r="I382" s="237"/>
      <c r="J382" s="233"/>
      <c r="K382" s="233"/>
      <c r="L382" s="238"/>
      <c r="M382" s="239"/>
      <c r="N382" s="240"/>
      <c r="O382" s="240"/>
      <c r="P382" s="240"/>
      <c r="Q382" s="240"/>
      <c r="R382" s="240"/>
      <c r="S382" s="240"/>
      <c r="T382" s="241"/>
      <c r="AT382" s="242" t="s">
        <v>156</v>
      </c>
      <c r="AU382" s="242" t="s">
        <v>89</v>
      </c>
      <c r="AV382" s="16" t="s">
        <v>176</v>
      </c>
      <c r="AW382" s="16" t="s">
        <v>35</v>
      </c>
      <c r="AX382" s="16" t="s">
        <v>79</v>
      </c>
      <c r="AY382" s="242" t="s">
        <v>147</v>
      </c>
    </row>
    <row r="383" spans="2:51" s="13" customFormat="1">
      <c r="B383" s="199"/>
      <c r="C383" s="200"/>
      <c r="D383" s="201" t="s">
        <v>156</v>
      </c>
      <c r="E383" s="202" t="s">
        <v>1</v>
      </c>
      <c r="F383" s="203" t="s">
        <v>266</v>
      </c>
      <c r="G383" s="200"/>
      <c r="H383" s="202" t="s">
        <v>1</v>
      </c>
      <c r="I383" s="204"/>
      <c r="J383" s="200"/>
      <c r="K383" s="200"/>
      <c r="L383" s="205"/>
      <c r="M383" s="206"/>
      <c r="N383" s="207"/>
      <c r="O383" s="207"/>
      <c r="P383" s="207"/>
      <c r="Q383" s="207"/>
      <c r="R383" s="207"/>
      <c r="S383" s="207"/>
      <c r="T383" s="208"/>
      <c r="AT383" s="209" t="s">
        <v>156</v>
      </c>
      <c r="AU383" s="209" t="s">
        <v>89</v>
      </c>
      <c r="AV383" s="13" t="s">
        <v>87</v>
      </c>
      <c r="AW383" s="13" t="s">
        <v>35</v>
      </c>
      <c r="AX383" s="13" t="s">
        <v>79</v>
      </c>
      <c r="AY383" s="209" t="s">
        <v>147</v>
      </c>
    </row>
    <row r="384" spans="2:51" s="13" customFormat="1">
      <c r="B384" s="199"/>
      <c r="C384" s="200"/>
      <c r="D384" s="201" t="s">
        <v>156</v>
      </c>
      <c r="E384" s="202" t="s">
        <v>1</v>
      </c>
      <c r="F384" s="203" t="s">
        <v>158</v>
      </c>
      <c r="G384" s="200"/>
      <c r="H384" s="202" t="s">
        <v>1</v>
      </c>
      <c r="I384" s="204"/>
      <c r="J384" s="200"/>
      <c r="K384" s="200"/>
      <c r="L384" s="205"/>
      <c r="M384" s="206"/>
      <c r="N384" s="207"/>
      <c r="O384" s="207"/>
      <c r="P384" s="207"/>
      <c r="Q384" s="207"/>
      <c r="R384" s="207"/>
      <c r="S384" s="207"/>
      <c r="T384" s="208"/>
      <c r="AT384" s="209" t="s">
        <v>156</v>
      </c>
      <c r="AU384" s="209" t="s">
        <v>89</v>
      </c>
      <c r="AV384" s="13" t="s">
        <v>87</v>
      </c>
      <c r="AW384" s="13" t="s">
        <v>35</v>
      </c>
      <c r="AX384" s="13" t="s">
        <v>79</v>
      </c>
      <c r="AY384" s="209" t="s">
        <v>147</v>
      </c>
    </row>
    <row r="385" spans="2:51" s="13" customFormat="1">
      <c r="B385" s="199"/>
      <c r="C385" s="200"/>
      <c r="D385" s="201" t="s">
        <v>156</v>
      </c>
      <c r="E385" s="202" t="s">
        <v>1</v>
      </c>
      <c r="F385" s="203" t="s">
        <v>246</v>
      </c>
      <c r="G385" s="200"/>
      <c r="H385" s="202" t="s">
        <v>1</v>
      </c>
      <c r="I385" s="204"/>
      <c r="J385" s="200"/>
      <c r="K385" s="200"/>
      <c r="L385" s="205"/>
      <c r="M385" s="206"/>
      <c r="N385" s="207"/>
      <c r="O385" s="207"/>
      <c r="P385" s="207"/>
      <c r="Q385" s="207"/>
      <c r="R385" s="207"/>
      <c r="S385" s="207"/>
      <c r="T385" s="208"/>
      <c r="AT385" s="209" t="s">
        <v>156</v>
      </c>
      <c r="AU385" s="209" t="s">
        <v>89</v>
      </c>
      <c r="AV385" s="13" t="s">
        <v>87</v>
      </c>
      <c r="AW385" s="13" t="s">
        <v>35</v>
      </c>
      <c r="AX385" s="13" t="s">
        <v>79</v>
      </c>
      <c r="AY385" s="209" t="s">
        <v>147</v>
      </c>
    </row>
    <row r="386" spans="2:51" s="14" customFormat="1">
      <c r="B386" s="210"/>
      <c r="C386" s="211"/>
      <c r="D386" s="201" t="s">
        <v>156</v>
      </c>
      <c r="E386" s="212" t="s">
        <v>1</v>
      </c>
      <c r="F386" s="213" t="s">
        <v>267</v>
      </c>
      <c r="G386" s="211"/>
      <c r="H386" s="214">
        <v>156</v>
      </c>
      <c r="I386" s="215"/>
      <c r="J386" s="211"/>
      <c r="K386" s="211"/>
      <c r="L386" s="216"/>
      <c r="M386" s="217"/>
      <c r="N386" s="218"/>
      <c r="O386" s="218"/>
      <c r="P386" s="218"/>
      <c r="Q386" s="218"/>
      <c r="R386" s="218"/>
      <c r="S386" s="218"/>
      <c r="T386" s="219"/>
      <c r="AT386" s="220" t="s">
        <v>156</v>
      </c>
      <c r="AU386" s="220" t="s">
        <v>89</v>
      </c>
      <c r="AV386" s="14" t="s">
        <v>89</v>
      </c>
      <c r="AW386" s="14" t="s">
        <v>35</v>
      </c>
      <c r="AX386" s="14" t="s">
        <v>79</v>
      </c>
      <c r="AY386" s="220" t="s">
        <v>147</v>
      </c>
    </row>
    <row r="387" spans="2:51" s="14" customFormat="1">
      <c r="B387" s="210"/>
      <c r="C387" s="211"/>
      <c r="D387" s="201" t="s">
        <v>156</v>
      </c>
      <c r="E387" s="212" t="s">
        <v>1</v>
      </c>
      <c r="F387" s="213" t="s">
        <v>268</v>
      </c>
      <c r="G387" s="211"/>
      <c r="H387" s="214">
        <v>-11.555999999999999</v>
      </c>
      <c r="I387" s="215"/>
      <c r="J387" s="211"/>
      <c r="K387" s="211"/>
      <c r="L387" s="216"/>
      <c r="M387" s="217"/>
      <c r="N387" s="218"/>
      <c r="O387" s="218"/>
      <c r="P387" s="218"/>
      <c r="Q387" s="218"/>
      <c r="R387" s="218"/>
      <c r="S387" s="218"/>
      <c r="T387" s="219"/>
      <c r="AT387" s="220" t="s">
        <v>156</v>
      </c>
      <c r="AU387" s="220" t="s">
        <v>89</v>
      </c>
      <c r="AV387" s="14" t="s">
        <v>89</v>
      </c>
      <c r="AW387" s="14" t="s">
        <v>35</v>
      </c>
      <c r="AX387" s="14" t="s">
        <v>79</v>
      </c>
      <c r="AY387" s="220" t="s">
        <v>147</v>
      </c>
    </row>
    <row r="388" spans="2:51" s="14" customFormat="1">
      <c r="B388" s="210"/>
      <c r="C388" s="211"/>
      <c r="D388" s="201" t="s">
        <v>156</v>
      </c>
      <c r="E388" s="212" t="s">
        <v>1</v>
      </c>
      <c r="F388" s="213" t="s">
        <v>269</v>
      </c>
      <c r="G388" s="211"/>
      <c r="H388" s="214">
        <v>-12.175000000000001</v>
      </c>
      <c r="I388" s="215"/>
      <c r="J388" s="211"/>
      <c r="K388" s="211"/>
      <c r="L388" s="216"/>
      <c r="M388" s="217"/>
      <c r="N388" s="218"/>
      <c r="O388" s="218"/>
      <c r="P388" s="218"/>
      <c r="Q388" s="218"/>
      <c r="R388" s="218"/>
      <c r="S388" s="218"/>
      <c r="T388" s="219"/>
      <c r="AT388" s="220" t="s">
        <v>156</v>
      </c>
      <c r="AU388" s="220" t="s">
        <v>89</v>
      </c>
      <c r="AV388" s="14" t="s">
        <v>89</v>
      </c>
      <c r="AW388" s="14" t="s">
        <v>35</v>
      </c>
      <c r="AX388" s="14" t="s">
        <v>79</v>
      </c>
      <c r="AY388" s="220" t="s">
        <v>147</v>
      </c>
    </row>
    <row r="389" spans="2:51" s="14" customFormat="1">
      <c r="B389" s="210"/>
      <c r="C389" s="211"/>
      <c r="D389" s="201" t="s">
        <v>156</v>
      </c>
      <c r="E389" s="212" t="s">
        <v>1</v>
      </c>
      <c r="F389" s="213" t="s">
        <v>270</v>
      </c>
      <c r="G389" s="211"/>
      <c r="H389" s="214">
        <v>-11.88</v>
      </c>
      <c r="I389" s="215"/>
      <c r="J389" s="211"/>
      <c r="K389" s="211"/>
      <c r="L389" s="216"/>
      <c r="M389" s="217"/>
      <c r="N389" s="218"/>
      <c r="O389" s="218"/>
      <c r="P389" s="218"/>
      <c r="Q389" s="218"/>
      <c r="R389" s="218"/>
      <c r="S389" s="218"/>
      <c r="T389" s="219"/>
      <c r="AT389" s="220" t="s">
        <v>156</v>
      </c>
      <c r="AU389" s="220" t="s">
        <v>89</v>
      </c>
      <c r="AV389" s="14" t="s">
        <v>89</v>
      </c>
      <c r="AW389" s="14" t="s">
        <v>35</v>
      </c>
      <c r="AX389" s="14" t="s">
        <v>79</v>
      </c>
      <c r="AY389" s="220" t="s">
        <v>147</v>
      </c>
    </row>
    <row r="390" spans="2:51" s="14" customFormat="1">
      <c r="B390" s="210"/>
      <c r="C390" s="211"/>
      <c r="D390" s="201" t="s">
        <v>156</v>
      </c>
      <c r="E390" s="212" t="s">
        <v>1</v>
      </c>
      <c r="F390" s="213" t="s">
        <v>271</v>
      </c>
      <c r="G390" s="211"/>
      <c r="H390" s="214">
        <v>-3.7130000000000001</v>
      </c>
      <c r="I390" s="215"/>
      <c r="J390" s="211"/>
      <c r="K390" s="211"/>
      <c r="L390" s="216"/>
      <c r="M390" s="217"/>
      <c r="N390" s="218"/>
      <c r="O390" s="218"/>
      <c r="P390" s="218"/>
      <c r="Q390" s="218"/>
      <c r="R390" s="218"/>
      <c r="S390" s="218"/>
      <c r="T390" s="219"/>
      <c r="AT390" s="220" t="s">
        <v>156</v>
      </c>
      <c r="AU390" s="220" t="s">
        <v>89</v>
      </c>
      <c r="AV390" s="14" t="s">
        <v>89</v>
      </c>
      <c r="AW390" s="14" t="s">
        <v>35</v>
      </c>
      <c r="AX390" s="14" t="s">
        <v>79</v>
      </c>
      <c r="AY390" s="220" t="s">
        <v>147</v>
      </c>
    </row>
    <row r="391" spans="2:51" s="14" customFormat="1">
      <c r="B391" s="210"/>
      <c r="C391" s="211"/>
      <c r="D391" s="201" t="s">
        <v>156</v>
      </c>
      <c r="E391" s="212" t="s">
        <v>1</v>
      </c>
      <c r="F391" s="213" t="s">
        <v>272</v>
      </c>
      <c r="G391" s="211"/>
      <c r="H391" s="214">
        <v>-6</v>
      </c>
      <c r="I391" s="215"/>
      <c r="J391" s="211"/>
      <c r="K391" s="211"/>
      <c r="L391" s="216"/>
      <c r="M391" s="217"/>
      <c r="N391" s="218"/>
      <c r="O391" s="218"/>
      <c r="P391" s="218"/>
      <c r="Q391" s="218"/>
      <c r="R391" s="218"/>
      <c r="S391" s="218"/>
      <c r="T391" s="219"/>
      <c r="AT391" s="220" t="s">
        <v>156</v>
      </c>
      <c r="AU391" s="220" t="s">
        <v>89</v>
      </c>
      <c r="AV391" s="14" t="s">
        <v>89</v>
      </c>
      <c r="AW391" s="14" t="s">
        <v>35</v>
      </c>
      <c r="AX391" s="14" t="s">
        <v>79</v>
      </c>
      <c r="AY391" s="220" t="s">
        <v>147</v>
      </c>
    </row>
    <row r="392" spans="2:51" s="14" customFormat="1">
      <c r="B392" s="210"/>
      <c r="C392" s="211"/>
      <c r="D392" s="201" t="s">
        <v>156</v>
      </c>
      <c r="E392" s="212" t="s">
        <v>1</v>
      </c>
      <c r="F392" s="213" t="s">
        <v>273</v>
      </c>
      <c r="G392" s="211"/>
      <c r="H392" s="214">
        <v>-5.1360000000000001</v>
      </c>
      <c r="I392" s="215"/>
      <c r="J392" s="211"/>
      <c r="K392" s="211"/>
      <c r="L392" s="216"/>
      <c r="M392" s="217"/>
      <c r="N392" s="218"/>
      <c r="O392" s="218"/>
      <c r="P392" s="218"/>
      <c r="Q392" s="218"/>
      <c r="R392" s="218"/>
      <c r="S392" s="218"/>
      <c r="T392" s="219"/>
      <c r="AT392" s="220" t="s">
        <v>156</v>
      </c>
      <c r="AU392" s="220" t="s">
        <v>89</v>
      </c>
      <c r="AV392" s="14" t="s">
        <v>89</v>
      </c>
      <c r="AW392" s="14" t="s">
        <v>35</v>
      </c>
      <c r="AX392" s="14" t="s">
        <v>79</v>
      </c>
      <c r="AY392" s="220" t="s">
        <v>147</v>
      </c>
    </row>
    <row r="393" spans="2:51" s="16" customFormat="1">
      <c r="B393" s="232"/>
      <c r="C393" s="233"/>
      <c r="D393" s="201" t="s">
        <v>156</v>
      </c>
      <c r="E393" s="234" t="s">
        <v>1</v>
      </c>
      <c r="F393" s="235" t="s">
        <v>244</v>
      </c>
      <c r="G393" s="233"/>
      <c r="H393" s="236">
        <v>105.53999999999999</v>
      </c>
      <c r="I393" s="237"/>
      <c r="J393" s="233"/>
      <c r="K393" s="233"/>
      <c r="L393" s="238"/>
      <c r="M393" s="239"/>
      <c r="N393" s="240"/>
      <c r="O393" s="240"/>
      <c r="P393" s="240"/>
      <c r="Q393" s="240"/>
      <c r="R393" s="240"/>
      <c r="S393" s="240"/>
      <c r="T393" s="241"/>
      <c r="AT393" s="242" t="s">
        <v>156</v>
      </c>
      <c r="AU393" s="242" t="s">
        <v>89</v>
      </c>
      <c r="AV393" s="16" t="s">
        <v>176</v>
      </c>
      <c r="AW393" s="16" t="s">
        <v>35</v>
      </c>
      <c r="AX393" s="16" t="s">
        <v>79</v>
      </c>
      <c r="AY393" s="242" t="s">
        <v>147</v>
      </c>
    </row>
    <row r="394" spans="2:51" s="13" customFormat="1">
      <c r="B394" s="199"/>
      <c r="C394" s="200"/>
      <c r="D394" s="201" t="s">
        <v>156</v>
      </c>
      <c r="E394" s="202" t="s">
        <v>1</v>
      </c>
      <c r="F394" s="203" t="s">
        <v>252</v>
      </c>
      <c r="G394" s="200"/>
      <c r="H394" s="202" t="s">
        <v>1</v>
      </c>
      <c r="I394" s="204"/>
      <c r="J394" s="200"/>
      <c r="K394" s="200"/>
      <c r="L394" s="205"/>
      <c r="M394" s="206"/>
      <c r="N394" s="207"/>
      <c r="O394" s="207"/>
      <c r="P394" s="207"/>
      <c r="Q394" s="207"/>
      <c r="R394" s="207"/>
      <c r="S394" s="207"/>
      <c r="T394" s="208"/>
      <c r="AT394" s="209" t="s">
        <v>156</v>
      </c>
      <c r="AU394" s="209" t="s">
        <v>89</v>
      </c>
      <c r="AV394" s="13" t="s">
        <v>87</v>
      </c>
      <c r="AW394" s="13" t="s">
        <v>35</v>
      </c>
      <c r="AX394" s="13" t="s">
        <v>79</v>
      </c>
      <c r="AY394" s="209" t="s">
        <v>147</v>
      </c>
    </row>
    <row r="395" spans="2:51" s="13" customFormat="1">
      <c r="B395" s="199"/>
      <c r="C395" s="200"/>
      <c r="D395" s="201" t="s">
        <v>156</v>
      </c>
      <c r="E395" s="202" t="s">
        <v>1</v>
      </c>
      <c r="F395" s="203" t="s">
        <v>246</v>
      </c>
      <c r="G395" s="200"/>
      <c r="H395" s="202" t="s">
        <v>1</v>
      </c>
      <c r="I395" s="204"/>
      <c r="J395" s="200"/>
      <c r="K395" s="200"/>
      <c r="L395" s="205"/>
      <c r="M395" s="206"/>
      <c r="N395" s="207"/>
      <c r="O395" s="207"/>
      <c r="P395" s="207"/>
      <c r="Q395" s="207"/>
      <c r="R395" s="207"/>
      <c r="S395" s="207"/>
      <c r="T395" s="208"/>
      <c r="AT395" s="209" t="s">
        <v>156</v>
      </c>
      <c r="AU395" s="209" t="s">
        <v>89</v>
      </c>
      <c r="AV395" s="13" t="s">
        <v>87</v>
      </c>
      <c r="AW395" s="13" t="s">
        <v>35</v>
      </c>
      <c r="AX395" s="13" t="s">
        <v>79</v>
      </c>
      <c r="AY395" s="209" t="s">
        <v>147</v>
      </c>
    </row>
    <row r="396" spans="2:51" s="14" customFormat="1">
      <c r="B396" s="210"/>
      <c r="C396" s="211"/>
      <c r="D396" s="201" t="s">
        <v>156</v>
      </c>
      <c r="E396" s="212" t="s">
        <v>1</v>
      </c>
      <c r="F396" s="213" t="s">
        <v>274</v>
      </c>
      <c r="G396" s="211"/>
      <c r="H396" s="214">
        <v>192</v>
      </c>
      <c r="I396" s="215"/>
      <c r="J396" s="211"/>
      <c r="K396" s="211"/>
      <c r="L396" s="216"/>
      <c r="M396" s="217"/>
      <c r="N396" s="218"/>
      <c r="O396" s="218"/>
      <c r="P396" s="218"/>
      <c r="Q396" s="218"/>
      <c r="R396" s="218"/>
      <c r="S396" s="218"/>
      <c r="T396" s="219"/>
      <c r="AT396" s="220" t="s">
        <v>156</v>
      </c>
      <c r="AU396" s="220" t="s">
        <v>89</v>
      </c>
      <c r="AV396" s="14" t="s">
        <v>89</v>
      </c>
      <c r="AW396" s="14" t="s">
        <v>35</v>
      </c>
      <c r="AX396" s="14" t="s">
        <v>79</v>
      </c>
      <c r="AY396" s="220" t="s">
        <v>147</v>
      </c>
    </row>
    <row r="397" spans="2:51" s="14" customFormat="1">
      <c r="B397" s="210"/>
      <c r="C397" s="211"/>
      <c r="D397" s="201" t="s">
        <v>156</v>
      </c>
      <c r="E397" s="212" t="s">
        <v>1</v>
      </c>
      <c r="F397" s="213" t="s">
        <v>275</v>
      </c>
      <c r="G397" s="211"/>
      <c r="H397" s="214">
        <v>-3.6230000000000002</v>
      </c>
      <c r="I397" s="215"/>
      <c r="J397" s="211"/>
      <c r="K397" s="211"/>
      <c r="L397" s="216"/>
      <c r="M397" s="217"/>
      <c r="N397" s="218"/>
      <c r="O397" s="218"/>
      <c r="P397" s="218"/>
      <c r="Q397" s="218"/>
      <c r="R397" s="218"/>
      <c r="S397" s="218"/>
      <c r="T397" s="219"/>
      <c r="AT397" s="220" t="s">
        <v>156</v>
      </c>
      <c r="AU397" s="220" t="s">
        <v>89</v>
      </c>
      <c r="AV397" s="14" t="s">
        <v>89</v>
      </c>
      <c r="AW397" s="14" t="s">
        <v>35</v>
      </c>
      <c r="AX397" s="14" t="s">
        <v>79</v>
      </c>
      <c r="AY397" s="220" t="s">
        <v>147</v>
      </c>
    </row>
    <row r="398" spans="2:51" s="14" customFormat="1">
      <c r="B398" s="210"/>
      <c r="C398" s="211"/>
      <c r="D398" s="201" t="s">
        <v>156</v>
      </c>
      <c r="E398" s="212" t="s">
        <v>1</v>
      </c>
      <c r="F398" s="213" t="s">
        <v>276</v>
      </c>
      <c r="G398" s="211"/>
      <c r="H398" s="214">
        <v>-11.712999999999999</v>
      </c>
      <c r="I398" s="215"/>
      <c r="J398" s="211"/>
      <c r="K398" s="211"/>
      <c r="L398" s="216"/>
      <c r="M398" s="217"/>
      <c r="N398" s="218"/>
      <c r="O398" s="218"/>
      <c r="P398" s="218"/>
      <c r="Q398" s="218"/>
      <c r="R398" s="218"/>
      <c r="S398" s="218"/>
      <c r="T398" s="219"/>
      <c r="AT398" s="220" t="s">
        <v>156</v>
      </c>
      <c r="AU398" s="220" t="s">
        <v>89</v>
      </c>
      <c r="AV398" s="14" t="s">
        <v>89</v>
      </c>
      <c r="AW398" s="14" t="s">
        <v>35</v>
      </c>
      <c r="AX398" s="14" t="s">
        <v>79</v>
      </c>
      <c r="AY398" s="220" t="s">
        <v>147</v>
      </c>
    </row>
    <row r="399" spans="2:51" s="14" customFormat="1">
      <c r="B399" s="210"/>
      <c r="C399" s="211"/>
      <c r="D399" s="201" t="s">
        <v>156</v>
      </c>
      <c r="E399" s="212" t="s">
        <v>1</v>
      </c>
      <c r="F399" s="213" t="s">
        <v>277</v>
      </c>
      <c r="G399" s="211"/>
      <c r="H399" s="214">
        <v>-11.813000000000001</v>
      </c>
      <c r="I399" s="215"/>
      <c r="J399" s="211"/>
      <c r="K399" s="211"/>
      <c r="L399" s="216"/>
      <c r="M399" s="217"/>
      <c r="N399" s="218"/>
      <c r="O399" s="218"/>
      <c r="P399" s="218"/>
      <c r="Q399" s="218"/>
      <c r="R399" s="218"/>
      <c r="S399" s="218"/>
      <c r="T399" s="219"/>
      <c r="AT399" s="220" t="s">
        <v>156</v>
      </c>
      <c r="AU399" s="220" t="s">
        <v>89</v>
      </c>
      <c r="AV399" s="14" t="s">
        <v>89</v>
      </c>
      <c r="AW399" s="14" t="s">
        <v>35</v>
      </c>
      <c r="AX399" s="14" t="s">
        <v>79</v>
      </c>
      <c r="AY399" s="220" t="s">
        <v>147</v>
      </c>
    </row>
    <row r="400" spans="2:51" s="14" customFormat="1">
      <c r="B400" s="210"/>
      <c r="C400" s="211"/>
      <c r="D400" s="201" t="s">
        <v>156</v>
      </c>
      <c r="E400" s="212" t="s">
        <v>1</v>
      </c>
      <c r="F400" s="213" t="s">
        <v>278</v>
      </c>
      <c r="G400" s="211"/>
      <c r="H400" s="214">
        <v>-4.3120000000000003</v>
      </c>
      <c r="I400" s="215"/>
      <c r="J400" s="211"/>
      <c r="K400" s="211"/>
      <c r="L400" s="216"/>
      <c r="M400" s="217"/>
      <c r="N400" s="218"/>
      <c r="O400" s="218"/>
      <c r="P400" s="218"/>
      <c r="Q400" s="218"/>
      <c r="R400" s="218"/>
      <c r="S400" s="218"/>
      <c r="T400" s="219"/>
      <c r="AT400" s="220" t="s">
        <v>156</v>
      </c>
      <c r="AU400" s="220" t="s">
        <v>89</v>
      </c>
      <c r="AV400" s="14" t="s">
        <v>89</v>
      </c>
      <c r="AW400" s="14" t="s">
        <v>35</v>
      </c>
      <c r="AX400" s="14" t="s">
        <v>79</v>
      </c>
      <c r="AY400" s="220" t="s">
        <v>147</v>
      </c>
    </row>
    <row r="401" spans="2:51" s="16" customFormat="1">
      <c r="B401" s="232"/>
      <c r="C401" s="233"/>
      <c r="D401" s="201" t="s">
        <v>156</v>
      </c>
      <c r="E401" s="234" t="s">
        <v>1</v>
      </c>
      <c r="F401" s="235" t="s">
        <v>244</v>
      </c>
      <c r="G401" s="233"/>
      <c r="H401" s="236">
        <v>160.53900000000002</v>
      </c>
      <c r="I401" s="237"/>
      <c r="J401" s="233"/>
      <c r="K401" s="233"/>
      <c r="L401" s="238"/>
      <c r="M401" s="239"/>
      <c r="N401" s="240"/>
      <c r="O401" s="240"/>
      <c r="P401" s="240"/>
      <c r="Q401" s="240"/>
      <c r="R401" s="240"/>
      <c r="S401" s="240"/>
      <c r="T401" s="241"/>
      <c r="AT401" s="242" t="s">
        <v>156</v>
      </c>
      <c r="AU401" s="242" t="s">
        <v>89</v>
      </c>
      <c r="AV401" s="16" t="s">
        <v>176</v>
      </c>
      <c r="AW401" s="16" t="s">
        <v>35</v>
      </c>
      <c r="AX401" s="16" t="s">
        <v>79</v>
      </c>
      <c r="AY401" s="242" t="s">
        <v>147</v>
      </c>
    </row>
    <row r="402" spans="2:51" s="13" customFormat="1">
      <c r="B402" s="199"/>
      <c r="C402" s="200"/>
      <c r="D402" s="201" t="s">
        <v>156</v>
      </c>
      <c r="E402" s="202" t="s">
        <v>1</v>
      </c>
      <c r="F402" s="203" t="s">
        <v>279</v>
      </c>
      <c r="G402" s="200"/>
      <c r="H402" s="202" t="s">
        <v>1</v>
      </c>
      <c r="I402" s="204"/>
      <c r="J402" s="200"/>
      <c r="K402" s="200"/>
      <c r="L402" s="205"/>
      <c r="M402" s="206"/>
      <c r="N402" s="207"/>
      <c r="O402" s="207"/>
      <c r="P402" s="207"/>
      <c r="Q402" s="207"/>
      <c r="R402" s="207"/>
      <c r="S402" s="207"/>
      <c r="T402" s="208"/>
      <c r="AT402" s="209" t="s">
        <v>156</v>
      </c>
      <c r="AU402" s="209" t="s">
        <v>89</v>
      </c>
      <c r="AV402" s="13" t="s">
        <v>87</v>
      </c>
      <c r="AW402" s="13" t="s">
        <v>35</v>
      </c>
      <c r="AX402" s="13" t="s">
        <v>79</v>
      </c>
      <c r="AY402" s="209" t="s">
        <v>147</v>
      </c>
    </row>
    <row r="403" spans="2:51" s="13" customFormat="1">
      <c r="B403" s="199"/>
      <c r="C403" s="200"/>
      <c r="D403" s="201" t="s">
        <v>156</v>
      </c>
      <c r="E403" s="202" t="s">
        <v>1</v>
      </c>
      <c r="F403" s="203" t="s">
        <v>280</v>
      </c>
      <c r="G403" s="200"/>
      <c r="H403" s="202" t="s">
        <v>1</v>
      </c>
      <c r="I403" s="204"/>
      <c r="J403" s="200"/>
      <c r="K403" s="200"/>
      <c r="L403" s="205"/>
      <c r="M403" s="206"/>
      <c r="N403" s="207"/>
      <c r="O403" s="207"/>
      <c r="P403" s="207"/>
      <c r="Q403" s="207"/>
      <c r="R403" s="207"/>
      <c r="S403" s="207"/>
      <c r="T403" s="208"/>
      <c r="AT403" s="209" t="s">
        <v>156</v>
      </c>
      <c r="AU403" s="209" t="s">
        <v>89</v>
      </c>
      <c r="AV403" s="13" t="s">
        <v>87</v>
      </c>
      <c r="AW403" s="13" t="s">
        <v>35</v>
      </c>
      <c r="AX403" s="13" t="s">
        <v>79</v>
      </c>
      <c r="AY403" s="209" t="s">
        <v>147</v>
      </c>
    </row>
    <row r="404" spans="2:51" s="13" customFormat="1">
      <c r="B404" s="199"/>
      <c r="C404" s="200"/>
      <c r="D404" s="201" t="s">
        <v>156</v>
      </c>
      <c r="E404" s="202" t="s">
        <v>1</v>
      </c>
      <c r="F404" s="203" t="s">
        <v>257</v>
      </c>
      <c r="G404" s="200"/>
      <c r="H404" s="202" t="s">
        <v>1</v>
      </c>
      <c r="I404" s="204"/>
      <c r="J404" s="200"/>
      <c r="K404" s="200"/>
      <c r="L404" s="205"/>
      <c r="M404" s="206"/>
      <c r="N404" s="207"/>
      <c r="O404" s="207"/>
      <c r="P404" s="207"/>
      <c r="Q404" s="207"/>
      <c r="R404" s="207"/>
      <c r="S404" s="207"/>
      <c r="T404" s="208"/>
      <c r="AT404" s="209" t="s">
        <v>156</v>
      </c>
      <c r="AU404" s="209" t="s">
        <v>89</v>
      </c>
      <c r="AV404" s="13" t="s">
        <v>87</v>
      </c>
      <c r="AW404" s="13" t="s">
        <v>35</v>
      </c>
      <c r="AX404" s="13" t="s">
        <v>79</v>
      </c>
      <c r="AY404" s="209" t="s">
        <v>147</v>
      </c>
    </row>
    <row r="405" spans="2:51" s="14" customFormat="1">
      <c r="B405" s="210"/>
      <c r="C405" s="211"/>
      <c r="D405" s="201" t="s">
        <v>156</v>
      </c>
      <c r="E405" s="212" t="s">
        <v>1</v>
      </c>
      <c r="F405" s="213" t="s">
        <v>281</v>
      </c>
      <c r="G405" s="211"/>
      <c r="H405" s="214">
        <v>47.27</v>
      </c>
      <c r="I405" s="215"/>
      <c r="J405" s="211"/>
      <c r="K405" s="211"/>
      <c r="L405" s="216"/>
      <c r="M405" s="217"/>
      <c r="N405" s="218"/>
      <c r="O405" s="218"/>
      <c r="P405" s="218"/>
      <c r="Q405" s="218"/>
      <c r="R405" s="218"/>
      <c r="S405" s="218"/>
      <c r="T405" s="219"/>
      <c r="AT405" s="220" t="s">
        <v>156</v>
      </c>
      <c r="AU405" s="220" t="s">
        <v>89</v>
      </c>
      <c r="AV405" s="14" t="s">
        <v>89</v>
      </c>
      <c r="AW405" s="14" t="s">
        <v>35</v>
      </c>
      <c r="AX405" s="14" t="s">
        <v>79</v>
      </c>
      <c r="AY405" s="220" t="s">
        <v>147</v>
      </c>
    </row>
    <row r="406" spans="2:51" s="16" customFormat="1">
      <c r="B406" s="232"/>
      <c r="C406" s="233"/>
      <c r="D406" s="201" t="s">
        <v>156</v>
      </c>
      <c r="E406" s="234" t="s">
        <v>1</v>
      </c>
      <c r="F406" s="235" t="s">
        <v>244</v>
      </c>
      <c r="G406" s="233"/>
      <c r="H406" s="236">
        <v>47.27</v>
      </c>
      <c r="I406" s="237"/>
      <c r="J406" s="233"/>
      <c r="K406" s="233"/>
      <c r="L406" s="238"/>
      <c r="M406" s="239"/>
      <c r="N406" s="240"/>
      <c r="O406" s="240"/>
      <c r="P406" s="240"/>
      <c r="Q406" s="240"/>
      <c r="R406" s="240"/>
      <c r="S406" s="240"/>
      <c r="T406" s="241"/>
      <c r="AT406" s="242" t="s">
        <v>156</v>
      </c>
      <c r="AU406" s="242" t="s">
        <v>89</v>
      </c>
      <c r="AV406" s="16" t="s">
        <v>176</v>
      </c>
      <c r="AW406" s="16" t="s">
        <v>35</v>
      </c>
      <c r="AX406" s="16" t="s">
        <v>79</v>
      </c>
      <c r="AY406" s="242" t="s">
        <v>147</v>
      </c>
    </row>
    <row r="407" spans="2:51" s="13" customFormat="1">
      <c r="B407" s="199"/>
      <c r="C407" s="200"/>
      <c r="D407" s="201" t="s">
        <v>156</v>
      </c>
      <c r="E407" s="202" t="s">
        <v>1</v>
      </c>
      <c r="F407" s="203" t="s">
        <v>162</v>
      </c>
      <c r="G407" s="200"/>
      <c r="H407" s="202" t="s">
        <v>1</v>
      </c>
      <c r="I407" s="204"/>
      <c r="J407" s="200"/>
      <c r="K407" s="200"/>
      <c r="L407" s="205"/>
      <c r="M407" s="206"/>
      <c r="N407" s="207"/>
      <c r="O407" s="207"/>
      <c r="P407" s="207"/>
      <c r="Q407" s="207"/>
      <c r="R407" s="207"/>
      <c r="S407" s="207"/>
      <c r="T407" s="208"/>
      <c r="AT407" s="209" t="s">
        <v>156</v>
      </c>
      <c r="AU407" s="209" t="s">
        <v>89</v>
      </c>
      <c r="AV407" s="13" t="s">
        <v>87</v>
      </c>
      <c r="AW407" s="13" t="s">
        <v>35</v>
      </c>
      <c r="AX407" s="13" t="s">
        <v>79</v>
      </c>
      <c r="AY407" s="209" t="s">
        <v>147</v>
      </c>
    </row>
    <row r="408" spans="2:51" s="13" customFormat="1">
      <c r="B408" s="199"/>
      <c r="C408" s="200"/>
      <c r="D408" s="201" t="s">
        <v>156</v>
      </c>
      <c r="E408" s="202" t="s">
        <v>1</v>
      </c>
      <c r="F408" s="203" t="s">
        <v>257</v>
      </c>
      <c r="G408" s="200"/>
      <c r="H408" s="202" t="s">
        <v>1</v>
      </c>
      <c r="I408" s="204"/>
      <c r="J408" s="200"/>
      <c r="K408" s="200"/>
      <c r="L408" s="205"/>
      <c r="M408" s="206"/>
      <c r="N408" s="207"/>
      <c r="O408" s="207"/>
      <c r="P408" s="207"/>
      <c r="Q408" s="207"/>
      <c r="R408" s="207"/>
      <c r="S408" s="207"/>
      <c r="T408" s="208"/>
      <c r="AT408" s="209" t="s">
        <v>156</v>
      </c>
      <c r="AU408" s="209" t="s">
        <v>89</v>
      </c>
      <c r="AV408" s="13" t="s">
        <v>87</v>
      </c>
      <c r="AW408" s="13" t="s">
        <v>35</v>
      </c>
      <c r="AX408" s="13" t="s">
        <v>79</v>
      </c>
      <c r="AY408" s="209" t="s">
        <v>147</v>
      </c>
    </row>
    <row r="409" spans="2:51" s="14" customFormat="1">
      <c r="B409" s="210"/>
      <c r="C409" s="211"/>
      <c r="D409" s="201" t="s">
        <v>156</v>
      </c>
      <c r="E409" s="212" t="s">
        <v>1</v>
      </c>
      <c r="F409" s="213" t="s">
        <v>282</v>
      </c>
      <c r="G409" s="211"/>
      <c r="H409" s="214">
        <v>54.7</v>
      </c>
      <c r="I409" s="215"/>
      <c r="J409" s="211"/>
      <c r="K409" s="211"/>
      <c r="L409" s="216"/>
      <c r="M409" s="217"/>
      <c r="N409" s="218"/>
      <c r="O409" s="218"/>
      <c r="P409" s="218"/>
      <c r="Q409" s="218"/>
      <c r="R409" s="218"/>
      <c r="S409" s="218"/>
      <c r="T409" s="219"/>
      <c r="AT409" s="220" t="s">
        <v>156</v>
      </c>
      <c r="AU409" s="220" t="s">
        <v>89</v>
      </c>
      <c r="AV409" s="14" t="s">
        <v>89</v>
      </c>
      <c r="AW409" s="14" t="s">
        <v>35</v>
      </c>
      <c r="AX409" s="14" t="s">
        <v>79</v>
      </c>
      <c r="AY409" s="220" t="s">
        <v>147</v>
      </c>
    </row>
    <row r="410" spans="2:51" s="14" customFormat="1">
      <c r="B410" s="210"/>
      <c r="C410" s="211"/>
      <c r="D410" s="201" t="s">
        <v>156</v>
      </c>
      <c r="E410" s="212" t="s">
        <v>1</v>
      </c>
      <c r="F410" s="213" t="s">
        <v>283</v>
      </c>
      <c r="G410" s="211"/>
      <c r="H410" s="214">
        <v>-1.9550000000000001</v>
      </c>
      <c r="I410" s="215"/>
      <c r="J410" s="211"/>
      <c r="K410" s="211"/>
      <c r="L410" s="216"/>
      <c r="M410" s="217"/>
      <c r="N410" s="218"/>
      <c r="O410" s="218"/>
      <c r="P410" s="218"/>
      <c r="Q410" s="218"/>
      <c r="R410" s="218"/>
      <c r="S410" s="218"/>
      <c r="T410" s="219"/>
      <c r="AT410" s="220" t="s">
        <v>156</v>
      </c>
      <c r="AU410" s="220" t="s">
        <v>89</v>
      </c>
      <c r="AV410" s="14" t="s">
        <v>89</v>
      </c>
      <c r="AW410" s="14" t="s">
        <v>35</v>
      </c>
      <c r="AX410" s="14" t="s">
        <v>79</v>
      </c>
      <c r="AY410" s="220" t="s">
        <v>147</v>
      </c>
    </row>
    <row r="411" spans="2:51" s="14" customFormat="1">
      <c r="B411" s="210"/>
      <c r="C411" s="211"/>
      <c r="D411" s="201" t="s">
        <v>156</v>
      </c>
      <c r="E411" s="212" t="s">
        <v>1</v>
      </c>
      <c r="F411" s="213" t="s">
        <v>284</v>
      </c>
      <c r="G411" s="211"/>
      <c r="H411" s="214">
        <v>-2.7949999999999999</v>
      </c>
      <c r="I411" s="215"/>
      <c r="J411" s="211"/>
      <c r="K411" s="211"/>
      <c r="L411" s="216"/>
      <c r="M411" s="217"/>
      <c r="N411" s="218"/>
      <c r="O411" s="218"/>
      <c r="P411" s="218"/>
      <c r="Q411" s="218"/>
      <c r="R411" s="218"/>
      <c r="S411" s="218"/>
      <c r="T411" s="219"/>
      <c r="AT411" s="220" t="s">
        <v>156</v>
      </c>
      <c r="AU411" s="220" t="s">
        <v>89</v>
      </c>
      <c r="AV411" s="14" t="s">
        <v>89</v>
      </c>
      <c r="AW411" s="14" t="s">
        <v>35</v>
      </c>
      <c r="AX411" s="14" t="s">
        <v>79</v>
      </c>
      <c r="AY411" s="220" t="s">
        <v>147</v>
      </c>
    </row>
    <row r="412" spans="2:51" s="14" customFormat="1">
      <c r="B412" s="210"/>
      <c r="C412" s="211"/>
      <c r="D412" s="201" t="s">
        <v>156</v>
      </c>
      <c r="E412" s="212" t="s">
        <v>1</v>
      </c>
      <c r="F412" s="213" t="s">
        <v>285</v>
      </c>
      <c r="G412" s="211"/>
      <c r="H412" s="214">
        <v>-2.1</v>
      </c>
      <c r="I412" s="215"/>
      <c r="J412" s="211"/>
      <c r="K412" s="211"/>
      <c r="L412" s="216"/>
      <c r="M412" s="217"/>
      <c r="N412" s="218"/>
      <c r="O412" s="218"/>
      <c r="P412" s="218"/>
      <c r="Q412" s="218"/>
      <c r="R412" s="218"/>
      <c r="S412" s="218"/>
      <c r="T412" s="219"/>
      <c r="AT412" s="220" t="s">
        <v>156</v>
      </c>
      <c r="AU412" s="220" t="s">
        <v>89</v>
      </c>
      <c r="AV412" s="14" t="s">
        <v>89</v>
      </c>
      <c r="AW412" s="14" t="s">
        <v>35</v>
      </c>
      <c r="AX412" s="14" t="s">
        <v>79</v>
      </c>
      <c r="AY412" s="220" t="s">
        <v>147</v>
      </c>
    </row>
    <row r="413" spans="2:51" s="16" customFormat="1">
      <c r="B413" s="232"/>
      <c r="C413" s="233"/>
      <c r="D413" s="201" t="s">
        <v>156</v>
      </c>
      <c r="E413" s="234" t="s">
        <v>1</v>
      </c>
      <c r="F413" s="235" t="s">
        <v>244</v>
      </c>
      <c r="G413" s="233"/>
      <c r="H413" s="236">
        <v>47.85</v>
      </c>
      <c r="I413" s="237"/>
      <c r="J413" s="233"/>
      <c r="K413" s="233"/>
      <c r="L413" s="238"/>
      <c r="M413" s="239"/>
      <c r="N413" s="240"/>
      <c r="O413" s="240"/>
      <c r="P413" s="240"/>
      <c r="Q413" s="240"/>
      <c r="R413" s="240"/>
      <c r="S413" s="240"/>
      <c r="T413" s="241"/>
      <c r="AT413" s="242" t="s">
        <v>156</v>
      </c>
      <c r="AU413" s="242" t="s">
        <v>89</v>
      </c>
      <c r="AV413" s="16" t="s">
        <v>176</v>
      </c>
      <c r="AW413" s="16" t="s">
        <v>35</v>
      </c>
      <c r="AX413" s="16" t="s">
        <v>79</v>
      </c>
      <c r="AY413" s="242" t="s">
        <v>147</v>
      </c>
    </row>
    <row r="414" spans="2:51" s="13" customFormat="1">
      <c r="B414" s="199"/>
      <c r="C414" s="200"/>
      <c r="D414" s="201" t="s">
        <v>156</v>
      </c>
      <c r="E414" s="202" t="s">
        <v>1</v>
      </c>
      <c r="F414" s="203" t="s">
        <v>164</v>
      </c>
      <c r="G414" s="200"/>
      <c r="H414" s="202" t="s">
        <v>1</v>
      </c>
      <c r="I414" s="204"/>
      <c r="J414" s="200"/>
      <c r="K414" s="200"/>
      <c r="L414" s="205"/>
      <c r="M414" s="206"/>
      <c r="N414" s="207"/>
      <c r="O414" s="207"/>
      <c r="P414" s="207"/>
      <c r="Q414" s="207"/>
      <c r="R414" s="207"/>
      <c r="S414" s="207"/>
      <c r="T414" s="208"/>
      <c r="AT414" s="209" t="s">
        <v>156</v>
      </c>
      <c r="AU414" s="209" t="s">
        <v>89</v>
      </c>
      <c r="AV414" s="13" t="s">
        <v>87</v>
      </c>
      <c r="AW414" s="13" t="s">
        <v>35</v>
      </c>
      <c r="AX414" s="13" t="s">
        <v>79</v>
      </c>
      <c r="AY414" s="209" t="s">
        <v>147</v>
      </c>
    </row>
    <row r="415" spans="2:51" s="13" customFormat="1">
      <c r="B415" s="199"/>
      <c r="C415" s="200"/>
      <c r="D415" s="201" t="s">
        <v>156</v>
      </c>
      <c r="E415" s="202" t="s">
        <v>1</v>
      </c>
      <c r="F415" s="203" t="s">
        <v>257</v>
      </c>
      <c r="G415" s="200"/>
      <c r="H415" s="202" t="s">
        <v>1</v>
      </c>
      <c r="I415" s="204"/>
      <c r="J415" s="200"/>
      <c r="K415" s="200"/>
      <c r="L415" s="205"/>
      <c r="M415" s="206"/>
      <c r="N415" s="207"/>
      <c r="O415" s="207"/>
      <c r="P415" s="207"/>
      <c r="Q415" s="207"/>
      <c r="R415" s="207"/>
      <c r="S415" s="207"/>
      <c r="T415" s="208"/>
      <c r="AT415" s="209" t="s">
        <v>156</v>
      </c>
      <c r="AU415" s="209" t="s">
        <v>89</v>
      </c>
      <c r="AV415" s="13" t="s">
        <v>87</v>
      </c>
      <c r="AW415" s="13" t="s">
        <v>35</v>
      </c>
      <c r="AX415" s="13" t="s">
        <v>79</v>
      </c>
      <c r="AY415" s="209" t="s">
        <v>147</v>
      </c>
    </row>
    <row r="416" spans="2:51" s="14" customFormat="1">
      <c r="B416" s="210"/>
      <c r="C416" s="211"/>
      <c r="D416" s="201" t="s">
        <v>156</v>
      </c>
      <c r="E416" s="212" t="s">
        <v>1</v>
      </c>
      <c r="F416" s="213" t="s">
        <v>286</v>
      </c>
      <c r="G416" s="211"/>
      <c r="H416" s="214">
        <v>54</v>
      </c>
      <c r="I416" s="215"/>
      <c r="J416" s="211"/>
      <c r="K416" s="211"/>
      <c r="L416" s="216"/>
      <c r="M416" s="217"/>
      <c r="N416" s="218"/>
      <c r="O416" s="218"/>
      <c r="P416" s="218"/>
      <c r="Q416" s="218"/>
      <c r="R416" s="218"/>
      <c r="S416" s="218"/>
      <c r="T416" s="219"/>
      <c r="AT416" s="220" t="s">
        <v>156</v>
      </c>
      <c r="AU416" s="220" t="s">
        <v>89</v>
      </c>
      <c r="AV416" s="14" t="s">
        <v>89</v>
      </c>
      <c r="AW416" s="14" t="s">
        <v>35</v>
      </c>
      <c r="AX416" s="14" t="s">
        <v>79</v>
      </c>
      <c r="AY416" s="220" t="s">
        <v>147</v>
      </c>
    </row>
    <row r="417" spans="1:65" s="14" customFormat="1">
      <c r="B417" s="210"/>
      <c r="C417" s="211"/>
      <c r="D417" s="201" t="s">
        <v>156</v>
      </c>
      <c r="E417" s="212" t="s">
        <v>1</v>
      </c>
      <c r="F417" s="213" t="s">
        <v>287</v>
      </c>
      <c r="G417" s="211"/>
      <c r="H417" s="214">
        <v>-2.2349999999999999</v>
      </c>
      <c r="I417" s="215"/>
      <c r="J417" s="211"/>
      <c r="K417" s="211"/>
      <c r="L417" s="216"/>
      <c r="M417" s="217"/>
      <c r="N417" s="218"/>
      <c r="O417" s="218"/>
      <c r="P417" s="218"/>
      <c r="Q417" s="218"/>
      <c r="R417" s="218"/>
      <c r="S417" s="218"/>
      <c r="T417" s="219"/>
      <c r="AT417" s="220" t="s">
        <v>156</v>
      </c>
      <c r="AU417" s="220" t="s">
        <v>89</v>
      </c>
      <c r="AV417" s="14" t="s">
        <v>89</v>
      </c>
      <c r="AW417" s="14" t="s">
        <v>35</v>
      </c>
      <c r="AX417" s="14" t="s">
        <v>79</v>
      </c>
      <c r="AY417" s="220" t="s">
        <v>147</v>
      </c>
    </row>
    <row r="418" spans="1:65" s="14" customFormat="1">
      <c r="B418" s="210"/>
      <c r="C418" s="211"/>
      <c r="D418" s="201" t="s">
        <v>156</v>
      </c>
      <c r="E418" s="212" t="s">
        <v>1</v>
      </c>
      <c r="F418" s="213" t="s">
        <v>288</v>
      </c>
      <c r="G418" s="211"/>
      <c r="H418" s="214">
        <v>-1.952</v>
      </c>
      <c r="I418" s="215"/>
      <c r="J418" s="211"/>
      <c r="K418" s="211"/>
      <c r="L418" s="216"/>
      <c r="M418" s="217"/>
      <c r="N418" s="218"/>
      <c r="O418" s="218"/>
      <c r="P418" s="218"/>
      <c r="Q418" s="218"/>
      <c r="R418" s="218"/>
      <c r="S418" s="218"/>
      <c r="T418" s="219"/>
      <c r="AT418" s="220" t="s">
        <v>156</v>
      </c>
      <c r="AU418" s="220" t="s">
        <v>89</v>
      </c>
      <c r="AV418" s="14" t="s">
        <v>89</v>
      </c>
      <c r="AW418" s="14" t="s">
        <v>35</v>
      </c>
      <c r="AX418" s="14" t="s">
        <v>79</v>
      </c>
      <c r="AY418" s="220" t="s">
        <v>147</v>
      </c>
    </row>
    <row r="419" spans="1:65" s="14" customFormat="1">
      <c r="B419" s="210"/>
      <c r="C419" s="211"/>
      <c r="D419" s="201" t="s">
        <v>156</v>
      </c>
      <c r="E419" s="212" t="s">
        <v>1</v>
      </c>
      <c r="F419" s="213" t="s">
        <v>289</v>
      </c>
      <c r="G419" s="211"/>
      <c r="H419" s="214">
        <v>-2.161</v>
      </c>
      <c r="I419" s="215"/>
      <c r="J419" s="211"/>
      <c r="K419" s="211"/>
      <c r="L419" s="216"/>
      <c r="M419" s="217"/>
      <c r="N419" s="218"/>
      <c r="O419" s="218"/>
      <c r="P419" s="218"/>
      <c r="Q419" s="218"/>
      <c r="R419" s="218"/>
      <c r="S419" s="218"/>
      <c r="T419" s="219"/>
      <c r="AT419" s="220" t="s">
        <v>156</v>
      </c>
      <c r="AU419" s="220" t="s">
        <v>89</v>
      </c>
      <c r="AV419" s="14" t="s">
        <v>89</v>
      </c>
      <c r="AW419" s="14" t="s">
        <v>35</v>
      </c>
      <c r="AX419" s="14" t="s">
        <v>79</v>
      </c>
      <c r="AY419" s="220" t="s">
        <v>147</v>
      </c>
    </row>
    <row r="420" spans="1:65" s="14" customFormat="1">
      <c r="B420" s="210"/>
      <c r="C420" s="211"/>
      <c r="D420" s="201" t="s">
        <v>156</v>
      </c>
      <c r="E420" s="212" t="s">
        <v>1</v>
      </c>
      <c r="F420" s="213" t="s">
        <v>290</v>
      </c>
      <c r="G420" s="211"/>
      <c r="H420" s="214">
        <v>-1.05</v>
      </c>
      <c r="I420" s="215"/>
      <c r="J420" s="211"/>
      <c r="K420" s="211"/>
      <c r="L420" s="216"/>
      <c r="M420" s="217"/>
      <c r="N420" s="218"/>
      <c r="O420" s="218"/>
      <c r="P420" s="218"/>
      <c r="Q420" s="218"/>
      <c r="R420" s="218"/>
      <c r="S420" s="218"/>
      <c r="T420" s="219"/>
      <c r="AT420" s="220" t="s">
        <v>156</v>
      </c>
      <c r="AU420" s="220" t="s">
        <v>89</v>
      </c>
      <c r="AV420" s="14" t="s">
        <v>89</v>
      </c>
      <c r="AW420" s="14" t="s">
        <v>35</v>
      </c>
      <c r="AX420" s="14" t="s">
        <v>79</v>
      </c>
      <c r="AY420" s="220" t="s">
        <v>147</v>
      </c>
    </row>
    <row r="421" spans="1:65" s="14" customFormat="1">
      <c r="B421" s="210"/>
      <c r="C421" s="211"/>
      <c r="D421" s="201" t="s">
        <v>156</v>
      </c>
      <c r="E421" s="212" t="s">
        <v>1</v>
      </c>
      <c r="F421" s="213" t="s">
        <v>291</v>
      </c>
      <c r="G421" s="211"/>
      <c r="H421" s="214">
        <v>-1.194</v>
      </c>
      <c r="I421" s="215"/>
      <c r="J421" s="211"/>
      <c r="K421" s="211"/>
      <c r="L421" s="216"/>
      <c r="M421" s="217"/>
      <c r="N421" s="218"/>
      <c r="O421" s="218"/>
      <c r="P421" s="218"/>
      <c r="Q421" s="218"/>
      <c r="R421" s="218"/>
      <c r="S421" s="218"/>
      <c r="T421" s="219"/>
      <c r="AT421" s="220" t="s">
        <v>156</v>
      </c>
      <c r="AU421" s="220" t="s">
        <v>89</v>
      </c>
      <c r="AV421" s="14" t="s">
        <v>89</v>
      </c>
      <c r="AW421" s="14" t="s">
        <v>35</v>
      </c>
      <c r="AX421" s="14" t="s">
        <v>79</v>
      </c>
      <c r="AY421" s="220" t="s">
        <v>147</v>
      </c>
    </row>
    <row r="422" spans="1:65" s="14" customFormat="1">
      <c r="B422" s="210"/>
      <c r="C422" s="211"/>
      <c r="D422" s="201" t="s">
        <v>156</v>
      </c>
      <c r="E422" s="212" t="s">
        <v>1</v>
      </c>
      <c r="F422" s="213" t="s">
        <v>292</v>
      </c>
      <c r="G422" s="211"/>
      <c r="H422" s="214">
        <v>-2.226</v>
      </c>
      <c r="I422" s="215"/>
      <c r="J422" s="211"/>
      <c r="K422" s="211"/>
      <c r="L422" s="216"/>
      <c r="M422" s="217"/>
      <c r="N422" s="218"/>
      <c r="O422" s="218"/>
      <c r="P422" s="218"/>
      <c r="Q422" s="218"/>
      <c r="R422" s="218"/>
      <c r="S422" s="218"/>
      <c r="T422" s="219"/>
      <c r="AT422" s="220" t="s">
        <v>156</v>
      </c>
      <c r="AU422" s="220" t="s">
        <v>89</v>
      </c>
      <c r="AV422" s="14" t="s">
        <v>89</v>
      </c>
      <c r="AW422" s="14" t="s">
        <v>35</v>
      </c>
      <c r="AX422" s="14" t="s">
        <v>79</v>
      </c>
      <c r="AY422" s="220" t="s">
        <v>147</v>
      </c>
    </row>
    <row r="423" spans="1:65" s="15" customFormat="1">
      <c r="B423" s="221"/>
      <c r="C423" s="222"/>
      <c r="D423" s="201" t="s">
        <v>156</v>
      </c>
      <c r="E423" s="223" t="s">
        <v>1</v>
      </c>
      <c r="F423" s="224" t="s">
        <v>166</v>
      </c>
      <c r="G423" s="222"/>
      <c r="H423" s="225">
        <v>491.8119999999999</v>
      </c>
      <c r="I423" s="226"/>
      <c r="J423" s="222"/>
      <c r="K423" s="222"/>
      <c r="L423" s="227"/>
      <c r="M423" s="228"/>
      <c r="N423" s="229"/>
      <c r="O423" s="229"/>
      <c r="P423" s="229"/>
      <c r="Q423" s="229"/>
      <c r="R423" s="229"/>
      <c r="S423" s="229"/>
      <c r="T423" s="230"/>
      <c r="AT423" s="231" t="s">
        <v>156</v>
      </c>
      <c r="AU423" s="231" t="s">
        <v>89</v>
      </c>
      <c r="AV423" s="15" t="s">
        <v>154</v>
      </c>
      <c r="AW423" s="15" t="s">
        <v>35</v>
      </c>
      <c r="AX423" s="15" t="s">
        <v>87</v>
      </c>
      <c r="AY423" s="231" t="s">
        <v>147</v>
      </c>
    </row>
    <row r="424" spans="1:65" s="2" customFormat="1" ht="66.75" customHeight="1">
      <c r="A424" s="34"/>
      <c r="B424" s="35"/>
      <c r="C424" s="186" t="s">
        <v>317</v>
      </c>
      <c r="D424" s="186" t="s">
        <v>149</v>
      </c>
      <c r="E424" s="187" t="s">
        <v>318</v>
      </c>
      <c r="F424" s="188" t="s">
        <v>319</v>
      </c>
      <c r="G424" s="189" t="s">
        <v>152</v>
      </c>
      <c r="H424" s="190">
        <v>43.753999999999998</v>
      </c>
      <c r="I424" s="191"/>
      <c r="J424" s="192">
        <f>ROUND(I424*H424,2)</f>
        <v>0</v>
      </c>
      <c r="K424" s="188" t="s">
        <v>153</v>
      </c>
      <c r="L424" s="39"/>
      <c r="M424" s="193" t="s">
        <v>1</v>
      </c>
      <c r="N424" s="194" t="s">
        <v>44</v>
      </c>
      <c r="O424" s="71"/>
      <c r="P424" s="195">
        <f>O424*H424</f>
        <v>0</v>
      </c>
      <c r="Q424" s="195">
        <v>8.3540799999999998E-3</v>
      </c>
      <c r="R424" s="195">
        <f>Q424*H424</f>
        <v>0.36552441631999999</v>
      </c>
      <c r="S424" s="195">
        <v>0</v>
      </c>
      <c r="T424" s="196">
        <f>S424*H424</f>
        <v>0</v>
      </c>
      <c r="U424" s="34"/>
      <c r="V424" s="34"/>
      <c r="W424" s="34"/>
      <c r="X424" s="34"/>
      <c r="Y424" s="34"/>
      <c r="Z424" s="34"/>
      <c r="AA424" s="34"/>
      <c r="AB424" s="34"/>
      <c r="AC424" s="34"/>
      <c r="AD424" s="34"/>
      <c r="AE424" s="34"/>
      <c r="AR424" s="197" t="s">
        <v>154</v>
      </c>
      <c r="AT424" s="197" t="s">
        <v>149</v>
      </c>
      <c r="AU424" s="197" t="s">
        <v>89</v>
      </c>
      <c r="AY424" s="18" t="s">
        <v>147</v>
      </c>
      <c r="BE424" s="198">
        <f>IF(N424="základní",J424,0)</f>
        <v>0</v>
      </c>
      <c r="BF424" s="198">
        <f>IF(N424="snížená",J424,0)</f>
        <v>0</v>
      </c>
      <c r="BG424" s="198">
        <f>IF(N424="zákl. přenesená",J424,0)</f>
        <v>0</v>
      </c>
      <c r="BH424" s="198">
        <f>IF(N424="sníž. přenesená",J424,0)</f>
        <v>0</v>
      </c>
      <c r="BI424" s="198">
        <f>IF(N424="nulová",J424,0)</f>
        <v>0</v>
      </c>
      <c r="BJ424" s="18" t="s">
        <v>87</v>
      </c>
      <c r="BK424" s="198">
        <f>ROUND(I424*H424,2)</f>
        <v>0</v>
      </c>
      <c r="BL424" s="18" t="s">
        <v>154</v>
      </c>
      <c r="BM424" s="197" t="s">
        <v>320</v>
      </c>
    </row>
    <row r="425" spans="1:65" s="13" customFormat="1">
      <c r="B425" s="199"/>
      <c r="C425" s="200"/>
      <c r="D425" s="201" t="s">
        <v>156</v>
      </c>
      <c r="E425" s="202" t="s">
        <v>1</v>
      </c>
      <c r="F425" s="203" t="s">
        <v>236</v>
      </c>
      <c r="G425" s="200"/>
      <c r="H425" s="202" t="s">
        <v>1</v>
      </c>
      <c r="I425" s="204"/>
      <c r="J425" s="200"/>
      <c r="K425" s="200"/>
      <c r="L425" s="205"/>
      <c r="M425" s="206"/>
      <c r="N425" s="207"/>
      <c r="O425" s="207"/>
      <c r="P425" s="207"/>
      <c r="Q425" s="207"/>
      <c r="R425" s="207"/>
      <c r="S425" s="207"/>
      <c r="T425" s="208"/>
      <c r="AT425" s="209" t="s">
        <v>156</v>
      </c>
      <c r="AU425" s="209" t="s">
        <v>89</v>
      </c>
      <c r="AV425" s="13" t="s">
        <v>87</v>
      </c>
      <c r="AW425" s="13" t="s">
        <v>35</v>
      </c>
      <c r="AX425" s="13" t="s">
        <v>79</v>
      </c>
      <c r="AY425" s="209" t="s">
        <v>147</v>
      </c>
    </row>
    <row r="426" spans="1:65" s="13" customFormat="1">
      <c r="B426" s="199"/>
      <c r="C426" s="200"/>
      <c r="D426" s="201" t="s">
        <v>156</v>
      </c>
      <c r="E426" s="202" t="s">
        <v>1</v>
      </c>
      <c r="F426" s="203" t="s">
        <v>237</v>
      </c>
      <c r="G426" s="200"/>
      <c r="H426" s="202" t="s">
        <v>1</v>
      </c>
      <c r="I426" s="204"/>
      <c r="J426" s="200"/>
      <c r="K426" s="200"/>
      <c r="L426" s="205"/>
      <c r="M426" s="206"/>
      <c r="N426" s="207"/>
      <c r="O426" s="207"/>
      <c r="P426" s="207"/>
      <c r="Q426" s="207"/>
      <c r="R426" s="207"/>
      <c r="S426" s="207"/>
      <c r="T426" s="208"/>
      <c r="AT426" s="209" t="s">
        <v>156</v>
      </c>
      <c r="AU426" s="209" t="s">
        <v>89</v>
      </c>
      <c r="AV426" s="13" t="s">
        <v>87</v>
      </c>
      <c r="AW426" s="13" t="s">
        <v>35</v>
      </c>
      <c r="AX426" s="13" t="s">
        <v>79</v>
      </c>
      <c r="AY426" s="209" t="s">
        <v>147</v>
      </c>
    </row>
    <row r="427" spans="1:65" s="14" customFormat="1">
      <c r="B427" s="210"/>
      <c r="C427" s="211"/>
      <c r="D427" s="201" t="s">
        <v>156</v>
      </c>
      <c r="E427" s="212" t="s">
        <v>1</v>
      </c>
      <c r="F427" s="213" t="s">
        <v>238</v>
      </c>
      <c r="G427" s="211"/>
      <c r="H427" s="214">
        <v>4.0049999999999999</v>
      </c>
      <c r="I427" s="215"/>
      <c r="J427" s="211"/>
      <c r="K427" s="211"/>
      <c r="L427" s="216"/>
      <c r="M427" s="217"/>
      <c r="N427" s="218"/>
      <c r="O427" s="218"/>
      <c r="P427" s="218"/>
      <c r="Q427" s="218"/>
      <c r="R427" s="218"/>
      <c r="S427" s="218"/>
      <c r="T427" s="219"/>
      <c r="AT427" s="220" t="s">
        <v>156</v>
      </c>
      <c r="AU427" s="220" t="s">
        <v>89</v>
      </c>
      <c r="AV427" s="14" t="s">
        <v>89</v>
      </c>
      <c r="AW427" s="14" t="s">
        <v>35</v>
      </c>
      <c r="AX427" s="14" t="s">
        <v>79</v>
      </c>
      <c r="AY427" s="220" t="s">
        <v>147</v>
      </c>
    </row>
    <row r="428" spans="1:65" s="14" customFormat="1">
      <c r="B428" s="210"/>
      <c r="C428" s="211"/>
      <c r="D428" s="201" t="s">
        <v>156</v>
      </c>
      <c r="E428" s="212" t="s">
        <v>1</v>
      </c>
      <c r="F428" s="213" t="s">
        <v>239</v>
      </c>
      <c r="G428" s="211"/>
      <c r="H428" s="214">
        <v>2.6030000000000002</v>
      </c>
      <c r="I428" s="215"/>
      <c r="J428" s="211"/>
      <c r="K428" s="211"/>
      <c r="L428" s="216"/>
      <c r="M428" s="217"/>
      <c r="N428" s="218"/>
      <c r="O428" s="218"/>
      <c r="P428" s="218"/>
      <c r="Q428" s="218"/>
      <c r="R428" s="218"/>
      <c r="S428" s="218"/>
      <c r="T428" s="219"/>
      <c r="AT428" s="220" t="s">
        <v>156</v>
      </c>
      <c r="AU428" s="220" t="s">
        <v>89</v>
      </c>
      <c r="AV428" s="14" t="s">
        <v>89</v>
      </c>
      <c r="AW428" s="14" t="s">
        <v>35</v>
      </c>
      <c r="AX428" s="14" t="s">
        <v>79</v>
      </c>
      <c r="AY428" s="220" t="s">
        <v>147</v>
      </c>
    </row>
    <row r="429" spans="1:65" s="14" customFormat="1">
      <c r="B429" s="210"/>
      <c r="C429" s="211"/>
      <c r="D429" s="201" t="s">
        <v>156</v>
      </c>
      <c r="E429" s="212" t="s">
        <v>1</v>
      </c>
      <c r="F429" s="213" t="s">
        <v>240</v>
      </c>
      <c r="G429" s="211"/>
      <c r="H429" s="214">
        <v>4.6980000000000004</v>
      </c>
      <c r="I429" s="215"/>
      <c r="J429" s="211"/>
      <c r="K429" s="211"/>
      <c r="L429" s="216"/>
      <c r="M429" s="217"/>
      <c r="N429" s="218"/>
      <c r="O429" s="218"/>
      <c r="P429" s="218"/>
      <c r="Q429" s="218"/>
      <c r="R429" s="218"/>
      <c r="S429" s="218"/>
      <c r="T429" s="219"/>
      <c r="AT429" s="220" t="s">
        <v>156</v>
      </c>
      <c r="AU429" s="220" t="s">
        <v>89</v>
      </c>
      <c r="AV429" s="14" t="s">
        <v>89</v>
      </c>
      <c r="AW429" s="14" t="s">
        <v>35</v>
      </c>
      <c r="AX429" s="14" t="s">
        <v>79</v>
      </c>
      <c r="AY429" s="220" t="s">
        <v>147</v>
      </c>
    </row>
    <row r="430" spans="1:65" s="13" customFormat="1">
      <c r="B430" s="199"/>
      <c r="C430" s="200"/>
      <c r="D430" s="201" t="s">
        <v>156</v>
      </c>
      <c r="E430" s="202" t="s">
        <v>1</v>
      </c>
      <c r="F430" s="203" t="s">
        <v>241</v>
      </c>
      <c r="G430" s="200"/>
      <c r="H430" s="202" t="s">
        <v>1</v>
      </c>
      <c r="I430" s="204"/>
      <c r="J430" s="200"/>
      <c r="K430" s="200"/>
      <c r="L430" s="205"/>
      <c r="M430" s="206"/>
      <c r="N430" s="207"/>
      <c r="O430" s="207"/>
      <c r="P430" s="207"/>
      <c r="Q430" s="207"/>
      <c r="R430" s="207"/>
      <c r="S430" s="207"/>
      <c r="T430" s="208"/>
      <c r="AT430" s="209" t="s">
        <v>156</v>
      </c>
      <c r="AU430" s="209" t="s">
        <v>89</v>
      </c>
      <c r="AV430" s="13" t="s">
        <v>87</v>
      </c>
      <c r="AW430" s="13" t="s">
        <v>35</v>
      </c>
      <c r="AX430" s="13" t="s">
        <v>79</v>
      </c>
      <c r="AY430" s="209" t="s">
        <v>147</v>
      </c>
    </row>
    <row r="431" spans="1:65" s="14" customFormat="1">
      <c r="B431" s="210"/>
      <c r="C431" s="211"/>
      <c r="D431" s="201" t="s">
        <v>156</v>
      </c>
      <c r="E431" s="212" t="s">
        <v>1</v>
      </c>
      <c r="F431" s="213" t="s">
        <v>242</v>
      </c>
      <c r="G431" s="211"/>
      <c r="H431" s="214">
        <v>4.82</v>
      </c>
      <c r="I431" s="215"/>
      <c r="J431" s="211"/>
      <c r="K431" s="211"/>
      <c r="L431" s="216"/>
      <c r="M431" s="217"/>
      <c r="N431" s="218"/>
      <c r="O431" s="218"/>
      <c r="P431" s="218"/>
      <c r="Q431" s="218"/>
      <c r="R431" s="218"/>
      <c r="S431" s="218"/>
      <c r="T431" s="219"/>
      <c r="AT431" s="220" t="s">
        <v>156</v>
      </c>
      <c r="AU431" s="220" t="s">
        <v>89</v>
      </c>
      <c r="AV431" s="14" t="s">
        <v>89</v>
      </c>
      <c r="AW431" s="14" t="s">
        <v>35</v>
      </c>
      <c r="AX431" s="14" t="s">
        <v>79</v>
      </c>
      <c r="AY431" s="220" t="s">
        <v>147</v>
      </c>
    </row>
    <row r="432" spans="1:65" s="14" customFormat="1">
      <c r="B432" s="210"/>
      <c r="C432" s="211"/>
      <c r="D432" s="201" t="s">
        <v>156</v>
      </c>
      <c r="E432" s="212" t="s">
        <v>1</v>
      </c>
      <c r="F432" s="213" t="s">
        <v>243</v>
      </c>
      <c r="G432" s="211"/>
      <c r="H432" s="214">
        <v>8.6999999999999993</v>
      </c>
      <c r="I432" s="215"/>
      <c r="J432" s="211"/>
      <c r="K432" s="211"/>
      <c r="L432" s="216"/>
      <c r="M432" s="217"/>
      <c r="N432" s="218"/>
      <c r="O432" s="218"/>
      <c r="P432" s="218"/>
      <c r="Q432" s="218"/>
      <c r="R432" s="218"/>
      <c r="S432" s="218"/>
      <c r="T432" s="219"/>
      <c r="AT432" s="220" t="s">
        <v>156</v>
      </c>
      <c r="AU432" s="220" t="s">
        <v>89</v>
      </c>
      <c r="AV432" s="14" t="s">
        <v>89</v>
      </c>
      <c r="AW432" s="14" t="s">
        <v>35</v>
      </c>
      <c r="AX432" s="14" t="s">
        <v>79</v>
      </c>
      <c r="AY432" s="220" t="s">
        <v>147</v>
      </c>
    </row>
    <row r="433" spans="1:65" s="13" customFormat="1">
      <c r="B433" s="199"/>
      <c r="C433" s="200"/>
      <c r="D433" s="201" t="s">
        <v>156</v>
      </c>
      <c r="E433" s="202" t="s">
        <v>1</v>
      </c>
      <c r="F433" s="203" t="s">
        <v>241</v>
      </c>
      <c r="G433" s="200"/>
      <c r="H433" s="202" t="s">
        <v>1</v>
      </c>
      <c r="I433" s="204"/>
      <c r="J433" s="200"/>
      <c r="K433" s="200"/>
      <c r="L433" s="205"/>
      <c r="M433" s="206"/>
      <c r="N433" s="207"/>
      <c r="O433" s="207"/>
      <c r="P433" s="207"/>
      <c r="Q433" s="207"/>
      <c r="R433" s="207"/>
      <c r="S433" s="207"/>
      <c r="T433" s="208"/>
      <c r="AT433" s="209" t="s">
        <v>156</v>
      </c>
      <c r="AU433" s="209" t="s">
        <v>89</v>
      </c>
      <c r="AV433" s="13" t="s">
        <v>87</v>
      </c>
      <c r="AW433" s="13" t="s">
        <v>35</v>
      </c>
      <c r="AX433" s="13" t="s">
        <v>79</v>
      </c>
      <c r="AY433" s="209" t="s">
        <v>147</v>
      </c>
    </row>
    <row r="434" spans="1:65" s="14" customFormat="1">
      <c r="B434" s="210"/>
      <c r="C434" s="211"/>
      <c r="D434" s="201" t="s">
        <v>156</v>
      </c>
      <c r="E434" s="212" t="s">
        <v>1</v>
      </c>
      <c r="F434" s="213" t="s">
        <v>321</v>
      </c>
      <c r="G434" s="211"/>
      <c r="H434" s="214">
        <v>6.7480000000000002</v>
      </c>
      <c r="I434" s="215"/>
      <c r="J434" s="211"/>
      <c r="K434" s="211"/>
      <c r="L434" s="216"/>
      <c r="M434" s="217"/>
      <c r="N434" s="218"/>
      <c r="O434" s="218"/>
      <c r="P434" s="218"/>
      <c r="Q434" s="218"/>
      <c r="R434" s="218"/>
      <c r="S434" s="218"/>
      <c r="T434" s="219"/>
      <c r="AT434" s="220" t="s">
        <v>156</v>
      </c>
      <c r="AU434" s="220" t="s">
        <v>89</v>
      </c>
      <c r="AV434" s="14" t="s">
        <v>89</v>
      </c>
      <c r="AW434" s="14" t="s">
        <v>35</v>
      </c>
      <c r="AX434" s="14" t="s">
        <v>79</v>
      </c>
      <c r="AY434" s="220" t="s">
        <v>147</v>
      </c>
    </row>
    <row r="435" spans="1:65" s="14" customFormat="1">
      <c r="B435" s="210"/>
      <c r="C435" s="211"/>
      <c r="D435" s="201" t="s">
        <v>156</v>
      </c>
      <c r="E435" s="212" t="s">
        <v>1</v>
      </c>
      <c r="F435" s="213" t="s">
        <v>322</v>
      </c>
      <c r="G435" s="211"/>
      <c r="H435" s="214">
        <v>12.18</v>
      </c>
      <c r="I435" s="215"/>
      <c r="J435" s="211"/>
      <c r="K435" s="211"/>
      <c r="L435" s="216"/>
      <c r="M435" s="217"/>
      <c r="N435" s="218"/>
      <c r="O435" s="218"/>
      <c r="P435" s="218"/>
      <c r="Q435" s="218"/>
      <c r="R435" s="218"/>
      <c r="S435" s="218"/>
      <c r="T435" s="219"/>
      <c r="AT435" s="220" t="s">
        <v>156</v>
      </c>
      <c r="AU435" s="220" t="s">
        <v>89</v>
      </c>
      <c r="AV435" s="14" t="s">
        <v>89</v>
      </c>
      <c r="AW435" s="14" t="s">
        <v>35</v>
      </c>
      <c r="AX435" s="14" t="s">
        <v>79</v>
      </c>
      <c r="AY435" s="220" t="s">
        <v>147</v>
      </c>
    </row>
    <row r="436" spans="1:65" s="15" customFormat="1">
      <c r="B436" s="221"/>
      <c r="C436" s="222"/>
      <c r="D436" s="201" t="s">
        <v>156</v>
      </c>
      <c r="E436" s="223" t="s">
        <v>1</v>
      </c>
      <c r="F436" s="224" t="s">
        <v>166</v>
      </c>
      <c r="G436" s="222"/>
      <c r="H436" s="225">
        <v>43.754000000000005</v>
      </c>
      <c r="I436" s="226"/>
      <c r="J436" s="222"/>
      <c r="K436" s="222"/>
      <c r="L436" s="227"/>
      <c r="M436" s="228"/>
      <c r="N436" s="229"/>
      <c r="O436" s="229"/>
      <c r="P436" s="229"/>
      <c r="Q436" s="229"/>
      <c r="R436" s="229"/>
      <c r="S436" s="229"/>
      <c r="T436" s="230"/>
      <c r="AT436" s="231" t="s">
        <v>156</v>
      </c>
      <c r="AU436" s="231" t="s">
        <v>89</v>
      </c>
      <c r="AV436" s="15" t="s">
        <v>154</v>
      </c>
      <c r="AW436" s="15" t="s">
        <v>35</v>
      </c>
      <c r="AX436" s="15" t="s">
        <v>87</v>
      </c>
      <c r="AY436" s="231" t="s">
        <v>147</v>
      </c>
    </row>
    <row r="437" spans="1:65" s="2" customFormat="1" ht="21.75" customHeight="1">
      <c r="A437" s="34"/>
      <c r="B437" s="35"/>
      <c r="C437" s="243" t="s">
        <v>323</v>
      </c>
      <c r="D437" s="243" t="s">
        <v>324</v>
      </c>
      <c r="E437" s="244" t="s">
        <v>325</v>
      </c>
      <c r="F437" s="245" t="s">
        <v>326</v>
      </c>
      <c r="G437" s="246" t="s">
        <v>152</v>
      </c>
      <c r="H437" s="247">
        <v>11.871</v>
      </c>
      <c r="I437" s="248"/>
      <c r="J437" s="249">
        <f>ROUND(I437*H437,2)</f>
        <v>0</v>
      </c>
      <c r="K437" s="245" t="s">
        <v>153</v>
      </c>
      <c r="L437" s="250"/>
      <c r="M437" s="251" t="s">
        <v>1</v>
      </c>
      <c r="N437" s="252" t="s">
        <v>44</v>
      </c>
      <c r="O437" s="71"/>
      <c r="P437" s="195">
        <f>O437*H437</f>
        <v>0</v>
      </c>
      <c r="Q437" s="195">
        <v>7.5000000000000002E-4</v>
      </c>
      <c r="R437" s="195">
        <f>Q437*H437</f>
        <v>8.9032499999999997E-3</v>
      </c>
      <c r="S437" s="195">
        <v>0</v>
      </c>
      <c r="T437" s="196">
        <f>S437*H437</f>
        <v>0</v>
      </c>
      <c r="U437" s="34"/>
      <c r="V437" s="34"/>
      <c r="W437" s="34"/>
      <c r="X437" s="34"/>
      <c r="Y437" s="34"/>
      <c r="Z437" s="34"/>
      <c r="AA437" s="34"/>
      <c r="AB437" s="34"/>
      <c r="AC437" s="34"/>
      <c r="AD437" s="34"/>
      <c r="AE437" s="34"/>
      <c r="AR437" s="197" t="s">
        <v>208</v>
      </c>
      <c r="AT437" s="197" t="s">
        <v>324</v>
      </c>
      <c r="AU437" s="197" t="s">
        <v>89</v>
      </c>
      <c r="AY437" s="18" t="s">
        <v>147</v>
      </c>
      <c r="BE437" s="198">
        <f>IF(N437="základní",J437,0)</f>
        <v>0</v>
      </c>
      <c r="BF437" s="198">
        <f>IF(N437="snížená",J437,0)</f>
        <v>0</v>
      </c>
      <c r="BG437" s="198">
        <f>IF(N437="zákl. přenesená",J437,0)</f>
        <v>0</v>
      </c>
      <c r="BH437" s="198">
        <f>IF(N437="sníž. přenesená",J437,0)</f>
        <v>0</v>
      </c>
      <c r="BI437" s="198">
        <f>IF(N437="nulová",J437,0)</f>
        <v>0</v>
      </c>
      <c r="BJ437" s="18" t="s">
        <v>87</v>
      </c>
      <c r="BK437" s="198">
        <f>ROUND(I437*H437,2)</f>
        <v>0</v>
      </c>
      <c r="BL437" s="18" t="s">
        <v>154</v>
      </c>
      <c r="BM437" s="197" t="s">
        <v>327</v>
      </c>
    </row>
    <row r="438" spans="1:65" s="14" customFormat="1">
      <c r="B438" s="210"/>
      <c r="C438" s="211"/>
      <c r="D438" s="201" t="s">
        <v>156</v>
      </c>
      <c r="E438" s="212" t="s">
        <v>1</v>
      </c>
      <c r="F438" s="213" t="s">
        <v>238</v>
      </c>
      <c r="G438" s="211"/>
      <c r="H438" s="214">
        <v>4.0049999999999999</v>
      </c>
      <c r="I438" s="215"/>
      <c r="J438" s="211"/>
      <c r="K438" s="211"/>
      <c r="L438" s="216"/>
      <c r="M438" s="217"/>
      <c r="N438" s="218"/>
      <c r="O438" s="218"/>
      <c r="P438" s="218"/>
      <c r="Q438" s="218"/>
      <c r="R438" s="218"/>
      <c r="S438" s="218"/>
      <c r="T438" s="219"/>
      <c r="AT438" s="220" t="s">
        <v>156</v>
      </c>
      <c r="AU438" s="220" t="s">
        <v>89</v>
      </c>
      <c r="AV438" s="14" t="s">
        <v>89</v>
      </c>
      <c r="AW438" s="14" t="s">
        <v>35</v>
      </c>
      <c r="AX438" s="14" t="s">
        <v>79</v>
      </c>
      <c r="AY438" s="220" t="s">
        <v>147</v>
      </c>
    </row>
    <row r="439" spans="1:65" s="14" customFormat="1">
      <c r="B439" s="210"/>
      <c r="C439" s="211"/>
      <c r="D439" s="201" t="s">
        <v>156</v>
      </c>
      <c r="E439" s="212" t="s">
        <v>1</v>
      </c>
      <c r="F439" s="213" t="s">
        <v>239</v>
      </c>
      <c r="G439" s="211"/>
      <c r="H439" s="214">
        <v>2.6030000000000002</v>
      </c>
      <c r="I439" s="215"/>
      <c r="J439" s="211"/>
      <c r="K439" s="211"/>
      <c r="L439" s="216"/>
      <c r="M439" s="217"/>
      <c r="N439" s="218"/>
      <c r="O439" s="218"/>
      <c r="P439" s="218"/>
      <c r="Q439" s="218"/>
      <c r="R439" s="218"/>
      <c r="S439" s="218"/>
      <c r="T439" s="219"/>
      <c r="AT439" s="220" t="s">
        <v>156</v>
      </c>
      <c r="AU439" s="220" t="s">
        <v>89</v>
      </c>
      <c r="AV439" s="14" t="s">
        <v>89</v>
      </c>
      <c r="AW439" s="14" t="s">
        <v>35</v>
      </c>
      <c r="AX439" s="14" t="s">
        <v>79</v>
      </c>
      <c r="AY439" s="220" t="s">
        <v>147</v>
      </c>
    </row>
    <row r="440" spans="1:65" s="14" customFormat="1">
      <c r="B440" s="210"/>
      <c r="C440" s="211"/>
      <c r="D440" s="201" t="s">
        <v>156</v>
      </c>
      <c r="E440" s="212" t="s">
        <v>1</v>
      </c>
      <c r="F440" s="213" t="s">
        <v>240</v>
      </c>
      <c r="G440" s="211"/>
      <c r="H440" s="214">
        <v>4.6980000000000004</v>
      </c>
      <c r="I440" s="215"/>
      <c r="J440" s="211"/>
      <c r="K440" s="211"/>
      <c r="L440" s="216"/>
      <c r="M440" s="217"/>
      <c r="N440" s="218"/>
      <c r="O440" s="218"/>
      <c r="P440" s="218"/>
      <c r="Q440" s="218"/>
      <c r="R440" s="218"/>
      <c r="S440" s="218"/>
      <c r="T440" s="219"/>
      <c r="AT440" s="220" t="s">
        <v>156</v>
      </c>
      <c r="AU440" s="220" t="s">
        <v>89</v>
      </c>
      <c r="AV440" s="14" t="s">
        <v>89</v>
      </c>
      <c r="AW440" s="14" t="s">
        <v>35</v>
      </c>
      <c r="AX440" s="14" t="s">
        <v>79</v>
      </c>
      <c r="AY440" s="220" t="s">
        <v>147</v>
      </c>
    </row>
    <row r="441" spans="1:65" s="15" customFormat="1">
      <c r="B441" s="221"/>
      <c r="C441" s="222"/>
      <c r="D441" s="201" t="s">
        <v>156</v>
      </c>
      <c r="E441" s="223" t="s">
        <v>1</v>
      </c>
      <c r="F441" s="224" t="s">
        <v>166</v>
      </c>
      <c r="G441" s="222"/>
      <c r="H441" s="225">
        <v>11.306000000000001</v>
      </c>
      <c r="I441" s="226"/>
      <c r="J441" s="222"/>
      <c r="K441" s="222"/>
      <c r="L441" s="227"/>
      <c r="M441" s="228"/>
      <c r="N441" s="229"/>
      <c r="O441" s="229"/>
      <c r="P441" s="229"/>
      <c r="Q441" s="229"/>
      <c r="R441" s="229"/>
      <c r="S441" s="229"/>
      <c r="T441" s="230"/>
      <c r="AT441" s="231" t="s">
        <v>156</v>
      </c>
      <c r="AU441" s="231" t="s">
        <v>89</v>
      </c>
      <c r="AV441" s="15" t="s">
        <v>154</v>
      </c>
      <c r="AW441" s="15" t="s">
        <v>35</v>
      </c>
      <c r="AX441" s="15" t="s">
        <v>87</v>
      </c>
      <c r="AY441" s="231" t="s">
        <v>147</v>
      </c>
    </row>
    <row r="442" spans="1:65" s="14" customFormat="1">
      <c r="B442" s="210"/>
      <c r="C442" s="211"/>
      <c r="D442" s="201" t="s">
        <v>156</v>
      </c>
      <c r="E442" s="211"/>
      <c r="F442" s="213" t="s">
        <v>328</v>
      </c>
      <c r="G442" s="211"/>
      <c r="H442" s="214">
        <v>11.871</v>
      </c>
      <c r="I442" s="215"/>
      <c r="J442" s="211"/>
      <c r="K442" s="211"/>
      <c r="L442" s="216"/>
      <c r="M442" s="217"/>
      <c r="N442" s="218"/>
      <c r="O442" s="218"/>
      <c r="P442" s="218"/>
      <c r="Q442" s="218"/>
      <c r="R442" s="218"/>
      <c r="S442" s="218"/>
      <c r="T442" s="219"/>
      <c r="AT442" s="220" t="s">
        <v>156</v>
      </c>
      <c r="AU442" s="220" t="s">
        <v>89</v>
      </c>
      <c r="AV442" s="14" t="s">
        <v>89</v>
      </c>
      <c r="AW442" s="14" t="s">
        <v>4</v>
      </c>
      <c r="AX442" s="14" t="s">
        <v>87</v>
      </c>
      <c r="AY442" s="220" t="s">
        <v>147</v>
      </c>
    </row>
    <row r="443" spans="1:65" s="2" customFormat="1" ht="21.75" customHeight="1">
      <c r="A443" s="34"/>
      <c r="B443" s="35"/>
      <c r="C443" s="243" t="s">
        <v>329</v>
      </c>
      <c r="D443" s="243" t="s">
        <v>324</v>
      </c>
      <c r="E443" s="244" t="s">
        <v>330</v>
      </c>
      <c r="F443" s="245" t="s">
        <v>331</v>
      </c>
      <c r="G443" s="246" t="s">
        <v>152</v>
      </c>
      <c r="H443" s="247">
        <v>34.07</v>
      </c>
      <c r="I443" s="248"/>
      <c r="J443" s="249">
        <f>ROUND(I443*H443,2)</f>
        <v>0</v>
      </c>
      <c r="K443" s="245" t="s">
        <v>153</v>
      </c>
      <c r="L443" s="250"/>
      <c r="M443" s="251" t="s">
        <v>1</v>
      </c>
      <c r="N443" s="252" t="s">
        <v>44</v>
      </c>
      <c r="O443" s="71"/>
      <c r="P443" s="195">
        <f>O443*H443</f>
        <v>0</v>
      </c>
      <c r="Q443" s="195">
        <v>8.9999999999999998E-4</v>
      </c>
      <c r="R443" s="195">
        <f>Q443*H443</f>
        <v>3.0662999999999999E-2</v>
      </c>
      <c r="S443" s="195">
        <v>0</v>
      </c>
      <c r="T443" s="196">
        <f>S443*H443</f>
        <v>0</v>
      </c>
      <c r="U443" s="34"/>
      <c r="V443" s="34"/>
      <c r="W443" s="34"/>
      <c r="X443" s="34"/>
      <c r="Y443" s="34"/>
      <c r="Z443" s="34"/>
      <c r="AA443" s="34"/>
      <c r="AB443" s="34"/>
      <c r="AC443" s="34"/>
      <c r="AD443" s="34"/>
      <c r="AE443" s="34"/>
      <c r="AR443" s="197" t="s">
        <v>208</v>
      </c>
      <c r="AT443" s="197" t="s">
        <v>324</v>
      </c>
      <c r="AU443" s="197" t="s">
        <v>89</v>
      </c>
      <c r="AY443" s="18" t="s">
        <v>147</v>
      </c>
      <c r="BE443" s="198">
        <f>IF(N443="základní",J443,0)</f>
        <v>0</v>
      </c>
      <c r="BF443" s="198">
        <f>IF(N443="snížená",J443,0)</f>
        <v>0</v>
      </c>
      <c r="BG443" s="198">
        <f>IF(N443="zákl. přenesená",J443,0)</f>
        <v>0</v>
      </c>
      <c r="BH443" s="198">
        <f>IF(N443="sníž. přenesená",J443,0)</f>
        <v>0</v>
      </c>
      <c r="BI443" s="198">
        <f>IF(N443="nulová",J443,0)</f>
        <v>0</v>
      </c>
      <c r="BJ443" s="18" t="s">
        <v>87</v>
      </c>
      <c r="BK443" s="198">
        <f>ROUND(I443*H443,2)</f>
        <v>0</v>
      </c>
      <c r="BL443" s="18" t="s">
        <v>154</v>
      </c>
      <c r="BM443" s="197" t="s">
        <v>332</v>
      </c>
    </row>
    <row r="444" spans="1:65" s="14" customFormat="1">
      <c r="B444" s="210"/>
      <c r="C444" s="211"/>
      <c r="D444" s="201" t="s">
        <v>156</v>
      </c>
      <c r="E444" s="212" t="s">
        <v>1</v>
      </c>
      <c r="F444" s="213" t="s">
        <v>242</v>
      </c>
      <c r="G444" s="211"/>
      <c r="H444" s="214">
        <v>4.82</v>
      </c>
      <c r="I444" s="215"/>
      <c r="J444" s="211"/>
      <c r="K444" s="211"/>
      <c r="L444" s="216"/>
      <c r="M444" s="217"/>
      <c r="N444" s="218"/>
      <c r="O444" s="218"/>
      <c r="P444" s="218"/>
      <c r="Q444" s="218"/>
      <c r="R444" s="218"/>
      <c r="S444" s="218"/>
      <c r="T444" s="219"/>
      <c r="AT444" s="220" t="s">
        <v>156</v>
      </c>
      <c r="AU444" s="220" t="s">
        <v>89</v>
      </c>
      <c r="AV444" s="14" t="s">
        <v>89</v>
      </c>
      <c r="AW444" s="14" t="s">
        <v>35</v>
      </c>
      <c r="AX444" s="14" t="s">
        <v>79</v>
      </c>
      <c r="AY444" s="220" t="s">
        <v>147</v>
      </c>
    </row>
    <row r="445" spans="1:65" s="14" customFormat="1">
      <c r="B445" s="210"/>
      <c r="C445" s="211"/>
      <c r="D445" s="201" t="s">
        <v>156</v>
      </c>
      <c r="E445" s="212" t="s">
        <v>1</v>
      </c>
      <c r="F445" s="213" t="s">
        <v>243</v>
      </c>
      <c r="G445" s="211"/>
      <c r="H445" s="214">
        <v>8.6999999999999993</v>
      </c>
      <c r="I445" s="215"/>
      <c r="J445" s="211"/>
      <c r="K445" s="211"/>
      <c r="L445" s="216"/>
      <c r="M445" s="217"/>
      <c r="N445" s="218"/>
      <c r="O445" s="218"/>
      <c r="P445" s="218"/>
      <c r="Q445" s="218"/>
      <c r="R445" s="218"/>
      <c r="S445" s="218"/>
      <c r="T445" s="219"/>
      <c r="AT445" s="220" t="s">
        <v>156</v>
      </c>
      <c r="AU445" s="220" t="s">
        <v>89</v>
      </c>
      <c r="AV445" s="14" t="s">
        <v>89</v>
      </c>
      <c r="AW445" s="14" t="s">
        <v>35</v>
      </c>
      <c r="AX445" s="14" t="s">
        <v>79</v>
      </c>
      <c r="AY445" s="220" t="s">
        <v>147</v>
      </c>
    </row>
    <row r="446" spans="1:65" s="14" customFormat="1">
      <c r="B446" s="210"/>
      <c r="C446" s="211"/>
      <c r="D446" s="201" t="s">
        <v>156</v>
      </c>
      <c r="E446" s="212" t="s">
        <v>1</v>
      </c>
      <c r="F446" s="213" t="s">
        <v>321</v>
      </c>
      <c r="G446" s="211"/>
      <c r="H446" s="214">
        <v>6.7480000000000002</v>
      </c>
      <c r="I446" s="215"/>
      <c r="J446" s="211"/>
      <c r="K446" s="211"/>
      <c r="L446" s="216"/>
      <c r="M446" s="217"/>
      <c r="N446" s="218"/>
      <c r="O446" s="218"/>
      <c r="P446" s="218"/>
      <c r="Q446" s="218"/>
      <c r="R446" s="218"/>
      <c r="S446" s="218"/>
      <c r="T446" s="219"/>
      <c r="AT446" s="220" t="s">
        <v>156</v>
      </c>
      <c r="AU446" s="220" t="s">
        <v>89</v>
      </c>
      <c r="AV446" s="14" t="s">
        <v>89</v>
      </c>
      <c r="AW446" s="14" t="s">
        <v>35</v>
      </c>
      <c r="AX446" s="14" t="s">
        <v>79</v>
      </c>
      <c r="AY446" s="220" t="s">
        <v>147</v>
      </c>
    </row>
    <row r="447" spans="1:65" s="14" customFormat="1">
      <c r="B447" s="210"/>
      <c r="C447" s="211"/>
      <c r="D447" s="201" t="s">
        <v>156</v>
      </c>
      <c r="E447" s="212" t="s">
        <v>1</v>
      </c>
      <c r="F447" s="213" t="s">
        <v>322</v>
      </c>
      <c r="G447" s="211"/>
      <c r="H447" s="214">
        <v>12.18</v>
      </c>
      <c r="I447" s="215"/>
      <c r="J447" s="211"/>
      <c r="K447" s="211"/>
      <c r="L447" s="216"/>
      <c r="M447" s="217"/>
      <c r="N447" s="218"/>
      <c r="O447" s="218"/>
      <c r="P447" s="218"/>
      <c r="Q447" s="218"/>
      <c r="R447" s="218"/>
      <c r="S447" s="218"/>
      <c r="T447" s="219"/>
      <c r="AT447" s="220" t="s">
        <v>156</v>
      </c>
      <c r="AU447" s="220" t="s">
        <v>89</v>
      </c>
      <c r="AV447" s="14" t="s">
        <v>89</v>
      </c>
      <c r="AW447" s="14" t="s">
        <v>35</v>
      </c>
      <c r="AX447" s="14" t="s">
        <v>79</v>
      </c>
      <c r="AY447" s="220" t="s">
        <v>147</v>
      </c>
    </row>
    <row r="448" spans="1:65" s="15" customFormat="1">
      <c r="B448" s="221"/>
      <c r="C448" s="222"/>
      <c r="D448" s="201" t="s">
        <v>156</v>
      </c>
      <c r="E448" s="223" t="s">
        <v>1</v>
      </c>
      <c r="F448" s="224" t="s">
        <v>166</v>
      </c>
      <c r="G448" s="222"/>
      <c r="H448" s="225">
        <v>32.448</v>
      </c>
      <c r="I448" s="226"/>
      <c r="J448" s="222"/>
      <c r="K448" s="222"/>
      <c r="L448" s="227"/>
      <c r="M448" s="228"/>
      <c r="N448" s="229"/>
      <c r="O448" s="229"/>
      <c r="P448" s="229"/>
      <c r="Q448" s="229"/>
      <c r="R448" s="229"/>
      <c r="S448" s="229"/>
      <c r="T448" s="230"/>
      <c r="AT448" s="231" t="s">
        <v>156</v>
      </c>
      <c r="AU448" s="231" t="s">
        <v>89</v>
      </c>
      <c r="AV448" s="15" t="s">
        <v>154</v>
      </c>
      <c r="AW448" s="15" t="s">
        <v>35</v>
      </c>
      <c r="AX448" s="15" t="s">
        <v>87</v>
      </c>
      <c r="AY448" s="231" t="s">
        <v>147</v>
      </c>
    </row>
    <row r="449" spans="1:65" s="14" customFormat="1">
      <c r="B449" s="210"/>
      <c r="C449" s="211"/>
      <c r="D449" s="201" t="s">
        <v>156</v>
      </c>
      <c r="E449" s="211"/>
      <c r="F449" s="213" t="s">
        <v>333</v>
      </c>
      <c r="G449" s="211"/>
      <c r="H449" s="214">
        <v>34.07</v>
      </c>
      <c r="I449" s="215"/>
      <c r="J449" s="211"/>
      <c r="K449" s="211"/>
      <c r="L449" s="216"/>
      <c r="M449" s="217"/>
      <c r="N449" s="218"/>
      <c r="O449" s="218"/>
      <c r="P449" s="218"/>
      <c r="Q449" s="218"/>
      <c r="R449" s="218"/>
      <c r="S449" s="218"/>
      <c r="T449" s="219"/>
      <c r="AT449" s="220" t="s">
        <v>156</v>
      </c>
      <c r="AU449" s="220" t="s">
        <v>89</v>
      </c>
      <c r="AV449" s="14" t="s">
        <v>89</v>
      </c>
      <c r="AW449" s="14" t="s">
        <v>4</v>
      </c>
      <c r="AX449" s="14" t="s">
        <v>87</v>
      </c>
      <c r="AY449" s="220" t="s">
        <v>147</v>
      </c>
    </row>
    <row r="450" spans="1:65" s="2" customFormat="1" ht="66.75" customHeight="1">
      <c r="A450" s="34"/>
      <c r="B450" s="35"/>
      <c r="C450" s="186" t="s">
        <v>334</v>
      </c>
      <c r="D450" s="186" t="s">
        <v>149</v>
      </c>
      <c r="E450" s="187" t="s">
        <v>335</v>
      </c>
      <c r="F450" s="188" t="s">
        <v>336</v>
      </c>
      <c r="G450" s="189" t="s">
        <v>152</v>
      </c>
      <c r="H450" s="190">
        <v>266.07900000000001</v>
      </c>
      <c r="I450" s="191"/>
      <c r="J450" s="192">
        <f>ROUND(I450*H450,2)</f>
        <v>0</v>
      </c>
      <c r="K450" s="188" t="s">
        <v>153</v>
      </c>
      <c r="L450" s="39"/>
      <c r="M450" s="193" t="s">
        <v>1</v>
      </c>
      <c r="N450" s="194" t="s">
        <v>44</v>
      </c>
      <c r="O450" s="71"/>
      <c r="P450" s="195">
        <f>O450*H450</f>
        <v>0</v>
      </c>
      <c r="Q450" s="195">
        <v>8.51616E-3</v>
      </c>
      <c r="R450" s="195">
        <f>Q450*H450</f>
        <v>2.2659713366400003</v>
      </c>
      <c r="S450" s="195">
        <v>0</v>
      </c>
      <c r="T450" s="196">
        <f>S450*H450</f>
        <v>0</v>
      </c>
      <c r="U450" s="34"/>
      <c r="V450" s="34"/>
      <c r="W450" s="34"/>
      <c r="X450" s="34"/>
      <c r="Y450" s="34"/>
      <c r="Z450" s="34"/>
      <c r="AA450" s="34"/>
      <c r="AB450" s="34"/>
      <c r="AC450" s="34"/>
      <c r="AD450" s="34"/>
      <c r="AE450" s="34"/>
      <c r="AR450" s="197" t="s">
        <v>154</v>
      </c>
      <c r="AT450" s="197" t="s">
        <v>149</v>
      </c>
      <c r="AU450" s="197" t="s">
        <v>89</v>
      </c>
      <c r="AY450" s="18" t="s">
        <v>147</v>
      </c>
      <c r="BE450" s="198">
        <f>IF(N450="základní",J450,0)</f>
        <v>0</v>
      </c>
      <c r="BF450" s="198">
        <f>IF(N450="snížená",J450,0)</f>
        <v>0</v>
      </c>
      <c r="BG450" s="198">
        <f>IF(N450="zákl. přenesená",J450,0)</f>
        <v>0</v>
      </c>
      <c r="BH450" s="198">
        <f>IF(N450="sníž. přenesená",J450,0)</f>
        <v>0</v>
      </c>
      <c r="BI450" s="198">
        <f>IF(N450="nulová",J450,0)</f>
        <v>0</v>
      </c>
      <c r="BJ450" s="18" t="s">
        <v>87</v>
      </c>
      <c r="BK450" s="198">
        <f>ROUND(I450*H450,2)</f>
        <v>0</v>
      </c>
      <c r="BL450" s="18" t="s">
        <v>154</v>
      </c>
      <c r="BM450" s="197" t="s">
        <v>337</v>
      </c>
    </row>
    <row r="451" spans="1:65" s="13" customFormat="1">
      <c r="B451" s="199"/>
      <c r="C451" s="200"/>
      <c r="D451" s="201" t="s">
        <v>156</v>
      </c>
      <c r="E451" s="202" t="s">
        <v>1</v>
      </c>
      <c r="F451" s="203" t="s">
        <v>158</v>
      </c>
      <c r="G451" s="200"/>
      <c r="H451" s="202" t="s">
        <v>1</v>
      </c>
      <c r="I451" s="204"/>
      <c r="J451" s="200"/>
      <c r="K451" s="200"/>
      <c r="L451" s="205"/>
      <c r="M451" s="206"/>
      <c r="N451" s="207"/>
      <c r="O451" s="207"/>
      <c r="P451" s="207"/>
      <c r="Q451" s="207"/>
      <c r="R451" s="207"/>
      <c r="S451" s="207"/>
      <c r="T451" s="208"/>
      <c r="AT451" s="209" t="s">
        <v>156</v>
      </c>
      <c r="AU451" s="209" t="s">
        <v>89</v>
      </c>
      <c r="AV451" s="13" t="s">
        <v>87</v>
      </c>
      <c r="AW451" s="13" t="s">
        <v>35</v>
      </c>
      <c r="AX451" s="13" t="s">
        <v>79</v>
      </c>
      <c r="AY451" s="209" t="s">
        <v>147</v>
      </c>
    </row>
    <row r="452" spans="1:65" s="13" customFormat="1">
      <c r="B452" s="199"/>
      <c r="C452" s="200"/>
      <c r="D452" s="201" t="s">
        <v>156</v>
      </c>
      <c r="E452" s="202" t="s">
        <v>1</v>
      </c>
      <c r="F452" s="203" t="s">
        <v>246</v>
      </c>
      <c r="G452" s="200"/>
      <c r="H452" s="202" t="s">
        <v>1</v>
      </c>
      <c r="I452" s="204"/>
      <c r="J452" s="200"/>
      <c r="K452" s="200"/>
      <c r="L452" s="205"/>
      <c r="M452" s="206"/>
      <c r="N452" s="207"/>
      <c r="O452" s="207"/>
      <c r="P452" s="207"/>
      <c r="Q452" s="207"/>
      <c r="R452" s="207"/>
      <c r="S452" s="207"/>
      <c r="T452" s="208"/>
      <c r="AT452" s="209" t="s">
        <v>156</v>
      </c>
      <c r="AU452" s="209" t="s">
        <v>89</v>
      </c>
      <c r="AV452" s="13" t="s">
        <v>87</v>
      </c>
      <c r="AW452" s="13" t="s">
        <v>35</v>
      </c>
      <c r="AX452" s="13" t="s">
        <v>79</v>
      </c>
      <c r="AY452" s="209" t="s">
        <v>147</v>
      </c>
    </row>
    <row r="453" spans="1:65" s="14" customFormat="1">
      <c r="B453" s="210"/>
      <c r="C453" s="211"/>
      <c r="D453" s="201" t="s">
        <v>156</v>
      </c>
      <c r="E453" s="212" t="s">
        <v>1</v>
      </c>
      <c r="F453" s="213" t="s">
        <v>267</v>
      </c>
      <c r="G453" s="211"/>
      <c r="H453" s="214">
        <v>156</v>
      </c>
      <c r="I453" s="215"/>
      <c r="J453" s="211"/>
      <c r="K453" s="211"/>
      <c r="L453" s="216"/>
      <c r="M453" s="217"/>
      <c r="N453" s="218"/>
      <c r="O453" s="218"/>
      <c r="P453" s="218"/>
      <c r="Q453" s="218"/>
      <c r="R453" s="218"/>
      <c r="S453" s="218"/>
      <c r="T453" s="219"/>
      <c r="AT453" s="220" t="s">
        <v>156</v>
      </c>
      <c r="AU453" s="220" t="s">
        <v>89</v>
      </c>
      <c r="AV453" s="14" t="s">
        <v>89</v>
      </c>
      <c r="AW453" s="14" t="s">
        <v>35</v>
      </c>
      <c r="AX453" s="14" t="s">
        <v>79</v>
      </c>
      <c r="AY453" s="220" t="s">
        <v>147</v>
      </c>
    </row>
    <row r="454" spans="1:65" s="14" customFormat="1">
      <c r="B454" s="210"/>
      <c r="C454" s="211"/>
      <c r="D454" s="201" t="s">
        <v>156</v>
      </c>
      <c r="E454" s="212" t="s">
        <v>1</v>
      </c>
      <c r="F454" s="213" t="s">
        <v>268</v>
      </c>
      <c r="G454" s="211"/>
      <c r="H454" s="214">
        <v>-11.555999999999999</v>
      </c>
      <c r="I454" s="215"/>
      <c r="J454" s="211"/>
      <c r="K454" s="211"/>
      <c r="L454" s="216"/>
      <c r="M454" s="217"/>
      <c r="N454" s="218"/>
      <c r="O454" s="218"/>
      <c r="P454" s="218"/>
      <c r="Q454" s="218"/>
      <c r="R454" s="218"/>
      <c r="S454" s="218"/>
      <c r="T454" s="219"/>
      <c r="AT454" s="220" t="s">
        <v>156</v>
      </c>
      <c r="AU454" s="220" t="s">
        <v>89</v>
      </c>
      <c r="AV454" s="14" t="s">
        <v>89</v>
      </c>
      <c r="AW454" s="14" t="s">
        <v>35</v>
      </c>
      <c r="AX454" s="14" t="s">
        <v>79</v>
      </c>
      <c r="AY454" s="220" t="s">
        <v>147</v>
      </c>
    </row>
    <row r="455" spans="1:65" s="14" customFormat="1">
      <c r="B455" s="210"/>
      <c r="C455" s="211"/>
      <c r="D455" s="201" t="s">
        <v>156</v>
      </c>
      <c r="E455" s="212" t="s">
        <v>1</v>
      </c>
      <c r="F455" s="213" t="s">
        <v>269</v>
      </c>
      <c r="G455" s="211"/>
      <c r="H455" s="214">
        <v>-12.175000000000001</v>
      </c>
      <c r="I455" s="215"/>
      <c r="J455" s="211"/>
      <c r="K455" s="211"/>
      <c r="L455" s="216"/>
      <c r="M455" s="217"/>
      <c r="N455" s="218"/>
      <c r="O455" s="218"/>
      <c r="P455" s="218"/>
      <c r="Q455" s="218"/>
      <c r="R455" s="218"/>
      <c r="S455" s="218"/>
      <c r="T455" s="219"/>
      <c r="AT455" s="220" t="s">
        <v>156</v>
      </c>
      <c r="AU455" s="220" t="s">
        <v>89</v>
      </c>
      <c r="AV455" s="14" t="s">
        <v>89</v>
      </c>
      <c r="AW455" s="14" t="s">
        <v>35</v>
      </c>
      <c r="AX455" s="14" t="s">
        <v>79</v>
      </c>
      <c r="AY455" s="220" t="s">
        <v>147</v>
      </c>
    </row>
    <row r="456" spans="1:65" s="14" customFormat="1">
      <c r="B456" s="210"/>
      <c r="C456" s="211"/>
      <c r="D456" s="201" t="s">
        <v>156</v>
      </c>
      <c r="E456" s="212" t="s">
        <v>1</v>
      </c>
      <c r="F456" s="213" t="s">
        <v>270</v>
      </c>
      <c r="G456" s="211"/>
      <c r="H456" s="214">
        <v>-11.88</v>
      </c>
      <c r="I456" s="215"/>
      <c r="J456" s="211"/>
      <c r="K456" s="211"/>
      <c r="L456" s="216"/>
      <c r="M456" s="217"/>
      <c r="N456" s="218"/>
      <c r="O456" s="218"/>
      <c r="P456" s="218"/>
      <c r="Q456" s="218"/>
      <c r="R456" s="218"/>
      <c r="S456" s="218"/>
      <c r="T456" s="219"/>
      <c r="AT456" s="220" t="s">
        <v>156</v>
      </c>
      <c r="AU456" s="220" t="s">
        <v>89</v>
      </c>
      <c r="AV456" s="14" t="s">
        <v>89</v>
      </c>
      <c r="AW456" s="14" t="s">
        <v>35</v>
      </c>
      <c r="AX456" s="14" t="s">
        <v>79</v>
      </c>
      <c r="AY456" s="220" t="s">
        <v>147</v>
      </c>
    </row>
    <row r="457" spans="1:65" s="14" customFormat="1">
      <c r="B457" s="210"/>
      <c r="C457" s="211"/>
      <c r="D457" s="201" t="s">
        <v>156</v>
      </c>
      <c r="E457" s="212" t="s">
        <v>1</v>
      </c>
      <c r="F457" s="213" t="s">
        <v>271</v>
      </c>
      <c r="G457" s="211"/>
      <c r="H457" s="214">
        <v>-3.7130000000000001</v>
      </c>
      <c r="I457" s="215"/>
      <c r="J457" s="211"/>
      <c r="K457" s="211"/>
      <c r="L457" s="216"/>
      <c r="M457" s="217"/>
      <c r="N457" s="218"/>
      <c r="O457" s="218"/>
      <c r="P457" s="218"/>
      <c r="Q457" s="218"/>
      <c r="R457" s="218"/>
      <c r="S457" s="218"/>
      <c r="T457" s="219"/>
      <c r="AT457" s="220" t="s">
        <v>156</v>
      </c>
      <c r="AU457" s="220" t="s">
        <v>89</v>
      </c>
      <c r="AV457" s="14" t="s">
        <v>89</v>
      </c>
      <c r="AW457" s="14" t="s">
        <v>35</v>
      </c>
      <c r="AX457" s="14" t="s">
        <v>79</v>
      </c>
      <c r="AY457" s="220" t="s">
        <v>147</v>
      </c>
    </row>
    <row r="458" spans="1:65" s="14" customFormat="1">
      <c r="B458" s="210"/>
      <c r="C458" s="211"/>
      <c r="D458" s="201" t="s">
        <v>156</v>
      </c>
      <c r="E458" s="212" t="s">
        <v>1</v>
      </c>
      <c r="F458" s="213" t="s">
        <v>272</v>
      </c>
      <c r="G458" s="211"/>
      <c r="H458" s="214">
        <v>-6</v>
      </c>
      <c r="I458" s="215"/>
      <c r="J458" s="211"/>
      <c r="K458" s="211"/>
      <c r="L458" s="216"/>
      <c r="M458" s="217"/>
      <c r="N458" s="218"/>
      <c r="O458" s="218"/>
      <c r="P458" s="218"/>
      <c r="Q458" s="218"/>
      <c r="R458" s="218"/>
      <c r="S458" s="218"/>
      <c r="T458" s="219"/>
      <c r="AT458" s="220" t="s">
        <v>156</v>
      </c>
      <c r="AU458" s="220" t="s">
        <v>89</v>
      </c>
      <c r="AV458" s="14" t="s">
        <v>89</v>
      </c>
      <c r="AW458" s="14" t="s">
        <v>35</v>
      </c>
      <c r="AX458" s="14" t="s">
        <v>79</v>
      </c>
      <c r="AY458" s="220" t="s">
        <v>147</v>
      </c>
    </row>
    <row r="459" spans="1:65" s="14" customFormat="1">
      <c r="B459" s="210"/>
      <c r="C459" s="211"/>
      <c r="D459" s="201" t="s">
        <v>156</v>
      </c>
      <c r="E459" s="212" t="s">
        <v>1</v>
      </c>
      <c r="F459" s="213" t="s">
        <v>273</v>
      </c>
      <c r="G459" s="211"/>
      <c r="H459" s="214">
        <v>-5.1360000000000001</v>
      </c>
      <c r="I459" s="215"/>
      <c r="J459" s="211"/>
      <c r="K459" s="211"/>
      <c r="L459" s="216"/>
      <c r="M459" s="217"/>
      <c r="N459" s="218"/>
      <c r="O459" s="218"/>
      <c r="P459" s="218"/>
      <c r="Q459" s="218"/>
      <c r="R459" s="218"/>
      <c r="S459" s="218"/>
      <c r="T459" s="219"/>
      <c r="AT459" s="220" t="s">
        <v>156</v>
      </c>
      <c r="AU459" s="220" t="s">
        <v>89</v>
      </c>
      <c r="AV459" s="14" t="s">
        <v>89</v>
      </c>
      <c r="AW459" s="14" t="s">
        <v>35</v>
      </c>
      <c r="AX459" s="14" t="s">
        <v>79</v>
      </c>
      <c r="AY459" s="220" t="s">
        <v>147</v>
      </c>
    </row>
    <row r="460" spans="1:65" s="16" customFormat="1">
      <c r="B460" s="232"/>
      <c r="C460" s="233"/>
      <c r="D460" s="201" t="s">
        <v>156</v>
      </c>
      <c r="E460" s="234" t="s">
        <v>1</v>
      </c>
      <c r="F460" s="235" t="s">
        <v>244</v>
      </c>
      <c r="G460" s="233"/>
      <c r="H460" s="236">
        <v>105.53999999999999</v>
      </c>
      <c r="I460" s="237"/>
      <c r="J460" s="233"/>
      <c r="K460" s="233"/>
      <c r="L460" s="238"/>
      <c r="M460" s="239"/>
      <c r="N460" s="240"/>
      <c r="O460" s="240"/>
      <c r="P460" s="240"/>
      <c r="Q460" s="240"/>
      <c r="R460" s="240"/>
      <c r="S460" s="240"/>
      <c r="T460" s="241"/>
      <c r="AT460" s="242" t="s">
        <v>156</v>
      </c>
      <c r="AU460" s="242" t="s">
        <v>89</v>
      </c>
      <c r="AV460" s="16" t="s">
        <v>176</v>
      </c>
      <c r="AW460" s="16" t="s">
        <v>35</v>
      </c>
      <c r="AX460" s="16" t="s">
        <v>79</v>
      </c>
      <c r="AY460" s="242" t="s">
        <v>147</v>
      </c>
    </row>
    <row r="461" spans="1:65" s="13" customFormat="1">
      <c r="B461" s="199"/>
      <c r="C461" s="200"/>
      <c r="D461" s="201" t="s">
        <v>156</v>
      </c>
      <c r="E461" s="202" t="s">
        <v>1</v>
      </c>
      <c r="F461" s="203" t="s">
        <v>252</v>
      </c>
      <c r="G461" s="200"/>
      <c r="H461" s="202" t="s">
        <v>1</v>
      </c>
      <c r="I461" s="204"/>
      <c r="J461" s="200"/>
      <c r="K461" s="200"/>
      <c r="L461" s="205"/>
      <c r="M461" s="206"/>
      <c r="N461" s="207"/>
      <c r="O461" s="207"/>
      <c r="P461" s="207"/>
      <c r="Q461" s="207"/>
      <c r="R461" s="207"/>
      <c r="S461" s="207"/>
      <c r="T461" s="208"/>
      <c r="AT461" s="209" t="s">
        <v>156</v>
      </c>
      <c r="AU461" s="209" t="s">
        <v>89</v>
      </c>
      <c r="AV461" s="13" t="s">
        <v>87</v>
      </c>
      <c r="AW461" s="13" t="s">
        <v>35</v>
      </c>
      <c r="AX461" s="13" t="s">
        <v>79</v>
      </c>
      <c r="AY461" s="209" t="s">
        <v>147</v>
      </c>
    </row>
    <row r="462" spans="1:65" s="13" customFormat="1">
      <c r="B462" s="199"/>
      <c r="C462" s="200"/>
      <c r="D462" s="201" t="s">
        <v>156</v>
      </c>
      <c r="E462" s="202" t="s">
        <v>1</v>
      </c>
      <c r="F462" s="203" t="s">
        <v>246</v>
      </c>
      <c r="G462" s="200"/>
      <c r="H462" s="202" t="s">
        <v>1</v>
      </c>
      <c r="I462" s="204"/>
      <c r="J462" s="200"/>
      <c r="K462" s="200"/>
      <c r="L462" s="205"/>
      <c r="M462" s="206"/>
      <c r="N462" s="207"/>
      <c r="O462" s="207"/>
      <c r="P462" s="207"/>
      <c r="Q462" s="207"/>
      <c r="R462" s="207"/>
      <c r="S462" s="207"/>
      <c r="T462" s="208"/>
      <c r="AT462" s="209" t="s">
        <v>156</v>
      </c>
      <c r="AU462" s="209" t="s">
        <v>89</v>
      </c>
      <c r="AV462" s="13" t="s">
        <v>87</v>
      </c>
      <c r="AW462" s="13" t="s">
        <v>35</v>
      </c>
      <c r="AX462" s="13" t="s">
        <v>79</v>
      </c>
      <c r="AY462" s="209" t="s">
        <v>147</v>
      </c>
    </row>
    <row r="463" spans="1:65" s="14" customFormat="1">
      <c r="B463" s="210"/>
      <c r="C463" s="211"/>
      <c r="D463" s="201" t="s">
        <v>156</v>
      </c>
      <c r="E463" s="212" t="s">
        <v>1</v>
      </c>
      <c r="F463" s="213" t="s">
        <v>274</v>
      </c>
      <c r="G463" s="211"/>
      <c r="H463" s="214">
        <v>192</v>
      </c>
      <c r="I463" s="215"/>
      <c r="J463" s="211"/>
      <c r="K463" s="211"/>
      <c r="L463" s="216"/>
      <c r="M463" s="217"/>
      <c r="N463" s="218"/>
      <c r="O463" s="218"/>
      <c r="P463" s="218"/>
      <c r="Q463" s="218"/>
      <c r="R463" s="218"/>
      <c r="S463" s="218"/>
      <c r="T463" s="219"/>
      <c r="AT463" s="220" t="s">
        <v>156</v>
      </c>
      <c r="AU463" s="220" t="s">
        <v>89</v>
      </c>
      <c r="AV463" s="14" t="s">
        <v>89</v>
      </c>
      <c r="AW463" s="14" t="s">
        <v>35</v>
      </c>
      <c r="AX463" s="14" t="s">
        <v>79</v>
      </c>
      <c r="AY463" s="220" t="s">
        <v>147</v>
      </c>
    </row>
    <row r="464" spans="1:65" s="14" customFormat="1">
      <c r="B464" s="210"/>
      <c r="C464" s="211"/>
      <c r="D464" s="201" t="s">
        <v>156</v>
      </c>
      <c r="E464" s="212" t="s">
        <v>1</v>
      </c>
      <c r="F464" s="213" t="s">
        <v>275</v>
      </c>
      <c r="G464" s="211"/>
      <c r="H464" s="214">
        <v>-3.6230000000000002</v>
      </c>
      <c r="I464" s="215"/>
      <c r="J464" s="211"/>
      <c r="K464" s="211"/>
      <c r="L464" s="216"/>
      <c r="M464" s="217"/>
      <c r="N464" s="218"/>
      <c r="O464" s="218"/>
      <c r="P464" s="218"/>
      <c r="Q464" s="218"/>
      <c r="R464" s="218"/>
      <c r="S464" s="218"/>
      <c r="T464" s="219"/>
      <c r="AT464" s="220" t="s">
        <v>156</v>
      </c>
      <c r="AU464" s="220" t="s">
        <v>89</v>
      </c>
      <c r="AV464" s="14" t="s">
        <v>89</v>
      </c>
      <c r="AW464" s="14" t="s">
        <v>35</v>
      </c>
      <c r="AX464" s="14" t="s">
        <v>79</v>
      </c>
      <c r="AY464" s="220" t="s">
        <v>147</v>
      </c>
    </row>
    <row r="465" spans="1:65" s="14" customFormat="1">
      <c r="B465" s="210"/>
      <c r="C465" s="211"/>
      <c r="D465" s="201" t="s">
        <v>156</v>
      </c>
      <c r="E465" s="212" t="s">
        <v>1</v>
      </c>
      <c r="F465" s="213" t="s">
        <v>276</v>
      </c>
      <c r="G465" s="211"/>
      <c r="H465" s="214">
        <v>-11.712999999999999</v>
      </c>
      <c r="I465" s="215"/>
      <c r="J465" s="211"/>
      <c r="K465" s="211"/>
      <c r="L465" s="216"/>
      <c r="M465" s="217"/>
      <c r="N465" s="218"/>
      <c r="O465" s="218"/>
      <c r="P465" s="218"/>
      <c r="Q465" s="218"/>
      <c r="R465" s="218"/>
      <c r="S465" s="218"/>
      <c r="T465" s="219"/>
      <c r="AT465" s="220" t="s">
        <v>156</v>
      </c>
      <c r="AU465" s="220" t="s">
        <v>89</v>
      </c>
      <c r="AV465" s="14" t="s">
        <v>89</v>
      </c>
      <c r="AW465" s="14" t="s">
        <v>35</v>
      </c>
      <c r="AX465" s="14" t="s">
        <v>79</v>
      </c>
      <c r="AY465" s="220" t="s">
        <v>147</v>
      </c>
    </row>
    <row r="466" spans="1:65" s="14" customFormat="1">
      <c r="B466" s="210"/>
      <c r="C466" s="211"/>
      <c r="D466" s="201" t="s">
        <v>156</v>
      </c>
      <c r="E466" s="212" t="s">
        <v>1</v>
      </c>
      <c r="F466" s="213" t="s">
        <v>277</v>
      </c>
      <c r="G466" s="211"/>
      <c r="H466" s="214">
        <v>-11.813000000000001</v>
      </c>
      <c r="I466" s="215"/>
      <c r="J466" s="211"/>
      <c r="K466" s="211"/>
      <c r="L466" s="216"/>
      <c r="M466" s="217"/>
      <c r="N466" s="218"/>
      <c r="O466" s="218"/>
      <c r="P466" s="218"/>
      <c r="Q466" s="218"/>
      <c r="R466" s="218"/>
      <c r="S466" s="218"/>
      <c r="T466" s="219"/>
      <c r="AT466" s="220" t="s">
        <v>156</v>
      </c>
      <c r="AU466" s="220" t="s">
        <v>89</v>
      </c>
      <c r="AV466" s="14" t="s">
        <v>89</v>
      </c>
      <c r="AW466" s="14" t="s">
        <v>35</v>
      </c>
      <c r="AX466" s="14" t="s">
        <v>79</v>
      </c>
      <c r="AY466" s="220" t="s">
        <v>147</v>
      </c>
    </row>
    <row r="467" spans="1:65" s="14" customFormat="1">
      <c r="B467" s="210"/>
      <c r="C467" s="211"/>
      <c r="D467" s="201" t="s">
        <v>156</v>
      </c>
      <c r="E467" s="212" t="s">
        <v>1</v>
      </c>
      <c r="F467" s="213" t="s">
        <v>278</v>
      </c>
      <c r="G467" s="211"/>
      <c r="H467" s="214">
        <v>-4.3120000000000003</v>
      </c>
      <c r="I467" s="215"/>
      <c r="J467" s="211"/>
      <c r="K467" s="211"/>
      <c r="L467" s="216"/>
      <c r="M467" s="217"/>
      <c r="N467" s="218"/>
      <c r="O467" s="218"/>
      <c r="P467" s="218"/>
      <c r="Q467" s="218"/>
      <c r="R467" s="218"/>
      <c r="S467" s="218"/>
      <c r="T467" s="219"/>
      <c r="AT467" s="220" t="s">
        <v>156</v>
      </c>
      <c r="AU467" s="220" t="s">
        <v>89</v>
      </c>
      <c r="AV467" s="14" t="s">
        <v>89</v>
      </c>
      <c r="AW467" s="14" t="s">
        <v>35</v>
      </c>
      <c r="AX467" s="14" t="s">
        <v>79</v>
      </c>
      <c r="AY467" s="220" t="s">
        <v>147</v>
      </c>
    </row>
    <row r="468" spans="1:65" s="16" customFormat="1">
      <c r="B468" s="232"/>
      <c r="C468" s="233"/>
      <c r="D468" s="201" t="s">
        <v>156</v>
      </c>
      <c r="E468" s="234" t="s">
        <v>1</v>
      </c>
      <c r="F468" s="235" t="s">
        <v>244</v>
      </c>
      <c r="G468" s="233"/>
      <c r="H468" s="236">
        <v>160.53900000000002</v>
      </c>
      <c r="I468" s="237"/>
      <c r="J468" s="233"/>
      <c r="K468" s="233"/>
      <c r="L468" s="238"/>
      <c r="M468" s="239"/>
      <c r="N468" s="240"/>
      <c r="O468" s="240"/>
      <c r="P468" s="240"/>
      <c r="Q468" s="240"/>
      <c r="R468" s="240"/>
      <c r="S468" s="240"/>
      <c r="T468" s="241"/>
      <c r="AT468" s="242" t="s">
        <v>156</v>
      </c>
      <c r="AU468" s="242" t="s">
        <v>89</v>
      </c>
      <c r="AV468" s="16" t="s">
        <v>176</v>
      </c>
      <c r="AW468" s="16" t="s">
        <v>35</v>
      </c>
      <c r="AX468" s="16" t="s">
        <v>79</v>
      </c>
      <c r="AY468" s="242" t="s">
        <v>147</v>
      </c>
    </row>
    <row r="469" spans="1:65" s="15" customFormat="1">
      <c r="B469" s="221"/>
      <c r="C469" s="222"/>
      <c r="D469" s="201" t="s">
        <v>156</v>
      </c>
      <c r="E469" s="223" t="s">
        <v>1</v>
      </c>
      <c r="F469" s="224" t="s">
        <v>166</v>
      </c>
      <c r="G469" s="222"/>
      <c r="H469" s="225">
        <v>266.07899999999995</v>
      </c>
      <c r="I469" s="226"/>
      <c r="J469" s="222"/>
      <c r="K469" s="222"/>
      <c r="L469" s="227"/>
      <c r="M469" s="228"/>
      <c r="N469" s="229"/>
      <c r="O469" s="229"/>
      <c r="P469" s="229"/>
      <c r="Q469" s="229"/>
      <c r="R469" s="229"/>
      <c r="S469" s="229"/>
      <c r="T469" s="230"/>
      <c r="AT469" s="231" t="s">
        <v>156</v>
      </c>
      <c r="AU469" s="231" t="s">
        <v>89</v>
      </c>
      <c r="AV469" s="15" t="s">
        <v>154</v>
      </c>
      <c r="AW469" s="15" t="s">
        <v>35</v>
      </c>
      <c r="AX469" s="15" t="s">
        <v>87</v>
      </c>
      <c r="AY469" s="231" t="s">
        <v>147</v>
      </c>
    </row>
    <row r="470" spans="1:65" s="2" customFormat="1" ht="21.75" customHeight="1">
      <c r="A470" s="34"/>
      <c r="B470" s="35"/>
      <c r="C470" s="243" t="s">
        <v>338</v>
      </c>
      <c r="D470" s="243" t="s">
        <v>324</v>
      </c>
      <c r="E470" s="244" t="s">
        <v>339</v>
      </c>
      <c r="F470" s="245" t="s">
        <v>340</v>
      </c>
      <c r="G470" s="246" t="s">
        <v>152</v>
      </c>
      <c r="H470" s="247">
        <v>268.23200000000003</v>
      </c>
      <c r="I470" s="248"/>
      <c r="J470" s="249">
        <f>ROUND(I470*H470,2)</f>
        <v>0</v>
      </c>
      <c r="K470" s="245" t="s">
        <v>153</v>
      </c>
      <c r="L470" s="250"/>
      <c r="M470" s="251" t="s">
        <v>1</v>
      </c>
      <c r="N470" s="252" t="s">
        <v>44</v>
      </c>
      <c r="O470" s="71"/>
      <c r="P470" s="195">
        <f>O470*H470</f>
        <v>0</v>
      </c>
      <c r="Q470" s="195">
        <v>1.8E-3</v>
      </c>
      <c r="R470" s="195">
        <f>Q470*H470</f>
        <v>0.48281760000000001</v>
      </c>
      <c r="S470" s="195">
        <v>0</v>
      </c>
      <c r="T470" s="196">
        <f>S470*H470</f>
        <v>0</v>
      </c>
      <c r="U470" s="34"/>
      <c r="V470" s="34"/>
      <c r="W470" s="34"/>
      <c r="X470" s="34"/>
      <c r="Y470" s="34"/>
      <c r="Z470" s="34"/>
      <c r="AA470" s="34"/>
      <c r="AB470" s="34"/>
      <c r="AC470" s="34"/>
      <c r="AD470" s="34"/>
      <c r="AE470" s="34"/>
      <c r="AR470" s="197" t="s">
        <v>208</v>
      </c>
      <c r="AT470" s="197" t="s">
        <v>324</v>
      </c>
      <c r="AU470" s="197" t="s">
        <v>89</v>
      </c>
      <c r="AY470" s="18" t="s">
        <v>147</v>
      </c>
      <c r="BE470" s="198">
        <f>IF(N470="základní",J470,0)</f>
        <v>0</v>
      </c>
      <c r="BF470" s="198">
        <f>IF(N470="snížená",J470,0)</f>
        <v>0</v>
      </c>
      <c r="BG470" s="198">
        <f>IF(N470="zákl. přenesená",J470,0)</f>
        <v>0</v>
      </c>
      <c r="BH470" s="198">
        <f>IF(N470="sníž. přenesená",J470,0)</f>
        <v>0</v>
      </c>
      <c r="BI470" s="198">
        <f>IF(N470="nulová",J470,0)</f>
        <v>0</v>
      </c>
      <c r="BJ470" s="18" t="s">
        <v>87</v>
      </c>
      <c r="BK470" s="198">
        <f>ROUND(I470*H470,2)</f>
        <v>0</v>
      </c>
      <c r="BL470" s="18" t="s">
        <v>154</v>
      </c>
      <c r="BM470" s="197" t="s">
        <v>341</v>
      </c>
    </row>
    <row r="471" spans="1:65" s="14" customFormat="1">
      <c r="B471" s="210"/>
      <c r="C471" s="211"/>
      <c r="D471" s="201" t="s">
        <v>156</v>
      </c>
      <c r="E471" s="212" t="s">
        <v>1</v>
      </c>
      <c r="F471" s="213" t="s">
        <v>342</v>
      </c>
      <c r="G471" s="211"/>
      <c r="H471" s="214">
        <v>266.07900000000001</v>
      </c>
      <c r="I471" s="215"/>
      <c r="J471" s="211"/>
      <c r="K471" s="211"/>
      <c r="L471" s="216"/>
      <c r="M471" s="217"/>
      <c r="N471" s="218"/>
      <c r="O471" s="218"/>
      <c r="P471" s="218"/>
      <c r="Q471" s="218"/>
      <c r="R471" s="218"/>
      <c r="S471" s="218"/>
      <c r="T471" s="219"/>
      <c r="AT471" s="220" t="s">
        <v>156</v>
      </c>
      <c r="AU471" s="220" t="s">
        <v>89</v>
      </c>
      <c r="AV471" s="14" t="s">
        <v>89</v>
      </c>
      <c r="AW471" s="14" t="s">
        <v>35</v>
      </c>
      <c r="AX471" s="14" t="s">
        <v>79</v>
      </c>
      <c r="AY471" s="220" t="s">
        <v>147</v>
      </c>
    </row>
    <row r="472" spans="1:65" s="14" customFormat="1">
      <c r="B472" s="210"/>
      <c r="C472" s="211"/>
      <c r="D472" s="201" t="s">
        <v>156</v>
      </c>
      <c r="E472" s="212" t="s">
        <v>1</v>
      </c>
      <c r="F472" s="213" t="s">
        <v>343</v>
      </c>
      <c r="G472" s="211"/>
      <c r="H472" s="214">
        <v>-10.62</v>
      </c>
      <c r="I472" s="215"/>
      <c r="J472" s="211"/>
      <c r="K472" s="211"/>
      <c r="L472" s="216"/>
      <c r="M472" s="217"/>
      <c r="N472" s="218"/>
      <c r="O472" s="218"/>
      <c r="P472" s="218"/>
      <c r="Q472" s="218"/>
      <c r="R472" s="218"/>
      <c r="S472" s="218"/>
      <c r="T472" s="219"/>
      <c r="AT472" s="220" t="s">
        <v>156</v>
      </c>
      <c r="AU472" s="220" t="s">
        <v>89</v>
      </c>
      <c r="AV472" s="14" t="s">
        <v>89</v>
      </c>
      <c r="AW472" s="14" t="s">
        <v>35</v>
      </c>
      <c r="AX472" s="14" t="s">
        <v>79</v>
      </c>
      <c r="AY472" s="220" t="s">
        <v>147</v>
      </c>
    </row>
    <row r="473" spans="1:65" s="15" customFormat="1">
      <c r="B473" s="221"/>
      <c r="C473" s="222"/>
      <c r="D473" s="201" t="s">
        <v>156</v>
      </c>
      <c r="E473" s="223" t="s">
        <v>1</v>
      </c>
      <c r="F473" s="224" t="s">
        <v>166</v>
      </c>
      <c r="G473" s="222"/>
      <c r="H473" s="225">
        <v>255.459</v>
      </c>
      <c r="I473" s="226"/>
      <c r="J473" s="222"/>
      <c r="K473" s="222"/>
      <c r="L473" s="227"/>
      <c r="M473" s="228"/>
      <c r="N473" s="229"/>
      <c r="O473" s="229"/>
      <c r="P473" s="229"/>
      <c r="Q473" s="229"/>
      <c r="R473" s="229"/>
      <c r="S473" s="229"/>
      <c r="T473" s="230"/>
      <c r="AT473" s="231" t="s">
        <v>156</v>
      </c>
      <c r="AU473" s="231" t="s">
        <v>89</v>
      </c>
      <c r="AV473" s="15" t="s">
        <v>154</v>
      </c>
      <c r="AW473" s="15" t="s">
        <v>35</v>
      </c>
      <c r="AX473" s="15" t="s">
        <v>87</v>
      </c>
      <c r="AY473" s="231" t="s">
        <v>147</v>
      </c>
    </row>
    <row r="474" spans="1:65" s="14" customFormat="1">
      <c r="B474" s="210"/>
      <c r="C474" s="211"/>
      <c r="D474" s="201" t="s">
        <v>156</v>
      </c>
      <c r="E474" s="211"/>
      <c r="F474" s="213" t="s">
        <v>344</v>
      </c>
      <c r="G474" s="211"/>
      <c r="H474" s="214">
        <v>268.23200000000003</v>
      </c>
      <c r="I474" s="215"/>
      <c r="J474" s="211"/>
      <c r="K474" s="211"/>
      <c r="L474" s="216"/>
      <c r="M474" s="217"/>
      <c r="N474" s="218"/>
      <c r="O474" s="218"/>
      <c r="P474" s="218"/>
      <c r="Q474" s="218"/>
      <c r="R474" s="218"/>
      <c r="S474" s="218"/>
      <c r="T474" s="219"/>
      <c r="AT474" s="220" t="s">
        <v>156</v>
      </c>
      <c r="AU474" s="220" t="s">
        <v>89</v>
      </c>
      <c r="AV474" s="14" t="s">
        <v>89</v>
      </c>
      <c r="AW474" s="14" t="s">
        <v>4</v>
      </c>
      <c r="AX474" s="14" t="s">
        <v>87</v>
      </c>
      <c r="AY474" s="220" t="s">
        <v>147</v>
      </c>
    </row>
    <row r="475" spans="1:65" s="2" customFormat="1" ht="24.2" customHeight="1">
      <c r="A475" s="34"/>
      <c r="B475" s="35"/>
      <c r="C475" s="243" t="s">
        <v>345</v>
      </c>
      <c r="D475" s="243" t="s">
        <v>324</v>
      </c>
      <c r="E475" s="244" t="s">
        <v>346</v>
      </c>
      <c r="F475" s="245" t="s">
        <v>347</v>
      </c>
      <c r="G475" s="246" t="s">
        <v>152</v>
      </c>
      <c r="H475" s="247">
        <v>11.151</v>
      </c>
      <c r="I475" s="248"/>
      <c r="J475" s="249">
        <f>ROUND(I475*H475,2)</f>
        <v>0</v>
      </c>
      <c r="K475" s="245" t="s">
        <v>1</v>
      </c>
      <c r="L475" s="250"/>
      <c r="M475" s="251" t="s">
        <v>1</v>
      </c>
      <c r="N475" s="252" t="s">
        <v>44</v>
      </c>
      <c r="O475" s="71"/>
      <c r="P475" s="195">
        <f>O475*H475</f>
        <v>0</v>
      </c>
      <c r="Q475" s="195">
        <v>1.9E-2</v>
      </c>
      <c r="R475" s="195">
        <f>Q475*H475</f>
        <v>0.211869</v>
      </c>
      <c r="S475" s="195">
        <v>0</v>
      </c>
      <c r="T475" s="196">
        <f>S475*H475</f>
        <v>0</v>
      </c>
      <c r="U475" s="34"/>
      <c r="V475" s="34"/>
      <c r="W475" s="34"/>
      <c r="X475" s="34"/>
      <c r="Y475" s="34"/>
      <c r="Z475" s="34"/>
      <c r="AA475" s="34"/>
      <c r="AB475" s="34"/>
      <c r="AC475" s="34"/>
      <c r="AD475" s="34"/>
      <c r="AE475" s="34"/>
      <c r="AR475" s="197" t="s">
        <v>208</v>
      </c>
      <c r="AT475" s="197" t="s">
        <v>324</v>
      </c>
      <c r="AU475" s="197" t="s">
        <v>89</v>
      </c>
      <c r="AY475" s="18" t="s">
        <v>147</v>
      </c>
      <c r="BE475" s="198">
        <f>IF(N475="základní",J475,0)</f>
        <v>0</v>
      </c>
      <c r="BF475" s="198">
        <f>IF(N475="snížená",J475,0)</f>
        <v>0</v>
      </c>
      <c r="BG475" s="198">
        <f>IF(N475="zákl. přenesená",J475,0)</f>
        <v>0</v>
      </c>
      <c r="BH475" s="198">
        <f>IF(N475="sníž. přenesená",J475,0)</f>
        <v>0</v>
      </c>
      <c r="BI475" s="198">
        <f>IF(N475="nulová",J475,0)</f>
        <v>0</v>
      </c>
      <c r="BJ475" s="18" t="s">
        <v>87</v>
      </c>
      <c r="BK475" s="198">
        <f>ROUND(I475*H475,2)</f>
        <v>0</v>
      </c>
      <c r="BL475" s="18" t="s">
        <v>154</v>
      </c>
      <c r="BM475" s="197" t="s">
        <v>348</v>
      </c>
    </row>
    <row r="476" spans="1:65" s="13" customFormat="1">
      <c r="B476" s="199"/>
      <c r="C476" s="200"/>
      <c r="D476" s="201" t="s">
        <v>156</v>
      </c>
      <c r="E476" s="202" t="s">
        <v>1</v>
      </c>
      <c r="F476" s="203" t="s">
        <v>349</v>
      </c>
      <c r="G476" s="200"/>
      <c r="H476" s="202" t="s">
        <v>1</v>
      </c>
      <c r="I476" s="204"/>
      <c r="J476" s="200"/>
      <c r="K476" s="200"/>
      <c r="L476" s="205"/>
      <c r="M476" s="206"/>
      <c r="N476" s="207"/>
      <c r="O476" s="207"/>
      <c r="P476" s="207"/>
      <c r="Q476" s="207"/>
      <c r="R476" s="207"/>
      <c r="S476" s="207"/>
      <c r="T476" s="208"/>
      <c r="AT476" s="209" t="s">
        <v>156</v>
      </c>
      <c r="AU476" s="209" t="s">
        <v>89</v>
      </c>
      <c r="AV476" s="13" t="s">
        <v>87</v>
      </c>
      <c r="AW476" s="13" t="s">
        <v>35</v>
      </c>
      <c r="AX476" s="13" t="s">
        <v>79</v>
      </c>
      <c r="AY476" s="209" t="s">
        <v>147</v>
      </c>
    </row>
    <row r="477" spans="1:65" s="13" customFormat="1">
      <c r="B477" s="199"/>
      <c r="C477" s="200"/>
      <c r="D477" s="201" t="s">
        <v>156</v>
      </c>
      <c r="E477" s="202" t="s">
        <v>1</v>
      </c>
      <c r="F477" s="203" t="s">
        <v>252</v>
      </c>
      <c r="G477" s="200"/>
      <c r="H477" s="202" t="s">
        <v>1</v>
      </c>
      <c r="I477" s="204"/>
      <c r="J477" s="200"/>
      <c r="K477" s="200"/>
      <c r="L477" s="205"/>
      <c r="M477" s="206"/>
      <c r="N477" s="207"/>
      <c r="O477" s="207"/>
      <c r="P477" s="207"/>
      <c r="Q477" s="207"/>
      <c r="R477" s="207"/>
      <c r="S477" s="207"/>
      <c r="T477" s="208"/>
      <c r="AT477" s="209" t="s">
        <v>156</v>
      </c>
      <c r="AU477" s="209" t="s">
        <v>89</v>
      </c>
      <c r="AV477" s="13" t="s">
        <v>87</v>
      </c>
      <c r="AW477" s="13" t="s">
        <v>35</v>
      </c>
      <c r="AX477" s="13" t="s">
        <v>79</v>
      </c>
      <c r="AY477" s="209" t="s">
        <v>147</v>
      </c>
    </row>
    <row r="478" spans="1:65" s="13" customFormat="1">
      <c r="B478" s="199"/>
      <c r="C478" s="200"/>
      <c r="D478" s="201" t="s">
        <v>156</v>
      </c>
      <c r="E478" s="202" t="s">
        <v>1</v>
      </c>
      <c r="F478" s="203" t="s">
        <v>350</v>
      </c>
      <c r="G478" s="200"/>
      <c r="H478" s="202" t="s">
        <v>1</v>
      </c>
      <c r="I478" s="204"/>
      <c r="J478" s="200"/>
      <c r="K478" s="200"/>
      <c r="L478" s="205"/>
      <c r="M478" s="206"/>
      <c r="N478" s="207"/>
      <c r="O478" s="207"/>
      <c r="P478" s="207"/>
      <c r="Q478" s="207"/>
      <c r="R478" s="207"/>
      <c r="S478" s="207"/>
      <c r="T478" s="208"/>
      <c r="AT478" s="209" t="s">
        <v>156</v>
      </c>
      <c r="AU478" s="209" t="s">
        <v>89</v>
      </c>
      <c r="AV478" s="13" t="s">
        <v>87</v>
      </c>
      <c r="AW478" s="13" t="s">
        <v>35</v>
      </c>
      <c r="AX478" s="13" t="s">
        <v>79</v>
      </c>
      <c r="AY478" s="209" t="s">
        <v>147</v>
      </c>
    </row>
    <row r="479" spans="1:65" s="14" customFormat="1">
      <c r="B479" s="210"/>
      <c r="C479" s="211"/>
      <c r="D479" s="201" t="s">
        <v>156</v>
      </c>
      <c r="E479" s="212" t="s">
        <v>1</v>
      </c>
      <c r="F479" s="213" t="s">
        <v>351</v>
      </c>
      <c r="G479" s="211"/>
      <c r="H479" s="214">
        <v>10.62</v>
      </c>
      <c r="I479" s="215"/>
      <c r="J479" s="211"/>
      <c r="K479" s="211"/>
      <c r="L479" s="216"/>
      <c r="M479" s="217"/>
      <c r="N479" s="218"/>
      <c r="O479" s="218"/>
      <c r="P479" s="218"/>
      <c r="Q479" s="218"/>
      <c r="R479" s="218"/>
      <c r="S479" s="218"/>
      <c r="T479" s="219"/>
      <c r="AT479" s="220" t="s">
        <v>156</v>
      </c>
      <c r="AU479" s="220" t="s">
        <v>89</v>
      </c>
      <c r="AV479" s="14" t="s">
        <v>89</v>
      </c>
      <c r="AW479" s="14" t="s">
        <v>35</v>
      </c>
      <c r="AX479" s="14" t="s">
        <v>79</v>
      </c>
      <c r="AY479" s="220" t="s">
        <v>147</v>
      </c>
    </row>
    <row r="480" spans="1:65" s="15" customFormat="1">
      <c r="B480" s="221"/>
      <c r="C480" s="222"/>
      <c r="D480" s="201" t="s">
        <v>156</v>
      </c>
      <c r="E480" s="223" t="s">
        <v>1</v>
      </c>
      <c r="F480" s="224" t="s">
        <v>166</v>
      </c>
      <c r="G480" s="222"/>
      <c r="H480" s="225">
        <v>10.62</v>
      </c>
      <c r="I480" s="226"/>
      <c r="J480" s="222"/>
      <c r="K480" s="222"/>
      <c r="L480" s="227"/>
      <c r="M480" s="228"/>
      <c r="N480" s="229"/>
      <c r="O480" s="229"/>
      <c r="P480" s="229"/>
      <c r="Q480" s="229"/>
      <c r="R480" s="229"/>
      <c r="S480" s="229"/>
      <c r="T480" s="230"/>
      <c r="AT480" s="231" t="s">
        <v>156</v>
      </c>
      <c r="AU480" s="231" t="s">
        <v>89</v>
      </c>
      <c r="AV480" s="15" t="s">
        <v>154</v>
      </c>
      <c r="AW480" s="15" t="s">
        <v>35</v>
      </c>
      <c r="AX480" s="15" t="s">
        <v>87</v>
      </c>
      <c r="AY480" s="231" t="s">
        <v>147</v>
      </c>
    </row>
    <row r="481" spans="1:65" s="14" customFormat="1">
      <c r="B481" s="210"/>
      <c r="C481" s="211"/>
      <c r="D481" s="201" t="s">
        <v>156</v>
      </c>
      <c r="E481" s="211"/>
      <c r="F481" s="213" t="s">
        <v>352</v>
      </c>
      <c r="G481" s="211"/>
      <c r="H481" s="214">
        <v>11.151</v>
      </c>
      <c r="I481" s="215"/>
      <c r="J481" s="211"/>
      <c r="K481" s="211"/>
      <c r="L481" s="216"/>
      <c r="M481" s="217"/>
      <c r="N481" s="218"/>
      <c r="O481" s="218"/>
      <c r="P481" s="218"/>
      <c r="Q481" s="218"/>
      <c r="R481" s="218"/>
      <c r="S481" s="218"/>
      <c r="T481" s="219"/>
      <c r="AT481" s="220" t="s">
        <v>156</v>
      </c>
      <c r="AU481" s="220" t="s">
        <v>89</v>
      </c>
      <c r="AV481" s="14" t="s">
        <v>89</v>
      </c>
      <c r="AW481" s="14" t="s">
        <v>4</v>
      </c>
      <c r="AX481" s="14" t="s">
        <v>87</v>
      </c>
      <c r="AY481" s="220" t="s">
        <v>147</v>
      </c>
    </row>
    <row r="482" spans="1:65" s="2" customFormat="1" ht="66.75" customHeight="1">
      <c r="A482" s="34"/>
      <c r="B482" s="35"/>
      <c r="C482" s="186" t="s">
        <v>353</v>
      </c>
      <c r="D482" s="186" t="s">
        <v>149</v>
      </c>
      <c r="E482" s="187" t="s">
        <v>354</v>
      </c>
      <c r="F482" s="188" t="s">
        <v>355</v>
      </c>
      <c r="G482" s="189" t="s">
        <v>152</v>
      </c>
      <c r="H482" s="190">
        <v>138.30199999999999</v>
      </c>
      <c r="I482" s="191"/>
      <c r="J482" s="192">
        <f>ROUND(I482*H482,2)</f>
        <v>0</v>
      </c>
      <c r="K482" s="188" t="s">
        <v>153</v>
      </c>
      <c r="L482" s="39"/>
      <c r="M482" s="193" t="s">
        <v>1</v>
      </c>
      <c r="N482" s="194" t="s">
        <v>44</v>
      </c>
      <c r="O482" s="71"/>
      <c r="P482" s="195">
        <f>O482*H482</f>
        <v>0</v>
      </c>
      <c r="Q482" s="195">
        <v>8.5961600000000003E-3</v>
      </c>
      <c r="R482" s="195">
        <f>Q482*H482</f>
        <v>1.1888661203199999</v>
      </c>
      <c r="S482" s="195">
        <v>0</v>
      </c>
      <c r="T482" s="196">
        <f>S482*H482</f>
        <v>0</v>
      </c>
      <c r="U482" s="34"/>
      <c r="V482" s="34"/>
      <c r="W482" s="34"/>
      <c r="X482" s="34"/>
      <c r="Y482" s="34"/>
      <c r="Z482" s="34"/>
      <c r="AA482" s="34"/>
      <c r="AB482" s="34"/>
      <c r="AC482" s="34"/>
      <c r="AD482" s="34"/>
      <c r="AE482" s="34"/>
      <c r="AR482" s="197" t="s">
        <v>154</v>
      </c>
      <c r="AT482" s="197" t="s">
        <v>149</v>
      </c>
      <c r="AU482" s="197" t="s">
        <v>89</v>
      </c>
      <c r="AY482" s="18" t="s">
        <v>147</v>
      </c>
      <c r="BE482" s="198">
        <f>IF(N482="základní",J482,0)</f>
        <v>0</v>
      </c>
      <c r="BF482" s="198">
        <f>IF(N482="snížená",J482,0)</f>
        <v>0</v>
      </c>
      <c r="BG482" s="198">
        <f>IF(N482="zákl. přenesená",J482,0)</f>
        <v>0</v>
      </c>
      <c r="BH482" s="198">
        <f>IF(N482="sníž. přenesená",J482,0)</f>
        <v>0</v>
      </c>
      <c r="BI482" s="198">
        <f>IF(N482="nulová",J482,0)</f>
        <v>0</v>
      </c>
      <c r="BJ482" s="18" t="s">
        <v>87</v>
      </c>
      <c r="BK482" s="198">
        <f>ROUND(I482*H482,2)</f>
        <v>0</v>
      </c>
      <c r="BL482" s="18" t="s">
        <v>154</v>
      </c>
      <c r="BM482" s="197" t="s">
        <v>356</v>
      </c>
    </row>
    <row r="483" spans="1:65" s="13" customFormat="1">
      <c r="B483" s="199"/>
      <c r="C483" s="200"/>
      <c r="D483" s="201" t="s">
        <v>156</v>
      </c>
      <c r="E483" s="202" t="s">
        <v>1</v>
      </c>
      <c r="F483" s="203" t="s">
        <v>280</v>
      </c>
      <c r="G483" s="200"/>
      <c r="H483" s="202" t="s">
        <v>1</v>
      </c>
      <c r="I483" s="204"/>
      <c r="J483" s="200"/>
      <c r="K483" s="200"/>
      <c r="L483" s="205"/>
      <c r="M483" s="206"/>
      <c r="N483" s="207"/>
      <c r="O483" s="207"/>
      <c r="P483" s="207"/>
      <c r="Q483" s="207"/>
      <c r="R483" s="207"/>
      <c r="S483" s="207"/>
      <c r="T483" s="208"/>
      <c r="AT483" s="209" t="s">
        <v>156</v>
      </c>
      <c r="AU483" s="209" t="s">
        <v>89</v>
      </c>
      <c r="AV483" s="13" t="s">
        <v>87</v>
      </c>
      <c r="AW483" s="13" t="s">
        <v>35</v>
      </c>
      <c r="AX483" s="13" t="s">
        <v>79</v>
      </c>
      <c r="AY483" s="209" t="s">
        <v>147</v>
      </c>
    </row>
    <row r="484" spans="1:65" s="13" customFormat="1">
      <c r="B484" s="199"/>
      <c r="C484" s="200"/>
      <c r="D484" s="201" t="s">
        <v>156</v>
      </c>
      <c r="E484" s="202" t="s">
        <v>1</v>
      </c>
      <c r="F484" s="203" t="s">
        <v>257</v>
      </c>
      <c r="G484" s="200"/>
      <c r="H484" s="202" t="s">
        <v>1</v>
      </c>
      <c r="I484" s="204"/>
      <c r="J484" s="200"/>
      <c r="K484" s="200"/>
      <c r="L484" s="205"/>
      <c r="M484" s="206"/>
      <c r="N484" s="207"/>
      <c r="O484" s="207"/>
      <c r="P484" s="207"/>
      <c r="Q484" s="207"/>
      <c r="R484" s="207"/>
      <c r="S484" s="207"/>
      <c r="T484" s="208"/>
      <c r="AT484" s="209" t="s">
        <v>156</v>
      </c>
      <c r="AU484" s="209" t="s">
        <v>89</v>
      </c>
      <c r="AV484" s="13" t="s">
        <v>87</v>
      </c>
      <c r="AW484" s="13" t="s">
        <v>35</v>
      </c>
      <c r="AX484" s="13" t="s">
        <v>79</v>
      </c>
      <c r="AY484" s="209" t="s">
        <v>147</v>
      </c>
    </row>
    <row r="485" spans="1:65" s="14" customFormat="1">
      <c r="B485" s="210"/>
      <c r="C485" s="211"/>
      <c r="D485" s="201" t="s">
        <v>156</v>
      </c>
      <c r="E485" s="212" t="s">
        <v>1</v>
      </c>
      <c r="F485" s="213" t="s">
        <v>281</v>
      </c>
      <c r="G485" s="211"/>
      <c r="H485" s="214">
        <v>47.27</v>
      </c>
      <c r="I485" s="215"/>
      <c r="J485" s="211"/>
      <c r="K485" s="211"/>
      <c r="L485" s="216"/>
      <c r="M485" s="217"/>
      <c r="N485" s="218"/>
      <c r="O485" s="218"/>
      <c r="P485" s="218"/>
      <c r="Q485" s="218"/>
      <c r="R485" s="218"/>
      <c r="S485" s="218"/>
      <c r="T485" s="219"/>
      <c r="AT485" s="220" t="s">
        <v>156</v>
      </c>
      <c r="AU485" s="220" t="s">
        <v>89</v>
      </c>
      <c r="AV485" s="14" t="s">
        <v>89</v>
      </c>
      <c r="AW485" s="14" t="s">
        <v>35</v>
      </c>
      <c r="AX485" s="14" t="s">
        <v>79</v>
      </c>
      <c r="AY485" s="220" t="s">
        <v>147</v>
      </c>
    </row>
    <row r="486" spans="1:65" s="16" customFormat="1">
      <c r="B486" s="232"/>
      <c r="C486" s="233"/>
      <c r="D486" s="201" t="s">
        <v>156</v>
      </c>
      <c r="E486" s="234" t="s">
        <v>1</v>
      </c>
      <c r="F486" s="235" t="s">
        <v>244</v>
      </c>
      <c r="G486" s="233"/>
      <c r="H486" s="236">
        <v>47.27</v>
      </c>
      <c r="I486" s="237"/>
      <c r="J486" s="233"/>
      <c r="K486" s="233"/>
      <c r="L486" s="238"/>
      <c r="M486" s="239"/>
      <c r="N486" s="240"/>
      <c r="O486" s="240"/>
      <c r="P486" s="240"/>
      <c r="Q486" s="240"/>
      <c r="R486" s="240"/>
      <c r="S486" s="240"/>
      <c r="T486" s="241"/>
      <c r="AT486" s="242" t="s">
        <v>156</v>
      </c>
      <c r="AU486" s="242" t="s">
        <v>89</v>
      </c>
      <c r="AV486" s="16" t="s">
        <v>176</v>
      </c>
      <c r="AW486" s="16" t="s">
        <v>35</v>
      </c>
      <c r="AX486" s="16" t="s">
        <v>79</v>
      </c>
      <c r="AY486" s="242" t="s">
        <v>147</v>
      </c>
    </row>
    <row r="487" spans="1:65" s="13" customFormat="1">
      <c r="B487" s="199"/>
      <c r="C487" s="200"/>
      <c r="D487" s="201" t="s">
        <v>156</v>
      </c>
      <c r="E487" s="202" t="s">
        <v>1</v>
      </c>
      <c r="F487" s="203" t="s">
        <v>162</v>
      </c>
      <c r="G487" s="200"/>
      <c r="H487" s="202" t="s">
        <v>1</v>
      </c>
      <c r="I487" s="204"/>
      <c r="J487" s="200"/>
      <c r="K487" s="200"/>
      <c r="L487" s="205"/>
      <c r="M487" s="206"/>
      <c r="N487" s="207"/>
      <c r="O487" s="207"/>
      <c r="P487" s="207"/>
      <c r="Q487" s="207"/>
      <c r="R487" s="207"/>
      <c r="S487" s="207"/>
      <c r="T487" s="208"/>
      <c r="AT487" s="209" t="s">
        <v>156</v>
      </c>
      <c r="AU487" s="209" t="s">
        <v>89</v>
      </c>
      <c r="AV487" s="13" t="s">
        <v>87</v>
      </c>
      <c r="AW487" s="13" t="s">
        <v>35</v>
      </c>
      <c r="AX487" s="13" t="s">
        <v>79</v>
      </c>
      <c r="AY487" s="209" t="s">
        <v>147</v>
      </c>
    </row>
    <row r="488" spans="1:65" s="13" customFormat="1">
      <c r="B488" s="199"/>
      <c r="C488" s="200"/>
      <c r="D488" s="201" t="s">
        <v>156</v>
      </c>
      <c r="E488" s="202" t="s">
        <v>1</v>
      </c>
      <c r="F488" s="203" t="s">
        <v>257</v>
      </c>
      <c r="G488" s="200"/>
      <c r="H488" s="202" t="s">
        <v>1</v>
      </c>
      <c r="I488" s="204"/>
      <c r="J488" s="200"/>
      <c r="K488" s="200"/>
      <c r="L488" s="205"/>
      <c r="M488" s="206"/>
      <c r="N488" s="207"/>
      <c r="O488" s="207"/>
      <c r="P488" s="207"/>
      <c r="Q488" s="207"/>
      <c r="R488" s="207"/>
      <c r="S488" s="207"/>
      <c r="T488" s="208"/>
      <c r="AT488" s="209" t="s">
        <v>156</v>
      </c>
      <c r="AU488" s="209" t="s">
        <v>89</v>
      </c>
      <c r="AV488" s="13" t="s">
        <v>87</v>
      </c>
      <c r="AW488" s="13" t="s">
        <v>35</v>
      </c>
      <c r="AX488" s="13" t="s">
        <v>79</v>
      </c>
      <c r="AY488" s="209" t="s">
        <v>147</v>
      </c>
    </row>
    <row r="489" spans="1:65" s="14" customFormat="1">
      <c r="B489" s="210"/>
      <c r="C489" s="211"/>
      <c r="D489" s="201" t="s">
        <v>156</v>
      </c>
      <c r="E489" s="212" t="s">
        <v>1</v>
      </c>
      <c r="F489" s="213" t="s">
        <v>282</v>
      </c>
      <c r="G489" s="211"/>
      <c r="H489" s="214">
        <v>54.7</v>
      </c>
      <c r="I489" s="215"/>
      <c r="J489" s="211"/>
      <c r="K489" s="211"/>
      <c r="L489" s="216"/>
      <c r="M489" s="217"/>
      <c r="N489" s="218"/>
      <c r="O489" s="218"/>
      <c r="P489" s="218"/>
      <c r="Q489" s="218"/>
      <c r="R489" s="218"/>
      <c r="S489" s="218"/>
      <c r="T489" s="219"/>
      <c r="AT489" s="220" t="s">
        <v>156</v>
      </c>
      <c r="AU489" s="220" t="s">
        <v>89</v>
      </c>
      <c r="AV489" s="14" t="s">
        <v>89</v>
      </c>
      <c r="AW489" s="14" t="s">
        <v>35</v>
      </c>
      <c r="AX489" s="14" t="s">
        <v>79</v>
      </c>
      <c r="AY489" s="220" t="s">
        <v>147</v>
      </c>
    </row>
    <row r="490" spans="1:65" s="14" customFormat="1">
      <c r="B490" s="210"/>
      <c r="C490" s="211"/>
      <c r="D490" s="201" t="s">
        <v>156</v>
      </c>
      <c r="E490" s="212" t="s">
        <v>1</v>
      </c>
      <c r="F490" s="213" t="s">
        <v>283</v>
      </c>
      <c r="G490" s="211"/>
      <c r="H490" s="214">
        <v>-1.9550000000000001</v>
      </c>
      <c r="I490" s="215"/>
      <c r="J490" s="211"/>
      <c r="K490" s="211"/>
      <c r="L490" s="216"/>
      <c r="M490" s="217"/>
      <c r="N490" s="218"/>
      <c r="O490" s="218"/>
      <c r="P490" s="218"/>
      <c r="Q490" s="218"/>
      <c r="R490" s="218"/>
      <c r="S490" s="218"/>
      <c r="T490" s="219"/>
      <c r="AT490" s="220" t="s">
        <v>156</v>
      </c>
      <c r="AU490" s="220" t="s">
        <v>89</v>
      </c>
      <c r="AV490" s="14" t="s">
        <v>89</v>
      </c>
      <c r="AW490" s="14" t="s">
        <v>35</v>
      </c>
      <c r="AX490" s="14" t="s">
        <v>79</v>
      </c>
      <c r="AY490" s="220" t="s">
        <v>147</v>
      </c>
    </row>
    <row r="491" spans="1:65" s="14" customFormat="1">
      <c r="B491" s="210"/>
      <c r="C491" s="211"/>
      <c r="D491" s="201" t="s">
        <v>156</v>
      </c>
      <c r="E491" s="212" t="s">
        <v>1</v>
      </c>
      <c r="F491" s="213" t="s">
        <v>284</v>
      </c>
      <c r="G491" s="211"/>
      <c r="H491" s="214">
        <v>-2.7949999999999999</v>
      </c>
      <c r="I491" s="215"/>
      <c r="J491" s="211"/>
      <c r="K491" s="211"/>
      <c r="L491" s="216"/>
      <c r="M491" s="217"/>
      <c r="N491" s="218"/>
      <c r="O491" s="218"/>
      <c r="P491" s="218"/>
      <c r="Q491" s="218"/>
      <c r="R491" s="218"/>
      <c r="S491" s="218"/>
      <c r="T491" s="219"/>
      <c r="AT491" s="220" t="s">
        <v>156</v>
      </c>
      <c r="AU491" s="220" t="s">
        <v>89</v>
      </c>
      <c r="AV491" s="14" t="s">
        <v>89</v>
      </c>
      <c r="AW491" s="14" t="s">
        <v>35</v>
      </c>
      <c r="AX491" s="14" t="s">
        <v>79</v>
      </c>
      <c r="AY491" s="220" t="s">
        <v>147</v>
      </c>
    </row>
    <row r="492" spans="1:65" s="14" customFormat="1">
      <c r="B492" s="210"/>
      <c r="C492" s="211"/>
      <c r="D492" s="201" t="s">
        <v>156</v>
      </c>
      <c r="E492" s="212" t="s">
        <v>1</v>
      </c>
      <c r="F492" s="213" t="s">
        <v>285</v>
      </c>
      <c r="G492" s="211"/>
      <c r="H492" s="214">
        <v>-2.1</v>
      </c>
      <c r="I492" s="215"/>
      <c r="J492" s="211"/>
      <c r="K492" s="211"/>
      <c r="L492" s="216"/>
      <c r="M492" s="217"/>
      <c r="N492" s="218"/>
      <c r="O492" s="218"/>
      <c r="P492" s="218"/>
      <c r="Q492" s="218"/>
      <c r="R492" s="218"/>
      <c r="S492" s="218"/>
      <c r="T492" s="219"/>
      <c r="AT492" s="220" t="s">
        <v>156</v>
      </c>
      <c r="AU492" s="220" t="s">
        <v>89</v>
      </c>
      <c r="AV492" s="14" t="s">
        <v>89</v>
      </c>
      <c r="AW492" s="14" t="s">
        <v>35</v>
      </c>
      <c r="AX492" s="14" t="s">
        <v>79</v>
      </c>
      <c r="AY492" s="220" t="s">
        <v>147</v>
      </c>
    </row>
    <row r="493" spans="1:65" s="16" customFormat="1">
      <c r="B493" s="232"/>
      <c r="C493" s="233"/>
      <c r="D493" s="201" t="s">
        <v>156</v>
      </c>
      <c r="E493" s="234" t="s">
        <v>1</v>
      </c>
      <c r="F493" s="235" t="s">
        <v>244</v>
      </c>
      <c r="G493" s="233"/>
      <c r="H493" s="236">
        <v>47.85</v>
      </c>
      <c r="I493" s="237"/>
      <c r="J493" s="233"/>
      <c r="K493" s="233"/>
      <c r="L493" s="238"/>
      <c r="M493" s="239"/>
      <c r="N493" s="240"/>
      <c r="O493" s="240"/>
      <c r="P493" s="240"/>
      <c r="Q493" s="240"/>
      <c r="R493" s="240"/>
      <c r="S493" s="240"/>
      <c r="T493" s="241"/>
      <c r="AT493" s="242" t="s">
        <v>156</v>
      </c>
      <c r="AU493" s="242" t="s">
        <v>89</v>
      </c>
      <c r="AV493" s="16" t="s">
        <v>176</v>
      </c>
      <c r="AW493" s="16" t="s">
        <v>35</v>
      </c>
      <c r="AX493" s="16" t="s">
        <v>79</v>
      </c>
      <c r="AY493" s="242" t="s">
        <v>147</v>
      </c>
    </row>
    <row r="494" spans="1:65" s="13" customFormat="1">
      <c r="B494" s="199"/>
      <c r="C494" s="200"/>
      <c r="D494" s="201" t="s">
        <v>156</v>
      </c>
      <c r="E494" s="202" t="s">
        <v>1</v>
      </c>
      <c r="F494" s="203" t="s">
        <v>164</v>
      </c>
      <c r="G494" s="200"/>
      <c r="H494" s="202" t="s">
        <v>1</v>
      </c>
      <c r="I494" s="204"/>
      <c r="J494" s="200"/>
      <c r="K494" s="200"/>
      <c r="L494" s="205"/>
      <c r="M494" s="206"/>
      <c r="N494" s="207"/>
      <c r="O494" s="207"/>
      <c r="P494" s="207"/>
      <c r="Q494" s="207"/>
      <c r="R494" s="207"/>
      <c r="S494" s="207"/>
      <c r="T494" s="208"/>
      <c r="AT494" s="209" t="s">
        <v>156</v>
      </c>
      <c r="AU494" s="209" t="s">
        <v>89</v>
      </c>
      <c r="AV494" s="13" t="s">
        <v>87</v>
      </c>
      <c r="AW494" s="13" t="s">
        <v>35</v>
      </c>
      <c r="AX494" s="13" t="s">
        <v>79</v>
      </c>
      <c r="AY494" s="209" t="s">
        <v>147</v>
      </c>
    </row>
    <row r="495" spans="1:65" s="13" customFormat="1">
      <c r="B495" s="199"/>
      <c r="C495" s="200"/>
      <c r="D495" s="201" t="s">
        <v>156</v>
      </c>
      <c r="E495" s="202" t="s">
        <v>1</v>
      </c>
      <c r="F495" s="203" t="s">
        <v>257</v>
      </c>
      <c r="G495" s="200"/>
      <c r="H495" s="202" t="s">
        <v>1</v>
      </c>
      <c r="I495" s="204"/>
      <c r="J495" s="200"/>
      <c r="K495" s="200"/>
      <c r="L495" s="205"/>
      <c r="M495" s="206"/>
      <c r="N495" s="207"/>
      <c r="O495" s="207"/>
      <c r="P495" s="207"/>
      <c r="Q495" s="207"/>
      <c r="R495" s="207"/>
      <c r="S495" s="207"/>
      <c r="T495" s="208"/>
      <c r="AT495" s="209" t="s">
        <v>156</v>
      </c>
      <c r="AU495" s="209" t="s">
        <v>89</v>
      </c>
      <c r="AV495" s="13" t="s">
        <v>87</v>
      </c>
      <c r="AW495" s="13" t="s">
        <v>35</v>
      </c>
      <c r="AX495" s="13" t="s">
        <v>79</v>
      </c>
      <c r="AY495" s="209" t="s">
        <v>147</v>
      </c>
    </row>
    <row r="496" spans="1:65" s="14" customFormat="1">
      <c r="B496" s="210"/>
      <c r="C496" s="211"/>
      <c r="D496" s="201" t="s">
        <v>156</v>
      </c>
      <c r="E496" s="212" t="s">
        <v>1</v>
      </c>
      <c r="F496" s="213" t="s">
        <v>286</v>
      </c>
      <c r="G496" s="211"/>
      <c r="H496" s="214">
        <v>54</v>
      </c>
      <c r="I496" s="215"/>
      <c r="J496" s="211"/>
      <c r="K496" s="211"/>
      <c r="L496" s="216"/>
      <c r="M496" s="217"/>
      <c r="N496" s="218"/>
      <c r="O496" s="218"/>
      <c r="P496" s="218"/>
      <c r="Q496" s="218"/>
      <c r="R496" s="218"/>
      <c r="S496" s="218"/>
      <c r="T496" s="219"/>
      <c r="AT496" s="220" t="s">
        <v>156</v>
      </c>
      <c r="AU496" s="220" t="s">
        <v>89</v>
      </c>
      <c r="AV496" s="14" t="s">
        <v>89</v>
      </c>
      <c r="AW496" s="14" t="s">
        <v>35</v>
      </c>
      <c r="AX496" s="14" t="s">
        <v>79</v>
      </c>
      <c r="AY496" s="220" t="s">
        <v>147</v>
      </c>
    </row>
    <row r="497" spans="1:65" s="14" customFormat="1">
      <c r="B497" s="210"/>
      <c r="C497" s="211"/>
      <c r="D497" s="201" t="s">
        <v>156</v>
      </c>
      <c r="E497" s="212" t="s">
        <v>1</v>
      </c>
      <c r="F497" s="213" t="s">
        <v>287</v>
      </c>
      <c r="G497" s="211"/>
      <c r="H497" s="214">
        <v>-2.2349999999999999</v>
      </c>
      <c r="I497" s="215"/>
      <c r="J497" s="211"/>
      <c r="K497" s="211"/>
      <c r="L497" s="216"/>
      <c r="M497" s="217"/>
      <c r="N497" s="218"/>
      <c r="O497" s="218"/>
      <c r="P497" s="218"/>
      <c r="Q497" s="218"/>
      <c r="R497" s="218"/>
      <c r="S497" s="218"/>
      <c r="T497" s="219"/>
      <c r="AT497" s="220" t="s">
        <v>156</v>
      </c>
      <c r="AU497" s="220" t="s">
        <v>89</v>
      </c>
      <c r="AV497" s="14" t="s">
        <v>89</v>
      </c>
      <c r="AW497" s="14" t="s">
        <v>35</v>
      </c>
      <c r="AX497" s="14" t="s">
        <v>79</v>
      </c>
      <c r="AY497" s="220" t="s">
        <v>147</v>
      </c>
    </row>
    <row r="498" spans="1:65" s="14" customFormat="1">
      <c r="B498" s="210"/>
      <c r="C498" s="211"/>
      <c r="D498" s="201" t="s">
        <v>156</v>
      </c>
      <c r="E498" s="212" t="s">
        <v>1</v>
      </c>
      <c r="F498" s="213" t="s">
        <v>288</v>
      </c>
      <c r="G498" s="211"/>
      <c r="H498" s="214">
        <v>-1.952</v>
      </c>
      <c r="I498" s="215"/>
      <c r="J498" s="211"/>
      <c r="K498" s="211"/>
      <c r="L498" s="216"/>
      <c r="M498" s="217"/>
      <c r="N498" s="218"/>
      <c r="O498" s="218"/>
      <c r="P498" s="218"/>
      <c r="Q498" s="218"/>
      <c r="R498" s="218"/>
      <c r="S498" s="218"/>
      <c r="T498" s="219"/>
      <c r="AT498" s="220" t="s">
        <v>156</v>
      </c>
      <c r="AU498" s="220" t="s">
        <v>89</v>
      </c>
      <c r="AV498" s="14" t="s">
        <v>89</v>
      </c>
      <c r="AW498" s="14" t="s">
        <v>35</v>
      </c>
      <c r="AX498" s="14" t="s">
        <v>79</v>
      </c>
      <c r="AY498" s="220" t="s">
        <v>147</v>
      </c>
    </row>
    <row r="499" spans="1:65" s="14" customFormat="1">
      <c r="B499" s="210"/>
      <c r="C499" s="211"/>
      <c r="D499" s="201" t="s">
        <v>156</v>
      </c>
      <c r="E499" s="212" t="s">
        <v>1</v>
      </c>
      <c r="F499" s="213" t="s">
        <v>289</v>
      </c>
      <c r="G499" s="211"/>
      <c r="H499" s="214">
        <v>-2.161</v>
      </c>
      <c r="I499" s="215"/>
      <c r="J499" s="211"/>
      <c r="K499" s="211"/>
      <c r="L499" s="216"/>
      <c r="M499" s="217"/>
      <c r="N499" s="218"/>
      <c r="O499" s="218"/>
      <c r="P499" s="218"/>
      <c r="Q499" s="218"/>
      <c r="R499" s="218"/>
      <c r="S499" s="218"/>
      <c r="T499" s="219"/>
      <c r="AT499" s="220" t="s">
        <v>156</v>
      </c>
      <c r="AU499" s="220" t="s">
        <v>89</v>
      </c>
      <c r="AV499" s="14" t="s">
        <v>89</v>
      </c>
      <c r="AW499" s="14" t="s">
        <v>35</v>
      </c>
      <c r="AX499" s="14" t="s">
        <v>79</v>
      </c>
      <c r="AY499" s="220" t="s">
        <v>147</v>
      </c>
    </row>
    <row r="500" spans="1:65" s="14" customFormat="1">
      <c r="B500" s="210"/>
      <c r="C500" s="211"/>
      <c r="D500" s="201" t="s">
        <v>156</v>
      </c>
      <c r="E500" s="212" t="s">
        <v>1</v>
      </c>
      <c r="F500" s="213" t="s">
        <v>290</v>
      </c>
      <c r="G500" s="211"/>
      <c r="H500" s="214">
        <v>-1.05</v>
      </c>
      <c r="I500" s="215"/>
      <c r="J500" s="211"/>
      <c r="K500" s="211"/>
      <c r="L500" s="216"/>
      <c r="M500" s="217"/>
      <c r="N500" s="218"/>
      <c r="O500" s="218"/>
      <c r="P500" s="218"/>
      <c r="Q500" s="218"/>
      <c r="R500" s="218"/>
      <c r="S500" s="218"/>
      <c r="T500" s="219"/>
      <c r="AT500" s="220" t="s">
        <v>156</v>
      </c>
      <c r="AU500" s="220" t="s">
        <v>89</v>
      </c>
      <c r="AV500" s="14" t="s">
        <v>89</v>
      </c>
      <c r="AW500" s="14" t="s">
        <v>35</v>
      </c>
      <c r="AX500" s="14" t="s">
        <v>79</v>
      </c>
      <c r="AY500" s="220" t="s">
        <v>147</v>
      </c>
    </row>
    <row r="501" spans="1:65" s="14" customFormat="1">
      <c r="B501" s="210"/>
      <c r="C501" s="211"/>
      <c r="D501" s="201" t="s">
        <v>156</v>
      </c>
      <c r="E501" s="212" t="s">
        <v>1</v>
      </c>
      <c r="F501" s="213" t="s">
        <v>291</v>
      </c>
      <c r="G501" s="211"/>
      <c r="H501" s="214">
        <v>-1.194</v>
      </c>
      <c r="I501" s="215"/>
      <c r="J501" s="211"/>
      <c r="K501" s="211"/>
      <c r="L501" s="216"/>
      <c r="M501" s="217"/>
      <c r="N501" s="218"/>
      <c r="O501" s="218"/>
      <c r="P501" s="218"/>
      <c r="Q501" s="218"/>
      <c r="R501" s="218"/>
      <c r="S501" s="218"/>
      <c r="T501" s="219"/>
      <c r="AT501" s="220" t="s">
        <v>156</v>
      </c>
      <c r="AU501" s="220" t="s">
        <v>89</v>
      </c>
      <c r="AV501" s="14" t="s">
        <v>89</v>
      </c>
      <c r="AW501" s="14" t="s">
        <v>35</v>
      </c>
      <c r="AX501" s="14" t="s">
        <v>79</v>
      </c>
      <c r="AY501" s="220" t="s">
        <v>147</v>
      </c>
    </row>
    <row r="502" spans="1:65" s="14" customFormat="1">
      <c r="B502" s="210"/>
      <c r="C502" s="211"/>
      <c r="D502" s="201" t="s">
        <v>156</v>
      </c>
      <c r="E502" s="212" t="s">
        <v>1</v>
      </c>
      <c r="F502" s="213" t="s">
        <v>292</v>
      </c>
      <c r="G502" s="211"/>
      <c r="H502" s="214">
        <v>-2.226</v>
      </c>
      <c r="I502" s="215"/>
      <c r="J502" s="211"/>
      <c r="K502" s="211"/>
      <c r="L502" s="216"/>
      <c r="M502" s="217"/>
      <c r="N502" s="218"/>
      <c r="O502" s="218"/>
      <c r="P502" s="218"/>
      <c r="Q502" s="218"/>
      <c r="R502" s="218"/>
      <c r="S502" s="218"/>
      <c r="T502" s="219"/>
      <c r="AT502" s="220" t="s">
        <v>156</v>
      </c>
      <c r="AU502" s="220" t="s">
        <v>89</v>
      </c>
      <c r="AV502" s="14" t="s">
        <v>89</v>
      </c>
      <c r="AW502" s="14" t="s">
        <v>35</v>
      </c>
      <c r="AX502" s="14" t="s">
        <v>79</v>
      </c>
      <c r="AY502" s="220" t="s">
        <v>147</v>
      </c>
    </row>
    <row r="503" spans="1:65" s="15" customFormat="1">
      <c r="B503" s="221"/>
      <c r="C503" s="222"/>
      <c r="D503" s="201" t="s">
        <v>156</v>
      </c>
      <c r="E503" s="223" t="s">
        <v>1</v>
      </c>
      <c r="F503" s="224" t="s">
        <v>166</v>
      </c>
      <c r="G503" s="222"/>
      <c r="H503" s="225">
        <v>138.30199999999999</v>
      </c>
      <c r="I503" s="226"/>
      <c r="J503" s="222"/>
      <c r="K503" s="222"/>
      <c r="L503" s="227"/>
      <c r="M503" s="228"/>
      <c r="N503" s="229"/>
      <c r="O503" s="229"/>
      <c r="P503" s="229"/>
      <c r="Q503" s="229"/>
      <c r="R503" s="229"/>
      <c r="S503" s="229"/>
      <c r="T503" s="230"/>
      <c r="AT503" s="231" t="s">
        <v>156</v>
      </c>
      <c r="AU503" s="231" t="s">
        <v>89</v>
      </c>
      <c r="AV503" s="15" t="s">
        <v>154</v>
      </c>
      <c r="AW503" s="15" t="s">
        <v>35</v>
      </c>
      <c r="AX503" s="15" t="s">
        <v>87</v>
      </c>
      <c r="AY503" s="231" t="s">
        <v>147</v>
      </c>
    </row>
    <row r="504" spans="1:65" s="2" customFormat="1" ht="24.2" customHeight="1">
      <c r="A504" s="34"/>
      <c r="B504" s="35"/>
      <c r="C504" s="243" t="s">
        <v>7</v>
      </c>
      <c r="D504" s="243" t="s">
        <v>324</v>
      </c>
      <c r="E504" s="244" t="s">
        <v>357</v>
      </c>
      <c r="F504" s="245" t="s">
        <v>358</v>
      </c>
      <c r="G504" s="246" t="s">
        <v>152</v>
      </c>
      <c r="H504" s="247">
        <v>2.6360000000000001</v>
      </c>
      <c r="I504" s="248"/>
      <c r="J504" s="249">
        <f>ROUND(I504*H504,2)</f>
        <v>0</v>
      </c>
      <c r="K504" s="245" t="s">
        <v>153</v>
      </c>
      <c r="L504" s="250"/>
      <c r="M504" s="251" t="s">
        <v>1</v>
      </c>
      <c r="N504" s="252" t="s">
        <v>44</v>
      </c>
      <c r="O504" s="71"/>
      <c r="P504" s="195">
        <f>O504*H504</f>
        <v>0</v>
      </c>
      <c r="Q504" s="195">
        <v>4.7999999999999996E-3</v>
      </c>
      <c r="R504" s="195">
        <f>Q504*H504</f>
        <v>1.2652799999999999E-2</v>
      </c>
      <c r="S504" s="195">
        <v>0</v>
      </c>
      <c r="T504" s="196">
        <f>S504*H504</f>
        <v>0</v>
      </c>
      <c r="U504" s="34"/>
      <c r="V504" s="34"/>
      <c r="W504" s="34"/>
      <c r="X504" s="34"/>
      <c r="Y504" s="34"/>
      <c r="Z504" s="34"/>
      <c r="AA504" s="34"/>
      <c r="AB504" s="34"/>
      <c r="AC504" s="34"/>
      <c r="AD504" s="34"/>
      <c r="AE504" s="34"/>
      <c r="AR504" s="197" t="s">
        <v>208</v>
      </c>
      <c r="AT504" s="197" t="s">
        <v>324</v>
      </c>
      <c r="AU504" s="197" t="s">
        <v>89</v>
      </c>
      <c r="AY504" s="18" t="s">
        <v>147</v>
      </c>
      <c r="BE504" s="198">
        <f>IF(N504="základní",J504,0)</f>
        <v>0</v>
      </c>
      <c r="BF504" s="198">
        <f>IF(N504="snížená",J504,0)</f>
        <v>0</v>
      </c>
      <c r="BG504" s="198">
        <f>IF(N504="zákl. přenesená",J504,0)</f>
        <v>0</v>
      </c>
      <c r="BH504" s="198">
        <f>IF(N504="sníž. přenesená",J504,0)</f>
        <v>0</v>
      </c>
      <c r="BI504" s="198">
        <f>IF(N504="nulová",J504,0)</f>
        <v>0</v>
      </c>
      <c r="BJ504" s="18" t="s">
        <v>87</v>
      </c>
      <c r="BK504" s="198">
        <f>ROUND(I504*H504,2)</f>
        <v>0</v>
      </c>
      <c r="BL504" s="18" t="s">
        <v>154</v>
      </c>
      <c r="BM504" s="197" t="s">
        <v>359</v>
      </c>
    </row>
    <row r="505" spans="1:65" s="13" customFormat="1">
      <c r="B505" s="199"/>
      <c r="C505" s="200"/>
      <c r="D505" s="201" t="s">
        <v>156</v>
      </c>
      <c r="E505" s="202" t="s">
        <v>1</v>
      </c>
      <c r="F505" s="203" t="s">
        <v>164</v>
      </c>
      <c r="G505" s="200"/>
      <c r="H505" s="202" t="s">
        <v>1</v>
      </c>
      <c r="I505" s="204"/>
      <c r="J505" s="200"/>
      <c r="K505" s="200"/>
      <c r="L505" s="205"/>
      <c r="M505" s="206"/>
      <c r="N505" s="207"/>
      <c r="O505" s="207"/>
      <c r="P505" s="207"/>
      <c r="Q505" s="207"/>
      <c r="R505" s="207"/>
      <c r="S505" s="207"/>
      <c r="T505" s="208"/>
      <c r="AT505" s="209" t="s">
        <v>156</v>
      </c>
      <c r="AU505" s="209" t="s">
        <v>89</v>
      </c>
      <c r="AV505" s="13" t="s">
        <v>87</v>
      </c>
      <c r="AW505" s="13" t="s">
        <v>35</v>
      </c>
      <c r="AX505" s="13" t="s">
        <v>79</v>
      </c>
      <c r="AY505" s="209" t="s">
        <v>147</v>
      </c>
    </row>
    <row r="506" spans="1:65" s="14" customFormat="1">
      <c r="B506" s="210"/>
      <c r="C506" s="211"/>
      <c r="D506" s="201" t="s">
        <v>156</v>
      </c>
      <c r="E506" s="212" t="s">
        <v>1</v>
      </c>
      <c r="F506" s="213" t="s">
        <v>360</v>
      </c>
      <c r="G506" s="211"/>
      <c r="H506" s="214">
        <v>1.46</v>
      </c>
      <c r="I506" s="215"/>
      <c r="J506" s="211"/>
      <c r="K506" s="211"/>
      <c r="L506" s="216"/>
      <c r="M506" s="217"/>
      <c r="N506" s="218"/>
      <c r="O506" s="218"/>
      <c r="P506" s="218"/>
      <c r="Q506" s="218"/>
      <c r="R506" s="218"/>
      <c r="S506" s="218"/>
      <c r="T506" s="219"/>
      <c r="AT506" s="220" t="s">
        <v>156</v>
      </c>
      <c r="AU506" s="220" t="s">
        <v>89</v>
      </c>
      <c r="AV506" s="14" t="s">
        <v>89</v>
      </c>
      <c r="AW506" s="14" t="s">
        <v>35</v>
      </c>
      <c r="AX506" s="14" t="s">
        <v>79</v>
      </c>
      <c r="AY506" s="220" t="s">
        <v>147</v>
      </c>
    </row>
    <row r="507" spans="1:65" s="13" customFormat="1">
      <c r="B507" s="199"/>
      <c r="C507" s="200"/>
      <c r="D507" s="201" t="s">
        <v>156</v>
      </c>
      <c r="E507" s="202" t="s">
        <v>1</v>
      </c>
      <c r="F507" s="203" t="s">
        <v>162</v>
      </c>
      <c r="G507" s="200"/>
      <c r="H507" s="202" t="s">
        <v>1</v>
      </c>
      <c r="I507" s="204"/>
      <c r="J507" s="200"/>
      <c r="K507" s="200"/>
      <c r="L507" s="205"/>
      <c r="M507" s="206"/>
      <c r="N507" s="207"/>
      <c r="O507" s="207"/>
      <c r="P507" s="207"/>
      <c r="Q507" s="207"/>
      <c r="R507" s="207"/>
      <c r="S507" s="207"/>
      <c r="T507" s="208"/>
      <c r="AT507" s="209" t="s">
        <v>156</v>
      </c>
      <c r="AU507" s="209" t="s">
        <v>89</v>
      </c>
      <c r="AV507" s="13" t="s">
        <v>87</v>
      </c>
      <c r="AW507" s="13" t="s">
        <v>35</v>
      </c>
      <c r="AX507" s="13" t="s">
        <v>79</v>
      </c>
      <c r="AY507" s="209" t="s">
        <v>147</v>
      </c>
    </row>
    <row r="508" spans="1:65" s="14" customFormat="1">
      <c r="B508" s="210"/>
      <c r="C508" s="211"/>
      <c r="D508" s="201" t="s">
        <v>156</v>
      </c>
      <c r="E508" s="212" t="s">
        <v>1</v>
      </c>
      <c r="F508" s="213" t="s">
        <v>361</v>
      </c>
      <c r="G508" s="211"/>
      <c r="H508" s="214">
        <v>1.05</v>
      </c>
      <c r="I508" s="215"/>
      <c r="J508" s="211"/>
      <c r="K508" s="211"/>
      <c r="L508" s="216"/>
      <c r="M508" s="217"/>
      <c r="N508" s="218"/>
      <c r="O508" s="218"/>
      <c r="P508" s="218"/>
      <c r="Q508" s="218"/>
      <c r="R508" s="218"/>
      <c r="S508" s="218"/>
      <c r="T508" s="219"/>
      <c r="AT508" s="220" t="s">
        <v>156</v>
      </c>
      <c r="AU508" s="220" t="s">
        <v>89</v>
      </c>
      <c r="AV508" s="14" t="s">
        <v>89</v>
      </c>
      <c r="AW508" s="14" t="s">
        <v>35</v>
      </c>
      <c r="AX508" s="14" t="s">
        <v>79</v>
      </c>
      <c r="AY508" s="220" t="s">
        <v>147</v>
      </c>
    </row>
    <row r="509" spans="1:65" s="15" customFormat="1">
      <c r="B509" s="221"/>
      <c r="C509" s="222"/>
      <c r="D509" s="201" t="s">
        <v>156</v>
      </c>
      <c r="E509" s="223" t="s">
        <v>1</v>
      </c>
      <c r="F509" s="224" t="s">
        <v>166</v>
      </c>
      <c r="G509" s="222"/>
      <c r="H509" s="225">
        <v>2.5099999999999998</v>
      </c>
      <c r="I509" s="226"/>
      <c r="J509" s="222"/>
      <c r="K509" s="222"/>
      <c r="L509" s="227"/>
      <c r="M509" s="228"/>
      <c r="N509" s="229"/>
      <c r="O509" s="229"/>
      <c r="P509" s="229"/>
      <c r="Q509" s="229"/>
      <c r="R509" s="229"/>
      <c r="S509" s="229"/>
      <c r="T509" s="230"/>
      <c r="AT509" s="231" t="s">
        <v>156</v>
      </c>
      <c r="AU509" s="231" t="s">
        <v>89</v>
      </c>
      <c r="AV509" s="15" t="s">
        <v>154</v>
      </c>
      <c r="AW509" s="15" t="s">
        <v>35</v>
      </c>
      <c r="AX509" s="15" t="s">
        <v>87</v>
      </c>
      <c r="AY509" s="231" t="s">
        <v>147</v>
      </c>
    </row>
    <row r="510" spans="1:65" s="14" customFormat="1">
      <c r="B510" s="210"/>
      <c r="C510" s="211"/>
      <c r="D510" s="201" t="s">
        <v>156</v>
      </c>
      <c r="E510" s="211"/>
      <c r="F510" s="213" t="s">
        <v>362</v>
      </c>
      <c r="G510" s="211"/>
      <c r="H510" s="214">
        <v>2.6360000000000001</v>
      </c>
      <c r="I510" s="215"/>
      <c r="J510" s="211"/>
      <c r="K510" s="211"/>
      <c r="L510" s="216"/>
      <c r="M510" s="217"/>
      <c r="N510" s="218"/>
      <c r="O510" s="218"/>
      <c r="P510" s="218"/>
      <c r="Q510" s="218"/>
      <c r="R510" s="218"/>
      <c r="S510" s="218"/>
      <c r="T510" s="219"/>
      <c r="AT510" s="220" t="s">
        <v>156</v>
      </c>
      <c r="AU510" s="220" t="s">
        <v>89</v>
      </c>
      <c r="AV510" s="14" t="s">
        <v>89</v>
      </c>
      <c r="AW510" s="14" t="s">
        <v>4</v>
      </c>
      <c r="AX510" s="14" t="s">
        <v>87</v>
      </c>
      <c r="AY510" s="220" t="s">
        <v>147</v>
      </c>
    </row>
    <row r="511" spans="1:65" s="2" customFormat="1" ht="24.2" customHeight="1">
      <c r="A511" s="34"/>
      <c r="B511" s="35"/>
      <c r="C511" s="243" t="s">
        <v>363</v>
      </c>
      <c r="D511" s="243" t="s">
        <v>324</v>
      </c>
      <c r="E511" s="244" t="s">
        <v>364</v>
      </c>
      <c r="F511" s="245" t="s">
        <v>365</v>
      </c>
      <c r="G511" s="246" t="s">
        <v>152</v>
      </c>
      <c r="H511" s="247">
        <v>12.285</v>
      </c>
      <c r="I511" s="248"/>
      <c r="J511" s="249">
        <f>ROUND(I511*H511,2)</f>
        <v>0</v>
      </c>
      <c r="K511" s="245" t="s">
        <v>1</v>
      </c>
      <c r="L511" s="250"/>
      <c r="M511" s="251" t="s">
        <v>1</v>
      </c>
      <c r="N511" s="252" t="s">
        <v>44</v>
      </c>
      <c r="O511" s="71"/>
      <c r="P511" s="195">
        <f>O511*H511</f>
        <v>0</v>
      </c>
      <c r="Q511" s="195">
        <v>2.5000000000000001E-2</v>
      </c>
      <c r="R511" s="195">
        <f>Q511*H511</f>
        <v>0.30712500000000004</v>
      </c>
      <c r="S511" s="195">
        <v>0</v>
      </c>
      <c r="T511" s="196">
        <f>S511*H511</f>
        <v>0</v>
      </c>
      <c r="U511" s="34"/>
      <c r="V511" s="34"/>
      <c r="W511" s="34"/>
      <c r="X511" s="34"/>
      <c r="Y511" s="34"/>
      <c r="Z511" s="34"/>
      <c r="AA511" s="34"/>
      <c r="AB511" s="34"/>
      <c r="AC511" s="34"/>
      <c r="AD511" s="34"/>
      <c r="AE511" s="34"/>
      <c r="AR511" s="197" t="s">
        <v>208</v>
      </c>
      <c r="AT511" s="197" t="s">
        <v>324</v>
      </c>
      <c r="AU511" s="197" t="s">
        <v>89</v>
      </c>
      <c r="AY511" s="18" t="s">
        <v>147</v>
      </c>
      <c r="BE511" s="198">
        <f>IF(N511="základní",J511,0)</f>
        <v>0</v>
      </c>
      <c r="BF511" s="198">
        <f>IF(N511="snížená",J511,0)</f>
        <v>0</v>
      </c>
      <c r="BG511" s="198">
        <f>IF(N511="zákl. přenesená",J511,0)</f>
        <v>0</v>
      </c>
      <c r="BH511" s="198">
        <f>IF(N511="sníž. přenesená",J511,0)</f>
        <v>0</v>
      </c>
      <c r="BI511" s="198">
        <f>IF(N511="nulová",J511,0)</f>
        <v>0</v>
      </c>
      <c r="BJ511" s="18" t="s">
        <v>87</v>
      </c>
      <c r="BK511" s="198">
        <f>ROUND(I511*H511,2)</f>
        <v>0</v>
      </c>
      <c r="BL511" s="18" t="s">
        <v>154</v>
      </c>
      <c r="BM511" s="197" t="s">
        <v>366</v>
      </c>
    </row>
    <row r="512" spans="1:65" s="13" customFormat="1">
      <c r="B512" s="199"/>
      <c r="C512" s="200"/>
      <c r="D512" s="201" t="s">
        <v>156</v>
      </c>
      <c r="E512" s="202" t="s">
        <v>1</v>
      </c>
      <c r="F512" s="203" t="s">
        <v>367</v>
      </c>
      <c r="G512" s="200"/>
      <c r="H512" s="202" t="s">
        <v>1</v>
      </c>
      <c r="I512" s="204"/>
      <c r="J512" s="200"/>
      <c r="K512" s="200"/>
      <c r="L512" s="205"/>
      <c r="M512" s="206"/>
      <c r="N512" s="207"/>
      <c r="O512" s="207"/>
      <c r="P512" s="207"/>
      <c r="Q512" s="207"/>
      <c r="R512" s="207"/>
      <c r="S512" s="207"/>
      <c r="T512" s="208"/>
      <c r="AT512" s="209" t="s">
        <v>156</v>
      </c>
      <c r="AU512" s="209" t="s">
        <v>89</v>
      </c>
      <c r="AV512" s="13" t="s">
        <v>87</v>
      </c>
      <c r="AW512" s="13" t="s">
        <v>35</v>
      </c>
      <c r="AX512" s="13" t="s">
        <v>79</v>
      </c>
      <c r="AY512" s="209" t="s">
        <v>147</v>
      </c>
    </row>
    <row r="513" spans="1:65" s="14" customFormat="1">
      <c r="B513" s="210"/>
      <c r="C513" s="211"/>
      <c r="D513" s="201" t="s">
        <v>156</v>
      </c>
      <c r="E513" s="212" t="s">
        <v>1</v>
      </c>
      <c r="F513" s="213" t="s">
        <v>368</v>
      </c>
      <c r="G513" s="211"/>
      <c r="H513" s="214">
        <v>11.7</v>
      </c>
      <c r="I513" s="215"/>
      <c r="J513" s="211"/>
      <c r="K513" s="211"/>
      <c r="L513" s="216"/>
      <c r="M513" s="217"/>
      <c r="N513" s="218"/>
      <c r="O513" s="218"/>
      <c r="P513" s="218"/>
      <c r="Q513" s="218"/>
      <c r="R513" s="218"/>
      <c r="S513" s="218"/>
      <c r="T513" s="219"/>
      <c r="AT513" s="220" t="s">
        <v>156</v>
      </c>
      <c r="AU513" s="220" t="s">
        <v>89</v>
      </c>
      <c r="AV513" s="14" t="s">
        <v>89</v>
      </c>
      <c r="AW513" s="14" t="s">
        <v>35</v>
      </c>
      <c r="AX513" s="14" t="s">
        <v>79</v>
      </c>
      <c r="AY513" s="220" t="s">
        <v>147</v>
      </c>
    </row>
    <row r="514" spans="1:65" s="15" customFormat="1">
      <c r="B514" s="221"/>
      <c r="C514" s="222"/>
      <c r="D514" s="201" t="s">
        <v>156</v>
      </c>
      <c r="E514" s="223" t="s">
        <v>1</v>
      </c>
      <c r="F514" s="224" t="s">
        <v>166</v>
      </c>
      <c r="G514" s="222"/>
      <c r="H514" s="225">
        <v>11.7</v>
      </c>
      <c r="I514" s="226"/>
      <c r="J514" s="222"/>
      <c r="K514" s="222"/>
      <c r="L514" s="227"/>
      <c r="M514" s="228"/>
      <c r="N514" s="229"/>
      <c r="O514" s="229"/>
      <c r="P514" s="229"/>
      <c r="Q514" s="229"/>
      <c r="R514" s="229"/>
      <c r="S514" s="229"/>
      <c r="T514" s="230"/>
      <c r="AT514" s="231" t="s">
        <v>156</v>
      </c>
      <c r="AU514" s="231" t="s">
        <v>89</v>
      </c>
      <c r="AV514" s="15" t="s">
        <v>154</v>
      </c>
      <c r="AW514" s="15" t="s">
        <v>35</v>
      </c>
      <c r="AX514" s="15" t="s">
        <v>87</v>
      </c>
      <c r="AY514" s="231" t="s">
        <v>147</v>
      </c>
    </row>
    <row r="515" spans="1:65" s="14" customFormat="1">
      <c r="B515" s="210"/>
      <c r="C515" s="211"/>
      <c r="D515" s="201" t="s">
        <v>156</v>
      </c>
      <c r="E515" s="211"/>
      <c r="F515" s="213" t="s">
        <v>369</v>
      </c>
      <c r="G515" s="211"/>
      <c r="H515" s="214">
        <v>12.285</v>
      </c>
      <c r="I515" s="215"/>
      <c r="J515" s="211"/>
      <c r="K515" s="211"/>
      <c r="L515" s="216"/>
      <c r="M515" s="217"/>
      <c r="N515" s="218"/>
      <c r="O515" s="218"/>
      <c r="P515" s="218"/>
      <c r="Q515" s="218"/>
      <c r="R515" s="218"/>
      <c r="S515" s="218"/>
      <c r="T515" s="219"/>
      <c r="AT515" s="220" t="s">
        <v>156</v>
      </c>
      <c r="AU515" s="220" t="s">
        <v>89</v>
      </c>
      <c r="AV515" s="14" t="s">
        <v>89</v>
      </c>
      <c r="AW515" s="14" t="s">
        <v>4</v>
      </c>
      <c r="AX515" s="14" t="s">
        <v>87</v>
      </c>
      <c r="AY515" s="220" t="s">
        <v>147</v>
      </c>
    </row>
    <row r="516" spans="1:65" s="2" customFormat="1" ht="21.75" customHeight="1">
      <c r="A516" s="34"/>
      <c r="B516" s="35"/>
      <c r="C516" s="243" t="s">
        <v>370</v>
      </c>
      <c r="D516" s="243" t="s">
        <v>324</v>
      </c>
      <c r="E516" s="244" t="s">
        <v>371</v>
      </c>
      <c r="F516" s="245" t="s">
        <v>372</v>
      </c>
      <c r="G516" s="246" t="s">
        <v>152</v>
      </c>
      <c r="H516" s="247">
        <v>130.297</v>
      </c>
      <c r="I516" s="248"/>
      <c r="J516" s="249">
        <f>ROUND(I516*H516,2)</f>
        <v>0</v>
      </c>
      <c r="K516" s="245" t="s">
        <v>153</v>
      </c>
      <c r="L516" s="250"/>
      <c r="M516" s="251" t="s">
        <v>1</v>
      </c>
      <c r="N516" s="252" t="s">
        <v>44</v>
      </c>
      <c r="O516" s="71"/>
      <c r="P516" s="195">
        <f>O516*H516</f>
        <v>0</v>
      </c>
      <c r="Q516" s="195">
        <v>2.3999999999999998E-3</v>
      </c>
      <c r="R516" s="195">
        <f>Q516*H516</f>
        <v>0.31271279999999996</v>
      </c>
      <c r="S516" s="195">
        <v>0</v>
      </c>
      <c r="T516" s="196">
        <f>S516*H516</f>
        <v>0</v>
      </c>
      <c r="U516" s="34"/>
      <c r="V516" s="34"/>
      <c r="W516" s="34"/>
      <c r="X516" s="34"/>
      <c r="Y516" s="34"/>
      <c r="Z516" s="34"/>
      <c r="AA516" s="34"/>
      <c r="AB516" s="34"/>
      <c r="AC516" s="34"/>
      <c r="AD516" s="34"/>
      <c r="AE516" s="34"/>
      <c r="AR516" s="197" t="s">
        <v>208</v>
      </c>
      <c r="AT516" s="197" t="s">
        <v>324</v>
      </c>
      <c r="AU516" s="197" t="s">
        <v>89</v>
      </c>
      <c r="AY516" s="18" t="s">
        <v>147</v>
      </c>
      <c r="BE516" s="198">
        <f>IF(N516="základní",J516,0)</f>
        <v>0</v>
      </c>
      <c r="BF516" s="198">
        <f>IF(N516="snížená",J516,0)</f>
        <v>0</v>
      </c>
      <c r="BG516" s="198">
        <f>IF(N516="zákl. přenesená",J516,0)</f>
        <v>0</v>
      </c>
      <c r="BH516" s="198">
        <f>IF(N516="sníž. přenesená",J516,0)</f>
        <v>0</v>
      </c>
      <c r="BI516" s="198">
        <f>IF(N516="nulová",J516,0)</f>
        <v>0</v>
      </c>
      <c r="BJ516" s="18" t="s">
        <v>87</v>
      </c>
      <c r="BK516" s="198">
        <f>ROUND(I516*H516,2)</f>
        <v>0</v>
      </c>
      <c r="BL516" s="18" t="s">
        <v>154</v>
      </c>
      <c r="BM516" s="197" t="s">
        <v>373</v>
      </c>
    </row>
    <row r="517" spans="1:65" s="14" customFormat="1">
      <c r="B517" s="210"/>
      <c r="C517" s="211"/>
      <c r="D517" s="201" t="s">
        <v>156</v>
      </c>
      <c r="E517" s="212" t="s">
        <v>1</v>
      </c>
      <c r="F517" s="213" t="s">
        <v>374</v>
      </c>
      <c r="G517" s="211"/>
      <c r="H517" s="214">
        <v>138.30199999999999</v>
      </c>
      <c r="I517" s="215"/>
      <c r="J517" s="211"/>
      <c r="K517" s="211"/>
      <c r="L517" s="216"/>
      <c r="M517" s="217"/>
      <c r="N517" s="218"/>
      <c r="O517" s="218"/>
      <c r="P517" s="218"/>
      <c r="Q517" s="218"/>
      <c r="R517" s="218"/>
      <c r="S517" s="218"/>
      <c r="T517" s="219"/>
      <c r="AT517" s="220" t="s">
        <v>156</v>
      </c>
      <c r="AU517" s="220" t="s">
        <v>89</v>
      </c>
      <c r="AV517" s="14" t="s">
        <v>89</v>
      </c>
      <c r="AW517" s="14" t="s">
        <v>35</v>
      </c>
      <c r="AX517" s="14" t="s">
        <v>79</v>
      </c>
      <c r="AY517" s="220" t="s">
        <v>147</v>
      </c>
    </row>
    <row r="518" spans="1:65" s="14" customFormat="1">
      <c r="B518" s="210"/>
      <c r="C518" s="211"/>
      <c r="D518" s="201" t="s">
        <v>156</v>
      </c>
      <c r="E518" s="212" t="s">
        <v>1</v>
      </c>
      <c r="F518" s="213" t="s">
        <v>375</v>
      </c>
      <c r="G518" s="211"/>
      <c r="H518" s="214">
        <v>-2.5099999999999998</v>
      </c>
      <c r="I518" s="215"/>
      <c r="J518" s="211"/>
      <c r="K518" s="211"/>
      <c r="L518" s="216"/>
      <c r="M518" s="217"/>
      <c r="N518" s="218"/>
      <c r="O518" s="218"/>
      <c r="P518" s="218"/>
      <c r="Q518" s="218"/>
      <c r="R518" s="218"/>
      <c r="S518" s="218"/>
      <c r="T518" s="219"/>
      <c r="AT518" s="220" t="s">
        <v>156</v>
      </c>
      <c r="AU518" s="220" t="s">
        <v>89</v>
      </c>
      <c r="AV518" s="14" t="s">
        <v>89</v>
      </c>
      <c r="AW518" s="14" t="s">
        <v>35</v>
      </c>
      <c r="AX518" s="14" t="s">
        <v>79</v>
      </c>
      <c r="AY518" s="220" t="s">
        <v>147</v>
      </c>
    </row>
    <row r="519" spans="1:65" s="14" customFormat="1">
      <c r="B519" s="210"/>
      <c r="C519" s="211"/>
      <c r="D519" s="201" t="s">
        <v>156</v>
      </c>
      <c r="E519" s="212" t="s">
        <v>1</v>
      </c>
      <c r="F519" s="213" t="s">
        <v>376</v>
      </c>
      <c r="G519" s="211"/>
      <c r="H519" s="214">
        <v>-11.7</v>
      </c>
      <c r="I519" s="215"/>
      <c r="J519" s="211"/>
      <c r="K519" s="211"/>
      <c r="L519" s="216"/>
      <c r="M519" s="217"/>
      <c r="N519" s="218"/>
      <c r="O519" s="218"/>
      <c r="P519" s="218"/>
      <c r="Q519" s="218"/>
      <c r="R519" s="218"/>
      <c r="S519" s="218"/>
      <c r="T519" s="219"/>
      <c r="AT519" s="220" t="s">
        <v>156</v>
      </c>
      <c r="AU519" s="220" t="s">
        <v>89</v>
      </c>
      <c r="AV519" s="14" t="s">
        <v>89</v>
      </c>
      <c r="AW519" s="14" t="s">
        <v>35</v>
      </c>
      <c r="AX519" s="14" t="s">
        <v>79</v>
      </c>
      <c r="AY519" s="220" t="s">
        <v>147</v>
      </c>
    </row>
    <row r="520" spans="1:65" s="15" customFormat="1">
      <c r="B520" s="221"/>
      <c r="C520" s="222"/>
      <c r="D520" s="201" t="s">
        <v>156</v>
      </c>
      <c r="E520" s="223" t="s">
        <v>1</v>
      </c>
      <c r="F520" s="224" t="s">
        <v>166</v>
      </c>
      <c r="G520" s="222"/>
      <c r="H520" s="225">
        <v>124.092</v>
      </c>
      <c r="I520" s="226"/>
      <c r="J520" s="222"/>
      <c r="K520" s="222"/>
      <c r="L520" s="227"/>
      <c r="M520" s="228"/>
      <c r="N520" s="229"/>
      <c r="O520" s="229"/>
      <c r="P520" s="229"/>
      <c r="Q520" s="229"/>
      <c r="R520" s="229"/>
      <c r="S520" s="229"/>
      <c r="T520" s="230"/>
      <c r="AT520" s="231" t="s">
        <v>156</v>
      </c>
      <c r="AU520" s="231" t="s">
        <v>89</v>
      </c>
      <c r="AV520" s="15" t="s">
        <v>154</v>
      </c>
      <c r="AW520" s="15" t="s">
        <v>35</v>
      </c>
      <c r="AX520" s="15" t="s">
        <v>87</v>
      </c>
      <c r="AY520" s="231" t="s">
        <v>147</v>
      </c>
    </row>
    <row r="521" spans="1:65" s="14" customFormat="1">
      <c r="B521" s="210"/>
      <c r="C521" s="211"/>
      <c r="D521" s="201" t="s">
        <v>156</v>
      </c>
      <c r="E521" s="211"/>
      <c r="F521" s="213" t="s">
        <v>377</v>
      </c>
      <c r="G521" s="211"/>
      <c r="H521" s="214">
        <v>130.297</v>
      </c>
      <c r="I521" s="215"/>
      <c r="J521" s="211"/>
      <c r="K521" s="211"/>
      <c r="L521" s="216"/>
      <c r="M521" s="217"/>
      <c r="N521" s="218"/>
      <c r="O521" s="218"/>
      <c r="P521" s="218"/>
      <c r="Q521" s="218"/>
      <c r="R521" s="218"/>
      <c r="S521" s="218"/>
      <c r="T521" s="219"/>
      <c r="AT521" s="220" t="s">
        <v>156</v>
      </c>
      <c r="AU521" s="220" t="s">
        <v>89</v>
      </c>
      <c r="AV521" s="14" t="s">
        <v>89</v>
      </c>
      <c r="AW521" s="14" t="s">
        <v>4</v>
      </c>
      <c r="AX521" s="14" t="s">
        <v>87</v>
      </c>
      <c r="AY521" s="220" t="s">
        <v>147</v>
      </c>
    </row>
    <row r="522" spans="1:65" s="2" customFormat="1" ht="55.5" customHeight="1">
      <c r="A522" s="34"/>
      <c r="B522" s="35"/>
      <c r="C522" s="186" t="s">
        <v>378</v>
      </c>
      <c r="D522" s="186" t="s">
        <v>149</v>
      </c>
      <c r="E522" s="187" t="s">
        <v>379</v>
      </c>
      <c r="F522" s="188" t="s">
        <v>380</v>
      </c>
      <c r="G522" s="189" t="s">
        <v>381</v>
      </c>
      <c r="H522" s="190">
        <v>202.65</v>
      </c>
      <c r="I522" s="191"/>
      <c r="J522" s="192">
        <f>ROUND(I522*H522,2)</f>
        <v>0</v>
      </c>
      <c r="K522" s="188" t="s">
        <v>153</v>
      </c>
      <c r="L522" s="39"/>
      <c r="M522" s="193" t="s">
        <v>1</v>
      </c>
      <c r="N522" s="194" t="s">
        <v>44</v>
      </c>
      <c r="O522" s="71"/>
      <c r="P522" s="195">
        <f>O522*H522</f>
        <v>0</v>
      </c>
      <c r="Q522" s="195">
        <v>3.3899999999999998E-3</v>
      </c>
      <c r="R522" s="195">
        <f>Q522*H522</f>
        <v>0.68698349999999997</v>
      </c>
      <c r="S522" s="195">
        <v>0</v>
      </c>
      <c r="T522" s="196">
        <f>S522*H522</f>
        <v>0</v>
      </c>
      <c r="U522" s="34"/>
      <c r="V522" s="34"/>
      <c r="W522" s="34"/>
      <c r="X522" s="34"/>
      <c r="Y522" s="34"/>
      <c r="Z522" s="34"/>
      <c r="AA522" s="34"/>
      <c r="AB522" s="34"/>
      <c r="AC522" s="34"/>
      <c r="AD522" s="34"/>
      <c r="AE522" s="34"/>
      <c r="AR522" s="197" t="s">
        <v>154</v>
      </c>
      <c r="AT522" s="197" t="s">
        <v>149</v>
      </c>
      <c r="AU522" s="197" t="s">
        <v>89</v>
      </c>
      <c r="AY522" s="18" t="s">
        <v>147</v>
      </c>
      <c r="BE522" s="198">
        <f>IF(N522="základní",J522,0)</f>
        <v>0</v>
      </c>
      <c r="BF522" s="198">
        <f>IF(N522="snížená",J522,0)</f>
        <v>0</v>
      </c>
      <c r="BG522" s="198">
        <f>IF(N522="zákl. přenesená",J522,0)</f>
        <v>0</v>
      </c>
      <c r="BH522" s="198">
        <f>IF(N522="sníž. přenesená",J522,0)</f>
        <v>0</v>
      </c>
      <c r="BI522" s="198">
        <f>IF(N522="nulová",J522,0)</f>
        <v>0</v>
      </c>
      <c r="BJ522" s="18" t="s">
        <v>87</v>
      </c>
      <c r="BK522" s="198">
        <f>ROUND(I522*H522,2)</f>
        <v>0</v>
      </c>
      <c r="BL522" s="18" t="s">
        <v>154</v>
      </c>
      <c r="BM522" s="197" t="s">
        <v>382</v>
      </c>
    </row>
    <row r="523" spans="1:65" s="13" customFormat="1">
      <c r="B523" s="199"/>
      <c r="C523" s="200"/>
      <c r="D523" s="201" t="s">
        <v>156</v>
      </c>
      <c r="E523" s="202" t="s">
        <v>1</v>
      </c>
      <c r="F523" s="203" t="s">
        <v>158</v>
      </c>
      <c r="G523" s="200"/>
      <c r="H523" s="202" t="s">
        <v>1</v>
      </c>
      <c r="I523" s="204"/>
      <c r="J523" s="200"/>
      <c r="K523" s="200"/>
      <c r="L523" s="205"/>
      <c r="M523" s="206"/>
      <c r="N523" s="207"/>
      <c r="O523" s="207"/>
      <c r="P523" s="207"/>
      <c r="Q523" s="207"/>
      <c r="R523" s="207"/>
      <c r="S523" s="207"/>
      <c r="T523" s="208"/>
      <c r="AT523" s="209" t="s">
        <v>156</v>
      </c>
      <c r="AU523" s="209" t="s">
        <v>89</v>
      </c>
      <c r="AV523" s="13" t="s">
        <v>87</v>
      </c>
      <c r="AW523" s="13" t="s">
        <v>35</v>
      </c>
      <c r="AX523" s="13" t="s">
        <v>79</v>
      </c>
      <c r="AY523" s="209" t="s">
        <v>147</v>
      </c>
    </row>
    <row r="524" spans="1:65" s="13" customFormat="1">
      <c r="B524" s="199"/>
      <c r="C524" s="200"/>
      <c r="D524" s="201" t="s">
        <v>156</v>
      </c>
      <c r="E524" s="202" t="s">
        <v>1</v>
      </c>
      <c r="F524" s="203" t="s">
        <v>246</v>
      </c>
      <c r="G524" s="200"/>
      <c r="H524" s="202" t="s">
        <v>1</v>
      </c>
      <c r="I524" s="204"/>
      <c r="J524" s="200"/>
      <c r="K524" s="200"/>
      <c r="L524" s="205"/>
      <c r="M524" s="206"/>
      <c r="N524" s="207"/>
      <c r="O524" s="207"/>
      <c r="P524" s="207"/>
      <c r="Q524" s="207"/>
      <c r="R524" s="207"/>
      <c r="S524" s="207"/>
      <c r="T524" s="208"/>
      <c r="AT524" s="209" t="s">
        <v>156</v>
      </c>
      <c r="AU524" s="209" t="s">
        <v>89</v>
      </c>
      <c r="AV524" s="13" t="s">
        <v>87</v>
      </c>
      <c r="AW524" s="13" t="s">
        <v>35</v>
      </c>
      <c r="AX524" s="13" t="s">
        <v>79</v>
      </c>
      <c r="AY524" s="209" t="s">
        <v>147</v>
      </c>
    </row>
    <row r="525" spans="1:65" s="14" customFormat="1">
      <c r="B525" s="210"/>
      <c r="C525" s="211"/>
      <c r="D525" s="201" t="s">
        <v>156</v>
      </c>
      <c r="E525" s="212" t="s">
        <v>1</v>
      </c>
      <c r="F525" s="213" t="s">
        <v>383</v>
      </c>
      <c r="G525" s="211"/>
      <c r="H525" s="214">
        <v>23.64</v>
      </c>
      <c r="I525" s="215"/>
      <c r="J525" s="211"/>
      <c r="K525" s="211"/>
      <c r="L525" s="216"/>
      <c r="M525" s="217"/>
      <c r="N525" s="218"/>
      <c r="O525" s="218"/>
      <c r="P525" s="218"/>
      <c r="Q525" s="218"/>
      <c r="R525" s="218"/>
      <c r="S525" s="218"/>
      <c r="T525" s="219"/>
      <c r="AT525" s="220" t="s">
        <v>156</v>
      </c>
      <c r="AU525" s="220" t="s">
        <v>89</v>
      </c>
      <c r="AV525" s="14" t="s">
        <v>89</v>
      </c>
      <c r="AW525" s="14" t="s">
        <v>35</v>
      </c>
      <c r="AX525" s="14" t="s">
        <v>79</v>
      </c>
      <c r="AY525" s="220" t="s">
        <v>147</v>
      </c>
    </row>
    <row r="526" spans="1:65" s="14" customFormat="1">
      <c r="B526" s="210"/>
      <c r="C526" s="211"/>
      <c r="D526" s="201" t="s">
        <v>156</v>
      </c>
      <c r="E526" s="212" t="s">
        <v>1</v>
      </c>
      <c r="F526" s="213" t="s">
        <v>384</v>
      </c>
      <c r="G526" s="211"/>
      <c r="H526" s="214">
        <v>24.36</v>
      </c>
      <c r="I526" s="215"/>
      <c r="J526" s="211"/>
      <c r="K526" s="211"/>
      <c r="L526" s="216"/>
      <c r="M526" s="217"/>
      <c r="N526" s="218"/>
      <c r="O526" s="218"/>
      <c r="P526" s="218"/>
      <c r="Q526" s="218"/>
      <c r="R526" s="218"/>
      <c r="S526" s="218"/>
      <c r="T526" s="219"/>
      <c r="AT526" s="220" t="s">
        <v>156</v>
      </c>
      <c r="AU526" s="220" t="s">
        <v>89</v>
      </c>
      <c r="AV526" s="14" t="s">
        <v>89</v>
      </c>
      <c r="AW526" s="14" t="s">
        <v>35</v>
      </c>
      <c r="AX526" s="14" t="s">
        <v>79</v>
      </c>
      <c r="AY526" s="220" t="s">
        <v>147</v>
      </c>
    </row>
    <row r="527" spans="1:65" s="14" customFormat="1">
      <c r="B527" s="210"/>
      <c r="C527" s="211"/>
      <c r="D527" s="201" t="s">
        <v>156</v>
      </c>
      <c r="E527" s="212" t="s">
        <v>1</v>
      </c>
      <c r="F527" s="213" t="s">
        <v>385</v>
      </c>
      <c r="G527" s="211"/>
      <c r="H527" s="214">
        <v>24</v>
      </c>
      <c r="I527" s="215"/>
      <c r="J527" s="211"/>
      <c r="K527" s="211"/>
      <c r="L527" s="216"/>
      <c r="M527" s="217"/>
      <c r="N527" s="218"/>
      <c r="O527" s="218"/>
      <c r="P527" s="218"/>
      <c r="Q527" s="218"/>
      <c r="R527" s="218"/>
      <c r="S527" s="218"/>
      <c r="T527" s="219"/>
      <c r="AT527" s="220" t="s">
        <v>156</v>
      </c>
      <c r="AU527" s="220" t="s">
        <v>89</v>
      </c>
      <c r="AV527" s="14" t="s">
        <v>89</v>
      </c>
      <c r="AW527" s="14" t="s">
        <v>35</v>
      </c>
      <c r="AX527" s="14" t="s">
        <v>79</v>
      </c>
      <c r="AY527" s="220" t="s">
        <v>147</v>
      </c>
    </row>
    <row r="528" spans="1:65" s="14" customFormat="1">
      <c r="B528" s="210"/>
      <c r="C528" s="211"/>
      <c r="D528" s="201" t="s">
        <v>156</v>
      </c>
      <c r="E528" s="212" t="s">
        <v>1</v>
      </c>
      <c r="F528" s="213" t="s">
        <v>386</v>
      </c>
      <c r="G528" s="211"/>
      <c r="H528" s="214">
        <v>8.56</v>
      </c>
      <c r="I528" s="215"/>
      <c r="J528" s="211"/>
      <c r="K528" s="211"/>
      <c r="L528" s="216"/>
      <c r="M528" s="217"/>
      <c r="N528" s="218"/>
      <c r="O528" s="218"/>
      <c r="P528" s="218"/>
      <c r="Q528" s="218"/>
      <c r="R528" s="218"/>
      <c r="S528" s="218"/>
      <c r="T528" s="219"/>
      <c r="AT528" s="220" t="s">
        <v>156</v>
      </c>
      <c r="AU528" s="220" t="s">
        <v>89</v>
      </c>
      <c r="AV528" s="14" t="s">
        <v>89</v>
      </c>
      <c r="AW528" s="14" t="s">
        <v>35</v>
      </c>
      <c r="AX528" s="14" t="s">
        <v>79</v>
      </c>
      <c r="AY528" s="220" t="s">
        <v>147</v>
      </c>
    </row>
    <row r="529" spans="2:51" s="14" customFormat="1">
      <c r="B529" s="210"/>
      <c r="C529" s="211"/>
      <c r="D529" s="201" t="s">
        <v>156</v>
      </c>
      <c r="E529" s="212" t="s">
        <v>1</v>
      </c>
      <c r="F529" s="213" t="s">
        <v>387</v>
      </c>
      <c r="G529" s="211"/>
      <c r="H529" s="214">
        <v>9.08</v>
      </c>
      <c r="I529" s="215"/>
      <c r="J529" s="211"/>
      <c r="K529" s="211"/>
      <c r="L529" s="216"/>
      <c r="M529" s="217"/>
      <c r="N529" s="218"/>
      <c r="O529" s="218"/>
      <c r="P529" s="218"/>
      <c r="Q529" s="218"/>
      <c r="R529" s="218"/>
      <c r="S529" s="218"/>
      <c r="T529" s="219"/>
      <c r="AT529" s="220" t="s">
        <v>156</v>
      </c>
      <c r="AU529" s="220" t="s">
        <v>89</v>
      </c>
      <c r="AV529" s="14" t="s">
        <v>89</v>
      </c>
      <c r="AW529" s="14" t="s">
        <v>35</v>
      </c>
      <c r="AX529" s="14" t="s">
        <v>79</v>
      </c>
      <c r="AY529" s="220" t="s">
        <v>147</v>
      </c>
    </row>
    <row r="530" spans="2:51" s="16" customFormat="1">
      <c r="B530" s="232"/>
      <c r="C530" s="233"/>
      <c r="D530" s="201" t="s">
        <v>156</v>
      </c>
      <c r="E530" s="234" t="s">
        <v>1</v>
      </c>
      <c r="F530" s="235" t="s">
        <v>244</v>
      </c>
      <c r="G530" s="233"/>
      <c r="H530" s="236">
        <v>89.64</v>
      </c>
      <c r="I530" s="237"/>
      <c r="J530" s="233"/>
      <c r="K530" s="233"/>
      <c r="L530" s="238"/>
      <c r="M530" s="239"/>
      <c r="N530" s="240"/>
      <c r="O530" s="240"/>
      <c r="P530" s="240"/>
      <c r="Q530" s="240"/>
      <c r="R530" s="240"/>
      <c r="S530" s="240"/>
      <c r="T530" s="241"/>
      <c r="AT530" s="242" t="s">
        <v>156</v>
      </c>
      <c r="AU530" s="242" t="s">
        <v>89</v>
      </c>
      <c r="AV530" s="16" t="s">
        <v>176</v>
      </c>
      <c r="AW530" s="16" t="s">
        <v>35</v>
      </c>
      <c r="AX530" s="16" t="s">
        <v>79</v>
      </c>
      <c r="AY530" s="242" t="s">
        <v>147</v>
      </c>
    </row>
    <row r="531" spans="2:51" s="13" customFormat="1">
      <c r="B531" s="199"/>
      <c r="C531" s="200"/>
      <c r="D531" s="201" t="s">
        <v>156</v>
      </c>
      <c r="E531" s="202" t="s">
        <v>1</v>
      </c>
      <c r="F531" s="203" t="s">
        <v>252</v>
      </c>
      <c r="G531" s="200"/>
      <c r="H531" s="202" t="s">
        <v>1</v>
      </c>
      <c r="I531" s="204"/>
      <c r="J531" s="200"/>
      <c r="K531" s="200"/>
      <c r="L531" s="205"/>
      <c r="M531" s="206"/>
      <c r="N531" s="207"/>
      <c r="O531" s="207"/>
      <c r="P531" s="207"/>
      <c r="Q531" s="207"/>
      <c r="R531" s="207"/>
      <c r="S531" s="207"/>
      <c r="T531" s="208"/>
      <c r="AT531" s="209" t="s">
        <v>156</v>
      </c>
      <c r="AU531" s="209" t="s">
        <v>89</v>
      </c>
      <c r="AV531" s="13" t="s">
        <v>87</v>
      </c>
      <c r="AW531" s="13" t="s">
        <v>35</v>
      </c>
      <c r="AX531" s="13" t="s">
        <v>79</v>
      </c>
      <c r="AY531" s="209" t="s">
        <v>147</v>
      </c>
    </row>
    <row r="532" spans="2:51" s="13" customFormat="1">
      <c r="B532" s="199"/>
      <c r="C532" s="200"/>
      <c r="D532" s="201" t="s">
        <v>156</v>
      </c>
      <c r="E532" s="202" t="s">
        <v>1</v>
      </c>
      <c r="F532" s="203" t="s">
        <v>246</v>
      </c>
      <c r="G532" s="200"/>
      <c r="H532" s="202" t="s">
        <v>1</v>
      </c>
      <c r="I532" s="204"/>
      <c r="J532" s="200"/>
      <c r="K532" s="200"/>
      <c r="L532" s="205"/>
      <c r="M532" s="206"/>
      <c r="N532" s="207"/>
      <c r="O532" s="207"/>
      <c r="P532" s="207"/>
      <c r="Q532" s="207"/>
      <c r="R532" s="207"/>
      <c r="S532" s="207"/>
      <c r="T532" s="208"/>
      <c r="AT532" s="209" t="s">
        <v>156</v>
      </c>
      <c r="AU532" s="209" t="s">
        <v>89</v>
      </c>
      <c r="AV532" s="13" t="s">
        <v>87</v>
      </c>
      <c r="AW532" s="13" t="s">
        <v>35</v>
      </c>
      <c r="AX532" s="13" t="s">
        <v>79</v>
      </c>
      <c r="AY532" s="209" t="s">
        <v>147</v>
      </c>
    </row>
    <row r="533" spans="2:51" s="14" customFormat="1">
      <c r="B533" s="210"/>
      <c r="C533" s="211"/>
      <c r="D533" s="201" t="s">
        <v>156</v>
      </c>
      <c r="E533" s="212" t="s">
        <v>1</v>
      </c>
      <c r="F533" s="213" t="s">
        <v>388</v>
      </c>
      <c r="G533" s="211"/>
      <c r="H533" s="214">
        <v>7.62</v>
      </c>
      <c r="I533" s="215"/>
      <c r="J533" s="211"/>
      <c r="K533" s="211"/>
      <c r="L533" s="216"/>
      <c r="M533" s="217"/>
      <c r="N533" s="218"/>
      <c r="O533" s="218"/>
      <c r="P533" s="218"/>
      <c r="Q533" s="218"/>
      <c r="R533" s="218"/>
      <c r="S533" s="218"/>
      <c r="T533" s="219"/>
      <c r="AT533" s="220" t="s">
        <v>156</v>
      </c>
      <c r="AU533" s="220" t="s">
        <v>89</v>
      </c>
      <c r="AV533" s="14" t="s">
        <v>89</v>
      </c>
      <c r="AW533" s="14" t="s">
        <v>35</v>
      </c>
      <c r="AX533" s="14" t="s">
        <v>79</v>
      </c>
      <c r="AY533" s="220" t="s">
        <v>147</v>
      </c>
    </row>
    <row r="534" spans="2:51" s="14" customFormat="1">
      <c r="B534" s="210"/>
      <c r="C534" s="211"/>
      <c r="D534" s="201" t="s">
        <v>156</v>
      </c>
      <c r="E534" s="212" t="s">
        <v>1</v>
      </c>
      <c r="F534" s="213" t="s">
        <v>389</v>
      </c>
      <c r="G534" s="211"/>
      <c r="H534" s="214">
        <v>23.94</v>
      </c>
      <c r="I534" s="215"/>
      <c r="J534" s="211"/>
      <c r="K534" s="211"/>
      <c r="L534" s="216"/>
      <c r="M534" s="217"/>
      <c r="N534" s="218"/>
      <c r="O534" s="218"/>
      <c r="P534" s="218"/>
      <c r="Q534" s="218"/>
      <c r="R534" s="218"/>
      <c r="S534" s="218"/>
      <c r="T534" s="219"/>
      <c r="AT534" s="220" t="s">
        <v>156</v>
      </c>
      <c r="AU534" s="220" t="s">
        <v>89</v>
      </c>
      <c r="AV534" s="14" t="s">
        <v>89</v>
      </c>
      <c r="AW534" s="14" t="s">
        <v>35</v>
      </c>
      <c r="AX534" s="14" t="s">
        <v>79</v>
      </c>
      <c r="AY534" s="220" t="s">
        <v>147</v>
      </c>
    </row>
    <row r="535" spans="2:51" s="14" customFormat="1">
      <c r="B535" s="210"/>
      <c r="C535" s="211"/>
      <c r="D535" s="201" t="s">
        <v>156</v>
      </c>
      <c r="E535" s="212" t="s">
        <v>1</v>
      </c>
      <c r="F535" s="213" t="s">
        <v>390</v>
      </c>
      <c r="G535" s="211"/>
      <c r="H535" s="214">
        <v>23.88</v>
      </c>
      <c r="I535" s="215"/>
      <c r="J535" s="211"/>
      <c r="K535" s="211"/>
      <c r="L535" s="216"/>
      <c r="M535" s="217"/>
      <c r="N535" s="218"/>
      <c r="O535" s="218"/>
      <c r="P535" s="218"/>
      <c r="Q535" s="218"/>
      <c r="R535" s="218"/>
      <c r="S535" s="218"/>
      <c r="T535" s="219"/>
      <c r="AT535" s="220" t="s">
        <v>156</v>
      </c>
      <c r="AU535" s="220" t="s">
        <v>89</v>
      </c>
      <c r="AV535" s="14" t="s">
        <v>89</v>
      </c>
      <c r="AW535" s="14" t="s">
        <v>35</v>
      </c>
      <c r="AX535" s="14" t="s">
        <v>79</v>
      </c>
      <c r="AY535" s="220" t="s">
        <v>147</v>
      </c>
    </row>
    <row r="536" spans="2:51" s="14" customFormat="1">
      <c r="B536" s="210"/>
      <c r="C536" s="211"/>
      <c r="D536" s="201" t="s">
        <v>156</v>
      </c>
      <c r="E536" s="212" t="s">
        <v>1</v>
      </c>
      <c r="F536" s="213" t="s">
        <v>391</v>
      </c>
      <c r="G536" s="211"/>
      <c r="H536" s="214">
        <v>7.2</v>
      </c>
      <c r="I536" s="215"/>
      <c r="J536" s="211"/>
      <c r="K536" s="211"/>
      <c r="L536" s="216"/>
      <c r="M536" s="217"/>
      <c r="N536" s="218"/>
      <c r="O536" s="218"/>
      <c r="P536" s="218"/>
      <c r="Q536" s="218"/>
      <c r="R536" s="218"/>
      <c r="S536" s="218"/>
      <c r="T536" s="219"/>
      <c r="AT536" s="220" t="s">
        <v>156</v>
      </c>
      <c r="AU536" s="220" t="s">
        <v>89</v>
      </c>
      <c r="AV536" s="14" t="s">
        <v>89</v>
      </c>
      <c r="AW536" s="14" t="s">
        <v>35</v>
      </c>
      <c r="AX536" s="14" t="s">
        <v>79</v>
      </c>
      <c r="AY536" s="220" t="s">
        <v>147</v>
      </c>
    </row>
    <row r="537" spans="2:51" s="16" customFormat="1">
      <c r="B537" s="232"/>
      <c r="C537" s="233"/>
      <c r="D537" s="201" t="s">
        <v>156</v>
      </c>
      <c r="E537" s="234" t="s">
        <v>1</v>
      </c>
      <c r="F537" s="235" t="s">
        <v>244</v>
      </c>
      <c r="G537" s="233"/>
      <c r="H537" s="236">
        <v>62.64</v>
      </c>
      <c r="I537" s="237"/>
      <c r="J537" s="233"/>
      <c r="K537" s="233"/>
      <c r="L537" s="238"/>
      <c r="M537" s="239"/>
      <c r="N537" s="240"/>
      <c r="O537" s="240"/>
      <c r="P537" s="240"/>
      <c r="Q537" s="240"/>
      <c r="R537" s="240"/>
      <c r="S537" s="240"/>
      <c r="T537" s="241"/>
      <c r="AT537" s="242" t="s">
        <v>156</v>
      </c>
      <c r="AU537" s="242" t="s">
        <v>89</v>
      </c>
      <c r="AV537" s="16" t="s">
        <v>176</v>
      </c>
      <c r="AW537" s="16" t="s">
        <v>35</v>
      </c>
      <c r="AX537" s="16" t="s">
        <v>79</v>
      </c>
      <c r="AY537" s="242" t="s">
        <v>147</v>
      </c>
    </row>
    <row r="538" spans="2:51" s="13" customFormat="1">
      <c r="B538" s="199"/>
      <c r="C538" s="200"/>
      <c r="D538" s="201" t="s">
        <v>156</v>
      </c>
      <c r="E538" s="202" t="s">
        <v>1</v>
      </c>
      <c r="F538" s="203" t="s">
        <v>162</v>
      </c>
      <c r="G538" s="200"/>
      <c r="H538" s="202" t="s">
        <v>1</v>
      </c>
      <c r="I538" s="204"/>
      <c r="J538" s="200"/>
      <c r="K538" s="200"/>
      <c r="L538" s="205"/>
      <c r="M538" s="206"/>
      <c r="N538" s="207"/>
      <c r="O538" s="207"/>
      <c r="P538" s="207"/>
      <c r="Q538" s="207"/>
      <c r="R538" s="207"/>
      <c r="S538" s="207"/>
      <c r="T538" s="208"/>
      <c r="AT538" s="209" t="s">
        <v>156</v>
      </c>
      <c r="AU538" s="209" t="s">
        <v>89</v>
      </c>
      <c r="AV538" s="13" t="s">
        <v>87</v>
      </c>
      <c r="AW538" s="13" t="s">
        <v>35</v>
      </c>
      <c r="AX538" s="13" t="s">
        <v>79</v>
      </c>
      <c r="AY538" s="209" t="s">
        <v>147</v>
      </c>
    </row>
    <row r="539" spans="2:51" s="13" customFormat="1">
      <c r="B539" s="199"/>
      <c r="C539" s="200"/>
      <c r="D539" s="201" t="s">
        <v>156</v>
      </c>
      <c r="E539" s="202" t="s">
        <v>1</v>
      </c>
      <c r="F539" s="203" t="s">
        <v>257</v>
      </c>
      <c r="G539" s="200"/>
      <c r="H539" s="202" t="s">
        <v>1</v>
      </c>
      <c r="I539" s="204"/>
      <c r="J539" s="200"/>
      <c r="K539" s="200"/>
      <c r="L539" s="205"/>
      <c r="M539" s="206"/>
      <c r="N539" s="207"/>
      <c r="O539" s="207"/>
      <c r="P539" s="207"/>
      <c r="Q539" s="207"/>
      <c r="R539" s="207"/>
      <c r="S539" s="207"/>
      <c r="T539" s="208"/>
      <c r="AT539" s="209" t="s">
        <v>156</v>
      </c>
      <c r="AU539" s="209" t="s">
        <v>89</v>
      </c>
      <c r="AV539" s="13" t="s">
        <v>87</v>
      </c>
      <c r="AW539" s="13" t="s">
        <v>35</v>
      </c>
      <c r="AX539" s="13" t="s">
        <v>79</v>
      </c>
      <c r="AY539" s="209" t="s">
        <v>147</v>
      </c>
    </row>
    <row r="540" spans="2:51" s="14" customFormat="1">
      <c r="B540" s="210"/>
      <c r="C540" s="211"/>
      <c r="D540" s="201" t="s">
        <v>156</v>
      </c>
      <c r="E540" s="212" t="s">
        <v>1</v>
      </c>
      <c r="F540" s="213" t="s">
        <v>392</v>
      </c>
      <c r="G540" s="211"/>
      <c r="H540" s="214">
        <v>5.7</v>
      </c>
      <c r="I540" s="215"/>
      <c r="J540" s="211"/>
      <c r="K540" s="211"/>
      <c r="L540" s="216"/>
      <c r="M540" s="217"/>
      <c r="N540" s="218"/>
      <c r="O540" s="218"/>
      <c r="P540" s="218"/>
      <c r="Q540" s="218"/>
      <c r="R540" s="218"/>
      <c r="S540" s="218"/>
      <c r="T540" s="219"/>
      <c r="AT540" s="220" t="s">
        <v>156</v>
      </c>
      <c r="AU540" s="220" t="s">
        <v>89</v>
      </c>
      <c r="AV540" s="14" t="s">
        <v>89</v>
      </c>
      <c r="AW540" s="14" t="s">
        <v>35</v>
      </c>
      <c r="AX540" s="14" t="s">
        <v>79</v>
      </c>
      <c r="AY540" s="220" t="s">
        <v>147</v>
      </c>
    </row>
    <row r="541" spans="2:51" s="14" customFormat="1">
      <c r="B541" s="210"/>
      <c r="C541" s="211"/>
      <c r="D541" s="201" t="s">
        <v>156</v>
      </c>
      <c r="E541" s="212" t="s">
        <v>1</v>
      </c>
      <c r="F541" s="213" t="s">
        <v>393</v>
      </c>
      <c r="G541" s="211"/>
      <c r="H541" s="214">
        <v>6.7</v>
      </c>
      <c r="I541" s="215"/>
      <c r="J541" s="211"/>
      <c r="K541" s="211"/>
      <c r="L541" s="216"/>
      <c r="M541" s="217"/>
      <c r="N541" s="218"/>
      <c r="O541" s="218"/>
      <c r="P541" s="218"/>
      <c r="Q541" s="218"/>
      <c r="R541" s="218"/>
      <c r="S541" s="218"/>
      <c r="T541" s="219"/>
      <c r="AT541" s="220" t="s">
        <v>156</v>
      </c>
      <c r="AU541" s="220" t="s">
        <v>89</v>
      </c>
      <c r="AV541" s="14" t="s">
        <v>89</v>
      </c>
      <c r="AW541" s="14" t="s">
        <v>35</v>
      </c>
      <c r="AX541" s="14" t="s">
        <v>79</v>
      </c>
      <c r="AY541" s="220" t="s">
        <v>147</v>
      </c>
    </row>
    <row r="542" spans="2:51" s="16" customFormat="1">
      <c r="B542" s="232"/>
      <c r="C542" s="233"/>
      <c r="D542" s="201" t="s">
        <v>156</v>
      </c>
      <c r="E542" s="234" t="s">
        <v>1</v>
      </c>
      <c r="F542" s="235" t="s">
        <v>244</v>
      </c>
      <c r="G542" s="233"/>
      <c r="H542" s="236">
        <v>12.4</v>
      </c>
      <c r="I542" s="237"/>
      <c r="J542" s="233"/>
      <c r="K542" s="233"/>
      <c r="L542" s="238"/>
      <c r="M542" s="239"/>
      <c r="N542" s="240"/>
      <c r="O542" s="240"/>
      <c r="P542" s="240"/>
      <c r="Q542" s="240"/>
      <c r="R542" s="240"/>
      <c r="S542" s="240"/>
      <c r="T542" s="241"/>
      <c r="AT542" s="242" t="s">
        <v>156</v>
      </c>
      <c r="AU542" s="242" t="s">
        <v>89</v>
      </c>
      <c r="AV542" s="16" t="s">
        <v>176</v>
      </c>
      <c r="AW542" s="16" t="s">
        <v>35</v>
      </c>
      <c r="AX542" s="16" t="s">
        <v>79</v>
      </c>
      <c r="AY542" s="242" t="s">
        <v>147</v>
      </c>
    </row>
    <row r="543" spans="2:51" s="13" customFormat="1">
      <c r="B543" s="199"/>
      <c r="C543" s="200"/>
      <c r="D543" s="201" t="s">
        <v>156</v>
      </c>
      <c r="E543" s="202" t="s">
        <v>1</v>
      </c>
      <c r="F543" s="203" t="s">
        <v>164</v>
      </c>
      <c r="G543" s="200"/>
      <c r="H543" s="202" t="s">
        <v>1</v>
      </c>
      <c r="I543" s="204"/>
      <c r="J543" s="200"/>
      <c r="K543" s="200"/>
      <c r="L543" s="205"/>
      <c r="M543" s="206"/>
      <c r="N543" s="207"/>
      <c r="O543" s="207"/>
      <c r="P543" s="207"/>
      <c r="Q543" s="207"/>
      <c r="R543" s="207"/>
      <c r="S543" s="207"/>
      <c r="T543" s="208"/>
      <c r="AT543" s="209" t="s">
        <v>156</v>
      </c>
      <c r="AU543" s="209" t="s">
        <v>89</v>
      </c>
      <c r="AV543" s="13" t="s">
        <v>87</v>
      </c>
      <c r="AW543" s="13" t="s">
        <v>35</v>
      </c>
      <c r="AX543" s="13" t="s">
        <v>79</v>
      </c>
      <c r="AY543" s="209" t="s">
        <v>147</v>
      </c>
    </row>
    <row r="544" spans="2:51" s="13" customFormat="1">
      <c r="B544" s="199"/>
      <c r="C544" s="200"/>
      <c r="D544" s="201" t="s">
        <v>156</v>
      </c>
      <c r="E544" s="202" t="s">
        <v>1</v>
      </c>
      <c r="F544" s="203" t="s">
        <v>257</v>
      </c>
      <c r="G544" s="200"/>
      <c r="H544" s="202" t="s">
        <v>1</v>
      </c>
      <c r="I544" s="204"/>
      <c r="J544" s="200"/>
      <c r="K544" s="200"/>
      <c r="L544" s="205"/>
      <c r="M544" s="206"/>
      <c r="N544" s="207"/>
      <c r="O544" s="207"/>
      <c r="P544" s="207"/>
      <c r="Q544" s="207"/>
      <c r="R544" s="207"/>
      <c r="S544" s="207"/>
      <c r="T544" s="208"/>
      <c r="AT544" s="209" t="s">
        <v>156</v>
      </c>
      <c r="AU544" s="209" t="s">
        <v>89</v>
      </c>
      <c r="AV544" s="13" t="s">
        <v>87</v>
      </c>
      <c r="AW544" s="13" t="s">
        <v>35</v>
      </c>
      <c r="AX544" s="13" t="s">
        <v>79</v>
      </c>
      <c r="AY544" s="209" t="s">
        <v>147</v>
      </c>
    </row>
    <row r="545" spans="1:65" s="14" customFormat="1">
      <c r="B545" s="210"/>
      <c r="C545" s="211"/>
      <c r="D545" s="201" t="s">
        <v>156</v>
      </c>
      <c r="E545" s="212" t="s">
        <v>1</v>
      </c>
      <c r="F545" s="213" t="s">
        <v>394</v>
      </c>
      <c r="G545" s="211"/>
      <c r="H545" s="214">
        <v>5.97</v>
      </c>
      <c r="I545" s="215"/>
      <c r="J545" s="211"/>
      <c r="K545" s="211"/>
      <c r="L545" s="216"/>
      <c r="M545" s="217"/>
      <c r="N545" s="218"/>
      <c r="O545" s="218"/>
      <c r="P545" s="218"/>
      <c r="Q545" s="218"/>
      <c r="R545" s="218"/>
      <c r="S545" s="218"/>
      <c r="T545" s="219"/>
      <c r="AT545" s="220" t="s">
        <v>156</v>
      </c>
      <c r="AU545" s="220" t="s">
        <v>89</v>
      </c>
      <c r="AV545" s="14" t="s">
        <v>89</v>
      </c>
      <c r="AW545" s="14" t="s">
        <v>35</v>
      </c>
      <c r="AX545" s="14" t="s">
        <v>79</v>
      </c>
      <c r="AY545" s="220" t="s">
        <v>147</v>
      </c>
    </row>
    <row r="546" spans="1:65" s="14" customFormat="1">
      <c r="B546" s="210"/>
      <c r="C546" s="211"/>
      <c r="D546" s="201" t="s">
        <v>156</v>
      </c>
      <c r="E546" s="212" t="s">
        <v>1</v>
      </c>
      <c r="F546" s="213" t="s">
        <v>395</v>
      </c>
      <c r="G546" s="211"/>
      <c r="H546" s="214">
        <v>11.36</v>
      </c>
      <c r="I546" s="215"/>
      <c r="J546" s="211"/>
      <c r="K546" s="211"/>
      <c r="L546" s="216"/>
      <c r="M546" s="217"/>
      <c r="N546" s="218"/>
      <c r="O546" s="218"/>
      <c r="P546" s="218"/>
      <c r="Q546" s="218"/>
      <c r="R546" s="218"/>
      <c r="S546" s="218"/>
      <c r="T546" s="219"/>
      <c r="AT546" s="220" t="s">
        <v>156</v>
      </c>
      <c r="AU546" s="220" t="s">
        <v>89</v>
      </c>
      <c r="AV546" s="14" t="s">
        <v>89</v>
      </c>
      <c r="AW546" s="14" t="s">
        <v>35</v>
      </c>
      <c r="AX546" s="14" t="s">
        <v>79</v>
      </c>
      <c r="AY546" s="220" t="s">
        <v>147</v>
      </c>
    </row>
    <row r="547" spans="1:65" s="14" customFormat="1">
      <c r="B547" s="210"/>
      <c r="C547" s="211"/>
      <c r="D547" s="201" t="s">
        <v>156</v>
      </c>
      <c r="E547" s="212" t="s">
        <v>1</v>
      </c>
      <c r="F547" s="213" t="s">
        <v>396</v>
      </c>
      <c r="G547" s="211"/>
      <c r="H547" s="214">
        <v>5.88</v>
      </c>
      <c r="I547" s="215"/>
      <c r="J547" s="211"/>
      <c r="K547" s="211"/>
      <c r="L547" s="216"/>
      <c r="M547" s="217"/>
      <c r="N547" s="218"/>
      <c r="O547" s="218"/>
      <c r="P547" s="218"/>
      <c r="Q547" s="218"/>
      <c r="R547" s="218"/>
      <c r="S547" s="218"/>
      <c r="T547" s="219"/>
      <c r="AT547" s="220" t="s">
        <v>156</v>
      </c>
      <c r="AU547" s="220" t="s">
        <v>89</v>
      </c>
      <c r="AV547" s="14" t="s">
        <v>89</v>
      </c>
      <c r="AW547" s="14" t="s">
        <v>35</v>
      </c>
      <c r="AX547" s="14" t="s">
        <v>79</v>
      </c>
      <c r="AY547" s="220" t="s">
        <v>147</v>
      </c>
    </row>
    <row r="548" spans="1:65" s="14" customFormat="1">
      <c r="B548" s="210"/>
      <c r="C548" s="211"/>
      <c r="D548" s="201" t="s">
        <v>156</v>
      </c>
      <c r="E548" s="212" t="s">
        <v>1</v>
      </c>
      <c r="F548" s="213" t="s">
        <v>397</v>
      </c>
      <c r="G548" s="211"/>
      <c r="H548" s="214">
        <v>6.2</v>
      </c>
      <c r="I548" s="215"/>
      <c r="J548" s="211"/>
      <c r="K548" s="211"/>
      <c r="L548" s="216"/>
      <c r="M548" s="217"/>
      <c r="N548" s="218"/>
      <c r="O548" s="218"/>
      <c r="P548" s="218"/>
      <c r="Q548" s="218"/>
      <c r="R548" s="218"/>
      <c r="S548" s="218"/>
      <c r="T548" s="219"/>
      <c r="AT548" s="220" t="s">
        <v>156</v>
      </c>
      <c r="AU548" s="220" t="s">
        <v>89</v>
      </c>
      <c r="AV548" s="14" t="s">
        <v>89</v>
      </c>
      <c r="AW548" s="14" t="s">
        <v>35</v>
      </c>
      <c r="AX548" s="14" t="s">
        <v>79</v>
      </c>
      <c r="AY548" s="220" t="s">
        <v>147</v>
      </c>
    </row>
    <row r="549" spans="1:65" s="14" customFormat="1">
      <c r="B549" s="210"/>
      <c r="C549" s="211"/>
      <c r="D549" s="201" t="s">
        <v>156</v>
      </c>
      <c r="E549" s="212" t="s">
        <v>1</v>
      </c>
      <c r="F549" s="213" t="s">
        <v>398</v>
      </c>
      <c r="G549" s="211"/>
      <c r="H549" s="214">
        <v>3.15</v>
      </c>
      <c r="I549" s="215"/>
      <c r="J549" s="211"/>
      <c r="K549" s="211"/>
      <c r="L549" s="216"/>
      <c r="M549" s="217"/>
      <c r="N549" s="218"/>
      <c r="O549" s="218"/>
      <c r="P549" s="218"/>
      <c r="Q549" s="218"/>
      <c r="R549" s="218"/>
      <c r="S549" s="218"/>
      <c r="T549" s="219"/>
      <c r="AT549" s="220" t="s">
        <v>156</v>
      </c>
      <c r="AU549" s="220" t="s">
        <v>89</v>
      </c>
      <c r="AV549" s="14" t="s">
        <v>89</v>
      </c>
      <c r="AW549" s="14" t="s">
        <v>35</v>
      </c>
      <c r="AX549" s="14" t="s">
        <v>79</v>
      </c>
      <c r="AY549" s="220" t="s">
        <v>147</v>
      </c>
    </row>
    <row r="550" spans="1:65" s="14" customFormat="1">
      <c r="B550" s="210"/>
      <c r="C550" s="211"/>
      <c r="D550" s="201" t="s">
        <v>156</v>
      </c>
      <c r="E550" s="212" t="s">
        <v>1</v>
      </c>
      <c r="F550" s="213" t="s">
        <v>399</v>
      </c>
      <c r="G550" s="211"/>
      <c r="H550" s="214">
        <v>5.41</v>
      </c>
      <c r="I550" s="215"/>
      <c r="J550" s="211"/>
      <c r="K550" s="211"/>
      <c r="L550" s="216"/>
      <c r="M550" s="217"/>
      <c r="N550" s="218"/>
      <c r="O550" s="218"/>
      <c r="P550" s="218"/>
      <c r="Q550" s="218"/>
      <c r="R550" s="218"/>
      <c r="S550" s="218"/>
      <c r="T550" s="219"/>
      <c r="AT550" s="220" t="s">
        <v>156</v>
      </c>
      <c r="AU550" s="220" t="s">
        <v>89</v>
      </c>
      <c r="AV550" s="14" t="s">
        <v>89</v>
      </c>
      <c r="AW550" s="14" t="s">
        <v>35</v>
      </c>
      <c r="AX550" s="14" t="s">
        <v>79</v>
      </c>
      <c r="AY550" s="220" t="s">
        <v>147</v>
      </c>
    </row>
    <row r="551" spans="1:65" s="16" customFormat="1">
      <c r="B551" s="232"/>
      <c r="C551" s="233"/>
      <c r="D551" s="201" t="s">
        <v>156</v>
      </c>
      <c r="E551" s="234" t="s">
        <v>1</v>
      </c>
      <c r="F551" s="235" t="s">
        <v>244</v>
      </c>
      <c r="G551" s="233"/>
      <c r="H551" s="236">
        <v>37.97</v>
      </c>
      <c r="I551" s="237"/>
      <c r="J551" s="233"/>
      <c r="K551" s="233"/>
      <c r="L551" s="238"/>
      <c r="M551" s="239"/>
      <c r="N551" s="240"/>
      <c r="O551" s="240"/>
      <c r="P551" s="240"/>
      <c r="Q551" s="240"/>
      <c r="R551" s="240"/>
      <c r="S551" s="240"/>
      <c r="T551" s="241"/>
      <c r="AT551" s="242" t="s">
        <v>156</v>
      </c>
      <c r="AU551" s="242" t="s">
        <v>89</v>
      </c>
      <c r="AV551" s="16" t="s">
        <v>176</v>
      </c>
      <c r="AW551" s="16" t="s">
        <v>35</v>
      </c>
      <c r="AX551" s="16" t="s">
        <v>79</v>
      </c>
      <c r="AY551" s="242" t="s">
        <v>147</v>
      </c>
    </row>
    <row r="552" spans="1:65" s="15" customFormat="1">
      <c r="B552" s="221"/>
      <c r="C552" s="222"/>
      <c r="D552" s="201" t="s">
        <v>156</v>
      </c>
      <c r="E552" s="223" t="s">
        <v>1</v>
      </c>
      <c r="F552" s="224" t="s">
        <v>166</v>
      </c>
      <c r="G552" s="222"/>
      <c r="H552" s="225">
        <v>202.64999999999998</v>
      </c>
      <c r="I552" s="226"/>
      <c r="J552" s="222"/>
      <c r="K552" s="222"/>
      <c r="L552" s="227"/>
      <c r="M552" s="228"/>
      <c r="N552" s="229"/>
      <c r="O552" s="229"/>
      <c r="P552" s="229"/>
      <c r="Q552" s="229"/>
      <c r="R552" s="229"/>
      <c r="S552" s="229"/>
      <c r="T552" s="230"/>
      <c r="AT552" s="231" t="s">
        <v>156</v>
      </c>
      <c r="AU552" s="231" t="s">
        <v>89</v>
      </c>
      <c r="AV552" s="15" t="s">
        <v>154</v>
      </c>
      <c r="AW552" s="15" t="s">
        <v>35</v>
      </c>
      <c r="AX552" s="15" t="s">
        <v>87</v>
      </c>
      <c r="AY552" s="231" t="s">
        <v>147</v>
      </c>
    </row>
    <row r="553" spans="1:65" s="2" customFormat="1" ht="21.75" customHeight="1">
      <c r="A553" s="34"/>
      <c r="B553" s="35"/>
      <c r="C553" s="243" t="s">
        <v>400</v>
      </c>
      <c r="D553" s="243" t="s">
        <v>324</v>
      </c>
      <c r="E553" s="244" t="s">
        <v>330</v>
      </c>
      <c r="F553" s="245" t="s">
        <v>331</v>
      </c>
      <c r="G553" s="246" t="s">
        <v>152</v>
      </c>
      <c r="H553" s="247">
        <v>62.604999999999997</v>
      </c>
      <c r="I553" s="248"/>
      <c r="J553" s="249">
        <f>ROUND(I553*H553,2)</f>
        <v>0</v>
      </c>
      <c r="K553" s="245" t="s">
        <v>153</v>
      </c>
      <c r="L553" s="250"/>
      <c r="M553" s="251" t="s">
        <v>1</v>
      </c>
      <c r="N553" s="252" t="s">
        <v>44</v>
      </c>
      <c r="O553" s="71"/>
      <c r="P553" s="195">
        <f>O553*H553</f>
        <v>0</v>
      </c>
      <c r="Q553" s="195">
        <v>8.9999999999999998E-4</v>
      </c>
      <c r="R553" s="195">
        <f>Q553*H553</f>
        <v>5.6344499999999999E-2</v>
      </c>
      <c r="S553" s="195">
        <v>0</v>
      </c>
      <c r="T553" s="196">
        <f>S553*H553</f>
        <v>0</v>
      </c>
      <c r="U553" s="34"/>
      <c r="V553" s="34"/>
      <c r="W553" s="34"/>
      <c r="X553" s="34"/>
      <c r="Y553" s="34"/>
      <c r="Z553" s="34"/>
      <c r="AA553" s="34"/>
      <c r="AB553" s="34"/>
      <c r="AC553" s="34"/>
      <c r="AD553" s="34"/>
      <c r="AE553" s="34"/>
      <c r="AR553" s="197" t="s">
        <v>208</v>
      </c>
      <c r="AT553" s="197" t="s">
        <v>324</v>
      </c>
      <c r="AU553" s="197" t="s">
        <v>89</v>
      </c>
      <c r="AY553" s="18" t="s">
        <v>147</v>
      </c>
      <c r="BE553" s="198">
        <f>IF(N553="základní",J553,0)</f>
        <v>0</v>
      </c>
      <c r="BF553" s="198">
        <f>IF(N553="snížená",J553,0)</f>
        <v>0</v>
      </c>
      <c r="BG553" s="198">
        <f>IF(N553="zákl. přenesená",J553,0)</f>
        <v>0</v>
      </c>
      <c r="BH553" s="198">
        <f>IF(N553="sníž. přenesená",J553,0)</f>
        <v>0</v>
      </c>
      <c r="BI553" s="198">
        <f>IF(N553="nulová",J553,0)</f>
        <v>0</v>
      </c>
      <c r="BJ553" s="18" t="s">
        <v>87</v>
      </c>
      <c r="BK553" s="198">
        <f>ROUND(I553*H553,2)</f>
        <v>0</v>
      </c>
      <c r="BL553" s="18" t="s">
        <v>154</v>
      </c>
      <c r="BM553" s="197" t="s">
        <v>401</v>
      </c>
    </row>
    <row r="554" spans="1:65" s="13" customFormat="1">
      <c r="B554" s="199"/>
      <c r="C554" s="200"/>
      <c r="D554" s="201" t="s">
        <v>156</v>
      </c>
      <c r="E554" s="202" t="s">
        <v>1</v>
      </c>
      <c r="F554" s="203" t="s">
        <v>158</v>
      </c>
      <c r="G554" s="200"/>
      <c r="H554" s="202" t="s">
        <v>1</v>
      </c>
      <c r="I554" s="204"/>
      <c r="J554" s="200"/>
      <c r="K554" s="200"/>
      <c r="L554" s="205"/>
      <c r="M554" s="206"/>
      <c r="N554" s="207"/>
      <c r="O554" s="207"/>
      <c r="P554" s="207"/>
      <c r="Q554" s="207"/>
      <c r="R554" s="207"/>
      <c r="S554" s="207"/>
      <c r="T554" s="208"/>
      <c r="AT554" s="209" t="s">
        <v>156</v>
      </c>
      <c r="AU554" s="209" t="s">
        <v>89</v>
      </c>
      <c r="AV554" s="13" t="s">
        <v>87</v>
      </c>
      <c r="AW554" s="13" t="s">
        <v>35</v>
      </c>
      <c r="AX554" s="13" t="s">
        <v>79</v>
      </c>
      <c r="AY554" s="209" t="s">
        <v>147</v>
      </c>
    </row>
    <row r="555" spans="1:65" s="13" customFormat="1">
      <c r="B555" s="199"/>
      <c r="C555" s="200"/>
      <c r="D555" s="201" t="s">
        <v>156</v>
      </c>
      <c r="E555" s="202" t="s">
        <v>1</v>
      </c>
      <c r="F555" s="203" t="s">
        <v>246</v>
      </c>
      <c r="G555" s="200"/>
      <c r="H555" s="202" t="s">
        <v>1</v>
      </c>
      <c r="I555" s="204"/>
      <c r="J555" s="200"/>
      <c r="K555" s="200"/>
      <c r="L555" s="205"/>
      <c r="M555" s="206"/>
      <c r="N555" s="207"/>
      <c r="O555" s="207"/>
      <c r="P555" s="207"/>
      <c r="Q555" s="207"/>
      <c r="R555" s="207"/>
      <c r="S555" s="207"/>
      <c r="T555" s="208"/>
      <c r="AT555" s="209" t="s">
        <v>156</v>
      </c>
      <c r="AU555" s="209" t="s">
        <v>89</v>
      </c>
      <c r="AV555" s="13" t="s">
        <v>87</v>
      </c>
      <c r="AW555" s="13" t="s">
        <v>35</v>
      </c>
      <c r="AX555" s="13" t="s">
        <v>79</v>
      </c>
      <c r="AY555" s="209" t="s">
        <v>147</v>
      </c>
    </row>
    <row r="556" spans="1:65" s="14" customFormat="1">
      <c r="B556" s="210"/>
      <c r="C556" s="211"/>
      <c r="D556" s="201" t="s">
        <v>156</v>
      </c>
      <c r="E556" s="212" t="s">
        <v>1</v>
      </c>
      <c r="F556" s="213" t="s">
        <v>247</v>
      </c>
      <c r="G556" s="211"/>
      <c r="H556" s="214">
        <v>11.82</v>
      </c>
      <c r="I556" s="215"/>
      <c r="J556" s="211"/>
      <c r="K556" s="211"/>
      <c r="L556" s="216"/>
      <c r="M556" s="217"/>
      <c r="N556" s="218"/>
      <c r="O556" s="218"/>
      <c r="P556" s="218"/>
      <c r="Q556" s="218"/>
      <c r="R556" s="218"/>
      <c r="S556" s="218"/>
      <c r="T556" s="219"/>
      <c r="AT556" s="220" t="s">
        <v>156</v>
      </c>
      <c r="AU556" s="220" t="s">
        <v>89</v>
      </c>
      <c r="AV556" s="14" t="s">
        <v>89</v>
      </c>
      <c r="AW556" s="14" t="s">
        <v>35</v>
      </c>
      <c r="AX556" s="14" t="s">
        <v>79</v>
      </c>
      <c r="AY556" s="220" t="s">
        <v>147</v>
      </c>
    </row>
    <row r="557" spans="1:65" s="14" customFormat="1">
      <c r="B557" s="210"/>
      <c r="C557" s="211"/>
      <c r="D557" s="201" t="s">
        <v>156</v>
      </c>
      <c r="E557" s="212" t="s">
        <v>1</v>
      </c>
      <c r="F557" s="213" t="s">
        <v>248</v>
      </c>
      <c r="G557" s="211"/>
      <c r="H557" s="214">
        <v>12.18</v>
      </c>
      <c r="I557" s="215"/>
      <c r="J557" s="211"/>
      <c r="K557" s="211"/>
      <c r="L557" s="216"/>
      <c r="M557" s="217"/>
      <c r="N557" s="218"/>
      <c r="O557" s="218"/>
      <c r="P557" s="218"/>
      <c r="Q557" s="218"/>
      <c r="R557" s="218"/>
      <c r="S557" s="218"/>
      <c r="T557" s="219"/>
      <c r="AT557" s="220" t="s">
        <v>156</v>
      </c>
      <c r="AU557" s="220" t="s">
        <v>89</v>
      </c>
      <c r="AV557" s="14" t="s">
        <v>89</v>
      </c>
      <c r="AW557" s="14" t="s">
        <v>35</v>
      </c>
      <c r="AX557" s="14" t="s">
        <v>79</v>
      </c>
      <c r="AY557" s="220" t="s">
        <v>147</v>
      </c>
    </row>
    <row r="558" spans="1:65" s="14" customFormat="1">
      <c r="B558" s="210"/>
      <c r="C558" s="211"/>
      <c r="D558" s="201" t="s">
        <v>156</v>
      </c>
      <c r="E558" s="212" t="s">
        <v>1</v>
      </c>
      <c r="F558" s="213" t="s">
        <v>249</v>
      </c>
      <c r="G558" s="211"/>
      <c r="H558" s="214">
        <v>4.8</v>
      </c>
      <c r="I558" s="215"/>
      <c r="J558" s="211"/>
      <c r="K558" s="211"/>
      <c r="L558" s="216"/>
      <c r="M558" s="217"/>
      <c r="N558" s="218"/>
      <c r="O558" s="218"/>
      <c r="P558" s="218"/>
      <c r="Q558" s="218"/>
      <c r="R558" s="218"/>
      <c r="S558" s="218"/>
      <c r="T558" s="219"/>
      <c r="AT558" s="220" t="s">
        <v>156</v>
      </c>
      <c r="AU558" s="220" t="s">
        <v>89</v>
      </c>
      <c r="AV558" s="14" t="s">
        <v>89</v>
      </c>
      <c r="AW558" s="14" t="s">
        <v>35</v>
      </c>
      <c r="AX558" s="14" t="s">
        <v>79</v>
      </c>
      <c r="AY558" s="220" t="s">
        <v>147</v>
      </c>
    </row>
    <row r="559" spans="1:65" s="14" customFormat="1">
      <c r="B559" s="210"/>
      <c r="C559" s="211"/>
      <c r="D559" s="201" t="s">
        <v>156</v>
      </c>
      <c r="E559" s="212" t="s">
        <v>1</v>
      </c>
      <c r="F559" s="213" t="s">
        <v>250</v>
      </c>
      <c r="G559" s="211"/>
      <c r="H559" s="214">
        <v>2.3969999999999998</v>
      </c>
      <c r="I559" s="215"/>
      <c r="J559" s="211"/>
      <c r="K559" s="211"/>
      <c r="L559" s="216"/>
      <c r="M559" s="217"/>
      <c r="N559" s="218"/>
      <c r="O559" s="218"/>
      <c r="P559" s="218"/>
      <c r="Q559" s="218"/>
      <c r="R559" s="218"/>
      <c r="S559" s="218"/>
      <c r="T559" s="219"/>
      <c r="AT559" s="220" t="s">
        <v>156</v>
      </c>
      <c r="AU559" s="220" t="s">
        <v>89</v>
      </c>
      <c r="AV559" s="14" t="s">
        <v>89</v>
      </c>
      <c r="AW559" s="14" t="s">
        <v>35</v>
      </c>
      <c r="AX559" s="14" t="s">
        <v>79</v>
      </c>
      <c r="AY559" s="220" t="s">
        <v>147</v>
      </c>
    </row>
    <row r="560" spans="1:65" s="14" customFormat="1">
      <c r="B560" s="210"/>
      <c r="C560" s="211"/>
      <c r="D560" s="201" t="s">
        <v>156</v>
      </c>
      <c r="E560" s="212" t="s">
        <v>1</v>
      </c>
      <c r="F560" s="213" t="s">
        <v>251</v>
      </c>
      <c r="G560" s="211"/>
      <c r="H560" s="214">
        <v>2.5419999999999998</v>
      </c>
      <c r="I560" s="215"/>
      <c r="J560" s="211"/>
      <c r="K560" s="211"/>
      <c r="L560" s="216"/>
      <c r="M560" s="217"/>
      <c r="N560" s="218"/>
      <c r="O560" s="218"/>
      <c r="P560" s="218"/>
      <c r="Q560" s="218"/>
      <c r="R560" s="218"/>
      <c r="S560" s="218"/>
      <c r="T560" s="219"/>
      <c r="AT560" s="220" t="s">
        <v>156</v>
      </c>
      <c r="AU560" s="220" t="s">
        <v>89</v>
      </c>
      <c r="AV560" s="14" t="s">
        <v>89</v>
      </c>
      <c r="AW560" s="14" t="s">
        <v>35</v>
      </c>
      <c r="AX560" s="14" t="s">
        <v>79</v>
      </c>
      <c r="AY560" s="220" t="s">
        <v>147</v>
      </c>
    </row>
    <row r="561" spans="2:51" s="16" customFormat="1">
      <c r="B561" s="232"/>
      <c r="C561" s="233"/>
      <c r="D561" s="201" t="s">
        <v>156</v>
      </c>
      <c r="E561" s="234" t="s">
        <v>1</v>
      </c>
      <c r="F561" s="235" t="s">
        <v>244</v>
      </c>
      <c r="G561" s="233"/>
      <c r="H561" s="236">
        <v>33.738999999999997</v>
      </c>
      <c r="I561" s="237"/>
      <c r="J561" s="233"/>
      <c r="K561" s="233"/>
      <c r="L561" s="238"/>
      <c r="M561" s="239"/>
      <c r="N561" s="240"/>
      <c r="O561" s="240"/>
      <c r="P561" s="240"/>
      <c r="Q561" s="240"/>
      <c r="R561" s="240"/>
      <c r="S561" s="240"/>
      <c r="T561" s="241"/>
      <c r="AT561" s="242" t="s">
        <v>156</v>
      </c>
      <c r="AU561" s="242" t="s">
        <v>89</v>
      </c>
      <c r="AV561" s="16" t="s">
        <v>176</v>
      </c>
      <c r="AW561" s="16" t="s">
        <v>35</v>
      </c>
      <c r="AX561" s="16" t="s">
        <v>79</v>
      </c>
      <c r="AY561" s="242" t="s">
        <v>147</v>
      </c>
    </row>
    <row r="562" spans="2:51" s="13" customFormat="1">
      <c r="B562" s="199"/>
      <c r="C562" s="200"/>
      <c r="D562" s="201" t="s">
        <v>156</v>
      </c>
      <c r="E562" s="202" t="s">
        <v>1</v>
      </c>
      <c r="F562" s="203" t="s">
        <v>252</v>
      </c>
      <c r="G562" s="200"/>
      <c r="H562" s="202" t="s">
        <v>1</v>
      </c>
      <c r="I562" s="204"/>
      <c r="J562" s="200"/>
      <c r="K562" s="200"/>
      <c r="L562" s="205"/>
      <c r="M562" s="206"/>
      <c r="N562" s="207"/>
      <c r="O562" s="207"/>
      <c r="P562" s="207"/>
      <c r="Q562" s="207"/>
      <c r="R562" s="207"/>
      <c r="S562" s="207"/>
      <c r="T562" s="208"/>
      <c r="AT562" s="209" t="s">
        <v>156</v>
      </c>
      <c r="AU562" s="209" t="s">
        <v>89</v>
      </c>
      <c r="AV562" s="13" t="s">
        <v>87</v>
      </c>
      <c r="AW562" s="13" t="s">
        <v>35</v>
      </c>
      <c r="AX562" s="13" t="s">
        <v>79</v>
      </c>
      <c r="AY562" s="209" t="s">
        <v>147</v>
      </c>
    </row>
    <row r="563" spans="2:51" s="13" customFormat="1">
      <c r="B563" s="199"/>
      <c r="C563" s="200"/>
      <c r="D563" s="201" t="s">
        <v>156</v>
      </c>
      <c r="E563" s="202" t="s">
        <v>1</v>
      </c>
      <c r="F563" s="203" t="s">
        <v>246</v>
      </c>
      <c r="G563" s="200"/>
      <c r="H563" s="202" t="s">
        <v>1</v>
      </c>
      <c r="I563" s="204"/>
      <c r="J563" s="200"/>
      <c r="K563" s="200"/>
      <c r="L563" s="205"/>
      <c r="M563" s="206"/>
      <c r="N563" s="207"/>
      <c r="O563" s="207"/>
      <c r="P563" s="207"/>
      <c r="Q563" s="207"/>
      <c r="R563" s="207"/>
      <c r="S563" s="207"/>
      <c r="T563" s="208"/>
      <c r="AT563" s="209" t="s">
        <v>156</v>
      </c>
      <c r="AU563" s="209" t="s">
        <v>89</v>
      </c>
      <c r="AV563" s="13" t="s">
        <v>87</v>
      </c>
      <c r="AW563" s="13" t="s">
        <v>35</v>
      </c>
      <c r="AX563" s="13" t="s">
        <v>79</v>
      </c>
      <c r="AY563" s="209" t="s">
        <v>147</v>
      </c>
    </row>
    <row r="564" spans="2:51" s="14" customFormat="1">
      <c r="B564" s="210"/>
      <c r="C564" s="211"/>
      <c r="D564" s="201" t="s">
        <v>156</v>
      </c>
      <c r="E564" s="212" t="s">
        <v>1</v>
      </c>
      <c r="F564" s="213" t="s">
        <v>253</v>
      </c>
      <c r="G564" s="211"/>
      <c r="H564" s="214">
        <v>2.286</v>
      </c>
      <c r="I564" s="215"/>
      <c r="J564" s="211"/>
      <c r="K564" s="211"/>
      <c r="L564" s="216"/>
      <c r="M564" s="217"/>
      <c r="N564" s="218"/>
      <c r="O564" s="218"/>
      <c r="P564" s="218"/>
      <c r="Q564" s="218"/>
      <c r="R564" s="218"/>
      <c r="S564" s="218"/>
      <c r="T564" s="219"/>
      <c r="AT564" s="220" t="s">
        <v>156</v>
      </c>
      <c r="AU564" s="220" t="s">
        <v>89</v>
      </c>
      <c r="AV564" s="14" t="s">
        <v>89</v>
      </c>
      <c r="AW564" s="14" t="s">
        <v>35</v>
      </c>
      <c r="AX564" s="14" t="s">
        <v>79</v>
      </c>
      <c r="AY564" s="220" t="s">
        <v>147</v>
      </c>
    </row>
    <row r="565" spans="2:51" s="14" customFormat="1">
      <c r="B565" s="210"/>
      <c r="C565" s="211"/>
      <c r="D565" s="201" t="s">
        <v>156</v>
      </c>
      <c r="E565" s="212" t="s">
        <v>1</v>
      </c>
      <c r="F565" s="213" t="s">
        <v>254</v>
      </c>
      <c r="G565" s="211"/>
      <c r="H565" s="214">
        <v>7.1820000000000004</v>
      </c>
      <c r="I565" s="215"/>
      <c r="J565" s="211"/>
      <c r="K565" s="211"/>
      <c r="L565" s="216"/>
      <c r="M565" s="217"/>
      <c r="N565" s="218"/>
      <c r="O565" s="218"/>
      <c r="P565" s="218"/>
      <c r="Q565" s="218"/>
      <c r="R565" s="218"/>
      <c r="S565" s="218"/>
      <c r="T565" s="219"/>
      <c r="AT565" s="220" t="s">
        <v>156</v>
      </c>
      <c r="AU565" s="220" t="s">
        <v>89</v>
      </c>
      <c r="AV565" s="14" t="s">
        <v>89</v>
      </c>
      <c r="AW565" s="14" t="s">
        <v>35</v>
      </c>
      <c r="AX565" s="14" t="s">
        <v>79</v>
      </c>
      <c r="AY565" s="220" t="s">
        <v>147</v>
      </c>
    </row>
    <row r="566" spans="2:51" s="14" customFormat="1">
      <c r="B566" s="210"/>
      <c r="C566" s="211"/>
      <c r="D566" s="201" t="s">
        <v>156</v>
      </c>
      <c r="E566" s="212" t="s">
        <v>1</v>
      </c>
      <c r="F566" s="213" t="s">
        <v>255</v>
      </c>
      <c r="G566" s="211"/>
      <c r="H566" s="214">
        <v>7.1639999999999997</v>
      </c>
      <c r="I566" s="215"/>
      <c r="J566" s="211"/>
      <c r="K566" s="211"/>
      <c r="L566" s="216"/>
      <c r="M566" s="217"/>
      <c r="N566" s="218"/>
      <c r="O566" s="218"/>
      <c r="P566" s="218"/>
      <c r="Q566" s="218"/>
      <c r="R566" s="218"/>
      <c r="S566" s="218"/>
      <c r="T566" s="219"/>
      <c r="AT566" s="220" t="s">
        <v>156</v>
      </c>
      <c r="AU566" s="220" t="s">
        <v>89</v>
      </c>
      <c r="AV566" s="14" t="s">
        <v>89</v>
      </c>
      <c r="AW566" s="14" t="s">
        <v>35</v>
      </c>
      <c r="AX566" s="14" t="s">
        <v>79</v>
      </c>
      <c r="AY566" s="220" t="s">
        <v>147</v>
      </c>
    </row>
    <row r="567" spans="2:51" s="14" customFormat="1">
      <c r="B567" s="210"/>
      <c r="C567" s="211"/>
      <c r="D567" s="201" t="s">
        <v>156</v>
      </c>
      <c r="E567" s="212" t="s">
        <v>1</v>
      </c>
      <c r="F567" s="213" t="s">
        <v>256</v>
      </c>
      <c r="G567" s="211"/>
      <c r="H567" s="214">
        <v>2.16</v>
      </c>
      <c r="I567" s="215"/>
      <c r="J567" s="211"/>
      <c r="K567" s="211"/>
      <c r="L567" s="216"/>
      <c r="M567" s="217"/>
      <c r="N567" s="218"/>
      <c r="O567" s="218"/>
      <c r="P567" s="218"/>
      <c r="Q567" s="218"/>
      <c r="R567" s="218"/>
      <c r="S567" s="218"/>
      <c r="T567" s="219"/>
      <c r="AT567" s="220" t="s">
        <v>156</v>
      </c>
      <c r="AU567" s="220" t="s">
        <v>89</v>
      </c>
      <c r="AV567" s="14" t="s">
        <v>89</v>
      </c>
      <c r="AW567" s="14" t="s">
        <v>35</v>
      </c>
      <c r="AX567" s="14" t="s">
        <v>79</v>
      </c>
      <c r="AY567" s="220" t="s">
        <v>147</v>
      </c>
    </row>
    <row r="568" spans="2:51" s="16" customFormat="1">
      <c r="B568" s="232"/>
      <c r="C568" s="233"/>
      <c r="D568" s="201" t="s">
        <v>156</v>
      </c>
      <c r="E568" s="234" t="s">
        <v>1</v>
      </c>
      <c r="F568" s="235" t="s">
        <v>244</v>
      </c>
      <c r="G568" s="233"/>
      <c r="H568" s="236">
        <v>18.791999999999998</v>
      </c>
      <c r="I568" s="237"/>
      <c r="J568" s="233"/>
      <c r="K568" s="233"/>
      <c r="L568" s="238"/>
      <c r="M568" s="239"/>
      <c r="N568" s="240"/>
      <c r="O568" s="240"/>
      <c r="P568" s="240"/>
      <c r="Q568" s="240"/>
      <c r="R568" s="240"/>
      <c r="S568" s="240"/>
      <c r="T568" s="241"/>
      <c r="AT568" s="242" t="s">
        <v>156</v>
      </c>
      <c r="AU568" s="242" t="s">
        <v>89</v>
      </c>
      <c r="AV568" s="16" t="s">
        <v>176</v>
      </c>
      <c r="AW568" s="16" t="s">
        <v>35</v>
      </c>
      <c r="AX568" s="16" t="s">
        <v>79</v>
      </c>
      <c r="AY568" s="242" t="s">
        <v>147</v>
      </c>
    </row>
    <row r="569" spans="2:51" s="13" customFormat="1">
      <c r="B569" s="199"/>
      <c r="C569" s="200"/>
      <c r="D569" s="201" t="s">
        <v>156</v>
      </c>
      <c r="E569" s="202" t="s">
        <v>1</v>
      </c>
      <c r="F569" s="203" t="s">
        <v>162</v>
      </c>
      <c r="G569" s="200"/>
      <c r="H569" s="202" t="s">
        <v>1</v>
      </c>
      <c r="I569" s="204"/>
      <c r="J569" s="200"/>
      <c r="K569" s="200"/>
      <c r="L569" s="205"/>
      <c r="M569" s="206"/>
      <c r="N569" s="207"/>
      <c r="O569" s="207"/>
      <c r="P569" s="207"/>
      <c r="Q569" s="207"/>
      <c r="R569" s="207"/>
      <c r="S569" s="207"/>
      <c r="T569" s="208"/>
      <c r="AT569" s="209" t="s">
        <v>156</v>
      </c>
      <c r="AU569" s="209" t="s">
        <v>89</v>
      </c>
      <c r="AV569" s="13" t="s">
        <v>87</v>
      </c>
      <c r="AW569" s="13" t="s">
        <v>35</v>
      </c>
      <c r="AX569" s="13" t="s">
        <v>79</v>
      </c>
      <c r="AY569" s="209" t="s">
        <v>147</v>
      </c>
    </row>
    <row r="570" spans="2:51" s="13" customFormat="1">
      <c r="B570" s="199"/>
      <c r="C570" s="200"/>
      <c r="D570" s="201" t="s">
        <v>156</v>
      </c>
      <c r="E570" s="202" t="s">
        <v>1</v>
      </c>
      <c r="F570" s="203" t="s">
        <v>257</v>
      </c>
      <c r="G570" s="200"/>
      <c r="H570" s="202" t="s">
        <v>1</v>
      </c>
      <c r="I570" s="204"/>
      <c r="J570" s="200"/>
      <c r="K570" s="200"/>
      <c r="L570" s="205"/>
      <c r="M570" s="206"/>
      <c r="N570" s="207"/>
      <c r="O570" s="207"/>
      <c r="P570" s="207"/>
      <c r="Q570" s="207"/>
      <c r="R570" s="207"/>
      <c r="S570" s="207"/>
      <c r="T570" s="208"/>
      <c r="AT570" s="209" t="s">
        <v>156</v>
      </c>
      <c r="AU570" s="209" t="s">
        <v>89</v>
      </c>
      <c r="AV570" s="13" t="s">
        <v>87</v>
      </c>
      <c r="AW570" s="13" t="s">
        <v>35</v>
      </c>
      <c r="AX570" s="13" t="s">
        <v>79</v>
      </c>
      <c r="AY570" s="209" t="s">
        <v>147</v>
      </c>
    </row>
    <row r="571" spans="2:51" s="14" customFormat="1">
      <c r="B571" s="210"/>
      <c r="C571" s="211"/>
      <c r="D571" s="201" t="s">
        <v>156</v>
      </c>
      <c r="E571" s="212" t="s">
        <v>1</v>
      </c>
      <c r="F571" s="213" t="s">
        <v>258</v>
      </c>
      <c r="G571" s="211"/>
      <c r="H571" s="214">
        <v>1.1399999999999999</v>
      </c>
      <c r="I571" s="215"/>
      <c r="J571" s="211"/>
      <c r="K571" s="211"/>
      <c r="L571" s="216"/>
      <c r="M571" s="217"/>
      <c r="N571" s="218"/>
      <c r="O571" s="218"/>
      <c r="P571" s="218"/>
      <c r="Q571" s="218"/>
      <c r="R571" s="218"/>
      <c r="S571" s="218"/>
      <c r="T571" s="219"/>
      <c r="AT571" s="220" t="s">
        <v>156</v>
      </c>
      <c r="AU571" s="220" t="s">
        <v>89</v>
      </c>
      <c r="AV571" s="14" t="s">
        <v>89</v>
      </c>
      <c r="AW571" s="14" t="s">
        <v>35</v>
      </c>
      <c r="AX571" s="14" t="s">
        <v>79</v>
      </c>
      <c r="AY571" s="220" t="s">
        <v>147</v>
      </c>
    </row>
    <row r="572" spans="2:51" s="14" customFormat="1">
      <c r="B572" s="210"/>
      <c r="C572" s="211"/>
      <c r="D572" s="201" t="s">
        <v>156</v>
      </c>
      <c r="E572" s="212" t="s">
        <v>1</v>
      </c>
      <c r="F572" s="213" t="s">
        <v>259</v>
      </c>
      <c r="G572" s="211"/>
      <c r="H572" s="214">
        <v>1.34</v>
      </c>
      <c r="I572" s="215"/>
      <c r="J572" s="211"/>
      <c r="K572" s="211"/>
      <c r="L572" s="216"/>
      <c r="M572" s="217"/>
      <c r="N572" s="218"/>
      <c r="O572" s="218"/>
      <c r="P572" s="218"/>
      <c r="Q572" s="218"/>
      <c r="R572" s="218"/>
      <c r="S572" s="218"/>
      <c r="T572" s="219"/>
      <c r="AT572" s="220" t="s">
        <v>156</v>
      </c>
      <c r="AU572" s="220" t="s">
        <v>89</v>
      </c>
      <c r="AV572" s="14" t="s">
        <v>89</v>
      </c>
      <c r="AW572" s="14" t="s">
        <v>35</v>
      </c>
      <c r="AX572" s="14" t="s">
        <v>79</v>
      </c>
      <c r="AY572" s="220" t="s">
        <v>147</v>
      </c>
    </row>
    <row r="573" spans="2:51" s="16" customFormat="1">
      <c r="B573" s="232"/>
      <c r="C573" s="233"/>
      <c r="D573" s="201" t="s">
        <v>156</v>
      </c>
      <c r="E573" s="234" t="s">
        <v>1</v>
      </c>
      <c r="F573" s="235" t="s">
        <v>244</v>
      </c>
      <c r="G573" s="233"/>
      <c r="H573" s="236">
        <v>2.48</v>
      </c>
      <c r="I573" s="237"/>
      <c r="J573" s="233"/>
      <c r="K573" s="233"/>
      <c r="L573" s="238"/>
      <c r="M573" s="239"/>
      <c r="N573" s="240"/>
      <c r="O573" s="240"/>
      <c r="P573" s="240"/>
      <c r="Q573" s="240"/>
      <c r="R573" s="240"/>
      <c r="S573" s="240"/>
      <c r="T573" s="241"/>
      <c r="AT573" s="242" t="s">
        <v>156</v>
      </c>
      <c r="AU573" s="242" t="s">
        <v>89</v>
      </c>
      <c r="AV573" s="16" t="s">
        <v>176</v>
      </c>
      <c r="AW573" s="16" t="s">
        <v>35</v>
      </c>
      <c r="AX573" s="16" t="s">
        <v>79</v>
      </c>
      <c r="AY573" s="242" t="s">
        <v>147</v>
      </c>
    </row>
    <row r="574" spans="2:51" s="13" customFormat="1">
      <c r="B574" s="199"/>
      <c r="C574" s="200"/>
      <c r="D574" s="201" t="s">
        <v>156</v>
      </c>
      <c r="E574" s="202" t="s">
        <v>1</v>
      </c>
      <c r="F574" s="203" t="s">
        <v>164</v>
      </c>
      <c r="G574" s="200"/>
      <c r="H574" s="202" t="s">
        <v>1</v>
      </c>
      <c r="I574" s="204"/>
      <c r="J574" s="200"/>
      <c r="K574" s="200"/>
      <c r="L574" s="205"/>
      <c r="M574" s="206"/>
      <c r="N574" s="207"/>
      <c r="O574" s="207"/>
      <c r="P574" s="207"/>
      <c r="Q574" s="207"/>
      <c r="R574" s="207"/>
      <c r="S574" s="207"/>
      <c r="T574" s="208"/>
      <c r="AT574" s="209" t="s">
        <v>156</v>
      </c>
      <c r="AU574" s="209" t="s">
        <v>89</v>
      </c>
      <c r="AV574" s="13" t="s">
        <v>87</v>
      </c>
      <c r="AW574" s="13" t="s">
        <v>35</v>
      </c>
      <c r="AX574" s="13" t="s">
        <v>79</v>
      </c>
      <c r="AY574" s="209" t="s">
        <v>147</v>
      </c>
    </row>
    <row r="575" spans="2:51" s="13" customFormat="1">
      <c r="B575" s="199"/>
      <c r="C575" s="200"/>
      <c r="D575" s="201" t="s">
        <v>156</v>
      </c>
      <c r="E575" s="202" t="s">
        <v>1</v>
      </c>
      <c r="F575" s="203" t="s">
        <v>257</v>
      </c>
      <c r="G575" s="200"/>
      <c r="H575" s="202" t="s">
        <v>1</v>
      </c>
      <c r="I575" s="204"/>
      <c r="J575" s="200"/>
      <c r="K575" s="200"/>
      <c r="L575" s="205"/>
      <c r="M575" s="206"/>
      <c r="N575" s="207"/>
      <c r="O575" s="207"/>
      <c r="P575" s="207"/>
      <c r="Q575" s="207"/>
      <c r="R575" s="207"/>
      <c r="S575" s="207"/>
      <c r="T575" s="208"/>
      <c r="AT575" s="209" t="s">
        <v>156</v>
      </c>
      <c r="AU575" s="209" t="s">
        <v>89</v>
      </c>
      <c r="AV575" s="13" t="s">
        <v>87</v>
      </c>
      <c r="AW575" s="13" t="s">
        <v>35</v>
      </c>
      <c r="AX575" s="13" t="s">
        <v>79</v>
      </c>
      <c r="AY575" s="209" t="s">
        <v>147</v>
      </c>
    </row>
    <row r="576" spans="2:51" s="14" customFormat="1">
      <c r="B576" s="210"/>
      <c r="C576" s="211"/>
      <c r="D576" s="201" t="s">
        <v>156</v>
      </c>
      <c r="E576" s="212" t="s">
        <v>1</v>
      </c>
      <c r="F576" s="213" t="s">
        <v>260</v>
      </c>
      <c r="G576" s="211"/>
      <c r="H576" s="214">
        <v>1.194</v>
      </c>
      <c r="I576" s="215"/>
      <c r="J576" s="211"/>
      <c r="K576" s="211"/>
      <c r="L576" s="216"/>
      <c r="M576" s="217"/>
      <c r="N576" s="218"/>
      <c r="O576" s="218"/>
      <c r="P576" s="218"/>
      <c r="Q576" s="218"/>
      <c r="R576" s="218"/>
      <c r="S576" s="218"/>
      <c r="T576" s="219"/>
      <c r="AT576" s="220" t="s">
        <v>156</v>
      </c>
      <c r="AU576" s="220" t="s">
        <v>89</v>
      </c>
      <c r="AV576" s="14" t="s">
        <v>89</v>
      </c>
      <c r="AW576" s="14" t="s">
        <v>35</v>
      </c>
      <c r="AX576" s="14" t="s">
        <v>79</v>
      </c>
      <c r="AY576" s="220" t="s">
        <v>147</v>
      </c>
    </row>
    <row r="577" spans="1:65" s="14" customFormat="1">
      <c r="B577" s="210"/>
      <c r="C577" s="211"/>
      <c r="D577" s="201" t="s">
        <v>156</v>
      </c>
      <c r="E577" s="212" t="s">
        <v>1</v>
      </c>
      <c r="F577" s="213" t="s">
        <v>261</v>
      </c>
      <c r="G577" s="211"/>
      <c r="H577" s="214">
        <v>2.2719999999999998</v>
      </c>
      <c r="I577" s="215"/>
      <c r="J577" s="211"/>
      <c r="K577" s="211"/>
      <c r="L577" s="216"/>
      <c r="M577" s="217"/>
      <c r="N577" s="218"/>
      <c r="O577" s="218"/>
      <c r="P577" s="218"/>
      <c r="Q577" s="218"/>
      <c r="R577" s="218"/>
      <c r="S577" s="218"/>
      <c r="T577" s="219"/>
      <c r="AT577" s="220" t="s">
        <v>156</v>
      </c>
      <c r="AU577" s="220" t="s">
        <v>89</v>
      </c>
      <c r="AV577" s="14" t="s">
        <v>89</v>
      </c>
      <c r="AW577" s="14" t="s">
        <v>35</v>
      </c>
      <c r="AX577" s="14" t="s">
        <v>79</v>
      </c>
      <c r="AY577" s="220" t="s">
        <v>147</v>
      </c>
    </row>
    <row r="578" spans="1:65" s="14" customFormat="1">
      <c r="B578" s="210"/>
      <c r="C578" s="211"/>
      <c r="D578" s="201" t="s">
        <v>156</v>
      </c>
      <c r="E578" s="212" t="s">
        <v>1</v>
      </c>
      <c r="F578" s="213" t="s">
        <v>262</v>
      </c>
      <c r="G578" s="211"/>
      <c r="H578" s="214">
        <v>1.1759999999999999</v>
      </c>
      <c r="I578" s="215"/>
      <c r="J578" s="211"/>
      <c r="K578" s="211"/>
      <c r="L578" s="216"/>
      <c r="M578" s="217"/>
      <c r="N578" s="218"/>
      <c r="O578" s="218"/>
      <c r="P578" s="218"/>
      <c r="Q578" s="218"/>
      <c r="R578" s="218"/>
      <c r="S578" s="218"/>
      <c r="T578" s="219"/>
      <c r="AT578" s="220" t="s">
        <v>156</v>
      </c>
      <c r="AU578" s="220" t="s">
        <v>89</v>
      </c>
      <c r="AV578" s="14" t="s">
        <v>89</v>
      </c>
      <c r="AW578" s="14" t="s">
        <v>35</v>
      </c>
      <c r="AX578" s="14" t="s">
        <v>79</v>
      </c>
      <c r="AY578" s="220" t="s">
        <v>147</v>
      </c>
    </row>
    <row r="579" spans="1:65" s="14" customFormat="1">
      <c r="B579" s="210"/>
      <c r="C579" s="211"/>
      <c r="D579" s="201" t="s">
        <v>156</v>
      </c>
      <c r="E579" s="212" t="s">
        <v>1</v>
      </c>
      <c r="F579" s="213" t="s">
        <v>263</v>
      </c>
      <c r="G579" s="211"/>
      <c r="H579" s="214">
        <v>1.24</v>
      </c>
      <c r="I579" s="215"/>
      <c r="J579" s="211"/>
      <c r="K579" s="211"/>
      <c r="L579" s="216"/>
      <c r="M579" s="217"/>
      <c r="N579" s="218"/>
      <c r="O579" s="218"/>
      <c r="P579" s="218"/>
      <c r="Q579" s="218"/>
      <c r="R579" s="218"/>
      <c r="S579" s="218"/>
      <c r="T579" s="219"/>
      <c r="AT579" s="220" t="s">
        <v>156</v>
      </c>
      <c r="AU579" s="220" t="s">
        <v>89</v>
      </c>
      <c r="AV579" s="14" t="s">
        <v>89</v>
      </c>
      <c r="AW579" s="14" t="s">
        <v>35</v>
      </c>
      <c r="AX579" s="14" t="s">
        <v>79</v>
      </c>
      <c r="AY579" s="220" t="s">
        <v>147</v>
      </c>
    </row>
    <row r="580" spans="1:65" s="14" customFormat="1">
      <c r="B580" s="210"/>
      <c r="C580" s="211"/>
      <c r="D580" s="201" t="s">
        <v>156</v>
      </c>
      <c r="E580" s="212" t="s">
        <v>1</v>
      </c>
      <c r="F580" s="213" t="s">
        <v>264</v>
      </c>
      <c r="G580" s="211"/>
      <c r="H580" s="214">
        <v>0.63</v>
      </c>
      <c r="I580" s="215"/>
      <c r="J580" s="211"/>
      <c r="K580" s="211"/>
      <c r="L580" s="216"/>
      <c r="M580" s="217"/>
      <c r="N580" s="218"/>
      <c r="O580" s="218"/>
      <c r="P580" s="218"/>
      <c r="Q580" s="218"/>
      <c r="R580" s="218"/>
      <c r="S580" s="218"/>
      <c r="T580" s="219"/>
      <c r="AT580" s="220" t="s">
        <v>156</v>
      </c>
      <c r="AU580" s="220" t="s">
        <v>89</v>
      </c>
      <c r="AV580" s="14" t="s">
        <v>89</v>
      </c>
      <c r="AW580" s="14" t="s">
        <v>35</v>
      </c>
      <c r="AX580" s="14" t="s">
        <v>79</v>
      </c>
      <c r="AY580" s="220" t="s">
        <v>147</v>
      </c>
    </row>
    <row r="581" spans="1:65" s="14" customFormat="1">
      <c r="B581" s="210"/>
      <c r="C581" s="211"/>
      <c r="D581" s="201" t="s">
        <v>156</v>
      </c>
      <c r="E581" s="212" t="s">
        <v>1</v>
      </c>
      <c r="F581" s="213" t="s">
        <v>265</v>
      </c>
      <c r="G581" s="211"/>
      <c r="H581" s="214">
        <v>1.0820000000000001</v>
      </c>
      <c r="I581" s="215"/>
      <c r="J581" s="211"/>
      <c r="K581" s="211"/>
      <c r="L581" s="216"/>
      <c r="M581" s="217"/>
      <c r="N581" s="218"/>
      <c r="O581" s="218"/>
      <c r="P581" s="218"/>
      <c r="Q581" s="218"/>
      <c r="R581" s="218"/>
      <c r="S581" s="218"/>
      <c r="T581" s="219"/>
      <c r="AT581" s="220" t="s">
        <v>156</v>
      </c>
      <c r="AU581" s="220" t="s">
        <v>89</v>
      </c>
      <c r="AV581" s="14" t="s">
        <v>89</v>
      </c>
      <c r="AW581" s="14" t="s">
        <v>35</v>
      </c>
      <c r="AX581" s="14" t="s">
        <v>79</v>
      </c>
      <c r="AY581" s="220" t="s">
        <v>147</v>
      </c>
    </row>
    <row r="582" spans="1:65" s="16" customFormat="1">
      <c r="B582" s="232"/>
      <c r="C582" s="233"/>
      <c r="D582" s="201" t="s">
        <v>156</v>
      </c>
      <c r="E582" s="234" t="s">
        <v>1</v>
      </c>
      <c r="F582" s="235" t="s">
        <v>244</v>
      </c>
      <c r="G582" s="233"/>
      <c r="H582" s="236">
        <v>7.5939999999999994</v>
      </c>
      <c r="I582" s="237"/>
      <c r="J582" s="233"/>
      <c r="K582" s="233"/>
      <c r="L582" s="238"/>
      <c r="M582" s="239"/>
      <c r="N582" s="240"/>
      <c r="O582" s="240"/>
      <c r="P582" s="240"/>
      <c r="Q582" s="240"/>
      <c r="R582" s="240"/>
      <c r="S582" s="240"/>
      <c r="T582" s="241"/>
      <c r="AT582" s="242" t="s">
        <v>156</v>
      </c>
      <c r="AU582" s="242" t="s">
        <v>89</v>
      </c>
      <c r="AV582" s="16" t="s">
        <v>176</v>
      </c>
      <c r="AW582" s="16" t="s">
        <v>35</v>
      </c>
      <c r="AX582" s="16" t="s">
        <v>79</v>
      </c>
      <c r="AY582" s="242" t="s">
        <v>147</v>
      </c>
    </row>
    <row r="583" spans="1:65" s="15" customFormat="1">
      <c r="B583" s="221"/>
      <c r="C583" s="222"/>
      <c r="D583" s="201" t="s">
        <v>156</v>
      </c>
      <c r="E583" s="223" t="s">
        <v>1</v>
      </c>
      <c r="F583" s="224" t="s">
        <v>166</v>
      </c>
      <c r="G583" s="222"/>
      <c r="H583" s="225">
        <v>62.605000000000018</v>
      </c>
      <c r="I583" s="226"/>
      <c r="J583" s="222"/>
      <c r="K583" s="222"/>
      <c r="L583" s="227"/>
      <c r="M583" s="228"/>
      <c r="N583" s="229"/>
      <c r="O583" s="229"/>
      <c r="P583" s="229"/>
      <c r="Q583" s="229"/>
      <c r="R583" s="229"/>
      <c r="S583" s="229"/>
      <c r="T583" s="230"/>
      <c r="AT583" s="231" t="s">
        <v>156</v>
      </c>
      <c r="AU583" s="231" t="s">
        <v>89</v>
      </c>
      <c r="AV583" s="15" t="s">
        <v>154</v>
      </c>
      <c r="AW583" s="15" t="s">
        <v>35</v>
      </c>
      <c r="AX583" s="15" t="s">
        <v>87</v>
      </c>
      <c r="AY583" s="231" t="s">
        <v>147</v>
      </c>
    </row>
    <row r="584" spans="1:65" s="2" customFormat="1" ht="55.5" customHeight="1">
      <c r="A584" s="34"/>
      <c r="B584" s="35"/>
      <c r="C584" s="186" t="s">
        <v>402</v>
      </c>
      <c r="D584" s="186" t="s">
        <v>149</v>
      </c>
      <c r="E584" s="187" t="s">
        <v>403</v>
      </c>
      <c r="F584" s="188" t="s">
        <v>404</v>
      </c>
      <c r="G584" s="189" t="s">
        <v>152</v>
      </c>
      <c r="H584" s="190">
        <v>36.08</v>
      </c>
      <c r="I584" s="191"/>
      <c r="J584" s="192">
        <f>ROUND(I584*H584,2)</f>
        <v>0</v>
      </c>
      <c r="K584" s="188" t="s">
        <v>153</v>
      </c>
      <c r="L584" s="39"/>
      <c r="M584" s="193" t="s">
        <v>1</v>
      </c>
      <c r="N584" s="194" t="s">
        <v>44</v>
      </c>
      <c r="O584" s="71"/>
      <c r="P584" s="195">
        <f>O584*H584</f>
        <v>0</v>
      </c>
      <c r="Q584" s="195">
        <v>1.1192000000000001E-2</v>
      </c>
      <c r="R584" s="195">
        <f>Q584*H584</f>
        <v>0.40380736</v>
      </c>
      <c r="S584" s="195">
        <v>0</v>
      </c>
      <c r="T584" s="196">
        <f>S584*H584</f>
        <v>0</v>
      </c>
      <c r="U584" s="34"/>
      <c r="V584" s="34"/>
      <c r="W584" s="34"/>
      <c r="X584" s="34"/>
      <c r="Y584" s="34"/>
      <c r="Z584" s="34"/>
      <c r="AA584" s="34"/>
      <c r="AB584" s="34"/>
      <c r="AC584" s="34"/>
      <c r="AD584" s="34"/>
      <c r="AE584" s="34"/>
      <c r="AR584" s="197" t="s">
        <v>154</v>
      </c>
      <c r="AT584" s="197" t="s">
        <v>149</v>
      </c>
      <c r="AU584" s="197" t="s">
        <v>89</v>
      </c>
      <c r="AY584" s="18" t="s">
        <v>147</v>
      </c>
      <c r="BE584" s="198">
        <f>IF(N584="základní",J584,0)</f>
        <v>0</v>
      </c>
      <c r="BF584" s="198">
        <f>IF(N584="snížená",J584,0)</f>
        <v>0</v>
      </c>
      <c r="BG584" s="198">
        <f>IF(N584="zákl. přenesená",J584,0)</f>
        <v>0</v>
      </c>
      <c r="BH584" s="198">
        <f>IF(N584="sníž. přenesená",J584,0)</f>
        <v>0</v>
      </c>
      <c r="BI584" s="198">
        <f>IF(N584="nulová",J584,0)</f>
        <v>0</v>
      </c>
      <c r="BJ584" s="18" t="s">
        <v>87</v>
      </c>
      <c r="BK584" s="198">
        <f>ROUND(I584*H584,2)</f>
        <v>0</v>
      </c>
      <c r="BL584" s="18" t="s">
        <v>154</v>
      </c>
      <c r="BM584" s="197" t="s">
        <v>405</v>
      </c>
    </row>
    <row r="585" spans="1:65" s="13" customFormat="1">
      <c r="B585" s="199"/>
      <c r="C585" s="200"/>
      <c r="D585" s="201" t="s">
        <v>156</v>
      </c>
      <c r="E585" s="202" t="s">
        <v>1</v>
      </c>
      <c r="F585" s="203" t="s">
        <v>158</v>
      </c>
      <c r="G585" s="200"/>
      <c r="H585" s="202" t="s">
        <v>1</v>
      </c>
      <c r="I585" s="204"/>
      <c r="J585" s="200"/>
      <c r="K585" s="200"/>
      <c r="L585" s="205"/>
      <c r="M585" s="206"/>
      <c r="N585" s="207"/>
      <c r="O585" s="207"/>
      <c r="P585" s="207"/>
      <c r="Q585" s="207"/>
      <c r="R585" s="207"/>
      <c r="S585" s="207"/>
      <c r="T585" s="208"/>
      <c r="AT585" s="209" t="s">
        <v>156</v>
      </c>
      <c r="AU585" s="209" t="s">
        <v>89</v>
      </c>
      <c r="AV585" s="13" t="s">
        <v>87</v>
      </c>
      <c r="AW585" s="13" t="s">
        <v>35</v>
      </c>
      <c r="AX585" s="13" t="s">
        <v>79</v>
      </c>
      <c r="AY585" s="209" t="s">
        <v>147</v>
      </c>
    </row>
    <row r="586" spans="1:65" s="14" customFormat="1">
      <c r="B586" s="210"/>
      <c r="C586" s="211"/>
      <c r="D586" s="201" t="s">
        <v>156</v>
      </c>
      <c r="E586" s="212" t="s">
        <v>1</v>
      </c>
      <c r="F586" s="213" t="s">
        <v>406</v>
      </c>
      <c r="G586" s="211"/>
      <c r="H586" s="214">
        <v>13.3</v>
      </c>
      <c r="I586" s="215"/>
      <c r="J586" s="211"/>
      <c r="K586" s="211"/>
      <c r="L586" s="216"/>
      <c r="M586" s="217"/>
      <c r="N586" s="218"/>
      <c r="O586" s="218"/>
      <c r="P586" s="218"/>
      <c r="Q586" s="218"/>
      <c r="R586" s="218"/>
      <c r="S586" s="218"/>
      <c r="T586" s="219"/>
      <c r="AT586" s="220" t="s">
        <v>156</v>
      </c>
      <c r="AU586" s="220" t="s">
        <v>89</v>
      </c>
      <c r="AV586" s="14" t="s">
        <v>89</v>
      </c>
      <c r="AW586" s="14" t="s">
        <v>35</v>
      </c>
      <c r="AX586" s="14" t="s">
        <v>79</v>
      </c>
      <c r="AY586" s="220" t="s">
        <v>147</v>
      </c>
    </row>
    <row r="587" spans="1:65" s="14" customFormat="1">
      <c r="B587" s="210"/>
      <c r="C587" s="211"/>
      <c r="D587" s="201" t="s">
        <v>156</v>
      </c>
      <c r="E587" s="212" t="s">
        <v>1</v>
      </c>
      <c r="F587" s="213" t="s">
        <v>306</v>
      </c>
      <c r="G587" s="211"/>
      <c r="H587" s="214">
        <v>-0.82499999999999996</v>
      </c>
      <c r="I587" s="215"/>
      <c r="J587" s="211"/>
      <c r="K587" s="211"/>
      <c r="L587" s="216"/>
      <c r="M587" s="217"/>
      <c r="N587" s="218"/>
      <c r="O587" s="218"/>
      <c r="P587" s="218"/>
      <c r="Q587" s="218"/>
      <c r="R587" s="218"/>
      <c r="S587" s="218"/>
      <c r="T587" s="219"/>
      <c r="AT587" s="220" t="s">
        <v>156</v>
      </c>
      <c r="AU587" s="220" t="s">
        <v>89</v>
      </c>
      <c r="AV587" s="14" t="s">
        <v>89</v>
      </c>
      <c r="AW587" s="14" t="s">
        <v>35</v>
      </c>
      <c r="AX587" s="14" t="s">
        <v>79</v>
      </c>
      <c r="AY587" s="220" t="s">
        <v>147</v>
      </c>
    </row>
    <row r="588" spans="1:65" s="13" customFormat="1">
      <c r="B588" s="199"/>
      <c r="C588" s="200"/>
      <c r="D588" s="201" t="s">
        <v>156</v>
      </c>
      <c r="E588" s="202" t="s">
        <v>1</v>
      </c>
      <c r="F588" s="203" t="s">
        <v>160</v>
      </c>
      <c r="G588" s="200"/>
      <c r="H588" s="202" t="s">
        <v>1</v>
      </c>
      <c r="I588" s="204"/>
      <c r="J588" s="200"/>
      <c r="K588" s="200"/>
      <c r="L588" s="205"/>
      <c r="M588" s="206"/>
      <c r="N588" s="207"/>
      <c r="O588" s="207"/>
      <c r="P588" s="207"/>
      <c r="Q588" s="207"/>
      <c r="R588" s="207"/>
      <c r="S588" s="207"/>
      <c r="T588" s="208"/>
      <c r="AT588" s="209" t="s">
        <v>156</v>
      </c>
      <c r="AU588" s="209" t="s">
        <v>89</v>
      </c>
      <c r="AV588" s="13" t="s">
        <v>87</v>
      </c>
      <c r="AW588" s="13" t="s">
        <v>35</v>
      </c>
      <c r="AX588" s="13" t="s">
        <v>79</v>
      </c>
      <c r="AY588" s="209" t="s">
        <v>147</v>
      </c>
    </row>
    <row r="589" spans="1:65" s="14" customFormat="1">
      <c r="B589" s="210"/>
      <c r="C589" s="211"/>
      <c r="D589" s="201" t="s">
        <v>156</v>
      </c>
      <c r="E589" s="212" t="s">
        <v>1</v>
      </c>
      <c r="F589" s="213" t="s">
        <v>407</v>
      </c>
      <c r="G589" s="211"/>
      <c r="H589" s="214">
        <v>17.100000000000001</v>
      </c>
      <c r="I589" s="215"/>
      <c r="J589" s="211"/>
      <c r="K589" s="211"/>
      <c r="L589" s="216"/>
      <c r="M589" s="217"/>
      <c r="N589" s="218"/>
      <c r="O589" s="218"/>
      <c r="P589" s="218"/>
      <c r="Q589" s="218"/>
      <c r="R589" s="218"/>
      <c r="S589" s="218"/>
      <c r="T589" s="219"/>
      <c r="AT589" s="220" t="s">
        <v>156</v>
      </c>
      <c r="AU589" s="220" t="s">
        <v>89</v>
      </c>
      <c r="AV589" s="14" t="s">
        <v>89</v>
      </c>
      <c r="AW589" s="14" t="s">
        <v>35</v>
      </c>
      <c r="AX589" s="14" t="s">
        <v>79</v>
      </c>
      <c r="AY589" s="220" t="s">
        <v>147</v>
      </c>
    </row>
    <row r="590" spans="1:65" s="14" customFormat="1">
      <c r="B590" s="210"/>
      <c r="C590" s="211"/>
      <c r="D590" s="201" t="s">
        <v>156</v>
      </c>
      <c r="E590" s="212" t="s">
        <v>1</v>
      </c>
      <c r="F590" s="213" t="s">
        <v>308</v>
      </c>
      <c r="G590" s="211"/>
      <c r="H590" s="214">
        <v>-1.1000000000000001</v>
      </c>
      <c r="I590" s="215"/>
      <c r="J590" s="211"/>
      <c r="K590" s="211"/>
      <c r="L590" s="216"/>
      <c r="M590" s="217"/>
      <c r="N590" s="218"/>
      <c r="O590" s="218"/>
      <c r="P590" s="218"/>
      <c r="Q590" s="218"/>
      <c r="R590" s="218"/>
      <c r="S590" s="218"/>
      <c r="T590" s="219"/>
      <c r="AT590" s="220" t="s">
        <v>156</v>
      </c>
      <c r="AU590" s="220" t="s">
        <v>89</v>
      </c>
      <c r="AV590" s="14" t="s">
        <v>89</v>
      </c>
      <c r="AW590" s="14" t="s">
        <v>35</v>
      </c>
      <c r="AX590" s="14" t="s">
        <v>79</v>
      </c>
      <c r="AY590" s="220" t="s">
        <v>147</v>
      </c>
    </row>
    <row r="591" spans="1:65" s="13" customFormat="1">
      <c r="B591" s="199"/>
      <c r="C591" s="200"/>
      <c r="D591" s="201" t="s">
        <v>156</v>
      </c>
      <c r="E591" s="202" t="s">
        <v>1</v>
      </c>
      <c r="F591" s="203" t="s">
        <v>162</v>
      </c>
      <c r="G591" s="200"/>
      <c r="H591" s="202" t="s">
        <v>1</v>
      </c>
      <c r="I591" s="204"/>
      <c r="J591" s="200"/>
      <c r="K591" s="200"/>
      <c r="L591" s="205"/>
      <c r="M591" s="206"/>
      <c r="N591" s="207"/>
      <c r="O591" s="207"/>
      <c r="P591" s="207"/>
      <c r="Q591" s="207"/>
      <c r="R591" s="207"/>
      <c r="S591" s="207"/>
      <c r="T591" s="208"/>
      <c r="AT591" s="209" t="s">
        <v>156</v>
      </c>
      <c r="AU591" s="209" t="s">
        <v>89</v>
      </c>
      <c r="AV591" s="13" t="s">
        <v>87</v>
      </c>
      <c r="AW591" s="13" t="s">
        <v>35</v>
      </c>
      <c r="AX591" s="13" t="s">
        <v>79</v>
      </c>
      <c r="AY591" s="209" t="s">
        <v>147</v>
      </c>
    </row>
    <row r="592" spans="1:65" s="14" customFormat="1">
      <c r="B592" s="210"/>
      <c r="C592" s="211"/>
      <c r="D592" s="201" t="s">
        <v>156</v>
      </c>
      <c r="E592" s="212" t="s">
        <v>1</v>
      </c>
      <c r="F592" s="213" t="s">
        <v>408</v>
      </c>
      <c r="G592" s="211"/>
      <c r="H592" s="214">
        <v>3.85</v>
      </c>
      <c r="I592" s="215"/>
      <c r="J592" s="211"/>
      <c r="K592" s="211"/>
      <c r="L592" s="216"/>
      <c r="M592" s="217"/>
      <c r="N592" s="218"/>
      <c r="O592" s="218"/>
      <c r="P592" s="218"/>
      <c r="Q592" s="218"/>
      <c r="R592" s="218"/>
      <c r="S592" s="218"/>
      <c r="T592" s="219"/>
      <c r="AT592" s="220" t="s">
        <v>156</v>
      </c>
      <c r="AU592" s="220" t="s">
        <v>89</v>
      </c>
      <c r="AV592" s="14" t="s">
        <v>89</v>
      </c>
      <c r="AW592" s="14" t="s">
        <v>35</v>
      </c>
      <c r="AX592" s="14" t="s">
        <v>79</v>
      </c>
      <c r="AY592" s="220" t="s">
        <v>147</v>
      </c>
    </row>
    <row r="593" spans="1:65" s="14" customFormat="1">
      <c r="B593" s="210"/>
      <c r="C593" s="211"/>
      <c r="D593" s="201" t="s">
        <v>156</v>
      </c>
      <c r="E593" s="212" t="s">
        <v>1</v>
      </c>
      <c r="F593" s="213" t="s">
        <v>310</v>
      </c>
      <c r="G593" s="211"/>
      <c r="H593" s="214">
        <v>-0.42499999999999999</v>
      </c>
      <c r="I593" s="215"/>
      <c r="J593" s="211"/>
      <c r="K593" s="211"/>
      <c r="L593" s="216"/>
      <c r="M593" s="217"/>
      <c r="N593" s="218"/>
      <c r="O593" s="218"/>
      <c r="P593" s="218"/>
      <c r="Q593" s="218"/>
      <c r="R593" s="218"/>
      <c r="S593" s="218"/>
      <c r="T593" s="219"/>
      <c r="AT593" s="220" t="s">
        <v>156</v>
      </c>
      <c r="AU593" s="220" t="s">
        <v>89</v>
      </c>
      <c r="AV593" s="14" t="s">
        <v>89</v>
      </c>
      <c r="AW593" s="14" t="s">
        <v>35</v>
      </c>
      <c r="AX593" s="14" t="s">
        <v>79</v>
      </c>
      <c r="AY593" s="220" t="s">
        <v>147</v>
      </c>
    </row>
    <row r="594" spans="1:65" s="14" customFormat="1">
      <c r="B594" s="210"/>
      <c r="C594" s="211"/>
      <c r="D594" s="201" t="s">
        <v>156</v>
      </c>
      <c r="E594" s="212" t="s">
        <v>1</v>
      </c>
      <c r="F594" s="213" t="s">
        <v>311</v>
      </c>
      <c r="G594" s="211"/>
      <c r="H594" s="214">
        <v>-0.46</v>
      </c>
      <c r="I594" s="215"/>
      <c r="J594" s="211"/>
      <c r="K594" s="211"/>
      <c r="L594" s="216"/>
      <c r="M594" s="217"/>
      <c r="N594" s="218"/>
      <c r="O594" s="218"/>
      <c r="P594" s="218"/>
      <c r="Q594" s="218"/>
      <c r="R594" s="218"/>
      <c r="S594" s="218"/>
      <c r="T594" s="219"/>
      <c r="AT594" s="220" t="s">
        <v>156</v>
      </c>
      <c r="AU594" s="220" t="s">
        <v>89</v>
      </c>
      <c r="AV594" s="14" t="s">
        <v>89</v>
      </c>
      <c r="AW594" s="14" t="s">
        <v>35</v>
      </c>
      <c r="AX594" s="14" t="s">
        <v>79</v>
      </c>
      <c r="AY594" s="220" t="s">
        <v>147</v>
      </c>
    </row>
    <row r="595" spans="1:65" s="13" customFormat="1">
      <c r="B595" s="199"/>
      <c r="C595" s="200"/>
      <c r="D595" s="201" t="s">
        <v>156</v>
      </c>
      <c r="E595" s="202" t="s">
        <v>1</v>
      </c>
      <c r="F595" s="203" t="s">
        <v>164</v>
      </c>
      <c r="G595" s="200"/>
      <c r="H595" s="202" t="s">
        <v>1</v>
      </c>
      <c r="I595" s="204"/>
      <c r="J595" s="200"/>
      <c r="K595" s="200"/>
      <c r="L595" s="205"/>
      <c r="M595" s="206"/>
      <c r="N595" s="207"/>
      <c r="O595" s="207"/>
      <c r="P595" s="207"/>
      <c r="Q595" s="207"/>
      <c r="R595" s="207"/>
      <c r="S595" s="207"/>
      <c r="T595" s="208"/>
      <c r="AT595" s="209" t="s">
        <v>156</v>
      </c>
      <c r="AU595" s="209" t="s">
        <v>89</v>
      </c>
      <c r="AV595" s="13" t="s">
        <v>87</v>
      </c>
      <c r="AW595" s="13" t="s">
        <v>35</v>
      </c>
      <c r="AX595" s="13" t="s">
        <v>79</v>
      </c>
      <c r="AY595" s="209" t="s">
        <v>147</v>
      </c>
    </row>
    <row r="596" spans="1:65" s="14" customFormat="1">
      <c r="B596" s="210"/>
      <c r="C596" s="211"/>
      <c r="D596" s="201" t="s">
        <v>156</v>
      </c>
      <c r="E596" s="212" t="s">
        <v>1</v>
      </c>
      <c r="F596" s="213" t="s">
        <v>409</v>
      </c>
      <c r="G596" s="211"/>
      <c r="H596" s="214">
        <v>5.0999999999999996</v>
      </c>
      <c r="I596" s="215"/>
      <c r="J596" s="211"/>
      <c r="K596" s="211"/>
      <c r="L596" s="216"/>
      <c r="M596" s="217"/>
      <c r="N596" s="218"/>
      <c r="O596" s="218"/>
      <c r="P596" s="218"/>
      <c r="Q596" s="218"/>
      <c r="R596" s="218"/>
      <c r="S596" s="218"/>
      <c r="T596" s="219"/>
      <c r="AT596" s="220" t="s">
        <v>156</v>
      </c>
      <c r="AU596" s="220" t="s">
        <v>89</v>
      </c>
      <c r="AV596" s="14" t="s">
        <v>89</v>
      </c>
      <c r="AW596" s="14" t="s">
        <v>35</v>
      </c>
      <c r="AX596" s="14" t="s">
        <v>79</v>
      </c>
      <c r="AY596" s="220" t="s">
        <v>147</v>
      </c>
    </row>
    <row r="597" spans="1:65" s="14" customFormat="1">
      <c r="B597" s="210"/>
      <c r="C597" s="211"/>
      <c r="D597" s="201" t="s">
        <v>156</v>
      </c>
      <c r="E597" s="212" t="s">
        <v>1</v>
      </c>
      <c r="F597" s="213" t="s">
        <v>311</v>
      </c>
      <c r="G597" s="211"/>
      <c r="H597" s="214">
        <v>-0.46</v>
      </c>
      <c r="I597" s="215"/>
      <c r="J597" s="211"/>
      <c r="K597" s="211"/>
      <c r="L597" s="216"/>
      <c r="M597" s="217"/>
      <c r="N597" s="218"/>
      <c r="O597" s="218"/>
      <c r="P597" s="218"/>
      <c r="Q597" s="218"/>
      <c r="R597" s="218"/>
      <c r="S597" s="218"/>
      <c r="T597" s="219"/>
      <c r="AT597" s="220" t="s">
        <v>156</v>
      </c>
      <c r="AU597" s="220" t="s">
        <v>89</v>
      </c>
      <c r="AV597" s="14" t="s">
        <v>89</v>
      </c>
      <c r="AW597" s="14" t="s">
        <v>35</v>
      </c>
      <c r="AX597" s="14" t="s">
        <v>79</v>
      </c>
      <c r="AY597" s="220" t="s">
        <v>147</v>
      </c>
    </row>
    <row r="598" spans="1:65" s="15" customFormat="1">
      <c r="B598" s="221"/>
      <c r="C598" s="222"/>
      <c r="D598" s="201" t="s">
        <v>156</v>
      </c>
      <c r="E598" s="223" t="s">
        <v>1</v>
      </c>
      <c r="F598" s="224" t="s">
        <v>166</v>
      </c>
      <c r="G598" s="222"/>
      <c r="H598" s="225">
        <v>36.08</v>
      </c>
      <c r="I598" s="226"/>
      <c r="J598" s="222"/>
      <c r="K598" s="222"/>
      <c r="L598" s="227"/>
      <c r="M598" s="228"/>
      <c r="N598" s="229"/>
      <c r="O598" s="229"/>
      <c r="P598" s="229"/>
      <c r="Q598" s="229"/>
      <c r="R598" s="229"/>
      <c r="S598" s="229"/>
      <c r="T598" s="230"/>
      <c r="AT598" s="231" t="s">
        <v>156</v>
      </c>
      <c r="AU598" s="231" t="s">
        <v>89</v>
      </c>
      <c r="AV598" s="15" t="s">
        <v>154</v>
      </c>
      <c r="AW598" s="15" t="s">
        <v>35</v>
      </c>
      <c r="AX598" s="15" t="s">
        <v>87</v>
      </c>
      <c r="AY598" s="231" t="s">
        <v>147</v>
      </c>
    </row>
    <row r="599" spans="1:65" s="2" customFormat="1" ht="24.2" customHeight="1">
      <c r="A599" s="34"/>
      <c r="B599" s="35"/>
      <c r="C599" s="243" t="s">
        <v>410</v>
      </c>
      <c r="D599" s="243" t="s">
        <v>324</v>
      </c>
      <c r="E599" s="244" t="s">
        <v>411</v>
      </c>
      <c r="F599" s="245" t="s">
        <v>412</v>
      </c>
      <c r="G599" s="246" t="s">
        <v>152</v>
      </c>
      <c r="H599" s="247">
        <v>37.884</v>
      </c>
      <c r="I599" s="248"/>
      <c r="J599" s="249">
        <f>ROUND(I599*H599,2)</f>
        <v>0</v>
      </c>
      <c r="K599" s="245" t="s">
        <v>153</v>
      </c>
      <c r="L599" s="250"/>
      <c r="M599" s="251" t="s">
        <v>1</v>
      </c>
      <c r="N599" s="252" t="s">
        <v>44</v>
      </c>
      <c r="O599" s="71"/>
      <c r="P599" s="195">
        <f>O599*H599</f>
        <v>0</v>
      </c>
      <c r="Q599" s="195">
        <v>4.1999999999999997E-3</v>
      </c>
      <c r="R599" s="195">
        <f>Q599*H599</f>
        <v>0.1591128</v>
      </c>
      <c r="S599" s="195">
        <v>0</v>
      </c>
      <c r="T599" s="196">
        <f>S599*H599</f>
        <v>0</v>
      </c>
      <c r="U599" s="34"/>
      <c r="V599" s="34"/>
      <c r="W599" s="34"/>
      <c r="X599" s="34"/>
      <c r="Y599" s="34"/>
      <c r="Z599" s="34"/>
      <c r="AA599" s="34"/>
      <c r="AB599" s="34"/>
      <c r="AC599" s="34"/>
      <c r="AD599" s="34"/>
      <c r="AE599" s="34"/>
      <c r="AR599" s="197" t="s">
        <v>208</v>
      </c>
      <c r="AT599" s="197" t="s">
        <v>324</v>
      </c>
      <c r="AU599" s="197" t="s">
        <v>89</v>
      </c>
      <c r="AY599" s="18" t="s">
        <v>147</v>
      </c>
      <c r="BE599" s="198">
        <f>IF(N599="základní",J599,0)</f>
        <v>0</v>
      </c>
      <c r="BF599" s="198">
        <f>IF(N599="snížená",J599,0)</f>
        <v>0</v>
      </c>
      <c r="BG599" s="198">
        <f>IF(N599="zákl. přenesená",J599,0)</f>
        <v>0</v>
      </c>
      <c r="BH599" s="198">
        <f>IF(N599="sníž. přenesená",J599,0)</f>
        <v>0</v>
      </c>
      <c r="BI599" s="198">
        <f>IF(N599="nulová",J599,0)</f>
        <v>0</v>
      </c>
      <c r="BJ599" s="18" t="s">
        <v>87</v>
      </c>
      <c r="BK599" s="198">
        <f>ROUND(I599*H599,2)</f>
        <v>0</v>
      </c>
      <c r="BL599" s="18" t="s">
        <v>154</v>
      </c>
      <c r="BM599" s="197" t="s">
        <v>413</v>
      </c>
    </row>
    <row r="600" spans="1:65" s="14" customFormat="1">
      <c r="B600" s="210"/>
      <c r="C600" s="211"/>
      <c r="D600" s="201" t="s">
        <v>156</v>
      </c>
      <c r="E600" s="211"/>
      <c r="F600" s="213" t="s">
        <v>414</v>
      </c>
      <c r="G600" s="211"/>
      <c r="H600" s="214">
        <v>37.884</v>
      </c>
      <c r="I600" s="215"/>
      <c r="J600" s="211"/>
      <c r="K600" s="211"/>
      <c r="L600" s="216"/>
      <c r="M600" s="217"/>
      <c r="N600" s="218"/>
      <c r="O600" s="218"/>
      <c r="P600" s="218"/>
      <c r="Q600" s="218"/>
      <c r="R600" s="218"/>
      <c r="S600" s="218"/>
      <c r="T600" s="219"/>
      <c r="AT600" s="220" t="s">
        <v>156</v>
      </c>
      <c r="AU600" s="220" t="s">
        <v>89</v>
      </c>
      <c r="AV600" s="14" t="s">
        <v>89</v>
      </c>
      <c r="AW600" s="14" t="s">
        <v>4</v>
      </c>
      <c r="AX600" s="14" t="s">
        <v>87</v>
      </c>
      <c r="AY600" s="220" t="s">
        <v>147</v>
      </c>
    </row>
    <row r="601" spans="1:65" s="2" customFormat="1" ht="24.2" customHeight="1">
      <c r="A601" s="34"/>
      <c r="B601" s="35"/>
      <c r="C601" s="186" t="s">
        <v>415</v>
      </c>
      <c r="D601" s="186" t="s">
        <v>149</v>
      </c>
      <c r="E601" s="187" t="s">
        <v>416</v>
      </c>
      <c r="F601" s="188" t="s">
        <v>417</v>
      </c>
      <c r="G601" s="189" t="s">
        <v>381</v>
      </c>
      <c r="H601" s="190">
        <v>32.81</v>
      </c>
      <c r="I601" s="191"/>
      <c r="J601" s="192">
        <f>ROUND(I601*H601,2)</f>
        <v>0</v>
      </c>
      <c r="K601" s="188" t="s">
        <v>153</v>
      </c>
      <c r="L601" s="39"/>
      <c r="M601" s="193" t="s">
        <v>1</v>
      </c>
      <c r="N601" s="194" t="s">
        <v>44</v>
      </c>
      <c r="O601" s="71"/>
      <c r="P601" s="195">
        <f>O601*H601</f>
        <v>0</v>
      </c>
      <c r="Q601" s="195">
        <v>9.7399999999999996E-5</v>
      </c>
      <c r="R601" s="195">
        <f>Q601*H601</f>
        <v>3.1956940000000002E-3</v>
      </c>
      <c r="S601" s="195">
        <v>0</v>
      </c>
      <c r="T601" s="196">
        <f>S601*H601</f>
        <v>0</v>
      </c>
      <c r="U601" s="34"/>
      <c r="V601" s="34"/>
      <c r="W601" s="34"/>
      <c r="X601" s="34"/>
      <c r="Y601" s="34"/>
      <c r="Z601" s="34"/>
      <c r="AA601" s="34"/>
      <c r="AB601" s="34"/>
      <c r="AC601" s="34"/>
      <c r="AD601" s="34"/>
      <c r="AE601" s="34"/>
      <c r="AR601" s="197" t="s">
        <v>154</v>
      </c>
      <c r="AT601" s="197" t="s">
        <v>149</v>
      </c>
      <c r="AU601" s="197" t="s">
        <v>89</v>
      </c>
      <c r="AY601" s="18" t="s">
        <v>147</v>
      </c>
      <c r="BE601" s="198">
        <f>IF(N601="základní",J601,0)</f>
        <v>0</v>
      </c>
      <c r="BF601" s="198">
        <f>IF(N601="snížená",J601,0)</f>
        <v>0</v>
      </c>
      <c r="BG601" s="198">
        <f>IF(N601="zákl. přenesená",J601,0)</f>
        <v>0</v>
      </c>
      <c r="BH601" s="198">
        <f>IF(N601="sníž. přenesená",J601,0)</f>
        <v>0</v>
      </c>
      <c r="BI601" s="198">
        <f>IF(N601="nulová",J601,0)</f>
        <v>0</v>
      </c>
      <c r="BJ601" s="18" t="s">
        <v>87</v>
      </c>
      <c r="BK601" s="198">
        <f>ROUND(I601*H601,2)</f>
        <v>0</v>
      </c>
      <c r="BL601" s="18" t="s">
        <v>154</v>
      </c>
      <c r="BM601" s="197" t="s">
        <v>418</v>
      </c>
    </row>
    <row r="602" spans="1:65" s="13" customFormat="1">
      <c r="B602" s="199"/>
      <c r="C602" s="200"/>
      <c r="D602" s="201" t="s">
        <v>156</v>
      </c>
      <c r="E602" s="202" t="s">
        <v>1</v>
      </c>
      <c r="F602" s="203" t="s">
        <v>158</v>
      </c>
      <c r="G602" s="200"/>
      <c r="H602" s="202" t="s">
        <v>1</v>
      </c>
      <c r="I602" s="204"/>
      <c r="J602" s="200"/>
      <c r="K602" s="200"/>
      <c r="L602" s="205"/>
      <c r="M602" s="206"/>
      <c r="N602" s="207"/>
      <c r="O602" s="207"/>
      <c r="P602" s="207"/>
      <c r="Q602" s="207"/>
      <c r="R602" s="207"/>
      <c r="S602" s="207"/>
      <c r="T602" s="208"/>
      <c r="AT602" s="209" t="s">
        <v>156</v>
      </c>
      <c r="AU602" s="209" t="s">
        <v>89</v>
      </c>
      <c r="AV602" s="13" t="s">
        <v>87</v>
      </c>
      <c r="AW602" s="13" t="s">
        <v>35</v>
      </c>
      <c r="AX602" s="13" t="s">
        <v>79</v>
      </c>
      <c r="AY602" s="209" t="s">
        <v>147</v>
      </c>
    </row>
    <row r="603" spans="1:65" s="14" customFormat="1">
      <c r="B603" s="210"/>
      <c r="C603" s="211"/>
      <c r="D603" s="201" t="s">
        <v>156</v>
      </c>
      <c r="E603" s="212" t="s">
        <v>1</v>
      </c>
      <c r="F603" s="213" t="s">
        <v>419</v>
      </c>
      <c r="G603" s="211"/>
      <c r="H603" s="214">
        <v>13.3</v>
      </c>
      <c r="I603" s="215"/>
      <c r="J603" s="211"/>
      <c r="K603" s="211"/>
      <c r="L603" s="216"/>
      <c r="M603" s="217"/>
      <c r="N603" s="218"/>
      <c r="O603" s="218"/>
      <c r="P603" s="218"/>
      <c r="Q603" s="218"/>
      <c r="R603" s="218"/>
      <c r="S603" s="218"/>
      <c r="T603" s="219"/>
      <c r="AT603" s="220" t="s">
        <v>156</v>
      </c>
      <c r="AU603" s="220" t="s">
        <v>89</v>
      </c>
      <c r="AV603" s="14" t="s">
        <v>89</v>
      </c>
      <c r="AW603" s="14" t="s">
        <v>35</v>
      </c>
      <c r="AX603" s="14" t="s">
        <v>79</v>
      </c>
      <c r="AY603" s="220" t="s">
        <v>147</v>
      </c>
    </row>
    <row r="604" spans="1:65" s="14" customFormat="1">
      <c r="B604" s="210"/>
      <c r="C604" s="211"/>
      <c r="D604" s="201" t="s">
        <v>156</v>
      </c>
      <c r="E604" s="212" t="s">
        <v>1</v>
      </c>
      <c r="F604" s="213" t="s">
        <v>420</v>
      </c>
      <c r="G604" s="211"/>
      <c r="H604" s="214">
        <v>-1.65</v>
      </c>
      <c r="I604" s="215"/>
      <c r="J604" s="211"/>
      <c r="K604" s="211"/>
      <c r="L604" s="216"/>
      <c r="M604" s="217"/>
      <c r="N604" s="218"/>
      <c r="O604" s="218"/>
      <c r="P604" s="218"/>
      <c r="Q604" s="218"/>
      <c r="R604" s="218"/>
      <c r="S604" s="218"/>
      <c r="T604" s="219"/>
      <c r="AT604" s="220" t="s">
        <v>156</v>
      </c>
      <c r="AU604" s="220" t="s">
        <v>89</v>
      </c>
      <c r="AV604" s="14" t="s">
        <v>89</v>
      </c>
      <c r="AW604" s="14" t="s">
        <v>35</v>
      </c>
      <c r="AX604" s="14" t="s">
        <v>79</v>
      </c>
      <c r="AY604" s="220" t="s">
        <v>147</v>
      </c>
    </row>
    <row r="605" spans="1:65" s="13" customFormat="1">
      <c r="B605" s="199"/>
      <c r="C605" s="200"/>
      <c r="D605" s="201" t="s">
        <v>156</v>
      </c>
      <c r="E605" s="202" t="s">
        <v>1</v>
      </c>
      <c r="F605" s="203" t="s">
        <v>160</v>
      </c>
      <c r="G605" s="200"/>
      <c r="H605" s="202" t="s">
        <v>1</v>
      </c>
      <c r="I605" s="204"/>
      <c r="J605" s="200"/>
      <c r="K605" s="200"/>
      <c r="L605" s="205"/>
      <c r="M605" s="206"/>
      <c r="N605" s="207"/>
      <c r="O605" s="207"/>
      <c r="P605" s="207"/>
      <c r="Q605" s="207"/>
      <c r="R605" s="207"/>
      <c r="S605" s="207"/>
      <c r="T605" s="208"/>
      <c r="AT605" s="209" t="s">
        <v>156</v>
      </c>
      <c r="AU605" s="209" t="s">
        <v>89</v>
      </c>
      <c r="AV605" s="13" t="s">
        <v>87</v>
      </c>
      <c r="AW605" s="13" t="s">
        <v>35</v>
      </c>
      <c r="AX605" s="13" t="s">
        <v>79</v>
      </c>
      <c r="AY605" s="209" t="s">
        <v>147</v>
      </c>
    </row>
    <row r="606" spans="1:65" s="14" customFormat="1">
      <c r="B606" s="210"/>
      <c r="C606" s="211"/>
      <c r="D606" s="201" t="s">
        <v>156</v>
      </c>
      <c r="E606" s="212" t="s">
        <v>1</v>
      </c>
      <c r="F606" s="213" t="s">
        <v>421</v>
      </c>
      <c r="G606" s="211"/>
      <c r="H606" s="214">
        <v>17.100000000000001</v>
      </c>
      <c r="I606" s="215"/>
      <c r="J606" s="211"/>
      <c r="K606" s="211"/>
      <c r="L606" s="216"/>
      <c r="M606" s="217"/>
      <c r="N606" s="218"/>
      <c r="O606" s="218"/>
      <c r="P606" s="218"/>
      <c r="Q606" s="218"/>
      <c r="R606" s="218"/>
      <c r="S606" s="218"/>
      <c r="T606" s="219"/>
      <c r="AT606" s="220" t="s">
        <v>156</v>
      </c>
      <c r="AU606" s="220" t="s">
        <v>89</v>
      </c>
      <c r="AV606" s="14" t="s">
        <v>89</v>
      </c>
      <c r="AW606" s="14" t="s">
        <v>35</v>
      </c>
      <c r="AX606" s="14" t="s">
        <v>79</v>
      </c>
      <c r="AY606" s="220" t="s">
        <v>147</v>
      </c>
    </row>
    <row r="607" spans="1:65" s="14" customFormat="1">
      <c r="B607" s="210"/>
      <c r="C607" s="211"/>
      <c r="D607" s="201" t="s">
        <v>156</v>
      </c>
      <c r="E607" s="212" t="s">
        <v>1</v>
      </c>
      <c r="F607" s="213" t="s">
        <v>422</v>
      </c>
      <c r="G607" s="211"/>
      <c r="H607" s="214">
        <v>-2.2000000000000002</v>
      </c>
      <c r="I607" s="215"/>
      <c r="J607" s="211"/>
      <c r="K607" s="211"/>
      <c r="L607" s="216"/>
      <c r="M607" s="217"/>
      <c r="N607" s="218"/>
      <c r="O607" s="218"/>
      <c r="P607" s="218"/>
      <c r="Q607" s="218"/>
      <c r="R607" s="218"/>
      <c r="S607" s="218"/>
      <c r="T607" s="219"/>
      <c r="AT607" s="220" t="s">
        <v>156</v>
      </c>
      <c r="AU607" s="220" t="s">
        <v>89</v>
      </c>
      <c r="AV607" s="14" t="s">
        <v>89</v>
      </c>
      <c r="AW607" s="14" t="s">
        <v>35</v>
      </c>
      <c r="AX607" s="14" t="s">
        <v>79</v>
      </c>
      <c r="AY607" s="220" t="s">
        <v>147</v>
      </c>
    </row>
    <row r="608" spans="1:65" s="13" customFormat="1">
      <c r="B608" s="199"/>
      <c r="C608" s="200"/>
      <c r="D608" s="201" t="s">
        <v>156</v>
      </c>
      <c r="E608" s="202" t="s">
        <v>1</v>
      </c>
      <c r="F608" s="203" t="s">
        <v>162</v>
      </c>
      <c r="G608" s="200"/>
      <c r="H608" s="202" t="s">
        <v>1</v>
      </c>
      <c r="I608" s="204"/>
      <c r="J608" s="200"/>
      <c r="K608" s="200"/>
      <c r="L608" s="205"/>
      <c r="M608" s="206"/>
      <c r="N608" s="207"/>
      <c r="O608" s="207"/>
      <c r="P608" s="207"/>
      <c r="Q608" s="207"/>
      <c r="R608" s="207"/>
      <c r="S608" s="207"/>
      <c r="T608" s="208"/>
      <c r="AT608" s="209" t="s">
        <v>156</v>
      </c>
      <c r="AU608" s="209" t="s">
        <v>89</v>
      </c>
      <c r="AV608" s="13" t="s">
        <v>87</v>
      </c>
      <c r="AW608" s="13" t="s">
        <v>35</v>
      </c>
      <c r="AX608" s="13" t="s">
        <v>79</v>
      </c>
      <c r="AY608" s="209" t="s">
        <v>147</v>
      </c>
    </row>
    <row r="609" spans="1:65" s="14" customFormat="1">
      <c r="B609" s="210"/>
      <c r="C609" s="211"/>
      <c r="D609" s="201" t="s">
        <v>156</v>
      </c>
      <c r="E609" s="212" t="s">
        <v>1</v>
      </c>
      <c r="F609" s="213" t="s">
        <v>423</v>
      </c>
      <c r="G609" s="211"/>
      <c r="H609" s="214">
        <v>3.85</v>
      </c>
      <c r="I609" s="215"/>
      <c r="J609" s="211"/>
      <c r="K609" s="211"/>
      <c r="L609" s="216"/>
      <c r="M609" s="217"/>
      <c r="N609" s="218"/>
      <c r="O609" s="218"/>
      <c r="P609" s="218"/>
      <c r="Q609" s="218"/>
      <c r="R609" s="218"/>
      <c r="S609" s="218"/>
      <c r="T609" s="219"/>
      <c r="AT609" s="220" t="s">
        <v>156</v>
      </c>
      <c r="AU609" s="220" t="s">
        <v>89</v>
      </c>
      <c r="AV609" s="14" t="s">
        <v>89</v>
      </c>
      <c r="AW609" s="14" t="s">
        <v>35</v>
      </c>
      <c r="AX609" s="14" t="s">
        <v>79</v>
      </c>
      <c r="AY609" s="220" t="s">
        <v>147</v>
      </c>
    </row>
    <row r="610" spans="1:65" s="14" customFormat="1">
      <c r="B610" s="210"/>
      <c r="C610" s="211"/>
      <c r="D610" s="201" t="s">
        <v>156</v>
      </c>
      <c r="E610" s="212" t="s">
        <v>1</v>
      </c>
      <c r="F610" s="213" t="s">
        <v>424</v>
      </c>
      <c r="G610" s="211"/>
      <c r="H610" s="214">
        <v>-0.85</v>
      </c>
      <c r="I610" s="215"/>
      <c r="J610" s="211"/>
      <c r="K610" s="211"/>
      <c r="L610" s="216"/>
      <c r="M610" s="217"/>
      <c r="N610" s="218"/>
      <c r="O610" s="218"/>
      <c r="P610" s="218"/>
      <c r="Q610" s="218"/>
      <c r="R610" s="218"/>
      <c r="S610" s="218"/>
      <c r="T610" s="219"/>
      <c r="AT610" s="220" t="s">
        <v>156</v>
      </c>
      <c r="AU610" s="220" t="s">
        <v>89</v>
      </c>
      <c r="AV610" s="14" t="s">
        <v>89</v>
      </c>
      <c r="AW610" s="14" t="s">
        <v>35</v>
      </c>
      <c r="AX610" s="14" t="s">
        <v>79</v>
      </c>
      <c r="AY610" s="220" t="s">
        <v>147</v>
      </c>
    </row>
    <row r="611" spans="1:65" s="14" customFormat="1">
      <c r="B611" s="210"/>
      <c r="C611" s="211"/>
      <c r="D611" s="201" t="s">
        <v>156</v>
      </c>
      <c r="E611" s="212" t="s">
        <v>1</v>
      </c>
      <c r="F611" s="213" t="s">
        <v>425</v>
      </c>
      <c r="G611" s="211"/>
      <c r="H611" s="214">
        <v>-0.92</v>
      </c>
      <c r="I611" s="215"/>
      <c r="J611" s="211"/>
      <c r="K611" s="211"/>
      <c r="L611" s="216"/>
      <c r="M611" s="217"/>
      <c r="N611" s="218"/>
      <c r="O611" s="218"/>
      <c r="P611" s="218"/>
      <c r="Q611" s="218"/>
      <c r="R611" s="218"/>
      <c r="S611" s="218"/>
      <c r="T611" s="219"/>
      <c r="AT611" s="220" t="s">
        <v>156</v>
      </c>
      <c r="AU611" s="220" t="s">
        <v>89</v>
      </c>
      <c r="AV611" s="14" t="s">
        <v>89</v>
      </c>
      <c r="AW611" s="14" t="s">
        <v>35</v>
      </c>
      <c r="AX611" s="14" t="s">
        <v>79</v>
      </c>
      <c r="AY611" s="220" t="s">
        <v>147</v>
      </c>
    </row>
    <row r="612" spans="1:65" s="13" customFormat="1">
      <c r="B612" s="199"/>
      <c r="C612" s="200"/>
      <c r="D612" s="201" t="s">
        <v>156</v>
      </c>
      <c r="E612" s="202" t="s">
        <v>1</v>
      </c>
      <c r="F612" s="203" t="s">
        <v>164</v>
      </c>
      <c r="G612" s="200"/>
      <c r="H612" s="202" t="s">
        <v>1</v>
      </c>
      <c r="I612" s="204"/>
      <c r="J612" s="200"/>
      <c r="K612" s="200"/>
      <c r="L612" s="205"/>
      <c r="M612" s="206"/>
      <c r="N612" s="207"/>
      <c r="O612" s="207"/>
      <c r="P612" s="207"/>
      <c r="Q612" s="207"/>
      <c r="R612" s="207"/>
      <c r="S612" s="207"/>
      <c r="T612" s="208"/>
      <c r="AT612" s="209" t="s">
        <v>156</v>
      </c>
      <c r="AU612" s="209" t="s">
        <v>89</v>
      </c>
      <c r="AV612" s="13" t="s">
        <v>87</v>
      </c>
      <c r="AW612" s="13" t="s">
        <v>35</v>
      </c>
      <c r="AX612" s="13" t="s">
        <v>79</v>
      </c>
      <c r="AY612" s="209" t="s">
        <v>147</v>
      </c>
    </row>
    <row r="613" spans="1:65" s="14" customFormat="1">
      <c r="B613" s="210"/>
      <c r="C613" s="211"/>
      <c r="D613" s="201" t="s">
        <v>156</v>
      </c>
      <c r="E613" s="212" t="s">
        <v>1</v>
      </c>
      <c r="F613" s="213" t="s">
        <v>426</v>
      </c>
      <c r="G613" s="211"/>
      <c r="H613" s="214">
        <v>5.0999999999999996</v>
      </c>
      <c r="I613" s="215"/>
      <c r="J613" s="211"/>
      <c r="K613" s="211"/>
      <c r="L613" s="216"/>
      <c r="M613" s="217"/>
      <c r="N613" s="218"/>
      <c r="O613" s="218"/>
      <c r="P613" s="218"/>
      <c r="Q613" s="218"/>
      <c r="R613" s="218"/>
      <c r="S613" s="218"/>
      <c r="T613" s="219"/>
      <c r="AT613" s="220" t="s">
        <v>156</v>
      </c>
      <c r="AU613" s="220" t="s">
        <v>89</v>
      </c>
      <c r="AV613" s="14" t="s">
        <v>89</v>
      </c>
      <c r="AW613" s="14" t="s">
        <v>35</v>
      </c>
      <c r="AX613" s="14" t="s">
        <v>79</v>
      </c>
      <c r="AY613" s="220" t="s">
        <v>147</v>
      </c>
    </row>
    <row r="614" spans="1:65" s="14" customFormat="1">
      <c r="B614" s="210"/>
      <c r="C614" s="211"/>
      <c r="D614" s="201" t="s">
        <v>156</v>
      </c>
      <c r="E614" s="212" t="s">
        <v>1</v>
      </c>
      <c r="F614" s="213" t="s">
        <v>425</v>
      </c>
      <c r="G614" s="211"/>
      <c r="H614" s="214">
        <v>-0.92</v>
      </c>
      <c r="I614" s="215"/>
      <c r="J614" s="211"/>
      <c r="K614" s="211"/>
      <c r="L614" s="216"/>
      <c r="M614" s="217"/>
      <c r="N614" s="218"/>
      <c r="O614" s="218"/>
      <c r="P614" s="218"/>
      <c r="Q614" s="218"/>
      <c r="R614" s="218"/>
      <c r="S614" s="218"/>
      <c r="T614" s="219"/>
      <c r="AT614" s="220" t="s">
        <v>156</v>
      </c>
      <c r="AU614" s="220" t="s">
        <v>89</v>
      </c>
      <c r="AV614" s="14" t="s">
        <v>89</v>
      </c>
      <c r="AW614" s="14" t="s">
        <v>35</v>
      </c>
      <c r="AX614" s="14" t="s">
        <v>79</v>
      </c>
      <c r="AY614" s="220" t="s">
        <v>147</v>
      </c>
    </row>
    <row r="615" spans="1:65" s="15" customFormat="1">
      <c r="B615" s="221"/>
      <c r="C615" s="222"/>
      <c r="D615" s="201" t="s">
        <v>156</v>
      </c>
      <c r="E615" s="223" t="s">
        <v>1</v>
      </c>
      <c r="F615" s="224" t="s">
        <v>166</v>
      </c>
      <c r="G615" s="222"/>
      <c r="H615" s="225">
        <v>32.809999999999995</v>
      </c>
      <c r="I615" s="226"/>
      <c r="J615" s="222"/>
      <c r="K615" s="222"/>
      <c r="L615" s="227"/>
      <c r="M615" s="228"/>
      <c r="N615" s="229"/>
      <c r="O615" s="229"/>
      <c r="P615" s="229"/>
      <c r="Q615" s="229"/>
      <c r="R615" s="229"/>
      <c r="S615" s="229"/>
      <c r="T615" s="230"/>
      <c r="AT615" s="231" t="s">
        <v>156</v>
      </c>
      <c r="AU615" s="231" t="s">
        <v>89</v>
      </c>
      <c r="AV615" s="15" t="s">
        <v>154</v>
      </c>
      <c r="AW615" s="15" t="s">
        <v>35</v>
      </c>
      <c r="AX615" s="15" t="s">
        <v>87</v>
      </c>
      <c r="AY615" s="231" t="s">
        <v>147</v>
      </c>
    </row>
    <row r="616" spans="1:65" s="2" customFormat="1" ht="24.2" customHeight="1">
      <c r="A616" s="34"/>
      <c r="B616" s="35"/>
      <c r="C616" s="243" t="s">
        <v>427</v>
      </c>
      <c r="D616" s="243" t="s">
        <v>324</v>
      </c>
      <c r="E616" s="244" t="s">
        <v>428</v>
      </c>
      <c r="F616" s="245" t="s">
        <v>429</v>
      </c>
      <c r="G616" s="246" t="s">
        <v>381</v>
      </c>
      <c r="H616" s="247">
        <v>27.878</v>
      </c>
      <c r="I616" s="248"/>
      <c r="J616" s="249">
        <f>ROUND(I616*H616,2)</f>
        <v>0</v>
      </c>
      <c r="K616" s="245" t="s">
        <v>153</v>
      </c>
      <c r="L616" s="250"/>
      <c r="M616" s="251" t="s">
        <v>1</v>
      </c>
      <c r="N616" s="252" t="s">
        <v>44</v>
      </c>
      <c r="O616" s="71"/>
      <c r="P616" s="195">
        <f>O616*H616</f>
        <v>0</v>
      </c>
      <c r="Q616" s="195">
        <v>4.2000000000000002E-4</v>
      </c>
      <c r="R616" s="195">
        <f>Q616*H616</f>
        <v>1.170876E-2</v>
      </c>
      <c r="S616" s="195">
        <v>0</v>
      </c>
      <c r="T616" s="196">
        <f>S616*H616</f>
        <v>0</v>
      </c>
      <c r="U616" s="34"/>
      <c r="V616" s="34"/>
      <c r="W616" s="34"/>
      <c r="X616" s="34"/>
      <c r="Y616" s="34"/>
      <c r="Z616" s="34"/>
      <c r="AA616" s="34"/>
      <c r="AB616" s="34"/>
      <c r="AC616" s="34"/>
      <c r="AD616" s="34"/>
      <c r="AE616" s="34"/>
      <c r="AR616" s="197" t="s">
        <v>208</v>
      </c>
      <c r="AT616" s="197" t="s">
        <v>324</v>
      </c>
      <c r="AU616" s="197" t="s">
        <v>89</v>
      </c>
      <c r="AY616" s="18" t="s">
        <v>147</v>
      </c>
      <c r="BE616" s="198">
        <f>IF(N616="základní",J616,0)</f>
        <v>0</v>
      </c>
      <c r="BF616" s="198">
        <f>IF(N616="snížená",J616,0)</f>
        <v>0</v>
      </c>
      <c r="BG616" s="198">
        <f>IF(N616="zákl. přenesená",J616,0)</f>
        <v>0</v>
      </c>
      <c r="BH616" s="198">
        <f>IF(N616="sníž. přenesená",J616,0)</f>
        <v>0</v>
      </c>
      <c r="BI616" s="198">
        <f>IF(N616="nulová",J616,0)</f>
        <v>0</v>
      </c>
      <c r="BJ616" s="18" t="s">
        <v>87</v>
      </c>
      <c r="BK616" s="198">
        <f>ROUND(I616*H616,2)</f>
        <v>0</v>
      </c>
      <c r="BL616" s="18" t="s">
        <v>154</v>
      </c>
      <c r="BM616" s="197" t="s">
        <v>430</v>
      </c>
    </row>
    <row r="617" spans="1:65" s="13" customFormat="1">
      <c r="B617" s="199"/>
      <c r="C617" s="200"/>
      <c r="D617" s="201" t="s">
        <v>156</v>
      </c>
      <c r="E617" s="202" t="s">
        <v>1</v>
      </c>
      <c r="F617" s="203" t="s">
        <v>158</v>
      </c>
      <c r="G617" s="200"/>
      <c r="H617" s="202" t="s">
        <v>1</v>
      </c>
      <c r="I617" s="204"/>
      <c r="J617" s="200"/>
      <c r="K617" s="200"/>
      <c r="L617" s="205"/>
      <c r="M617" s="206"/>
      <c r="N617" s="207"/>
      <c r="O617" s="207"/>
      <c r="P617" s="207"/>
      <c r="Q617" s="207"/>
      <c r="R617" s="207"/>
      <c r="S617" s="207"/>
      <c r="T617" s="208"/>
      <c r="AT617" s="209" t="s">
        <v>156</v>
      </c>
      <c r="AU617" s="209" t="s">
        <v>89</v>
      </c>
      <c r="AV617" s="13" t="s">
        <v>87</v>
      </c>
      <c r="AW617" s="13" t="s">
        <v>35</v>
      </c>
      <c r="AX617" s="13" t="s">
        <v>79</v>
      </c>
      <c r="AY617" s="209" t="s">
        <v>147</v>
      </c>
    </row>
    <row r="618" spans="1:65" s="14" customFormat="1">
      <c r="B618" s="210"/>
      <c r="C618" s="211"/>
      <c r="D618" s="201" t="s">
        <v>156</v>
      </c>
      <c r="E618" s="212" t="s">
        <v>1</v>
      </c>
      <c r="F618" s="213" t="s">
        <v>419</v>
      </c>
      <c r="G618" s="211"/>
      <c r="H618" s="214">
        <v>13.3</v>
      </c>
      <c r="I618" s="215"/>
      <c r="J618" s="211"/>
      <c r="K618" s="211"/>
      <c r="L618" s="216"/>
      <c r="M618" s="217"/>
      <c r="N618" s="218"/>
      <c r="O618" s="218"/>
      <c r="P618" s="218"/>
      <c r="Q618" s="218"/>
      <c r="R618" s="218"/>
      <c r="S618" s="218"/>
      <c r="T618" s="219"/>
      <c r="AT618" s="220" t="s">
        <v>156</v>
      </c>
      <c r="AU618" s="220" t="s">
        <v>89</v>
      </c>
      <c r="AV618" s="14" t="s">
        <v>89</v>
      </c>
      <c r="AW618" s="14" t="s">
        <v>35</v>
      </c>
      <c r="AX618" s="14" t="s">
        <v>79</v>
      </c>
      <c r="AY618" s="220" t="s">
        <v>147</v>
      </c>
    </row>
    <row r="619" spans="1:65" s="14" customFormat="1">
      <c r="B619" s="210"/>
      <c r="C619" s="211"/>
      <c r="D619" s="201" t="s">
        <v>156</v>
      </c>
      <c r="E619" s="212" t="s">
        <v>1</v>
      </c>
      <c r="F619" s="213" t="s">
        <v>420</v>
      </c>
      <c r="G619" s="211"/>
      <c r="H619" s="214">
        <v>-1.65</v>
      </c>
      <c r="I619" s="215"/>
      <c r="J619" s="211"/>
      <c r="K619" s="211"/>
      <c r="L619" s="216"/>
      <c r="M619" s="217"/>
      <c r="N619" s="218"/>
      <c r="O619" s="218"/>
      <c r="P619" s="218"/>
      <c r="Q619" s="218"/>
      <c r="R619" s="218"/>
      <c r="S619" s="218"/>
      <c r="T619" s="219"/>
      <c r="AT619" s="220" t="s">
        <v>156</v>
      </c>
      <c r="AU619" s="220" t="s">
        <v>89</v>
      </c>
      <c r="AV619" s="14" t="s">
        <v>89</v>
      </c>
      <c r="AW619" s="14" t="s">
        <v>35</v>
      </c>
      <c r="AX619" s="14" t="s">
        <v>79</v>
      </c>
      <c r="AY619" s="220" t="s">
        <v>147</v>
      </c>
    </row>
    <row r="620" spans="1:65" s="13" customFormat="1">
      <c r="B620" s="199"/>
      <c r="C620" s="200"/>
      <c r="D620" s="201" t="s">
        <v>156</v>
      </c>
      <c r="E620" s="202" t="s">
        <v>1</v>
      </c>
      <c r="F620" s="203" t="s">
        <v>160</v>
      </c>
      <c r="G620" s="200"/>
      <c r="H620" s="202" t="s">
        <v>1</v>
      </c>
      <c r="I620" s="204"/>
      <c r="J620" s="200"/>
      <c r="K620" s="200"/>
      <c r="L620" s="205"/>
      <c r="M620" s="206"/>
      <c r="N620" s="207"/>
      <c r="O620" s="207"/>
      <c r="P620" s="207"/>
      <c r="Q620" s="207"/>
      <c r="R620" s="207"/>
      <c r="S620" s="207"/>
      <c r="T620" s="208"/>
      <c r="AT620" s="209" t="s">
        <v>156</v>
      </c>
      <c r="AU620" s="209" t="s">
        <v>89</v>
      </c>
      <c r="AV620" s="13" t="s">
        <v>87</v>
      </c>
      <c r="AW620" s="13" t="s">
        <v>35</v>
      </c>
      <c r="AX620" s="13" t="s">
        <v>79</v>
      </c>
      <c r="AY620" s="209" t="s">
        <v>147</v>
      </c>
    </row>
    <row r="621" spans="1:65" s="14" customFormat="1">
      <c r="B621" s="210"/>
      <c r="C621" s="211"/>
      <c r="D621" s="201" t="s">
        <v>156</v>
      </c>
      <c r="E621" s="212" t="s">
        <v>1</v>
      </c>
      <c r="F621" s="213" t="s">
        <v>421</v>
      </c>
      <c r="G621" s="211"/>
      <c r="H621" s="214">
        <v>17.100000000000001</v>
      </c>
      <c r="I621" s="215"/>
      <c r="J621" s="211"/>
      <c r="K621" s="211"/>
      <c r="L621" s="216"/>
      <c r="M621" s="217"/>
      <c r="N621" s="218"/>
      <c r="O621" s="218"/>
      <c r="P621" s="218"/>
      <c r="Q621" s="218"/>
      <c r="R621" s="218"/>
      <c r="S621" s="218"/>
      <c r="T621" s="219"/>
      <c r="AT621" s="220" t="s">
        <v>156</v>
      </c>
      <c r="AU621" s="220" t="s">
        <v>89</v>
      </c>
      <c r="AV621" s="14" t="s">
        <v>89</v>
      </c>
      <c r="AW621" s="14" t="s">
        <v>35</v>
      </c>
      <c r="AX621" s="14" t="s">
        <v>79</v>
      </c>
      <c r="AY621" s="220" t="s">
        <v>147</v>
      </c>
    </row>
    <row r="622" spans="1:65" s="14" customFormat="1">
      <c r="B622" s="210"/>
      <c r="C622" s="211"/>
      <c r="D622" s="201" t="s">
        <v>156</v>
      </c>
      <c r="E622" s="212" t="s">
        <v>1</v>
      </c>
      <c r="F622" s="213" t="s">
        <v>422</v>
      </c>
      <c r="G622" s="211"/>
      <c r="H622" s="214">
        <v>-2.2000000000000002</v>
      </c>
      <c r="I622" s="215"/>
      <c r="J622" s="211"/>
      <c r="K622" s="211"/>
      <c r="L622" s="216"/>
      <c r="M622" s="217"/>
      <c r="N622" s="218"/>
      <c r="O622" s="218"/>
      <c r="P622" s="218"/>
      <c r="Q622" s="218"/>
      <c r="R622" s="218"/>
      <c r="S622" s="218"/>
      <c r="T622" s="219"/>
      <c r="AT622" s="220" t="s">
        <v>156</v>
      </c>
      <c r="AU622" s="220" t="s">
        <v>89</v>
      </c>
      <c r="AV622" s="14" t="s">
        <v>89</v>
      </c>
      <c r="AW622" s="14" t="s">
        <v>35</v>
      </c>
      <c r="AX622" s="14" t="s">
        <v>79</v>
      </c>
      <c r="AY622" s="220" t="s">
        <v>147</v>
      </c>
    </row>
    <row r="623" spans="1:65" s="15" customFormat="1">
      <c r="B623" s="221"/>
      <c r="C623" s="222"/>
      <c r="D623" s="201" t="s">
        <v>156</v>
      </c>
      <c r="E623" s="223" t="s">
        <v>1</v>
      </c>
      <c r="F623" s="224" t="s">
        <v>166</v>
      </c>
      <c r="G623" s="222"/>
      <c r="H623" s="225">
        <v>26.55</v>
      </c>
      <c r="I623" s="226"/>
      <c r="J623" s="222"/>
      <c r="K623" s="222"/>
      <c r="L623" s="227"/>
      <c r="M623" s="228"/>
      <c r="N623" s="229"/>
      <c r="O623" s="229"/>
      <c r="P623" s="229"/>
      <c r="Q623" s="229"/>
      <c r="R623" s="229"/>
      <c r="S623" s="229"/>
      <c r="T623" s="230"/>
      <c r="AT623" s="231" t="s">
        <v>156</v>
      </c>
      <c r="AU623" s="231" t="s">
        <v>89</v>
      </c>
      <c r="AV623" s="15" t="s">
        <v>154</v>
      </c>
      <c r="AW623" s="15" t="s">
        <v>35</v>
      </c>
      <c r="AX623" s="15" t="s">
        <v>87</v>
      </c>
      <c r="AY623" s="231" t="s">
        <v>147</v>
      </c>
    </row>
    <row r="624" spans="1:65" s="14" customFormat="1">
      <c r="B624" s="210"/>
      <c r="C624" s="211"/>
      <c r="D624" s="201" t="s">
        <v>156</v>
      </c>
      <c r="E624" s="211"/>
      <c r="F624" s="213" t="s">
        <v>431</v>
      </c>
      <c r="G624" s="211"/>
      <c r="H624" s="214">
        <v>27.878</v>
      </c>
      <c r="I624" s="215"/>
      <c r="J624" s="211"/>
      <c r="K624" s="211"/>
      <c r="L624" s="216"/>
      <c r="M624" s="217"/>
      <c r="N624" s="218"/>
      <c r="O624" s="218"/>
      <c r="P624" s="218"/>
      <c r="Q624" s="218"/>
      <c r="R624" s="218"/>
      <c r="S624" s="218"/>
      <c r="T624" s="219"/>
      <c r="AT624" s="220" t="s">
        <v>156</v>
      </c>
      <c r="AU624" s="220" t="s">
        <v>89</v>
      </c>
      <c r="AV624" s="14" t="s">
        <v>89</v>
      </c>
      <c r="AW624" s="14" t="s">
        <v>4</v>
      </c>
      <c r="AX624" s="14" t="s">
        <v>87</v>
      </c>
      <c r="AY624" s="220" t="s">
        <v>147</v>
      </c>
    </row>
    <row r="625" spans="1:65" s="2" customFormat="1" ht="24.2" customHeight="1">
      <c r="A625" s="34"/>
      <c r="B625" s="35"/>
      <c r="C625" s="243" t="s">
        <v>432</v>
      </c>
      <c r="D625" s="243" t="s">
        <v>324</v>
      </c>
      <c r="E625" s="244" t="s">
        <v>433</v>
      </c>
      <c r="F625" s="245" t="s">
        <v>434</v>
      </c>
      <c r="G625" s="246" t="s">
        <v>381</v>
      </c>
      <c r="H625" s="247">
        <v>6.5730000000000004</v>
      </c>
      <c r="I625" s="248"/>
      <c r="J625" s="249">
        <f>ROUND(I625*H625,2)</f>
        <v>0</v>
      </c>
      <c r="K625" s="245" t="s">
        <v>153</v>
      </c>
      <c r="L625" s="250"/>
      <c r="M625" s="251" t="s">
        <v>1</v>
      </c>
      <c r="N625" s="252" t="s">
        <v>44</v>
      </c>
      <c r="O625" s="71"/>
      <c r="P625" s="195">
        <f>O625*H625</f>
        <v>0</v>
      </c>
      <c r="Q625" s="195">
        <v>5.9999999999999995E-4</v>
      </c>
      <c r="R625" s="195">
        <f>Q625*H625</f>
        <v>3.9437999999999999E-3</v>
      </c>
      <c r="S625" s="195">
        <v>0</v>
      </c>
      <c r="T625" s="196">
        <f>S625*H625</f>
        <v>0</v>
      </c>
      <c r="U625" s="34"/>
      <c r="V625" s="34"/>
      <c r="W625" s="34"/>
      <c r="X625" s="34"/>
      <c r="Y625" s="34"/>
      <c r="Z625" s="34"/>
      <c r="AA625" s="34"/>
      <c r="AB625" s="34"/>
      <c r="AC625" s="34"/>
      <c r="AD625" s="34"/>
      <c r="AE625" s="34"/>
      <c r="AR625" s="197" t="s">
        <v>208</v>
      </c>
      <c r="AT625" s="197" t="s">
        <v>324</v>
      </c>
      <c r="AU625" s="197" t="s">
        <v>89</v>
      </c>
      <c r="AY625" s="18" t="s">
        <v>147</v>
      </c>
      <c r="BE625" s="198">
        <f>IF(N625="základní",J625,0)</f>
        <v>0</v>
      </c>
      <c r="BF625" s="198">
        <f>IF(N625="snížená",J625,0)</f>
        <v>0</v>
      </c>
      <c r="BG625" s="198">
        <f>IF(N625="zákl. přenesená",J625,0)</f>
        <v>0</v>
      </c>
      <c r="BH625" s="198">
        <f>IF(N625="sníž. přenesená",J625,0)</f>
        <v>0</v>
      </c>
      <c r="BI625" s="198">
        <f>IF(N625="nulová",J625,0)</f>
        <v>0</v>
      </c>
      <c r="BJ625" s="18" t="s">
        <v>87</v>
      </c>
      <c r="BK625" s="198">
        <f>ROUND(I625*H625,2)</f>
        <v>0</v>
      </c>
      <c r="BL625" s="18" t="s">
        <v>154</v>
      </c>
      <c r="BM625" s="197" t="s">
        <v>435</v>
      </c>
    </row>
    <row r="626" spans="1:65" s="13" customFormat="1">
      <c r="B626" s="199"/>
      <c r="C626" s="200"/>
      <c r="D626" s="201" t="s">
        <v>156</v>
      </c>
      <c r="E626" s="202" t="s">
        <v>1</v>
      </c>
      <c r="F626" s="203" t="s">
        <v>162</v>
      </c>
      <c r="G626" s="200"/>
      <c r="H626" s="202" t="s">
        <v>1</v>
      </c>
      <c r="I626" s="204"/>
      <c r="J626" s="200"/>
      <c r="K626" s="200"/>
      <c r="L626" s="205"/>
      <c r="M626" s="206"/>
      <c r="N626" s="207"/>
      <c r="O626" s="207"/>
      <c r="P626" s="207"/>
      <c r="Q626" s="207"/>
      <c r="R626" s="207"/>
      <c r="S626" s="207"/>
      <c r="T626" s="208"/>
      <c r="AT626" s="209" t="s">
        <v>156</v>
      </c>
      <c r="AU626" s="209" t="s">
        <v>89</v>
      </c>
      <c r="AV626" s="13" t="s">
        <v>87</v>
      </c>
      <c r="AW626" s="13" t="s">
        <v>35</v>
      </c>
      <c r="AX626" s="13" t="s">
        <v>79</v>
      </c>
      <c r="AY626" s="209" t="s">
        <v>147</v>
      </c>
    </row>
    <row r="627" spans="1:65" s="14" customFormat="1">
      <c r="B627" s="210"/>
      <c r="C627" s="211"/>
      <c r="D627" s="201" t="s">
        <v>156</v>
      </c>
      <c r="E627" s="212" t="s">
        <v>1</v>
      </c>
      <c r="F627" s="213" t="s">
        <v>423</v>
      </c>
      <c r="G627" s="211"/>
      <c r="H627" s="214">
        <v>3.85</v>
      </c>
      <c r="I627" s="215"/>
      <c r="J627" s="211"/>
      <c r="K627" s="211"/>
      <c r="L627" s="216"/>
      <c r="M627" s="217"/>
      <c r="N627" s="218"/>
      <c r="O627" s="218"/>
      <c r="P627" s="218"/>
      <c r="Q627" s="218"/>
      <c r="R627" s="218"/>
      <c r="S627" s="218"/>
      <c r="T627" s="219"/>
      <c r="AT627" s="220" t="s">
        <v>156</v>
      </c>
      <c r="AU627" s="220" t="s">
        <v>89</v>
      </c>
      <c r="AV627" s="14" t="s">
        <v>89</v>
      </c>
      <c r="AW627" s="14" t="s">
        <v>35</v>
      </c>
      <c r="AX627" s="14" t="s">
        <v>79</v>
      </c>
      <c r="AY627" s="220" t="s">
        <v>147</v>
      </c>
    </row>
    <row r="628" spans="1:65" s="14" customFormat="1">
      <c r="B628" s="210"/>
      <c r="C628" s="211"/>
      <c r="D628" s="201" t="s">
        <v>156</v>
      </c>
      <c r="E628" s="212" t="s">
        <v>1</v>
      </c>
      <c r="F628" s="213" t="s">
        <v>424</v>
      </c>
      <c r="G628" s="211"/>
      <c r="H628" s="214">
        <v>-0.85</v>
      </c>
      <c r="I628" s="215"/>
      <c r="J628" s="211"/>
      <c r="K628" s="211"/>
      <c r="L628" s="216"/>
      <c r="M628" s="217"/>
      <c r="N628" s="218"/>
      <c r="O628" s="218"/>
      <c r="P628" s="218"/>
      <c r="Q628" s="218"/>
      <c r="R628" s="218"/>
      <c r="S628" s="218"/>
      <c r="T628" s="219"/>
      <c r="AT628" s="220" t="s">
        <v>156</v>
      </c>
      <c r="AU628" s="220" t="s">
        <v>89</v>
      </c>
      <c r="AV628" s="14" t="s">
        <v>89</v>
      </c>
      <c r="AW628" s="14" t="s">
        <v>35</v>
      </c>
      <c r="AX628" s="14" t="s">
        <v>79</v>
      </c>
      <c r="AY628" s="220" t="s">
        <v>147</v>
      </c>
    </row>
    <row r="629" spans="1:65" s="14" customFormat="1">
      <c r="B629" s="210"/>
      <c r="C629" s="211"/>
      <c r="D629" s="201" t="s">
        <v>156</v>
      </c>
      <c r="E629" s="212" t="s">
        <v>1</v>
      </c>
      <c r="F629" s="213" t="s">
        <v>425</v>
      </c>
      <c r="G629" s="211"/>
      <c r="H629" s="214">
        <v>-0.92</v>
      </c>
      <c r="I629" s="215"/>
      <c r="J629" s="211"/>
      <c r="K629" s="211"/>
      <c r="L629" s="216"/>
      <c r="M629" s="217"/>
      <c r="N629" s="218"/>
      <c r="O629" s="218"/>
      <c r="P629" s="218"/>
      <c r="Q629" s="218"/>
      <c r="R629" s="218"/>
      <c r="S629" s="218"/>
      <c r="T629" s="219"/>
      <c r="AT629" s="220" t="s">
        <v>156</v>
      </c>
      <c r="AU629" s="220" t="s">
        <v>89</v>
      </c>
      <c r="AV629" s="14" t="s">
        <v>89</v>
      </c>
      <c r="AW629" s="14" t="s">
        <v>35</v>
      </c>
      <c r="AX629" s="14" t="s">
        <v>79</v>
      </c>
      <c r="AY629" s="220" t="s">
        <v>147</v>
      </c>
    </row>
    <row r="630" spans="1:65" s="13" customFormat="1">
      <c r="B630" s="199"/>
      <c r="C630" s="200"/>
      <c r="D630" s="201" t="s">
        <v>156</v>
      </c>
      <c r="E630" s="202" t="s">
        <v>1</v>
      </c>
      <c r="F630" s="203" t="s">
        <v>164</v>
      </c>
      <c r="G630" s="200"/>
      <c r="H630" s="202" t="s">
        <v>1</v>
      </c>
      <c r="I630" s="204"/>
      <c r="J630" s="200"/>
      <c r="K630" s="200"/>
      <c r="L630" s="205"/>
      <c r="M630" s="206"/>
      <c r="N630" s="207"/>
      <c r="O630" s="207"/>
      <c r="P630" s="207"/>
      <c r="Q630" s="207"/>
      <c r="R630" s="207"/>
      <c r="S630" s="207"/>
      <c r="T630" s="208"/>
      <c r="AT630" s="209" t="s">
        <v>156</v>
      </c>
      <c r="AU630" s="209" t="s">
        <v>89</v>
      </c>
      <c r="AV630" s="13" t="s">
        <v>87</v>
      </c>
      <c r="AW630" s="13" t="s">
        <v>35</v>
      </c>
      <c r="AX630" s="13" t="s">
        <v>79</v>
      </c>
      <c r="AY630" s="209" t="s">
        <v>147</v>
      </c>
    </row>
    <row r="631" spans="1:65" s="14" customFormat="1">
      <c r="B631" s="210"/>
      <c r="C631" s="211"/>
      <c r="D631" s="201" t="s">
        <v>156</v>
      </c>
      <c r="E631" s="212" t="s">
        <v>1</v>
      </c>
      <c r="F631" s="213" t="s">
        <v>426</v>
      </c>
      <c r="G631" s="211"/>
      <c r="H631" s="214">
        <v>5.0999999999999996</v>
      </c>
      <c r="I631" s="215"/>
      <c r="J631" s="211"/>
      <c r="K631" s="211"/>
      <c r="L631" s="216"/>
      <c r="M631" s="217"/>
      <c r="N631" s="218"/>
      <c r="O631" s="218"/>
      <c r="P631" s="218"/>
      <c r="Q631" s="218"/>
      <c r="R631" s="218"/>
      <c r="S631" s="218"/>
      <c r="T631" s="219"/>
      <c r="AT631" s="220" t="s">
        <v>156</v>
      </c>
      <c r="AU631" s="220" t="s">
        <v>89</v>
      </c>
      <c r="AV631" s="14" t="s">
        <v>89</v>
      </c>
      <c r="AW631" s="14" t="s">
        <v>35</v>
      </c>
      <c r="AX631" s="14" t="s">
        <v>79</v>
      </c>
      <c r="AY631" s="220" t="s">
        <v>147</v>
      </c>
    </row>
    <row r="632" spans="1:65" s="14" customFormat="1">
      <c r="B632" s="210"/>
      <c r="C632" s="211"/>
      <c r="D632" s="201" t="s">
        <v>156</v>
      </c>
      <c r="E632" s="212" t="s">
        <v>1</v>
      </c>
      <c r="F632" s="213" t="s">
        <v>425</v>
      </c>
      <c r="G632" s="211"/>
      <c r="H632" s="214">
        <v>-0.92</v>
      </c>
      <c r="I632" s="215"/>
      <c r="J632" s="211"/>
      <c r="K632" s="211"/>
      <c r="L632" s="216"/>
      <c r="M632" s="217"/>
      <c r="N632" s="218"/>
      <c r="O632" s="218"/>
      <c r="P632" s="218"/>
      <c r="Q632" s="218"/>
      <c r="R632" s="218"/>
      <c r="S632" s="218"/>
      <c r="T632" s="219"/>
      <c r="AT632" s="220" t="s">
        <v>156</v>
      </c>
      <c r="AU632" s="220" t="s">
        <v>89</v>
      </c>
      <c r="AV632" s="14" t="s">
        <v>89</v>
      </c>
      <c r="AW632" s="14" t="s">
        <v>35</v>
      </c>
      <c r="AX632" s="14" t="s">
        <v>79</v>
      </c>
      <c r="AY632" s="220" t="s">
        <v>147</v>
      </c>
    </row>
    <row r="633" spans="1:65" s="15" customFormat="1">
      <c r="B633" s="221"/>
      <c r="C633" s="222"/>
      <c r="D633" s="201" t="s">
        <v>156</v>
      </c>
      <c r="E633" s="223" t="s">
        <v>1</v>
      </c>
      <c r="F633" s="224" t="s">
        <v>166</v>
      </c>
      <c r="G633" s="222"/>
      <c r="H633" s="225">
        <v>6.26</v>
      </c>
      <c r="I633" s="226"/>
      <c r="J633" s="222"/>
      <c r="K633" s="222"/>
      <c r="L633" s="227"/>
      <c r="M633" s="228"/>
      <c r="N633" s="229"/>
      <c r="O633" s="229"/>
      <c r="P633" s="229"/>
      <c r="Q633" s="229"/>
      <c r="R633" s="229"/>
      <c r="S633" s="229"/>
      <c r="T633" s="230"/>
      <c r="AT633" s="231" t="s">
        <v>156</v>
      </c>
      <c r="AU633" s="231" t="s">
        <v>89</v>
      </c>
      <c r="AV633" s="15" t="s">
        <v>154</v>
      </c>
      <c r="AW633" s="15" t="s">
        <v>35</v>
      </c>
      <c r="AX633" s="15" t="s">
        <v>87</v>
      </c>
      <c r="AY633" s="231" t="s">
        <v>147</v>
      </c>
    </row>
    <row r="634" spans="1:65" s="14" customFormat="1">
      <c r="B634" s="210"/>
      <c r="C634" s="211"/>
      <c r="D634" s="201" t="s">
        <v>156</v>
      </c>
      <c r="E634" s="211"/>
      <c r="F634" s="213" t="s">
        <v>436</v>
      </c>
      <c r="G634" s="211"/>
      <c r="H634" s="214">
        <v>6.5730000000000004</v>
      </c>
      <c r="I634" s="215"/>
      <c r="J634" s="211"/>
      <c r="K634" s="211"/>
      <c r="L634" s="216"/>
      <c r="M634" s="217"/>
      <c r="N634" s="218"/>
      <c r="O634" s="218"/>
      <c r="P634" s="218"/>
      <c r="Q634" s="218"/>
      <c r="R634" s="218"/>
      <c r="S634" s="218"/>
      <c r="T634" s="219"/>
      <c r="AT634" s="220" t="s">
        <v>156</v>
      </c>
      <c r="AU634" s="220" t="s">
        <v>89</v>
      </c>
      <c r="AV634" s="14" t="s">
        <v>89</v>
      </c>
      <c r="AW634" s="14" t="s">
        <v>4</v>
      </c>
      <c r="AX634" s="14" t="s">
        <v>87</v>
      </c>
      <c r="AY634" s="220" t="s">
        <v>147</v>
      </c>
    </row>
    <row r="635" spans="1:65" s="2" customFormat="1" ht="24.2" customHeight="1">
      <c r="A635" s="34"/>
      <c r="B635" s="35"/>
      <c r="C635" s="186" t="s">
        <v>437</v>
      </c>
      <c r="D635" s="186" t="s">
        <v>149</v>
      </c>
      <c r="E635" s="187" t="s">
        <v>438</v>
      </c>
      <c r="F635" s="188" t="s">
        <v>439</v>
      </c>
      <c r="G635" s="189" t="s">
        <v>381</v>
      </c>
      <c r="H635" s="190">
        <v>614.37800000000004</v>
      </c>
      <c r="I635" s="191"/>
      <c r="J635" s="192">
        <f>ROUND(I635*H635,2)</f>
        <v>0</v>
      </c>
      <c r="K635" s="188" t="s">
        <v>153</v>
      </c>
      <c r="L635" s="39"/>
      <c r="M635" s="193" t="s">
        <v>1</v>
      </c>
      <c r="N635" s="194" t="s">
        <v>44</v>
      </c>
      <c r="O635" s="71"/>
      <c r="P635" s="195">
        <f>O635*H635</f>
        <v>0</v>
      </c>
      <c r="Q635" s="195">
        <v>0</v>
      </c>
      <c r="R635" s="195">
        <f>Q635*H635</f>
        <v>0</v>
      </c>
      <c r="S635" s="195">
        <v>0</v>
      </c>
      <c r="T635" s="196">
        <f>S635*H635</f>
        <v>0</v>
      </c>
      <c r="U635" s="34"/>
      <c r="V635" s="34"/>
      <c r="W635" s="34"/>
      <c r="X635" s="34"/>
      <c r="Y635" s="34"/>
      <c r="Z635" s="34"/>
      <c r="AA635" s="34"/>
      <c r="AB635" s="34"/>
      <c r="AC635" s="34"/>
      <c r="AD635" s="34"/>
      <c r="AE635" s="34"/>
      <c r="AR635" s="197" t="s">
        <v>154</v>
      </c>
      <c r="AT635" s="197" t="s">
        <v>149</v>
      </c>
      <c r="AU635" s="197" t="s">
        <v>89</v>
      </c>
      <c r="AY635" s="18" t="s">
        <v>147</v>
      </c>
      <c r="BE635" s="198">
        <f>IF(N635="základní",J635,0)</f>
        <v>0</v>
      </c>
      <c r="BF635" s="198">
        <f>IF(N635="snížená",J635,0)</f>
        <v>0</v>
      </c>
      <c r="BG635" s="198">
        <f>IF(N635="zákl. přenesená",J635,0)</f>
        <v>0</v>
      </c>
      <c r="BH635" s="198">
        <f>IF(N635="sníž. přenesená",J635,0)</f>
        <v>0</v>
      </c>
      <c r="BI635" s="198">
        <f>IF(N635="nulová",J635,0)</f>
        <v>0</v>
      </c>
      <c r="BJ635" s="18" t="s">
        <v>87</v>
      </c>
      <c r="BK635" s="198">
        <f>ROUND(I635*H635,2)</f>
        <v>0</v>
      </c>
      <c r="BL635" s="18" t="s">
        <v>154</v>
      </c>
      <c r="BM635" s="197" t="s">
        <v>440</v>
      </c>
    </row>
    <row r="636" spans="1:65" s="13" customFormat="1">
      <c r="B636" s="199"/>
      <c r="C636" s="200"/>
      <c r="D636" s="201" t="s">
        <v>156</v>
      </c>
      <c r="E636" s="202" t="s">
        <v>1</v>
      </c>
      <c r="F636" s="203" t="s">
        <v>441</v>
      </c>
      <c r="G636" s="200"/>
      <c r="H636" s="202" t="s">
        <v>1</v>
      </c>
      <c r="I636" s="204"/>
      <c r="J636" s="200"/>
      <c r="K636" s="200"/>
      <c r="L636" s="205"/>
      <c r="M636" s="206"/>
      <c r="N636" s="207"/>
      <c r="O636" s="207"/>
      <c r="P636" s="207"/>
      <c r="Q636" s="207"/>
      <c r="R636" s="207"/>
      <c r="S636" s="207"/>
      <c r="T636" s="208"/>
      <c r="AT636" s="209" t="s">
        <v>156</v>
      </c>
      <c r="AU636" s="209" t="s">
        <v>89</v>
      </c>
      <c r="AV636" s="13" t="s">
        <v>87</v>
      </c>
      <c r="AW636" s="13" t="s">
        <v>35</v>
      </c>
      <c r="AX636" s="13" t="s">
        <v>79</v>
      </c>
      <c r="AY636" s="209" t="s">
        <v>147</v>
      </c>
    </row>
    <row r="637" spans="1:65" s="14" customFormat="1">
      <c r="B637" s="210"/>
      <c r="C637" s="211"/>
      <c r="D637" s="201" t="s">
        <v>156</v>
      </c>
      <c r="E637" s="212" t="s">
        <v>1</v>
      </c>
      <c r="F637" s="213" t="s">
        <v>442</v>
      </c>
      <c r="G637" s="211"/>
      <c r="H637" s="214">
        <v>168.066</v>
      </c>
      <c r="I637" s="215"/>
      <c r="J637" s="211"/>
      <c r="K637" s="211"/>
      <c r="L637" s="216"/>
      <c r="M637" s="217"/>
      <c r="N637" s="218"/>
      <c r="O637" s="218"/>
      <c r="P637" s="218"/>
      <c r="Q637" s="218"/>
      <c r="R637" s="218"/>
      <c r="S637" s="218"/>
      <c r="T637" s="219"/>
      <c r="AT637" s="220" t="s">
        <v>156</v>
      </c>
      <c r="AU637" s="220" t="s">
        <v>89</v>
      </c>
      <c r="AV637" s="14" t="s">
        <v>89</v>
      </c>
      <c r="AW637" s="14" t="s">
        <v>35</v>
      </c>
      <c r="AX637" s="14" t="s">
        <v>79</v>
      </c>
      <c r="AY637" s="220" t="s">
        <v>147</v>
      </c>
    </row>
    <row r="638" spans="1:65" s="13" customFormat="1">
      <c r="B638" s="199"/>
      <c r="C638" s="200"/>
      <c r="D638" s="201" t="s">
        <v>156</v>
      </c>
      <c r="E638" s="202" t="s">
        <v>1</v>
      </c>
      <c r="F638" s="203" t="s">
        <v>443</v>
      </c>
      <c r="G638" s="200"/>
      <c r="H638" s="202" t="s">
        <v>1</v>
      </c>
      <c r="I638" s="204"/>
      <c r="J638" s="200"/>
      <c r="K638" s="200"/>
      <c r="L638" s="205"/>
      <c r="M638" s="206"/>
      <c r="N638" s="207"/>
      <c r="O638" s="207"/>
      <c r="P638" s="207"/>
      <c r="Q638" s="207"/>
      <c r="R638" s="207"/>
      <c r="S638" s="207"/>
      <c r="T638" s="208"/>
      <c r="AT638" s="209" t="s">
        <v>156</v>
      </c>
      <c r="AU638" s="209" t="s">
        <v>89</v>
      </c>
      <c r="AV638" s="13" t="s">
        <v>87</v>
      </c>
      <c r="AW638" s="13" t="s">
        <v>35</v>
      </c>
      <c r="AX638" s="13" t="s">
        <v>79</v>
      </c>
      <c r="AY638" s="209" t="s">
        <v>147</v>
      </c>
    </row>
    <row r="639" spans="1:65" s="14" customFormat="1">
      <c r="B639" s="210"/>
      <c r="C639" s="211"/>
      <c r="D639" s="201" t="s">
        <v>156</v>
      </c>
      <c r="E639" s="212" t="s">
        <v>1</v>
      </c>
      <c r="F639" s="213" t="s">
        <v>444</v>
      </c>
      <c r="G639" s="211"/>
      <c r="H639" s="214">
        <v>48.246000000000002</v>
      </c>
      <c r="I639" s="215"/>
      <c r="J639" s="211"/>
      <c r="K639" s="211"/>
      <c r="L639" s="216"/>
      <c r="M639" s="217"/>
      <c r="N639" s="218"/>
      <c r="O639" s="218"/>
      <c r="P639" s="218"/>
      <c r="Q639" s="218"/>
      <c r="R639" s="218"/>
      <c r="S639" s="218"/>
      <c r="T639" s="219"/>
      <c r="AT639" s="220" t="s">
        <v>156</v>
      </c>
      <c r="AU639" s="220" t="s">
        <v>89</v>
      </c>
      <c r="AV639" s="14" t="s">
        <v>89</v>
      </c>
      <c r="AW639" s="14" t="s">
        <v>35</v>
      </c>
      <c r="AX639" s="14" t="s">
        <v>79</v>
      </c>
      <c r="AY639" s="220" t="s">
        <v>147</v>
      </c>
    </row>
    <row r="640" spans="1:65" s="13" customFormat="1">
      <c r="B640" s="199"/>
      <c r="C640" s="200"/>
      <c r="D640" s="201" t="s">
        <v>156</v>
      </c>
      <c r="E640" s="202" t="s">
        <v>1</v>
      </c>
      <c r="F640" s="203" t="s">
        <v>445</v>
      </c>
      <c r="G640" s="200"/>
      <c r="H640" s="202" t="s">
        <v>1</v>
      </c>
      <c r="I640" s="204"/>
      <c r="J640" s="200"/>
      <c r="K640" s="200"/>
      <c r="L640" s="205"/>
      <c r="M640" s="206"/>
      <c r="N640" s="207"/>
      <c r="O640" s="207"/>
      <c r="P640" s="207"/>
      <c r="Q640" s="207"/>
      <c r="R640" s="207"/>
      <c r="S640" s="207"/>
      <c r="T640" s="208"/>
      <c r="AT640" s="209" t="s">
        <v>156</v>
      </c>
      <c r="AU640" s="209" t="s">
        <v>89</v>
      </c>
      <c r="AV640" s="13" t="s">
        <v>87</v>
      </c>
      <c r="AW640" s="13" t="s">
        <v>35</v>
      </c>
      <c r="AX640" s="13" t="s">
        <v>79</v>
      </c>
      <c r="AY640" s="209" t="s">
        <v>147</v>
      </c>
    </row>
    <row r="641" spans="1:65" s="14" customFormat="1">
      <c r="B641" s="210"/>
      <c r="C641" s="211"/>
      <c r="D641" s="201" t="s">
        <v>156</v>
      </c>
      <c r="E641" s="212" t="s">
        <v>1</v>
      </c>
      <c r="F641" s="213" t="s">
        <v>446</v>
      </c>
      <c r="G641" s="211"/>
      <c r="H641" s="214">
        <v>314.82</v>
      </c>
      <c r="I641" s="215"/>
      <c r="J641" s="211"/>
      <c r="K641" s="211"/>
      <c r="L641" s="216"/>
      <c r="M641" s="217"/>
      <c r="N641" s="218"/>
      <c r="O641" s="218"/>
      <c r="P641" s="218"/>
      <c r="Q641" s="218"/>
      <c r="R641" s="218"/>
      <c r="S641" s="218"/>
      <c r="T641" s="219"/>
      <c r="AT641" s="220" t="s">
        <v>156</v>
      </c>
      <c r="AU641" s="220" t="s">
        <v>89</v>
      </c>
      <c r="AV641" s="14" t="s">
        <v>89</v>
      </c>
      <c r="AW641" s="14" t="s">
        <v>35</v>
      </c>
      <c r="AX641" s="14" t="s">
        <v>79</v>
      </c>
      <c r="AY641" s="220" t="s">
        <v>147</v>
      </c>
    </row>
    <row r="642" spans="1:65" s="13" customFormat="1">
      <c r="B642" s="199"/>
      <c r="C642" s="200"/>
      <c r="D642" s="201" t="s">
        <v>156</v>
      </c>
      <c r="E642" s="202" t="s">
        <v>1</v>
      </c>
      <c r="F642" s="203" t="s">
        <v>447</v>
      </c>
      <c r="G642" s="200"/>
      <c r="H642" s="202" t="s">
        <v>1</v>
      </c>
      <c r="I642" s="204"/>
      <c r="J642" s="200"/>
      <c r="K642" s="200"/>
      <c r="L642" s="205"/>
      <c r="M642" s="206"/>
      <c r="N642" s="207"/>
      <c r="O642" s="207"/>
      <c r="P642" s="207"/>
      <c r="Q642" s="207"/>
      <c r="R642" s="207"/>
      <c r="S642" s="207"/>
      <c r="T642" s="208"/>
      <c r="AT642" s="209" t="s">
        <v>156</v>
      </c>
      <c r="AU642" s="209" t="s">
        <v>89</v>
      </c>
      <c r="AV642" s="13" t="s">
        <v>87</v>
      </c>
      <c r="AW642" s="13" t="s">
        <v>35</v>
      </c>
      <c r="AX642" s="13" t="s">
        <v>79</v>
      </c>
      <c r="AY642" s="209" t="s">
        <v>147</v>
      </c>
    </row>
    <row r="643" spans="1:65" s="14" customFormat="1">
      <c r="B643" s="210"/>
      <c r="C643" s="211"/>
      <c r="D643" s="201" t="s">
        <v>156</v>
      </c>
      <c r="E643" s="212" t="s">
        <v>1</v>
      </c>
      <c r="F643" s="213" t="s">
        <v>444</v>
      </c>
      <c r="G643" s="211"/>
      <c r="H643" s="214">
        <v>48.246000000000002</v>
      </c>
      <c r="I643" s="215"/>
      <c r="J643" s="211"/>
      <c r="K643" s="211"/>
      <c r="L643" s="216"/>
      <c r="M643" s="217"/>
      <c r="N643" s="218"/>
      <c r="O643" s="218"/>
      <c r="P643" s="218"/>
      <c r="Q643" s="218"/>
      <c r="R643" s="218"/>
      <c r="S643" s="218"/>
      <c r="T643" s="219"/>
      <c r="AT643" s="220" t="s">
        <v>156</v>
      </c>
      <c r="AU643" s="220" t="s">
        <v>89</v>
      </c>
      <c r="AV643" s="14" t="s">
        <v>89</v>
      </c>
      <c r="AW643" s="14" t="s">
        <v>35</v>
      </c>
      <c r="AX643" s="14" t="s">
        <v>79</v>
      </c>
      <c r="AY643" s="220" t="s">
        <v>147</v>
      </c>
    </row>
    <row r="644" spans="1:65" s="13" customFormat="1">
      <c r="B644" s="199"/>
      <c r="C644" s="200"/>
      <c r="D644" s="201" t="s">
        <v>156</v>
      </c>
      <c r="E644" s="202" t="s">
        <v>1</v>
      </c>
      <c r="F644" s="203" t="s">
        <v>448</v>
      </c>
      <c r="G644" s="200"/>
      <c r="H644" s="202" t="s">
        <v>1</v>
      </c>
      <c r="I644" s="204"/>
      <c r="J644" s="200"/>
      <c r="K644" s="200"/>
      <c r="L644" s="205"/>
      <c r="M644" s="206"/>
      <c r="N644" s="207"/>
      <c r="O644" s="207"/>
      <c r="P644" s="207"/>
      <c r="Q644" s="207"/>
      <c r="R644" s="207"/>
      <c r="S644" s="207"/>
      <c r="T644" s="208"/>
      <c r="AT644" s="209" t="s">
        <v>156</v>
      </c>
      <c r="AU644" s="209" t="s">
        <v>89</v>
      </c>
      <c r="AV644" s="13" t="s">
        <v>87</v>
      </c>
      <c r="AW644" s="13" t="s">
        <v>35</v>
      </c>
      <c r="AX644" s="13" t="s">
        <v>79</v>
      </c>
      <c r="AY644" s="209" t="s">
        <v>147</v>
      </c>
    </row>
    <row r="645" spans="1:65" s="14" customFormat="1">
      <c r="B645" s="210"/>
      <c r="C645" s="211"/>
      <c r="D645" s="201" t="s">
        <v>156</v>
      </c>
      <c r="E645" s="212" t="s">
        <v>1</v>
      </c>
      <c r="F645" s="213" t="s">
        <v>449</v>
      </c>
      <c r="G645" s="211"/>
      <c r="H645" s="214">
        <v>35</v>
      </c>
      <c r="I645" s="215"/>
      <c r="J645" s="211"/>
      <c r="K645" s="211"/>
      <c r="L645" s="216"/>
      <c r="M645" s="217"/>
      <c r="N645" s="218"/>
      <c r="O645" s="218"/>
      <c r="P645" s="218"/>
      <c r="Q645" s="218"/>
      <c r="R645" s="218"/>
      <c r="S645" s="218"/>
      <c r="T645" s="219"/>
      <c r="AT645" s="220" t="s">
        <v>156</v>
      </c>
      <c r="AU645" s="220" t="s">
        <v>89</v>
      </c>
      <c r="AV645" s="14" t="s">
        <v>89</v>
      </c>
      <c r="AW645" s="14" t="s">
        <v>35</v>
      </c>
      <c r="AX645" s="14" t="s">
        <v>79</v>
      </c>
      <c r="AY645" s="220" t="s">
        <v>147</v>
      </c>
    </row>
    <row r="646" spans="1:65" s="15" customFormat="1">
      <c r="B646" s="221"/>
      <c r="C646" s="222"/>
      <c r="D646" s="201" t="s">
        <v>156</v>
      </c>
      <c r="E646" s="223" t="s">
        <v>1</v>
      </c>
      <c r="F646" s="224" t="s">
        <v>166</v>
      </c>
      <c r="G646" s="222"/>
      <c r="H646" s="225">
        <v>614.37800000000004</v>
      </c>
      <c r="I646" s="226"/>
      <c r="J646" s="222"/>
      <c r="K646" s="222"/>
      <c r="L646" s="227"/>
      <c r="M646" s="228"/>
      <c r="N646" s="229"/>
      <c r="O646" s="229"/>
      <c r="P646" s="229"/>
      <c r="Q646" s="229"/>
      <c r="R646" s="229"/>
      <c r="S646" s="229"/>
      <c r="T646" s="230"/>
      <c r="AT646" s="231" t="s">
        <v>156</v>
      </c>
      <c r="AU646" s="231" t="s">
        <v>89</v>
      </c>
      <c r="AV646" s="15" t="s">
        <v>154</v>
      </c>
      <c r="AW646" s="15" t="s">
        <v>35</v>
      </c>
      <c r="AX646" s="15" t="s">
        <v>87</v>
      </c>
      <c r="AY646" s="231" t="s">
        <v>147</v>
      </c>
    </row>
    <row r="647" spans="1:65" s="2" customFormat="1" ht="24.2" customHeight="1">
      <c r="A647" s="34"/>
      <c r="B647" s="35"/>
      <c r="C647" s="243" t="s">
        <v>450</v>
      </c>
      <c r="D647" s="243" t="s">
        <v>324</v>
      </c>
      <c r="E647" s="244" t="s">
        <v>451</v>
      </c>
      <c r="F647" s="245" t="s">
        <v>452</v>
      </c>
      <c r="G647" s="246" t="s">
        <v>381</v>
      </c>
      <c r="H647" s="247">
        <v>176.46899999999999</v>
      </c>
      <c r="I647" s="248"/>
      <c r="J647" s="249">
        <f>ROUND(I647*H647,2)</f>
        <v>0</v>
      </c>
      <c r="K647" s="245" t="s">
        <v>153</v>
      </c>
      <c r="L647" s="250"/>
      <c r="M647" s="251" t="s">
        <v>1</v>
      </c>
      <c r="N647" s="252" t="s">
        <v>44</v>
      </c>
      <c r="O647" s="71"/>
      <c r="P647" s="195">
        <f>O647*H647</f>
        <v>0</v>
      </c>
      <c r="Q647" s="195">
        <v>4.0000000000000003E-5</v>
      </c>
      <c r="R647" s="195">
        <f>Q647*H647</f>
        <v>7.0587600000000007E-3</v>
      </c>
      <c r="S647" s="195">
        <v>0</v>
      </c>
      <c r="T647" s="196">
        <f>S647*H647</f>
        <v>0</v>
      </c>
      <c r="U647" s="34"/>
      <c r="V647" s="34"/>
      <c r="W647" s="34"/>
      <c r="X647" s="34"/>
      <c r="Y647" s="34"/>
      <c r="Z647" s="34"/>
      <c r="AA647" s="34"/>
      <c r="AB647" s="34"/>
      <c r="AC647" s="34"/>
      <c r="AD647" s="34"/>
      <c r="AE647" s="34"/>
      <c r="AR647" s="197" t="s">
        <v>208</v>
      </c>
      <c r="AT647" s="197" t="s">
        <v>324</v>
      </c>
      <c r="AU647" s="197" t="s">
        <v>89</v>
      </c>
      <c r="AY647" s="18" t="s">
        <v>147</v>
      </c>
      <c r="BE647" s="198">
        <f>IF(N647="základní",J647,0)</f>
        <v>0</v>
      </c>
      <c r="BF647" s="198">
        <f>IF(N647="snížená",J647,0)</f>
        <v>0</v>
      </c>
      <c r="BG647" s="198">
        <f>IF(N647="zákl. přenesená",J647,0)</f>
        <v>0</v>
      </c>
      <c r="BH647" s="198">
        <f>IF(N647="sníž. přenesená",J647,0)</f>
        <v>0</v>
      </c>
      <c r="BI647" s="198">
        <f>IF(N647="nulová",J647,0)</f>
        <v>0</v>
      </c>
      <c r="BJ647" s="18" t="s">
        <v>87</v>
      </c>
      <c r="BK647" s="198">
        <f>ROUND(I647*H647,2)</f>
        <v>0</v>
      </c>
      <c r="BL647" s="18" t="s">
        <v>154</v>
      </c>
      <c r="BM647" s="197" t="s">
        <v>453</v>
      </c>
    </row>
    <row r="648" spans="1:65" s="13" customFormat="1">
      <c r="B648" s="199"/>
      <c r="C648" s="200"/>
      <c r="D648" s="201" t="s">
        <v>156</v>
      </c>
      <c r="E648" s="202" t="s">
        <v>1</v>
      </c>
      <c r="F648" s="203" t="s">
        <v>158</v>
      </c>
      <c r="G648" s="200"/>
      <c r="H648" s="202" t="s">
        <v>1</v>
      </c>
      <c r="I648" s="204"/>
      <c r="J648" s="200"/>
      <c r="K648" s="200"/>
      <c r="L648" s="205"/>
      <c r="M648" s="206"/>
      <c r="N648" s="207"/>
      <c r="O648" s="207"/>
      <c r="P648" s="207"/>
      <c r="Q648" s="207"/>
      <c r="R648" s="207"/>
      <c r="S648" s="207"/>
      <c r="T648" s="208"/>
      <c r="AT648" s="209" t="s">
        <v>156</v>
      </c>
      <c r="AU648" s="209" t="s">
        <v>89</v>
      </c>
      <c r="AV648" s="13" t="s">
        <v>87</v>
      </c>
      <c r="AW648" s="13" t="s">
        <v>35</v>
      </c>
      <c r="AX648" s="13" t="s">
        <v>79</v>
      </c>
      <c r="AY648" s="209" t="s">
        <v>147</v>
      </c>
    </row>
    <row r="649" spans="1:65" s="14" customFormat="1">
      <c r="B649" s="210"/>
      <c r="C649" s="211"/>
      <c r="D649" s="201" t="s">
        <v>156</v>
      </c>
      <c r="E649" s="212" t="s">
        <v>1</v>
      </c>
      <c r="F649" s="213" t="s">
        <v>454</v>
      </c>
      <c r="G649" s="211"/>
      <c r="H649" s="214">
        <v>18.239999999999998</v>
      </c>
      <c r="I649" s="215"/>
      <c r="J649" s="211"/>
      <c r="K649" s="211"/>
      <c r="L649" s="216"/>
      <c r="M649" s="217"/>
      <c r="N649" s="218"/>
      <c r="O649" s="218"/>
      <c r="P649" s="218"/>
      <c r="Q649" s="218"/>
      <c r="R649" s="218"/>
      <c r="S649" s="218"/>
      <c r="T649" s="219"/>
      <c r="AT649" s="220" t="s">
        <v>156</v>
      </c>
      <c r="AU649" s="220" t="s">
        <v>89</v>
      </c>
      <c r="AV649" s="14" t="s">
        <v>89</v>
      </c>
      <c r="AW649" s="14" t="s">
        <v>35</v>
      </c>
      <c r="AX649" s="14" t="s">
        <v>79</v>
      </c>
      <c r="AY649" s="220" t="s">
        <v>147</v>
      </c>
    </row>
    <row r="650" spans="1:65" s="14" customFormat="1">
      <c r="B650" s="210"/>
      <c r="C650" s="211"/>
      <c r="D650" s="201" t="s">
        <v>156</v>
      </c>
      <c r="E650" s="212" t="s">
        <v>1</v>
      </c>
      <c r="F650" s="213" t="s">
        <v>455</v>
      </c>
      <c r="G650" s="211"/>
      <c r="H650" s="214">
        <v>19.02</v>
      </c>
      <c r="I650" s="215"/>
      <c r="J650" s="211"/>
      <c r="K650" s="211"/>
      <c r="L650" s="216"/>
      <c r="M650" s="217"/>
      <c r="N650" s="218"/>
      <c r="O650" s="218"/>
      <c r="P650" s="218"/>
      <c r="Q650" s="218"/>
      <c r="R650" s="218"/>
      <c r="S650" s="218"/>
      <c r="T650" s="219"/>
      <c r="AT650" s="220" t="s">
        <v>156</v>
      </c>
      <c r="AU650" s="220" t="s">
        <v>89</v>
      </c>
      <c r="AV650" s="14" t="s">
        <v>89</v>
      </c>
      <c r="AW650" s="14" t="s">
        <v>35</v>
      </c>
      <c r="AX650" s="14" t="s">
        <v>79</v>
      </c>
      <c r="AY650" s="220" t="s">
        <v>147</v>
      </c>
    </row>
    <row r="651" spans="1:65" s="14" customFormat="1">
      <c r="B651" s="210"/>
      <c r="C651" s="211"/>
      <c r="D651" s="201" t="s">
        <v>156</v>
      </c>
      <c r="E651" s="212" t="s">
        <v>1</v>
      </c>
      <c r="F651" s="213" t="s">
        <v>456</v>
      </c>
      <c r="G651" s="211"/>
      <c r="H651" s="214">
        <v>18.600000000000001</v>
      </c>
      <c r="I651" s="215"/>
      <c r="J651" s="211"/>
      <c r="K651" s="211"/>
      <c r="L651" s="216"/>
      <c r="M651" s="217"/>
      <c r="N651" s="218"/>
      <c r="O651" s="218"/>
      <c r="P651" s="218"/>
      <c r="Q651" s="218"/>
      <c r="R651" s="218"/>
      <c r="S651" s="218"/>
      <c r="T651" s="219"/>
      <c r="AT651" s="220" t="s">
        <v>156</v>
      </c>
      <c r="AU651" s="220" t="s">
        <v>89</v>
      </c>
      <c r="AV651" s="14" t="s">
        <v>89</v>
      </c>
      <c r="AW651" s="14" t="s">
        <v>35</v>
      </c>
      <c r="AX651" s="14" t="s">
        <v>79</v>
      </c>
      <c r="AY651" s="220" t="s">
        <v>147</v>
      </c>
    </row>
    <row r="652" spans="1:65" s="14" customFormat="1">
      <c r="B652" s="210"/>
      <c r="C652" s="211"/>
      <c r="D652" s="201" t="s">
        <v>156</v>
      </c>
      <c r="E652" s="212" t="s">
        <v>1</v>
      </c>
      <c r="F652" s="213" t="s">
        <v>457</v>
      </c>
      <c r="G652" s="211"/>
      <c r="H652" s="214">
        <v>6.15</v>
      </c>
      <c r="I652" s="215"/>
      <c r="J652" s="211"/>
      <c r="K652" s="211"/>
      <c r="L652" s="216"/>
      <c r="M652" s="217"/>
      <c r="N652" s="218"/>
      <c r="O652" s="218"/>
      <c r="P652" s="218"/>
      <c r="Q652" s="218"/>
      <c r="R652" s="218"/>
      <c r="S652" s="218"/>
      <c r="T652" s="219"/>
      <c r="AT652" s="220" t="s">
        <v>156</v>
      </c>
      <c r="AU652" s="220" t="s">
        <v>89</v>
      </c>
      <c r="AV652" s="14" t="s">
        <v>89</v>
      </c>
      <c r="AW652" s="14" t="s">
        <v>35</v>
      </c>
      <c r="AX652" s="14" t="s">
        <v>79</v>
      </c>
      <c r="AY652" s="220" t="s">
        <v>147</v>
      </c>
    </row>
    <row r="653" spans="1:65" s="14" customFormat="1">
      <c r="B653" s="210"/>
      <c r="C653" s="211"/>
      <c r="D653" s="201" t="s">
        <v>156</v>
      </c>
      <c r="E653" s="212" t="s">
        <v>1</v>
      </c>
      <c r="F653" s="213" t="s">
        <v>458</v>
      </c>
      <c r="G653" s="211"/>
      <c r="H653" s="214">
        <v>8.36</v>
      </c>
      <c r="I653" s="215"/>
      <c r="J653" s="211"/>
      <c r="K653" s="211"/>
      <c r="L653" s="216"/>
      <c r="M653" s="217"/>
      <c r="N653" s="218"/>
      <c r="O653" s="218"/>
      <c r="P653" s="218"/>
      <c r="Q653" s="218"/>
      <c r="R653" s="218"/>
      <c r="S653" s="218"/>
      <c r="T653" s="219"/>
      <c r="AT653" s="220" t="s">
        <v>156</v>
      </c>
      <c r="AU653" s="220" t="s">
        <v>89</v>
      </c>
      <c r="AV653" s="14" t="s">
        <v>89</v>
      </c>
      <c r="AW653" s="14" t="s">
        <v>35</v>
      </c>
      <c r="AX653" s="14" t="s">
        <v>79</v>
      </c>
      <c r="AY653" s="220" t="s">
        <v>147</v>
      </c>
    </row>
    <row r="654" spans="1:65" s="14" customFormat="1">
      <c r="B654" s="210"/>
      <c r="C654" s="211"/>
      <c r="D654" s="201" t="s">
        <v>156</v>
      </c>
      <c r="E654" s="212" t="s">
        <v>1</v>
      </c>
      <c r="F654" s="213" t="s">
        <v>459</v>
      </c>
      <c r="G654" s="211"/>
      <c r="H654" s="214">
        <v>6.68</v>
      </c>
      <c r="I654" s="215"/>
      <c r="J654" s="211"/>
      <c r="K654" s="211"/>
      <c r="L654" s="216"/>
      <c r="M654" s="217"/>
      <c r="N654" s="218"/>
      <c r="O654" s="218"/>
      <c r="P654" s="218"/>
      <c r="Q654" s="218"/>
      <c r="R654" s="218"/>
      <c r="S654" s="218"/>
      <c r="T654" s="219"/>
      <c r="AT654" s="220" t="s">
        <v>156</v>
      </c>
      <c r="AU654" s="220" t="s">
        <v>89</v>
      </c>
      <c r="AV654" s="14" t="s">
        <v>89</v>
      </c>
      <c r="AW654" s="14" t="s">
        <v>35</v>
      </c>
      <c r="AX654" s="14" t="s">
        <v>79</v>
      </c>
      <c r="AY654" s="220" t="s">
        <v>147</v>
      </c>
    </row>
    <row r="655" spans="1:65" s="16" customFormat="1">
      <c r="B655" s="232"/>
      <c r="C655" s="233"/>
      <c r="D655" s="201" t="s">
        <v>156</v>
      </c>
      <c r="E655" s="234" t="s">
        <v>1</v>
      </c>
      <c r="F655" s="235" t="s">
        <v>244</v>
      </c>
      <c r="G655" s="233"/>
      <c r="H655" s="236">
        <v>77.050000000000011</v>
      </c>
      <c r="I655" s="237"/>
      <c r="J655" s="233"/>
      <c r="K655" s="233"/>
      <c r="L655" s="238"/>
      <c r="M655" s="239"/>
      <c r="N655" s="240"/>
      <c r="O655" s="240"/>
      <c r="P655" s="240"/>
      <c r="Q655" s="240"/>
      <c r="R655" s="240"/>
      <c r="S655" s="240"/>
      <c r="T655" s="241"/>
      <c r="AT655" s="242" t="s">
        <v>156</v>
      </c>
      <c r="AU655" s="242" t="s">
        <v>89</v>
      </c>
      <c r="AV655" s="16" t="s">
        <v>176</v>
      </c>
      <c r="AW655" s="16" t="s">
        <v>35</v>
      </c>
      <c r="AX655" s="16" t="s">
        <v>79</v>
      </c>
      <c r="AY655" s="242" t="s">
        <v>147</v>
      </c>
    </row>
    <row r="656" spans="1:65" s="13" customFormat="1">
      <c r="B656" s="199"/>
      <c r="C656" s="200"/>
      <c r="D656" s="201" t="s">
        <v>156</v>
      </c>
      <c r="E656" s="202" t="s">
        <v>1</v>
      </c>
      <c r="F656" s="203" t="s">
        <v>252</v>
      </c>
      <c r="G656" s="200"/>
      <c r="H656" s="202" t="s">
        <v>1</v>
      </c>
      <c r="I656" s="204"/>
      <c r="J656" s="200"/>
      <c r="K656" s="200"/>
      <c r="L656" s="205"/>
      <c r="M656" s="206"/>
      <c r="N656" s="207"/>
      <c r="O656" s="207"/>
      <c r="P656" s="207"/>
      <c r="Q656" s="207"/>
      <c r="R656" s="207"/>
      <c r="S656" s="207"/>
      <c r="T656" s="208"/>
      <c r="AT656" s="209" t="s">
        <v>156</v>
      </c>
      <c r="AU656" s="209" t="s">
        <v>89</v>
      </c>
      <c r="AV656" s="13" t="s">
        <v>87</v>
      </c>
      <c r="AW656" s="13" t="s">
        <v>35</v>
      </c>
      <c r="AX656" s="13" t="s">
        <v>79</v>
      </c>
      <c r="AY656" s="209" t="s">
        <v>147</v>
      </c>
    </row>
    <row r="657" spans="2:51" s="14" customFormat="1">
      <c r="B657" s="210"/>
      <c r="C657" s="211"/>
      <c r="D657" s="201" t="s">
        <v>156</v>
      </c>
      <c r="E657" s="212" t="s">
        <v>1</v>
      </c>
      <c r="F657" s="213" t="s">
        <v>460</v>
      </c>
      <c r="G657" s="211"/>
      <c r="H657" s="214">
        <v>5.64</v>
      </c>
      <c r="I657" s="215"/>
      <c r="J657" s="211"/>
      <c r="K657" s="211"/>
      <c r="L657" s="216"/>
      <c r="M657" s="217"/>
      <c r="N657" s="218"/>
      <c r="O657" s="218"/>
      <c r="P657" s="218"/>
      <c r="Q657" s="218"/>
      <c r="R657" s="218"/>
      <c r="S657" s="218"/>
      <c r="T657" s="219"/>
      <c r="AT657" s="220" t="s">
        <v>156</v>
      </c>
      <c r="AU657" s="220" t="s">
        <v>89</v>
      </c>
      <c r="AV657" s="14" t="s">
        <v>89</v>
      </c>
      <c r="AW657" s="14" t="s">
        <v>35</v>
      </c>
      <c r="AX657" s="14" t="s">
        <v>79</v>
      </c>
      <c r="AY657" s="220" t="s">
        <v>147</v>
      </c>
    </row>
    <row r="658" spans="2:51" s="14" customFormat="1">
      <c r="B658" s="210"/>
      <c r="C658" s="211"/>
      <c r="D658" s="201" t="s">
        <v>156</v>
      </c>
      <c r="E658" s="212" t="s">
        <v>1</v>
      </c>
      <c r="F658" s="213" t="s">
        <v>461</v>
      </c>
      <c r="G658" s="211"/>
      <c r="H658" s="214">
        <v>18.78</v>
      </c>
      <c r="I658" s="215"/>
      <c r="J658" s="211"/>
      <c r="K658" s="211"/>
      <c r="L658" s="216"/>
      <c r="M658" s="217"/>
      <c r="N658" s="218"/>
      <c r="O658" s="218"/>
      <c r="P658" s="218"/>
      <c r="Q658" s="218"/>
      <c r="R658" s="218"/>
      <c r="S658" s="218"/>
      <c r="T658" s="219"/>
      <c r="AT658" s="220" t="s">
        <v>156</v>
      </c>
      <c r="AU658" s="220" t="s">
        <v>89</v>
      </c>
      <c r="AV658" s="14" t="s">
        <v>89</v>
      </c>
      <c r="AW658" s="14" t="s">
        <v>35</v>
      </c>
      <c r="AX658" s="14" t="s">
        <v>79</v>
      </c>
      <c r="AY658" s="220" t="s">
        <v>147</v>
      </c>
    </row>
    <row r="659" spans="2:51" s="14" customFormat="1">
      <c r="B659" s="210"/>
      <c r="C659" s="211"/>
      <c r="D659" s="201" t="s">
        <v>156</v>
      </c>
      <c r="E659" s="212" t="s">
        <v>1</v>
      </c>
      <c r="F659" s="213" t="s">
        <v>462</v>
      </c>
      <c r="G659" s="211"/>
      <c r="H659" s="214">
        <v>18.36</v>
      </c>
      <c r="I659" s="215"/>
      <c r="J659" s="211"/>
      <c r="K659" s="211"/>
      <c r="L659" s="216"/>
      <c r="M659" s="217"/>
      <c r="N659" s="218"/>
      <c r="O659" s="218"/>
      <c r="P659" s="218"/>
      <c r="Q659" s="218"/>
      <c r="R659" s="218"/>
      <c r="S659" s="218"/>
      <c r="T659" s="219"/>
      <c r="AT659" s="220" t="s">
        <v>156</v>
      </c>
      <c r="AU659" s="220" t="s">
        <v>89</v>
      </c>
      <c r="AV659" s="14" t="s">
        <v>89</v>
      </c>
      <c r="AW659" s="14" t="s">
        <v>35</v>
      </c>
      <c r="AX659" s="14" t="s">
        <v>79</v>
      </c>
      <c r="AY659" s="220" t="s">
        <v>147</v>
      </c>
    </row>
    <row r="660" spans="2:51" s="14" customFormat="1">
      <c r="B660" s="210"/>
      <c r="C660" s="211"/>
      <c r="D660" s="201" t="s">
        <v>156</v>
      </c>
      <c r="E660" s="212" t="s">
        <v>1</v>
      </c>
      <c r="F660" s="213" t="s">
        <v>463</v>
      </c>
      <c r="G660" s="211"/>
      <c r="H660" s="214">
        <v>6.12</v>
      </c>
      <c r="I660" s="215"/>
      <c r="J660" s="211"/>
      <c r="K660" s="211"/>
      <c r="L660" s="216"/>
      <c r="M660" s="217"/>
      <c r="N660" s="218"/>
      <c r="O660" s="218"/>
      <c r="P660" s="218"/>
      <c r="Q660" s="218"/>
      <c r="R660" s="218"/>
      <c r="S660" s="218"/>
      <c r="T660" s="219"/>
      <c r="AT660" s="220" t="s">
        <v>156</v>
      </c>
      <c r="AU660" s="220" t="s">
        <v>89</v>
      </c>
      <c r="AV660" s="14" t="s">
        <v>89</v>
      </c>
      <c r="AW660" s="14" t="s">
        <v>35</v>
      </c>
      <c r="AX660" s="14" t="s">
        <v>79</v>
      </c>
      <c r="AY660" s="220" t="s">
        <v>147</v>
      </c>
    </row>
    <row r="661" spans="2:51" s="16" customFormat="1">
      <c r="B661" s="232"/>
      <c r="C661" s="233"/>
      <c r="D661" s="201" t="s">
        <v>156</v>
      </c>
      <c r="E661" s="234" t="s">
        <v>1</v>
      </c>
      <c r="F661" s="235" t="s">
        <v>244</v>
      </c>
      <c r="G661" s="233"/>
      <c r="H661" s="236">
        <v>48.9</v>
      </c>
      <c r="I661" s="237"/>
      <c r="J661" s="233"/>
      <c r="K661" s="233"/>
      <c r="L661" s="238"/>
      <c r="M661" s="239"/>
      <c r="N661" s="240"/>
      <c r="O661" s="240"/>
      <c r="P661" s="240"/>
      <c r="Q661" s="240"/>
      <c r="R661" s="240"/>
      <c r="S661" s="240"/>
      <c r="T661" s="241"/>
      <c r="AT661" s="242" t="s">
        <v>156</v>
      </c>
      <c r="AU661" s="242" t="s">
        <v>89</v>
      </c>
      <c r="AV661" s="16" t="s">
        <v>176</v>
      </c>
      <c r="AW661" s="16" t="s">
        <v>35</v>
      </c>
      <c r="AX661" s="16" t="s">
        <v>79</v>
      </c>
      <c r="AY661" s="242" t="s">
        <v>147</v>
      </c>
    </row>
    <row r="662" spans="2:51" s="13" customFormat="1">
      <c r="B662" s="199"/>
      <c r="C662" s="200"/>
      <c r="D662" s="201" t="s">
        <v>156</v>
      </c>
      <c r="E662" s="202" t="s">
        <v>1</v>
      </c>
      <c r="F662" s="203" t="s">
        <v>162</v>
      </c>
      <c r="G662" s="200"/>
      <c r="H662" s="202" t="s">
        <v>1</v>
      </c>
      <c r="I662" s="204"/>
      <c r="J662" s="200"/>
      <c r="K662" s="200"/>
      <c r="L662" s="205"/>
      <c r="M662" s="206"/>
      <c r="N662" s="207"/>
      <c r="O662" s="207"/>
      <c r="P662" s="207"/>
      <c r="Q662" s="207"/>
      <c r="R662" s="207"/>
      <c r="S662" s="207"/>
      <c r="T662" s="208"/>
      <c r="AT662" s="209" t="s">
        <v>156</v>
      </c>
      <c r="AU662" s="209" t="s">
        <v>89</v>
      </c>
      <c r="AV662" s="13" t="s">
        <v>87</v>
      </c>
      <c r="AW662" s="13" t="s">
        <v>35</v>
      </c>
      <c r="AX662" s="13" t="s">
        <v>79</v>
      </c>
      <c r="AY662" s="209" t="s">
        <v>147</v>
      </c>
    </row>
    <row r="663" spans="2:51" s="14" customFormat="1">
      <c r="B663" s="210"/>
      <c r="C663" s="211"/>
      <c r="D663" s="201" t="s">
        <v>156</v>
      </c>
      <c r="E663" s="212" t="s">
        <v>1</v>
      </c>
      <c r="F663" s="213" t="s">
        <v>464</v>
      </c>
      <c r="G663" s="211"/>
      <c r="H663" s="214">
        <v>4.55</v>
      </c>
      <c r="I663" s="215"/>
      <c r="J663" s="211"/>
      <c r="K663" s="211"/>
      <c r="L663" s="216"/>
      <c r="M663" s="217"/>
      <c r="N663" s="218"/>
      <c r="O663" s="218"/>
      <c r="P663" s="218"/>
      <c r="Q663" s="218"/>
      <c r="R663" s="218"/>
      <c r="S663" s="218"/>
      <c r="T663" s="219"/>
      <c r="AT663" s="220" t="s">
        <v>156</v>
      </c>
      <c r="AU663" s="220" t="s">
        <v>89</v>
      </c>
      <c r="AV663" s="14" t="s">
        <v>89</v>
      </c>
      <c r="AW663" s="14" t="s">
        <v>35</v>
      </c>
      <c r="AX663" s="14" t="s">
        <v>79</v>
      </c>
      <c r="AY663" s="220" t="s">
        <v>147</v>
      </c>
    </row>
    <row r="664" spans="2:51" s="14" customFormat="1">
      <c r="B664" s="210"/>
      <c r="C664" s="211"/>
      <c r="D664" s="201" t="s">
        <v>156</v>
      </c>
      <c r="E664" s="212" t="s">
        <v>1</v>
      </c>
      <c r="F664" s="213" t="s">
        <v>465</v>
      </c>
      <c r="G664" s="211"/>
      <c r="H664" s="214">
        <v>5.13</v>
      </c>
      <c r="I664" s="215"/>
      <c r="J664" s="211"/>
      <c r="K664" s="211"/>
      <c r="L664" s="216"/>
      <c r="M664" s="217"/>
      <c r="N664" s="218"/>
      <c r="O664" s="218"/>
      <c r="P664" s="218"/>
      <c r="Q664" s="218"/>
      <c r="R664" s="218"/>
      <c r="S664" s="218"/>
      <c r="T664" s="219"/>
      <c r="AT664" s="220" t="s">
        <v>156</v>
      </c>
      <c r="AU664" s="220" t="s">
        <v>89</v>
      </c>
      <c r="AV664" s="14" t="s">
        <v>89</v>
      </c>
      <c r="AW664" s="14" t="s">
        <v>35</v>
      </c>
      <c r="AX664" s="14" t="s">
        <v>79</v>
      </c>
      <c r="AY664" s="220" t="s">
        <v>147</v>
      </c>
    </row>
    <row r="665" spans="2:51" s="16" customFormat="1">
      <c r="B665" s="232"/>
      <c r="C665" s="233"/>
      <c r="D665" s="201" t="s">
        <v>156</v>
      </c>
      <c r="E665" s="234" t="s">
        <v>1</v>
      </c>
      <c r="F665" s="235" t="s">
        <v>244</v>
      </c>
      <c r="G665" s="233"/>
      <c r="H665" s="236">
        <v>9.68</v>
      </c>
      <c r="I665" s="237"/>
      <c r="J665" s="233"/>
      <c r="K665" s="233"/>
      <c r="L665" s="238"/>
      <c r="M665" s="239"/>
      <c r="N665" s="240"/>
      <c r="O665" s="240"/>
      <c r="P665" s="240"/>
      <c r="Q665" s="240"/>
      <c r="R665" s="240"/>
      <c r="S665" s="240"/>
      <c r="T665" s="241"/>
      <c r="AT665" s="242" t="s">
        <v>156</v>
      </c>
      <c r="AU665" s="242" t="s">
        <v>89</v>
      </c>
      <c r="AV665" s="16" t="s">
        <v>176</v>
      </c>
      <c r="AW665" s="16" t="s">
        <v>35</v>
      </c>
      <c r="AX665" s="16" t="s">
        <v>79</v>
      </c>
      <c r="AY665" s="242" t="s">
        <v>147</v>
      </c>
    </row>
    <row r="666" spans="2:51" s="13" customFormat="1">
      <c r="B666" s="199"/>
      <c r="C666" s="200"/>
      <c r="D666" s="201" t="s">
        <v>156</v>
      </c>
      <c r="E666" s="202" t="s">
        <v>1</v>
      </c>
      <c r="F666" s="203" t="s">
        <v>164</v>
      </c>
      <c r="G666" s="200"/>
      <c r="H666" s="202" t="s">
        <v>1</v>
      </c>
      <c r="I666" s="204"/>
      <c r="J666" s="200"/>
      <c r="K666" s="200"/>
      <c r="L666" s="205"/>
      <c r="M666" s="206"/>
      <c r="N666" s="207"/>
      <c r="O666" s="207"/>
      <c r="P666" s="207"/>
      <c r="Q666" s="207"/>
      <c r="R666" s="207"/>
      <c r="S666" s="207"/>
      <c r="T666" s="208"/>
      <c r="AT666" s="209" t="s">
        <v>156</v>
      </c>
      <c r="AU666" s="209" t="s">
        <v>89</v>
      </c>
      <c r="AV666" s="13" t="s">
        <v>87</v>
      </c>
      <c r="AW666" s="13" t="s">
        <v>35</v>
      </c>
      <c r="AX666" s="13" t="s">
        <v>79</v>
      </c>
      <c r="AY666" s="209" t="s">
        <v>147</v>
      </c>
    </row>
    <row r="667" spans="2:51" s="14" customFormat="1">
      <c r="B667" s="210"/>
      <c r="C667" s="211"/>
      <c r="D667" s="201" t="s">
        <v>156</v>
      </c>
      <c r="E667" s="212" t="s">
        <v>1</v>
      </c>
      <c r="F667" s="213" t="s">
        <v>466</v>
      </c>
      <c r="G667" s="211"/>
      <c r="H667" s="214">
        <v>4.49</v>
      </c>
      <c r="I667" s="215"/>
      <c r="J667" s="211"/>
      <c r="K667" s="211"/>
      <c r="L667" s="216"/>
      <c r="M667" s="217"/>
      <c r="N667" s="218"/>
      <c r="O667" s="218"/>
      <c r="P667" s="218"/>
      <c r="Q667" s="218"/>
      <c r="R667" s="218"/>
      <c r="S667" s="218"/>
      <c r="T667" s="219"/>
      <c r="AT667" s="220" t="s">
        <v>156</v>
      </c>
      <c r="AU667" s="220" t="s">
        <v>89</v>
      </c>
      <c r="AV667" s="14" t="s">
        <v>89</v>
      </c>
      <c r="AW667" s="14" t="s">
        <v>35</v>
      </c>
      <c r="AX667" s="14" t="s">
        <v>79</v>
      </c>
      <c r="AY667" s="220" t="s">
        <v>147</v>
      </c>
    </row>
    <row r="668" spans="2:51" s="14" customFormat="1">
      <c r="B668" s="210"/>
      <c r="C668" s="211"/>
      <c r="D668" s="201" t="s">
        <v>156</v>
      </c>
      <c r="E668" s="212" t="s">
        <v>1</v>
      </c>
      <c r="F668" s="213" t="s">
        <v>467</v>
      </c>
      <c r="G668" s="211"/>
      <c r="H668" s="214">
        <v>9.0960000000000001</v>
      </c>
      <c r="I668" s="215"/>
      <c r="J668" s="211"/>
      <c r="K668" s="211"/>
      <c r="L668" s="216"/>
      <c r="M668" s="217"/>
      <c r="N668" s="218"/>
      <c r="O668" s="218"/>
      <c r="P668" s="218"/>
      <c r="Q668" s="218"/>
      <c r="R668" s="218"/>
      <c r="S668" s="218"/>
      <c r="T668" s="219"/>
      <c r="AT668" s="220" t="s">
        <v>156</v>
      </c>
      <c r="AU668" s="220" t="s">
        <v>89</v>
      </c>
      <c r="AV668" s="14" t="s">
        <v>89</v>
      </c>
      <c r="AW668" s="14" t="s">
        <v>35</v>
      </c>
      <c r="AX668" s="14" t="s">
        <v>79</v>
      </c>
      <c r="AY668" s="220" t="s">
        <v>147</v>
      </c>
    </row>
    <row r="669" spans="2:51" s="14" customFormat="1">
      <c r="B669" s="210"/>
      <c r="C669" s="211"/>
      <c r="D669" s="201" t="s">
        <v>156</v>
      </c>
      <c r="E669" s="212" t="s">
        <v>1</v>
      </c>
      <c r="F669" s="213" t="s">
        <v>468</v>
      </c>
      <c r="G669" s="211"/>
      <c r="H669" s="214">
        <v>4.41</v>
      </c>
      <c r="I669" s="215"/>
      <c r="J669" s="211"/>
      <c r="K669" s="211"/>
      <c r="L669" s="216"/>
      <c r="M669" s="217"/>
      <c r="N669" s="218"/>
      <c r="O669" s="218"/>
      <c r="P669" s="218"/>
      <c r="Q669" s="218"/>
      <c r="R669" s="218"/>
      <c r="S669" s="218"/>
      <c r="T669" s="219"/>
      <c r="AT669" s="220" t="s">
        <v>156</v>
      </c>
      <c r="AU669" s="220" t="s">
        <v>89</v>
      </c>
      <c r="AV669" s="14" t="s">
        <v>89</v>
      </c>
      <c r="AW669" s="14" t="s">
        <v>35</v>
      </c>
      <c r="AX669" s="14" t="s">
        <v>79</v>
      </c>
      <c r="AY669" s="220" t="s">
        <v>147</v>
      </c>
    </row>
    <row r="670" spans="2:51" s="14" customFormat="1">
      <c r="B670" s="210"/>
      <c r="C670" s="211"/>
      <c r="D670" s="201" t="s">
        <v>156</v>
      </c>
      <c r="E670" s="212" t="s">
        <v>1</v>
      </c>
      <c r="F670" s="213" t="s">
        <v>469</v>
      </c>
      <c r="G670" s="211"/>
      <c r="H670" s="214">
        <v>5.2</v>
      </c>
      <c r="I670" s="215"/>
      <c r="J670" s="211"/>
      <c r="K670" s="211"/>
      <c r="L670" s="216"/>
      <c r="M670" s="217"/>
      <c r="N670" s="218"/>
      <c r="O670" s="218"/>
      <c r="P670" s="218"/>
      <c r="Q670" s="218"/>
      <c r="R670" s="218"/>
      <c r="S670" s="218"/>
      <c r="T670" s="219"/>
      <c r="AT670" s="220" t="s">
        <v>156</v>
      </c>
      <c r="AU670" s="220" t="s">
        <v>89</v>
      </c>
      <c r="AV670" s="14" t="s">
        <v>89</v>
      </c>
      <c r="AW670" s="14" t="s">
        <v>35</v>
      </c>
      <c r="AX670" s="14" t="s">
        <v>79</v>
      </c>
      <c r="AY670" s="220" t="s">
        <v>147</v>
      </c>
    </row>
    <row r="671" spans="2:51" s="14" customFormat="1">
      <c r="B671" s="210"/>
      <c r="C671" s="211"/>
      <c r="D671" s="201" t="s">
        <v>156</v>
      </c>
      <c r="E671" s="212" t="s">
        <v>1</v>
      </c>
      <c r="F671" s="213" t="s">
        <v>470</v>
      </c>
      <c r="G671" s="211"/>
      <c r="H671" s="214">
        <v>3.48</v>
      </c>
      <c r="I671" s="215"/>
      <c r="J671" s="211"/>
      <c r="K671" s="211"/>
      <c r="L671" s="216"/>
      <c r="M671" s="217"/>
      <c r="N671" s="218"/>
      <c r="O671" s="218"/>
      <c r="P671" s="218"/>
      <c r="Q671" s="218"/>
      <c r="R671" s="218"/>
      <c r="S671" s="218"/>
      <c r="T671" s="219"/>
      <c r="AT671" s="220" t="s">
        <v>156</v>
      </c>
      <c r="AU671" s="220" t="s">
        <v>89</v>
      </c>
      <c r="AV671" s="14" t="s">
        <v>89</v>
      </c>
      <c r="AW671" s="14" t="s">
        <v>35</v>
      </c>
      <c r="AX671" s="14" t="s">
        <v>79</v>
      </c>
      <c r="AY671" s="220" t="s">
        <v>147</v>
      </c>
    </row>
    <row r="672" spans="2:51" s="14" customFormat="1">
      <c r="B672" s="210"/>
      <c r="C672" s="211"/>
      <c r="D672" s="201" t="s">
        <v>156</v>
      </c>
      <c r="E672" s="212" t="s">
        <v>1</v>
      </c>
      <c r="F672" s="213" t="s">
        <v>471</v>
      </c>
      <c r="G672" s="211"/>
      <c r="H672" s="214">
        <v>5.76</v>
      </c>
      <c r="I672" s="215"/>
      <c r="J672" s="211"/>
      <c r="K672" s="211"/>
      <c r="L672" s="216"/>
      <c r="M672" s="217"/>
      <c r="N672" s="218"/>
      <c r="O672" s="218"/>
      <c r="P672" s="218"/>
      <c r="Q672" s="218"/>
      <c r="R672" s="218"/>
      <c r="S672" s="218"/>
      <c r="T672" s="219"/>
      <c r="AT672" s="220" t="s">
        <v>156</v>
      </c>
      <c r="AU672" s="220" t="s">
        <v>89</v>
      </c>
      <c r="AV672" s="14" t="s">
        <v>89</v>
      </c>
      <c r="AW672" s="14" t="s">
        <v>35</v>
      </c>
      <c r="AX672" s="14" t="s">
        <v>79</v>
      </c>
      <c r="AY672" s="220" t="s">
        <v>147</v>
      </c>
    </row>
    <row r="673" spans="1:65" s="16" customFormat="1">
      <c r="B673" s="232"/>
      <c r="C673" s="233"/>
      <c r="D673" s="201" t="s">
        <v>156</v>
      </c>
      <c r="E673" s="234" t="s">
        <v>1</v>
      </c>
      <c r="F673" s="235" t="s">
        <v>244</v>
      </c>
      <c r="G673" s="233"/>
      <c r="H673" s="236">
        <v>32.436</v>
      </c>
      <c r="I673" s="237"/>
      <c r="J673" s="233"/>
      <c r="K673" s="233"/>
      <c r="L673" s="238"/>
      <c r="M673" s="239"/>
      <c r="N673" s="240"/>
      <c r="O673" s="240"/>
      <c r="P673" s="240"/>
      <c r="Q673" s="240"/>
      <c r="R673" s="240"/>
      <c r="S673" s="240"/>
      <c r="T673" s="241"/>
      <c r="AT673" s="242" t="s">
        <v>156</v>
      </c>
      <c r="AU673" s="242" t="s">
        <v>89</v>
      </c>
      <c r="AV673" s="16" t="s">
        <v>176</v>
      </c>
      <c r="AW673" s="16" t="s">
        <v>35</v>
      </c>
      <c r="AX673" s="16" t="s">
        <v>79</v>
      </c>
      <c r="AY673" s="242" t="s">
        <v>147</v>
      </c>
    </row>
    <row r="674" spans="1:65" s="15" customFormat="1">
      <c r="B674" s="221"/>
      <c r="C674" s="222"/>
      <c r="D674" s="201" t="s">
        <v>156</v>
      </c>
      <c r="E674" s="223" t="s">
        <v>1</v>
      </c>
      <c r="F674" s="224" t="s">
        <v>166</v>
      </c>
      <c r="G674" s="222"/>
      <c r="H674" s="225">
        <v>168.066</v>
      </c>
      <c r="I674" s="226"/>
      <c r="J674" s="222"/>
      <c r="K674" s="222"/>
      <c r="L674" s="227"/>
      <c r="M674" s="228"/>
      <c r="N674" s="229"/>
      <c r="O674" s="229"/>
      <c r="P674" s="229"/>
      <c r="Q674" s="229"/>
      <c r="R674" s="229"/>
      <c r="S674" s="229"/>
      <c r="T674" s="230"/>
      <c r="AT674" s="231" t="s">
        <v>156</v>
      </c>
      <c r="AU674" s="231" t="s">
        <v>89</v>
      </c>
      <c r="AV674" s="15" t="s">
        <v>154</v>
      </c>
      <c r="AW674" s="15" t="s">
        <v>35</v>
      </c>
      <c r="AX674" s="15" t="s">
        <v>87</v>
      </c>
      <c r="AY674" s="231" t="s">
        <v>147</v>
      </c>
    </row>
    <row r="675" spans="1:65" s="14" customFormat="1">
      <c r="B675" s="210"/>
      <c r="C675" s="211"/>
      <c r="D675" s="201" t="s">
        <v>156</v>
      </c>
      <c r="E675" s="211"/>
      <c r="F675" s="213" t="s">
        <v>472</v>
      </c>
      <c r="G675" s="211"/>
      <c r="H675" s="214">
        <v>176.46899999999999</v>
      </c>
      <c r="I675" s="215"/>
      <c r="J675" s="211"/>
      <c r="K675" s="211"/>
      <c r="L675" s="216"/>
      <c r="M675" s="217"/>
      <c r="N675" s="218"/>
      <c r="O675" s="218"/>
      <c r="P675" s="218"/>
      <c r="Q675" s="218"/>
      <c r="R675" s="218"/>
      <c r="S675" s="218"/>
      <c r="T675" s="219"/>
      <c r="AT675" s="220" t="s">
        <v>156</v>
      </c>
      <c r="AU675" s="220" t="s">
        <v>89</v>
      </c>
      <c r="AV675" s="14" t="s">
        <v>89</v>
      </c>
      <c r="AW675" s="14" t="s">
        <v>4</v>
      </c>
      <c r="AX675" s="14" t="s">
        <v>87</v>
      </c>
      <c r="AY675" s="220" t="s">
        <v>147</v>
      </c>
    </row>
    <row r="676" spans="1:65" s="2" customFormat="1" ht="21.75" customHeight="1">
      <c r="A676" s="34"/>
      <c r="B676" s="35"/>
      <c r="C676" s="243" t="s">
        <v>473</v>
      </c>
      <c r="D676" s="243" t="s">
        <v>324</v>
      </c>
      <c r="E676" s="244" t="s">
        <v>474</v>
      </c>
      <c r="F676" s="245" t="s">
        <v>475</v>
      </c>
      <c r="G676" s="246" t="s">
        <v>381</v>
      </c>
      <c r="H676" s="247">
        <v>50.658000000000001</v>
      </c>
      <c r="I676" s="248"/>
      <c r="J676" s="249">
        <f>ROUND(I676*H676,2)</f>
        <v>0</v>
      </c>
      <c r="K676" s="245" t="s">
        <v>153</v>
      </c>
      <c r="L676" s="250"/>
      <c r="M676" s="251" t="s">
        <v>1</v>
      </c>
      <c r="N676" s="252" t="s">
        <v>44</v>
      </c>
      <c r="O676" s="71"/>
      <c r="P676" s="195">
        <f>O676*H676</f>
        <v>0</v>
      </c>
      <c r="Q676" s="195">
        <v>2.0000000000000001E-4</v>
      </c>
      <c r="R676" s="195">
        <f>Q676*H676</f>
        <v>1.0131600000000001E-2</v>
      </c>
      <c r="S676" s="195">
        <v>0</v>
      </c>
      <c r="T676" s="196">
        <f>S676*H676</f>
        <v>0</v>
      </c>
      <c r="U676" s="34"/>
      <c r="V676" s="34"/>
      <c r="W676" s="34"/>
      <c r="X676" s="34"/>
      <c r="Y676" s="34"/>
      <c r="Z676" s="34"/>
      <c r="AA676" s="34"/>
      <c r="AB676" s="34"/>
      <c r="AC676" s="34"/>
      <c r="AD676" s="34"/>
      <c r="AE676" s="34"/>
      <c r="AR676" s="197" t="s">
        <v>208</v>
      </c>
      <c r="AT676" s="197" t="s">
        <v>324</v>
      </c>
      <c r="AU676" s="197" t="s">
        <v>89</v>
      </c>
      <c r="AY676" s="18" t="s">
        <v>147</v>
      </c>
      <c r="BE676" s="198">
        <f>IF(N676="základní",J676,0)</f>
        <v>0</v>
      </c>
      <c r="BF676" s="198">
        <f>IF(N676="snížená",J676,0)</f>
        <v>0</v>
      </c>
      <c r="BG676" s="198">
        <f>IF(N676="zákl. přenesená",J676,0)</f>
        <v>0</v>
      </c>
      <c r="BH676" s="198">
        <f>IF(N676="sníž. přenesená",J676,0)</f>
        <v>0</v>
      </c>
      <c r="BI676" s="198">
        <f>IF(N676="nulová",J676,0)</f>
        <v>0</v>
      </c>
      <c r="BJ676" s="18" t="s">
        <v>87</v>
      </c>
      <c r="BK676" s="198">
        <f>ROUND(I676*H676,2)</f>
        <v>0</v>
      </c>
      <c r="BL676" s="18" t="s">
        <v>154</v>
      </c>
      <c r="BM676" s="197" t="s">
        <v>476</v>
      </c>
    </row>
    <row r="677" spans="1:65" s="13" customFormat="1">
      <c r="B677" s="199"/>
      <c r="C677" s="200"/>
      <c r="D677" s="201" t="s">
        <v>156</v>
      </c>
      <c r="E677" s="202" t="s">
        <v>1</v>
      </c>
      <c r="F677" s="203" t="s">
        <v>158</v>
      </c>
      <c r="G677" s="200"/>
      <c r="H677" s="202" t="s">
        <v>1</v>
      </c>
      <c r="I677" s="204"/>
      <c r="J677" s="200"/>
      <c r="K677" s="200"/>
      <c r="L677" s="205"/>
      <c r="M677" s="206"/>
      <c r="N677" s="207"/>
      <c r="O677" s="207"/>
      <c r="P677" s="207"/>
      <c r="Q677" s="207"/>
      <c r="R677" s="207"/>
      <c r="S677" s="207"/>
      <c r="T677" s="208"/>
      <c r="AT677" s="209" t="s">
        <v>156</v>
      </c>
      <c r="AU677" s="209" t="s">
        <v>89</v>
      </c>
      <c r="AV677" s="13" t="s">
        <v>87</v>
      </c>
      <c r="AW677" s="13" t="s">
        <v>35</v>
      </c>
      <c r="AX677" s="13" t="s">
        <v>79</v>
      </c>
      <c r="AY677" s="209" t="s">
        <v>147</v>
      </c>
    </row>
    <row r="678" spans="1:65" s="14" customFormat="1">
      <c r="B678" s="210"/>
      <c r="C678" s="211"/>
      <c r="D678" s="201" t="s">
        <v>156</v>
      </c>
      <c r="E678" s="212" t="s">
        <v>1</v>
      </c>
      <c r="F678" s="213" t="s">
        <v>477</v>
      </c>
      <c r="G678" s="211"/>
      <c r="H678" s="214">
        <v>5.4</v>
      </c>
      <c r="I678" s="215"/>
      <c r="J678" s="211"/>
      <c r="K678" s="211"/>
      <c r="L678" s="216"/>
      <c r="M678" s="217"/>
      <c r="N678" s="218"/>
      <c r="O678" s="218"/>
      <c r="P678" s="218"/>
      <c r="Q678" s="218"/>
      <c r="R678" s="218"/>
      <c r="S678" s="218"/>
      <c r="T678" s="219"/>
      <c r="AT678" s="220" t="s">
        <v>156</v>
      </c>
      <c r="AU678" s="220" t="s">
        <v>89</v>
      </c>
      <c r="AV678" s="14" t="s">
        <v>89</v>
      </c>
      <c r="AW678" s="14" t="s">
        <v>35</v>
      </c>
      <c r="AX678" s="14" t="s">
        <v>79</v>
      </c>
      <c r="AY678" s="220" t="s">
        <v>147</v>
      </c>
    </row>
    <row r="679" spans="1:65" s="14" customFormat="1">
      <c r="B679" s="210"/>
      <c r="C679" s="211"/>
      <c r="D679" s="201" t="s">
        <v>156</v>
      </c>
      <c r="E679" s="212" t="s">
        <v>1</v>
      </c>
      <c r="F679" s="213" t="s">
        <v>478</v>
      </c>
      <c r="G679" s="211"/>
      <c r="H679" s="214">
        <v>5.34</v>
      </c>
      <c r="I679" s="215"/>
      <c r="J679" s="211"/>
      <c r="K679" s="211"/>
      <c r="L679" s="216"/>
      <c r="M679" s="217"/>
      <c r="N679" s="218"/>
      <c r="O679" s="218"/>
      <c r="P679" s="218"/>
      <c r="Q679" s="218"/>
      <c r="R679" s="218"/>
      <c r="S679" s="218"/>
      <c r="T679" s="219"/>
      <c r="AT679" s="220" t="s">
        <v>156</v>
      </c>
      <c r="AU679" s="220" t="s">
        <v>89</v>
      </c>
      <c r="AV679" s="14" t="s">
        <v>89</v>
      </c>
      <c r="AW679" s="14" t="s">
        <v>35</v>
      </c>
      <c r="AX679" s="14" t="s">
        <v>79</v>
      </c>
      <c r="AY679" s="220" t="s">
        <v>147</v>
      </c>
    </row>
    <row r="680" spans="1:65" s="14" customFormat="1">
      <c r="B680" s="210"/>
      <c r="C680" s="211"/>
      <c r="D680" s="201" t="s">
        <v>156</v>
      </c>
      <c r="E680" s="212" t="s">
        <v>1</v>
      </c>
      <c r="F680" s="213" t="s">
        <v>477</v>
      </c>
      <c r="G680" s="211"/>
      <c r="H680" s="214">
        <v>5.4</v>
      </c>
      <c r="I680" s="215"/>
      <c r="J680" s="211"/>
      <c r="K680" s="211"/>
      <c r="L680" s="216"/>
      <c r="M680" s="217"/>
      <c r="N680" s="218"/>
      <c r="O680" s="218"/>
      <c r="P680" s="218"/>
      <c r="Q680" s="218"/>
      <c r="R680" s="218"/>
      <c r="S680" s="218"/>
      <c r="T680" s="219"/>
      <c r="AT680" s="220" t="s">
        <v>156</v>
      </c>
      <c r="AU680" s="220" t="s">
        <v>89</v>
      </c>
      <c r="AV680" s="14" t="s">
        <v>89</v>
      </c>
      <c r="AW680" s="14" t="s">
        <v>35</v>
      </c>
      <c r="AX680" s="14" t="s">
        <v>79</v>
      </c>
      <c r="AY680" s="220" t="s">
        <v>147</v>
      </c>
    </row>
    <row r="681" spans="1:65" s="14" customFormat="1">
      <c r="B681" s="210"/>
      <c r="C681" s="211"/>
      <c r="D681" s="201" t="s">
        <v>156</v>
      </c>
      <c r="E681" s="212" t="s">
        <v>1</v>
      </c>
      <c r="F681" s="213" t="s">
        <v>479</v>
      </c>
      <c r="G681" s="211"/>
      <c r="H681" s="214">
        <v>1.65</v>
      </c>
      <c r="I681" s="215"/>
      <c r="J681" s="211"/>
      <c r="K681" s="211"/>
      <c r="L681" s="216"/>
      <c r="M681" s="217"/>
      <c r="N681" s="218"/>
      <c r="O681" s="218"/>
      <c r="P681" s="218"/>
      <c r="Q681" s="218"/>
      <c r="R681" s="218"/>
      <c r="S681" s="218"/>
      <c r="T681" s="219"/>
      <c r="AT681" s="220" t="s">
        <v>156</v>
      </c>
      <c r="AU681" s="220" t="s">
        <v>89</v>
      </c>
      <c r="AV681" s="14" t="s">
        <v>89</v>
      </c>
      <c r="AW681" s="14" t="s">
        <v>35</v>
      </c>
      <c r="AX681" s="14" t="s">
        <v>79</v>
      </c>
      <c r="AY681" s="220" t="s">
        <v>147</v>
      </c>
    </row>
    <row r="682" spans="1:65" s="14" customFormat="1">
      <c r="B682" s="210"/>
      <c r="C682" s="211"/>
      <c r="D682" s="201" t="s">
        <v>156</v>
      </c>
      <c r="E682" s="212" t="s">
        <v>1</v>
      </c>
      <c r="F682" s="213" t="s">
        <v>480</v>
      </c>
      <c r="G682" s="211"/>
      <c r="H682" s="214">
        <v>2.36</v>
      </c>
      <c r="I682" s="215"/>
      <c r="J682" s="211"/>
      <c r="K682" s="211"/>
      <c r="L682" s="216"/>
      <c r="M682" s="217"/>
      <c r="N682" s="218"/>
      <c r="O682" s="218"/>
      <c r="P682" s="218"/>
      <c r="Q682" s="218"/>
      <c r="R682" s="218"/>
      <c r="S682" s="218"/>
      <c r="T682" s="219"/>
      <c r="AT682" s="220" t="s">
        <v>156</v>
      </c>
      <c r="AU682" s="220" t="s">
        <v>89</v>
      </c>
      <c r="AV682" s="14" t="s">
        <v>89</v>
      </c>
      <c r="AW682" s="14" t="s">
        <v>35</v>
      </c>
      <c r="AX682" s="14" t="s">
        <v>79</v>
      </c>
      <c r="AY682" s="220" t="s">
        <v>147</v>
      </c>
    </row>
    <row r="683" spans="1:65" s="14" customFormat="1">
      <c r="B683" s="210"/>
      <c r="C683" s="211"/>
      <c r="D683" s="201" t="s">
        <v>156</v>
      </c>
      <c r="E683" s="212" t="s">
        <v>1</v>
      </c>
      <c r="F683" s="213" t="s">
        <v>481</v>
      </c>
      <c r="G683" s="211"/>
      <c r="H683" s="214">
        <v>2.4</v>
      </c>
      <c r="I683" s="215"/>
      <c r="J683" s="211"/>
      <c r="K683" s="211"/>
      <c r="L683" s="216"/>
      <c r="M683" s="217"/>
      <c r="N683" s="218"/>
      <c r="O683" s="218"/>
      <c r="P683" s="218"/>
      <c r="Q683" s="218"/>
      <c r="R683" s="218"/>
      <c r="S683" s="218"/>
      <c r="T683" s="219"/>
      <c r="AT683" s="220" t="s">
        <v>156</v>
      </c>
      <c r="AU683" s="220" t="s">
        <v>89</v>
      </c>
      <c r="AV683" s="14" t="s">
        <v>89</v>
      </c>
      <c r="AW683" s="14" t="s">
        <v>35</v>
      </c>
      <c r="AX683" s="14" t="s">
        <v>79</v>
      </c>
      <c r="AY683" s="220" t="s">
        <v>147</v>
      </c>
    </row>
    <row r="684" spans="1:65" s="16" customFormat="1">
      <c r="B684" s="232"/>
      <c r="C684" s="233"/>
      <c r="D684" s="201" t="s">
        <v>156</v>
      </c>
      <c r="E684" s="234" t="s">
        <v>1</v>
      </c>
      <c r="F684" s="235" t="s">
        <v>244</v>
      </c>
      <c r="G684" s="233"/>
      <c r="H684" s="236">
        <v>22.549999999999997</v>
      </c>
      <c r="I684" s="237"/>
      <c r="J684" s="233"/>
      <c r="K684" s="233"/>
      <c r="L684" s="238"/>
      <c r="M684" s="239"/>
      <c r="N684" s="240"/>
      <c r="O684" s="240"/>
      <c r="P684" s="240"/>
      <c r="Q684" s="240"/>
      <c r="R684" s="240"/>
      <c r="S684" s="240"/>
      <c r="T684" s="241"/>
      <c r="AT684" s="242" t="s">
        <v>156</v>
      </c>
      <c r="AU684" s="242" t="s">
        <v>89</v>
      </c>
      <c r="AV684" s="16" t="s">
        <v>176</v>
      </c>
      <c r="AW684" s="16" t="s">
        <v>35</v>
      </c>
      <c r="AX684" s="16" t="s">
        <v>79</v>
      </c>
      <c r="AY684" s="242" t="s">
        <v>147</v>
      </c>
    </row>
    <row r="685" spans="1:65" s="13" customFormat="1">
      <c r="B685" s="199"/>
      <c r="C685" s="200"/>
      <c r="D685" s="201" t="s">
        <v>156</v>
      </c>
      <c r="E685" s="202" t="s">
        <v>1</v>
      </c>
      <c r="F685" s="203" t="s">
        <v>252</v>
      </c>
      <c r="G685" s="200"/>
      <c r="H685" s="202" t="s">
        <v>1</v>
      </c>
      <c r="I685" s="204"/>
      <c r="J685" s="200"/>
      <c r="K685" s="200"/>
      <c r="L685" s="205"/>
      <c r="M685" s="206"/>
      <c r="N685" s="207"/>
      <c r="O685" s="207"/>
      <c r="P685" s="207"/>
      <c r="Q685" s="207"/>
      <c r="R685" s="207"/>
      <c r="S685" s="207"/>
      <c r="T685" s="208"/>
      <c r="AT685" s="209" t="s">
        <v>156</v>
      </c>
      <c r="AU685" s="209" t="s">
        <v>89</v>
      </c>
      <c r="AV685" s="13" t="s">
        <v>87</v>
      </c>
      <c r="AW685" s="13" t="s">
        <v>35</v>
      </c>
      <c r="AX685" s="13" t="s">
        <v>79</v>
      </c>
      <c r="AY685" s="209" t="s">
        <v>147</v>
      </c>
    </row>
    <row r="686" spans="1:65" s="14" customFormat="1">
      <c r="B686" s="210"/>
      <c r="C686" s="211"/>
      <c r="D686" s="201" t="s">
        <v>156</v>
      </c>
      <c r="E686" s="212" t="s">
        <v>1</v>
      </c>
      <c r="F686" s="213" t="s">
        <v>482</v>
      </c>
      <c r="G686" s="211"/>
      <c r="H686" s="214">
        <v>1.98</v>
      </c>
      <c r="I686" s="215"/>
      <c r="J686" s="211"/>
      <c r="K686" s="211"/>
      <c r="L686" s="216"/>
      <c r="M686" s="217"/>
      <c r="N686" s="218"/>
      <c r="O686" s="218"/>
      <c r="P686" s="218"/>
      <c r="Q686" s="218"/>
      <c r="R686" s="218"/>
      <c r="S686" s="218"/>
      <c r="T686" s="219"/>
      <c r="AT686" s="220" t="s">
        <v>156</v>
      </c>
      <c r="AU686" s="220" t="s">
        <v>89</v>
      </c>
      <c r="AV686" s="14" t="s">
        <v>89</v>
      </c>
      <c r="AW686" s="14" t="s">
        <v>35</v>
      </c>
      <c r="AX686" s="14" t="s">
        <v>79</v>
      </c>
      <c r="AY686" s="220" t="s">
        <v>147</v>
      </c>
    </row>
    <row r="687" spans="1:65" s="14" customFormat="1">
      <c r="B687" s="210"/>
      <c r="C687" s="211"/>
      <c r="D687" s="201" t="s">
        <v>156</v>
      </c>
      <c r="E687" s="212" t="s">
        <v>1</v>
      </c>
      <c r="F687" s="213" t="s">
        <v>483</v>
      </c>
      <c r="G687" s="211"/>
      <c r="H687" s="214">
        <v>5.16</v>
      </c>
      <c r="I687" s="215"/>
      <c r="J687" s="211"/>
      <c r="K687" s="211"/>
      <c r="L687" s="216"/>
      <c r="M687" s="217"/>
      <c r="N687" s="218"/>
      <c r="O687" s="218"/>
      <c r="P687" s="218"/>
      <c r="Q687" s="218"/>
      <c r="R687" s="218"/>
      <c r="S687" s="218"/>
      <c r="T687" s="219"/>
      <c r="AT687" s="220" t="s">
        <v>156</v>
      </c>
      <c r="AU687" s="220" t="s">
        <v>89</v>
      </c>
      <c r="AV687" s="14" t="s">
        <v>89</v>
      </c>
      <c r="AW687" s="14" t="s">
        <v>35</v>
      </c>
      <c r="AX687" s="14" t="s">
        <v>79</v>
      </c>
      <c r="AY687" s="220" t="s">
        <v>147</v>
      </c>
    </row>
    <row r="688" spans="1:65" s="14" customFormat="1">
      <c r="B688" s="210"/>
      <c r="C688" s="211"/>
      <c r="D688" s="201" t="s">
        <v>156</v>
      </c>
      <c r="E688" s="212" t="s">
        <v>1</v>
      </c>
      <c r="F688" s="213" t="s">
        <v>484</v>
      </c>
      <c r="G688" s="211"/>
      <c r="H688" s="214">
        <v>5.52</v>
      </c>
      <c r="I688" s="215"/>
      <c r="J688" s="211"/>
      <c r="K688" s="211"/>
      <c r="L688" s="216"/>
      <c r="M688" s="217"/>
      <c r="N688" s="218"/>
      <c r="O688" s="218"/>
      <c r="P688" s="218"/>
      <c r="Q688" s="218"/>
      <c r="R688" s="218"/>
      <c r="S688" s="218"/>
      <c r="T688" s="219"/>
      <c r="AT688" s="220" t="s">
        <v>156</v>
      </c>
      <c r="AU688" s="220" t="s">
        <v>89</v>
      </c>
      <c r="AV688" s="14" t="s">
        <v>89</v>
      </c>
      <c r="AW688" s="14" t="s">
        <v>35</v>
      </c>
      <c r="AX688" s="14" t="s">
        <v>79</v>
      </c>
      <c r="AY688" s="220" t="s">
        <v>147</v>
      </c>
    </row>
    <row r="689" spans="2:51" s="14" customFormat="1">
      <c r="B689" s="210"/>
      <c r="C689" s="211"/>
      <c r="D689" s="201" t="s">
        <v>156</v>
      </c>
      <c r="E689" s="212" t="s">
        <v>1</v>
      </c>
      <c r="F689" s="213" t="s">
        <v>485</v>
      </c>
      <c r="G689" s="211"/>
      <c r="H689" s="214">
        <v>2.2000000000000002</v>
      </c>
      <c r="I689" s="215"/>
      <c r="J689" s="211"/>
      <c r="K689" s="211"/>
      <c r="L689" s="216"/>
      <c r="M689" s="217"/>
      <c r="N689" s="218"/>
      <c r="O689" s="218"/>
      <c r="P689" s="218"/>
      <c r="Q689" s="218"/>
      <c r="R689" s="218"/>
      <c r="S689" s="218"/>
      <c r="T689" s="219"/>
      <c r="AT689" s="220" t="s">
        <v>156</v>
      </c>
      <c r="AU689" s="220" t="s">
        <v>89</v>
      </c>
      <c r="AV689" s="14" t="s">
        <v>89</v>
      </c>
      <c r="AW689" s="14" t="s">
        <v>35</v>
      </c>
      <c r="AX689" s="14" t="s">
        <v>79</v>
      </c>
      <c r="AY689" s="220" t="s">
        <v>147</v>
      </c>
    </row>
    <row r="690" spans="2:51" s="16" customFormat="1">
      <c r="B690" s="232"/>
      <c r="C690" s="233"/>
      <c r="D690" s="201" t="s">
        <v>156</v>
      </c>
      <c r="E690" s="234" t="s">
        <v>1</v>
      </c>
      <c r="F690" s="235" t="s">
        <v>244</v>
      </c>
      <c r="G690" s="233"/>
      <c r="H690" s="236">
        <v>14.86</v>
      </c>
      <c r="I690" s="237"/>
      <c r="J690" s="233"/>
      <c r="K690" s="233"/>
      <c r="L690" s="238"/>
      <c r="M690" s="239"/>
      <c r="N690" s="240"/>
      <c r="O690" s="240"/>
      <c r="P690" s="240"/>
      <c r="Q690" s="240"/>
      <c r="R690" s="240"/>
      <c r="S690" s="240"/>
      <c r="T690" s="241"/>
      <c r="AT690" s="242" t="s">
        <v>156</v>
      </c>
      <c r="AU690" s="242" t="s">
        <v>89</v>
      </c>
      <c r="AV690" s="16" t="s">
        <v>176</v>
      </c>
      <c r="AW690" s="16" t="s">
        <v>35</v>
      </c>
      <c r="AX690" s="16" t="s">
        <v>79</v>
      </c>
      <c r="AY690" s="242" t="s">
        <v>147</v>
      </c>
    </row>
    <row r="691" spans="2:51" s="13" customFormat="1">
      <c r="B691" s="199"/>
      <c r="C691" s="200"/>
      <c r="D691" s="201" t="s">
        <v>156</v>
      </c>
      <c r="E691" s="202" t="s">
        <v>1</v>
      </c>
      <c r="F691" s="203" t="s">
        <v>162</v>
      </c>
      <c r="G691" s="200"/>
      <c r="H691" s="202" t="s">
        <v>1</v>
      </c>
      <c r="I691" s="204"/>
      <c r="J691" s="200"/>
      <c r="K691" s="200"/>
      <c r="L691" s="205"/>
      <c r="M691" s="206"/>
      <c r="N691" s="207"/>
      <c r="O691" s="207"/>
      <c r="P691" s="207"/>
      <c r="Q691" s="207"/>
      <c r="R691" s="207"/>
      <c r="S691" s="207"/>
      <c r="T691" s="208"/>
      <c r="AT691" s="209" t="s">
        <v>156</v>
      </c>
      <c r="AU691" s="209" t="s">
        <v>89</v>
      </c>
      <c r="AV691" s="13" t="s">
        <v>87</v>
      </c>
      <c r="AW691" s="13" t="s">
        <v>35</v>
      </c>
      <c r="AX691" s="13" t="s">
        <v>79</v>
      </c>
      <c r="AY691" s="209" t="s">
        <v>147</v>
      </c>
    </row>
    <row r="692" spans="2:51" s="14" customFormat="1">
      <c r="B692" s="210"/>
      <c r="C692" s="211"/>
      <c r="D692" s="201" t="s">
        <v>156</v>
      </c>
      <c r="E692" s="212" t="s">
        <v>1</v>
      </c>
      <c r="F692" s="213" t="s">
        <v>486</v>
      </c>
      <c r="G692" s="211"/>
      <c r="H692" s="214">
        <v>1.1499999999999999</v>
      </c>
      <c r="I692" s="215"/>
      <c r="J692" s="211"/>
      <c r="K692" s="211"/>
      <c r="L692" s="216"/>
      <c r="M692" s="217"/>
      <c r="N692" s="218"/>
      <c r="O692" s="218"/>
      <c r="P692" s="218"/>
      <c r="Q692" s="218"/>
      <c r="R692" s="218"/>
      <c r="S692" s="218"/>
      <c r="T692" s="219"/>
      <c r="AT692" s="220" t="s">
        <v>156</v>
      </c>
      <c r="AU692" s="220" t="s">
        <v>89</v>
      </c>
      <c r="AV692" s="14" t="s">
        <v>89</v>
      </c>
      <c r="AW692" s="14" t="s">
        <v>35</v>
      </c>
      <c r="AX692" s="14" t="s">
        <v>79</v>
      </c>
      <c r="AY692" s="220" t="s">
        <v>147</v>
      </c>
    </row>
    <row r="693" spans="2:51" s="14" customFormat="1">
      <c r="B693" s="210"/>
      <c r="C693" s="211"/>
      <c r="D693" s="201" t="s">
        <v>156</v>
      </c>
      <c r="E693" s="212" t="s">
        <v>1</v>
      </c>
      <c r="F693" s="213" t="s">
        <v>487</v>
      </c>
      <c r="G693" s="211"/>
      <c r="H693" s="214">
        <v>1.57</v>
      </c>
      <c r="I693" s="215"/>
      <c r="J693" s="211"/>
      <c r="K693" s="211"/>
      <c r="L693" s="216"/>
      <c r="M693" s="217"/>
      <c r="N693" s="218"/>
      <c r="O693" s="218"/>
      <c r="P693" s="218"/>
      <c r="Q693" s="218"/>
      <c r="R693" s="218"/>
      <c r="S693" s="218"/>
      <c r="T693" s="219"/>
      <c r="AT693" s="220" t="s">
        <v>156</v>
      </c>
      <c r="AU693" s="220" t="s">
        <v>89</v>
      </c>
      <c r="AV693" s="14" t="s">
        <v>89</v>
      </c>
      <c r="AW693" s="14" t="s">
        <v>35</v>
      </c>
      <c r="AX693" s="14" t="s">
        <v>79</v>
      </c>
      <c r="AY693" s="220" t="s">
        <v>147</v>
      </c>
    </row>
    <row r="694" spans="2:51" s="16" customFormat="1">
      <c r="B694" s="232"/>
      <c r="C694" s="233"/>
      <c r="D694" s="201" t="s">
        <v>156</v>
      </c>
      <c r="E694" s="234" t="s">
        <v>1</v>
      </c>
      <c r="F694" s="235" t="s">
        <v>244</v>
      </c>
      <c r="G694" s="233"/>
      <c r="H694" s="236">
        <v>2.7199999999999998</v>
      </c>
      <c r="I694" s="237"/>
      <c r="J694" s="233"/>
      <c r="K694" s="233"/>
      <c r="L694" s="238"/>
      <c r="M694" s="239"/>
      <c r="N694" s="240"/>
      <c r="O694" s="240"/>
      <c r="P694" s="240"/>
      <c r="Q694" s="240"/>
      <c r="R694" s="240"/>
      <c r="S694" s="240"/>
      <c r="T694" s="241"/>
      <c r="AT694" s="242" t="s">
        <v>156</v>
      </c>
      <c r="AU694" s="242" t="s">
        <v>89</v>
      </c>
      <c r="AV694" s="16" t="s">
        <v>176</v>
      </c>
      <c r="AW694" s="16" t="s">
        <v>35</v>
      </c>
      <c r="AX694" s="16" t="s">
        <v>79</v>
      </c>
      <c r="AY694" s="242" t="s">
        <v>147</v>
      </c>
    </row>
    <row r="695" spans="2:51" s="13" customFormat="1">
      <c r="B695" s="199"/>
      <c r="C695" s="200"/>
      <c r="D695" s="201" t="s">
        <v>156</v>
      </c>
      <c r="E695" s="202" t="s">
        <v>1</v>
      </c>
      <c r="F695" s="203" t="s">
        <v>164</v>
      </c>
      <c r="G695" s="200"/>
      <c r="H695" s="202" t="s">
        <v>1</v>
      </c>
      <c r="I695" s="204"/>
      <c r="J695" s="200"/>
      <c r="K695" s="200"/>
      <c r="L695" s="205"/>
      <c r="M695" s="206"/>
      <c r="N695" s="207"/>
      <c r="O695" s="207"/>
      <c r="P695" s="207"/>
      <c r="Q695" s="207"/>
      <c r="R695" s="207"/>
      <c r="S695" s="207"/>
      <c r="T695" s="208"/>
      <c r="AT695" s="209" t="s">
        <v>156</v>
      </c>
      <c r="AU695" s="209" t="s">
        <v>89</v>
      </c>
      <c r="AV695" s="13" t="s">
        <v>87</v>
      </c>
      <c r="AW695" s="13" t="s">
        <v>35</v>
      </c>
      <c r="AX695" s="13" t="s">
        <v>79</v>
      </c>
      <c r="AY695" s="209" t="s">
        <v>147</v>
      </c>
    </row>
    <row r="696" spans="2:51" s="14" customFormat="1">
      <c r="B696" s="210"/>
      <c r="C696" s="211"/>
      <c r="D696" s="201" t="s">
        <v>156</v>
      </c>
      <c r="E696" s="212" t="s">
        <v>1</v>
      </c>
      <c r="F696" s="213" t="s">
        <v>488</v>
      </c>
      <c r="G696" s="211"/>
      <c r="H696" s="214">
        <v>1.49</v>
      </c>
      <c r="I696" s="215"/>
      <c r="J696" s="211"/>
      <c r="K696" s="211"/>
      <c r="L696" s="216"/>
      <c r="M696" s="217"/>
      <c r="N696" s="218"/>
      <c r="O696" s="218"/>
      <c r="P696" s="218"/>
      <c r="Q696" s="218"/>
      <c r="R696" s="218"/>
      <c r="S696" s="218"/>
      <c r="T696" s="219"/>
      <c r="AT696" s="220" t="s">
        <v>156</v>
      </c>
      <c r="AU696" s="220" t="s">
        <v>89</v>
      </c>
      <c r="AV696" s="14" t="s">
        <v>89</v>
      </c>
      <c r="AW696" s="14" t="s">
        <v>35</v>
      </c>
      <c r="AX696" s="14" t="s">
        <v>79</v>
      </c>
      <c r="AY696" s="220" t="s">
        <v>147</v>
      </c>
    </row>
    <row r="697" spans="2:51" s="14" customFormat="1">
      <c r="B697" s="210"/>
      <c r="C697" s="211"/>
      <c r="D697" s="201" t="s">
        <v>156</v>
      </c>
      <c r="E697" s="212" t="s">
        <v>1</v>
      </c>
      <c r="F697" s="213" t="s">
        <v>489</v>
      </c>
      <c r="G697" s="211"/>
      <c r="H697" s="214">
        <v>2.2959999999999998</v>
      </c>
      <c r="I697" s="215"/>
      <c r="J697" s="211"/>
      <c r="K697" s="211"/>
      <c r="L697" s="216"/>
      <c r="M697" s="217"/>
      <c r="N697" s="218"/>
      <c r="O697" s="218"/>
      <c r="P697" s="218"/>
      <c r="Q697" s="218"/>
      <c r="R697" s="218"/>
      <c r="S697" s="218"/>
      <c r="T697" s="219"/>
      <c r="AT697" s="220" t="s">
        <v>156</v>
      </c>
      <c r="AU697" s="220" t="s">
        <v>89</v>
      </c>
      <c r="AV697" s="14" t="s">
        <v>89</v>
      </c>
      <c r="AW697" s="14" t="s">
        <v>35</v>
      </c>
      <c r="AX697" s="14" t="s">
        <v>79</v>
      </c>
      <c r="AY697" s="220" t="s">
        <v>147</v>
      </c>
    </row>
    <row r="698" spans="2:51" s="14" customFormat="1">
      <c r="B698" s="210"/>
      <c r="C698" s="211"/>
      <c r="D698" s="201" t="s">
        <v>156</v>
      </c>
      <c r="E698" s="212" t="s">
        <v>1</v>
      </c>
      <c r="F698" s="213" t="s">
        <v>490</v>
      </c>
      <c r="G698" s="211"/>
      <c r="H698" s="214">
        <v>1.47</v>
      </c>
      <c r="I698" s="215"/>
      <c r="J698" s="211"/>
      <c r="K698" s="211"/>
      <c r="L698" s="216"/>
      <c r="M698" s="217"/>
      <c r="N698" s="218"/>
      <c r="O698" s="218"/>
      <c r="P698" s="218"/>
      <c r="Q698" s="218"/>
      <c r="R698" s="218"/>
      <c r="S698" s="218"/>
      <c r="T698" s="219"/>
      <c r="AT698" s="220" t="s">
        <v>156</v>
      </c>
      <c r="AU698" s="220" t="s">
        <v>89</v>
      </c>
      <c r="AV698" s="14" t="s">
        <v>89</v>
      </c>
      <c r="AW698" s="14" t="s">
        <v>35</v>
      </c>
      <c r="AX698" s="14" t="s">
        <v>79</v>
      </c>
      <c r="AY698" s="220" t="s">
        <v>147</v>
      </c>
    </row>
    <row r="699" spans="2:51" s="14" customFormat="1">
      <c r="B699" s="210"/>
      <c r="C699" s="211"/>
      <c r="D699" s="201" t="s">
        <v>156</v>
      </c>
      <c r="E699" s="212" t="s">
        <v>1</v>
      </c>
      <c r="F699" s="213" t="s">
        <v>491</v>
      </c>
      <c r="G699" s="211"/>
      <c r="H699" s="214">
        <v>1</v>
      </c>
      <c r="I699" s="215"/>
      <c r="J699" s="211"/>
      <c r="K699" s="211"/>
      <c r="L699" s="216"/>
      <c r="M699" s="217"/>
      <c r="N699" s="218"/>
      <c r="O699" s="218"/>
      <c r="P699" s="218"/>
      <c r="Q699" s="218"/>
      <c r="R699" s="218"/>
      <c r="S699" s="218"/>
      <c r="T699" s="219"/>
      <c r="AT699" s="220" t="s">
        <v>156</v>
      </c>
      <c r="AU699" s="220" t="s">
        <v>89</v>
      </c>
      <c r="AV699" s="14" t="s">
        <v>89</v>
      </c>
      <c r="AW699" s="14" t="s">
        <v>35</v>
      </c>
      <c r="AX699" s="14" t="s">
        <v>79</v>
      </c>
      <c r="AY699" s="220" t="s">
        <v>147</v>
      </c>
    </row>
    <row r="700" spans="2:51" s="14" customFormat="1">
      <c r="B700" s="210"/>
      <c r="C700" s="211"/>
      <c r="D700" s="201" t="s">
        <v>156</v>
      </c>
      <c r="E700" s="212" t="s">
        <v>1</v>
      </c>
      <c r="F700" s="213" t="s">
        <v>492</v>
      </c>
      <c r="G700" s="211"/>
      <c r="H700" s="214">
        <v>0.94</v>
      </c>
      <c r="I700" s="215"/>
      <c r="J700" s="211"/>
      <c r="K700" s="211"/>
      <c r="L700" s="216"/>
      <c r="M700" s="217"/>
      <c r="N700" s="218"/>
      <c r="O700" s="218"/>
      <c r="P700" s="218"/>
      <c r="Q700" s="218"/>
      <c r="R700" s="218"/>
      <c r="S700" s="218"/>
      <c r="T700" s="219"/>
      <c r="AT700" s="220" t="s">
        <v>156</v>
      </c>
      <c r="AU700" s="220" t="s">
        <v>89</v>
      </c>
      <c r="AV700" s="14" t="s">
        <v>89</v>
      </c>
      <c r="AW700" s="14" t="s">
        <v>35</v>
      </c>
      <c r="AX700" s="14" t="s">
        <v>79</v>
      </c>
      <c r="AY700" s="220" t="s">
        <v>147</v>
      </c>
    </row>
    <row r="701" spans="2:51" s="14" customFormat="1">
      <c r="B701" s="210"/>
      <c r="C701" s="211"/>
      <c r="D701" s="201" t="s">
        <v>156</v>
      </c>
      <c r="E701" s="212" t="s">
        <v>1</v>
      </c>
      <c r="F701" s="213" t="s">
        <v>493</v>
      </c>
      <c r="G701" s="211"/>
      <c r="H701" s="214">
        <v>0.92</v>
      </c>
      <c r="I701" s="215"/>
      <c r="J701" s="211"/>
      <c r="K701" s="211"/>
      <c r="L701" s="216"/>
      <c r="M701" s="217"/>
      <c r="N701" s="218"/>
      <c r="O701" s="218"/>
      <c r="P701" s="218"/>
      <c r="Q701" s="218"/>
      <c r="R701" s="218"/>
      <c r="S701" s="218"/>
      <c r="T701" s="219"/>
      <c r="AT701" s="220" t="s">
        <v>156</v>
      </c>
      <c r="AU701" s="220" t="s">
        <v>89</v>
      </c>
      <c r="AV701" s="14" t="s">
        <v>89</v>
      </c>
      <c r="AW701" s="14" t="s">
        <v>35</v>
      </c>
      <c r="AX701" s="14" t="s">
        <v>79</v>
      </c>
      <c r="AY701" s="220" t="s">
        <v>147</v>
      </c>
    </row>
    <row r="702" spans="2:51" s="16" customFormat="1">
      <c r="B702" s="232"/>
      <c r="C702" s="233"/>
      <c r="D702" s="201" t="s">
        <v>156</v>
      </c>
      <c r="E702" s="234" t="s">
        <v>1</v>
      </c>
      <c r="F702" s="235" t="s">
        <v>244</v>
      </c>
      <c r="G702" s="233"/>
      <c r="H702" s="236">
        <v>8.1159999999999997</v>
      </c>
      <c r="I702" s="237"/>
      <c r="J702" s="233"/>
      <c r="K702" s="233"/>
      <c r="L702" s="238"/>
      <c r="M702" s="239"/>
      <c r="N702" s="240"/>
      <c r="O702" s="240"/>
      <c r="P702" s="240"/>
      <c r="Q702" s="240"/>
      <c r="R702" s="240"/>
      <c r="S702" s="240"/>
      <c r="T702" s="241"/>
      <c r="AT702" s="242" t="s">
        <v>156</v>
      </c>
      <c r="AU702" s="242" t="s">
        <v>89</v>
      </c>
      <c r="AV702" s="16" t="s">
        <v>176</v>
      </c>
      <c r="AW702" s="16" t="s">
        <v>35</v>
      </c>
      <c r="AX702" s="16" t="s">
        <v>79</v>
      </c>
      <c r="AY702" s="242" t="s">
        <v>147</v>
      </c>
    </row>
    <row r="703" spans="2:51" s="15" customFormat="1">
      <c r="B703" s="221"/>
      <c r="C703" s="222"/>
      <c r="D703" s="201" t="s">
        <v>156</v>
      </c>
      <c r="E703" s="223" t="s">
        <v>1</v>
      </c>
      <c r="F703" s="224" t="s">
        <v>166</v>
      </c>
      <c r="G703" s="222"/>
      <c r="H703" s="225">
        <v>48.245999999999995</v>
      </c>
      <c r="I703" s="226"/>
      <c r="J703" s="222"/>
      <c r="K703" s="222"/>
      <c r="L703" s="227"/>
      <c r="M703" s="228"/>
      <c r="N703" s="229"/>
      <c r="O703" s="229"/>
      <c r="P703" s="229"/>
      <c r="Q703" s="229"/>
      <c r="R703" s="229"/>
      <c r="S703" s="229"/>
      <c r="T703" s="230"/>
      <c r="AT703" s="231" t="s">
        <v>156</v>
      </c>
      <c r="AU703" s="231" t="s">
        <v>89</v>
      </c>
      <c r="AV703" s="15" t="s">
        <v>154</v>
      </c>
      <c r="AW703" s="15" t="s">
        <v>35</v>
      </c>
      <c r="AX703" s="15" t="s">
        <v>87</v>
      </c>
      <c r="AY703" s="231" t="s">
        <v>147</v>
      </c>
    </row>
    <row r="704" spans="2:51" s="14" customFormat="1">
      <c r="B704" s="210"/>
      <c r="C704" s="211"/>
      <c r="D704" s="201" t="s">
        <v>156</v>
      </c>
      <c r="E704" s="211"/>
      <c r="F704" s="213" t="s">
        <v>494</v>
      </c>
      <c r="G704" s="211"/>
      <c r="H704" s="214">
        <v>50.658000000000001</v>
      </c>
      <c r="I704" s="215"/>
      <c r="J704" s="211"/>
      <c r="K704" s="211"/>
      <c r="L704" s="216"/>
      <c r="M704" s="217"/>
      <c r="N704" s="218"/>
      <c r="O704" s="218"/>
      <c r="P704" s="218"/>
      <c r="Q704" s="218"/>
      <c r="R704" s="218"/>
      <c r="S704" s="218"/>
      <c r="T704" s="219"/>
      <c r="AT704" s="220" t="s">
        <v>156</v>
      </c>
      <c r="AU704" s="220" t="s">
        <v>89</v>
      </c>
      <c r="AV704" s="14" t="s">
        <v>89</v>
      </c>
      <c r="AW704" s="14" t="s">
        <v>4</v>
      </c>
      <c r="AX704" s="14" t="s">
        <v>87</v>
      </c>
      <c r="AY704" s="220" t="s">
        <v>147</v>
      </c>
    </row>
    <row r="705" spans="1:65" s="2" customFormat="1" ht="21.75" customHeight="1">
      <c r="A705" s="34"/>
      <c r="B705" s="35"/>
      <c r="C705" s="243" t="s">
        <v>495</v>
      </c>
      <c r="D705" s="243" t="s">
        <v>324</v>
      </c>
      <c r="E705" s="244" t="s">
        <v>496</v>
      </c>
      <c r="F705" s="245" t="s">
        <v>497</v>
      </c>
      <c r="G705" s="246" t="s">
        <v>381</v>
      </c>
      <c r="H705" s="247">
        <v>36.75</v>
      </c>
      <c r="I705" s="248"/>
      <c r="J705" s="249">
        <f>ROUND(I705*H705,2)</f>
        <v>0</v>
      </c>
      <c r="K705" s="245" t="s">
        <v>153</v>
      </c>
      <c r="L705" s="250"/>
      <c r="M705" s="251" t="s">
        <v>1</v>
      </c>
      <c r="N705" s="252" t="s">
        <v>44</v>
      </c>
      <c r="O705" s="71"/>
      <c r="P705" s="195">
        <f>O705*H705</f>
        <v>0</v>
      </c>
      <c r="Q705" s="195">
        <v>5.0000000000000001E-4</v>
      </c>
      <c r="R705" s="195">
        <f>Q705*H705</f>
        <v>1.8374999999999999E-2</v>
      </c>
      <c r="S705" s="195">
        <v>0</v>
      </c>
      <c r="T705" s="196">
        <f>S705*H705</f>
        <v>0</v>
      </c>
      <c r="U705" s="34"/>
      <c r="V705" s="34"/>
      <c r="W705" s="34"/>
      <c r="X705" s="34"/>
      <c r="Y705" s="34"/>
      <c r="Z705" s="34"/>
      <c r="AA705" s="34"/>
      <c r="AB705" s="34"/>
      <c r="AC705" s="34"/>
      <c r="AD705" s="34"/>
      <c r="AE705" s="34"/>
      <c r="AR705" s="197" t="s">
        <v>208</v>
      </c>
      <c r="AT705" s="197" t="s">
        <v>324</v>
      </c>
      <c r="AU705" s="197" t="s">
        <v>89</v>
      </c>
      <c r="AY705" s="18" t="s">
        <v>147</v>
      </c>
      <c r="BE705" s="198">
        <f>IF(N705="základní",J705,0)</f>
        <v>0</v>
      </c>
      <c r="BF705" s="198">
        <f>IF(N705="snížená",J705,0)</f>
        <v>0</v>
      </c>
      <c r="BG705" s="198">
        <f>IF(N705="zákl. přenesená",J705,0)</f>
        <v>0</v>
      </c>
      <c r="BH705" s="198">
        <f>IF(N705="sníž. přenesená",J705,0)</f>
        <v>0</v>
      </c>
      <c r="BI705" s="198">
        <f>IF(N705="nulová",J705,0)</f>
        <v>0</v>
      </c>
      <c r="BJ705" s="18" t="s">
        <v>87</v>
      </c>
      <c r="BK705" s="198">
        <f>ROUND(I705*H705,2)</f>
        <v>0</v>
      </c>
      <c r="BL705" s="18" t="s">
        <v>154</v>
      </c>
      <c r="BM705" s="197" t="s">
        <v>498</v>
      </c>
    </row>
    <row r="706" spans="1:65" s="14" customFormat="1">
      <c r="B706" s="210"/>
      <c r="C706" s="211"/>
      <c r="D706" s="201" t="s">
        <v>156</v>
      </c>
      <c r="E706" s="212" t="s">
        <v>1</v>
      </c>
      <c r="F706" s="213" t="s">
        <v>449</v>
      </c>
      <c r="G706" s="211"/>
      <c r="H706" s="214">
        <v>35</v>
      </c>
      <c r="I706" s="215"/>
      <c r="J706" s="211"/>
      <c r="K706" s="211"/>
      <c r="L706" s="216"/>
      <c r="M706" s="217"/>
      <c r="N706" s="218"/>
      <c r="O706" s="218"/>
      <c r="P706" s="218"/>
      <c r="Q706" s="218"/>
      <c r="R706" s="218"/>
      <c r="S706" s="218"/>
      <c r="T706" s="219"/>
      <c r="AT706" s="220" t="s">
        <v>156</v>
      </c>
      <c r="AU706" s="220" t="s">
        <v>89</v>
      </c>
      <c r="AV706" s="14" t="s">
        <v>89</v>
      </c>
      <c r="AW706" s="14" t="s">
        <v>35</v>
      </c>
      <c r="AX706" s="14" t="s">
        <v>79</v>
      </c>
      <c r="AY706" s="220" t="s">
        <v>147</v>
      </c>
    </row>
    <row r="707" spans="1:65" s="15" customFormat="1">
      <c r="B707" s="221"/>
      <c r="C707" s="222"/>
      <c r="D707" s="201" t="s">
        <v>156</v>
      </c>
      <c r="E707" s="223" t="s">
        <v>1</v>
      </c>
      <c r="F707" s="224" t="s">
        <v>166</v>
      </c>
      <c r="G707" s="222"/>
      <c r="H707" s="225">
        <v>35</v>
      </c>
      <c r="I707" s="226"/>
      <c r="J707" s="222"/>
      <c r="K707" s="222"/>
      <c r="L707" s="227"/>
      <c r="M707" s="228"/>
      <c r="N707" s="229"/>
      <c r="O707" s="229"/>
      <c r="P707" s="229"/>
      <c r="Q707" s="229"/>
      <c r="R707" s="229"/>
      <c r="S707" s="229"/>
      <c r="T707" s="230"/>
      <c r="AT707" s="231" t="s">
        <v>156</v>
      </c>
      <c r="AU707" s="231" t="s">
        <v>89</v>
      </c>
      <c r="AV707" s="15" t="s">
        <v>154</v>
      </c>
      <c r="AW707" s="15" t="s">
        <v>35</v>
      </c>
      <c r="AX707" s="15" t="s">
        <v>87</v>
      </c>
      <c r="AY707" s="231" t="s">
        <v>147</v>
      </c>
    </row>
    <row r="708" spans="1:65" s="14" customFormat="1">
      <c r="B708" s="210"/>
      <c r="C708" s="211"/>
      <c r="D708" s="201" t="s">
        <v>156</v>
      </c>
      <c r="E708" s="211"/>
      <c r="F708" s="213" t="s">
        <v>499</v>
      </c>
      <c r="G708" s="211"/>
      <c r="H708" s="214">
        <v>36.75</v>
      </c>
      <c r="I708" s="215"/>
      <c r="J708" s="211"/>
      <c r="K708" s="211"/>
      <c r="L708" s="216"/>
      <c r="M708" s="217"/>
      <c r="N708" s="218"/>
      <c r="O708" s="218"/>
      <c r="P708" s="218"/>
      <c r="Q708" s="218"/>
      <c r="R708" s="218"/>
      <c r="S708" s="218"/>
      <c r="T708" s="219"/>
      <c r="AT708" s="220" t="s">
        <v>156</v>
      </c>
      <c r="AU708" s="220" t="s">
        <v>89</v>
      </c>
      <c r="AV708" s="14" t="s">
        <v>89</v>
      </c>
      <c r="AW708" s="14" t="s">
        <v>4</v>
      </c>
      <c r="AX708" s="14" t="s">
        <v>87</v>
      </c>
      <c r="AY708" s="220" t="s">
        <v>147</v>
      </c>
    </row>
    <row r="709" spans="1:65" s="2" customFormat="1" ht="21.75" customHeight="1">
      <c r="A709" s="34"/>
      <c r="B709" s="35"/>
      <c r="C709" s="243" t="s">
        <v>500</v>
      </c>
      <c r="D709" s="243" t="s">
        <v>324</v>
      </c>
      <c r="E709" s="244" t="s">
        <v>501</v>
      </c>
      <c r="F709" s="245" t="s">
        <v>502</v>
      </c>
      <c r="G709" s="246" t="s">
        <v>381</v>
      </c>
      <c r="H709" s="247">
        <v>330.56099999999998</v>
      </c>
      <c r="I709" s="248"/>
      <c r="J709" s="249">
        <f>ROUND(I709*H709,2)</f>
        <v>0</v>
      </c>
      <c r="K709" s="245" t="s">
        <v>153</v>
      </c>
      <c r="L709" s="250"/>
      <c r="M709" s="251" t="s">
        <v>1</v>
      </c>
      <c r="N709" s="252" t="s">
        <v>44</v>
      </c>
      <c r="O709" s="71"/>
      <c r="P709" s="195">
        <f>O709*H709</f>
        <v>0</v>
      </c>
      <c r="Q709" s="195">
        <v>1.2E-4</v>
      </c>
      <c r="R709" s="195">
        <f>Q709*H709</f>
        <v>3.9667319999999999E-2</v>
      </c>
      <c r="S709" s="195">
        <v>0</v>
      </c>
      <c r="T709" s="196">
        <f>S709*H709</f>
        <v>0</v>
      </c>
      <c r="U709" s="34"/>
      <c r="V709" s="34"/>
      <c r="W709" s="34"/>
      <c r="X709" s="34"/>
      <c r="Y709" s="34"/>
      <c r="Z709" s="34"/>
      <c r="AA709" s="34"/>
      <c r="AB709" s="34"/>
      <c r="AC709" s="34"/>
      <c r="AD709" s="34"/>
      <c r="AE709" s="34"/>
      <c r="AR709" s="197" t="s">
        <v>208</v>
      </c>
      <c r="AT709" s="197" t="s">
        <v>324</v>
      </c>
      <c r="AU709" s="197" t="s">
        <v>89</v>
      </c>
      <c r="AY709" s="18" t="s">
        <v>147</v>
      </c>
      <c r="BE709" s="198">
        <f>IF(N709="základní",J709,0)</f>
        <v>0</v>
      </c>
      <c r="BF709" s="198">
        <f>IF(N709="snížená",J709,0)</f>
        <v>0</v>
      </c>
      <c r="BG709" s="198">
        <f>IF(N709="zákl. přenesená",J709,0)</f>
        <v>0</v>
      </c>
      <c r="BH709" s="198">
        <f>IF(N709="sníž. přenesená",J709,0)</f>
        <v>0</v>
      </c>
      <c r="BI709" s="198">
        <f>IF(N709="nulová",J709,0)</f>
        <v>0</v>
      </c>
      <c r="BJ709" s="18" t="s">
        <v>87</v>
      </c>
      <c r="BK709" s="198">
        <f>ROUND(I709*H709,2)</f>
        <v>0</v>
      </c>
      <c r="BL709" s="18" t="s">
        <v>154</v>
      </c>
      <c r="BM709" s="197" t="s">
        <v>503</v>
      </c>
    </row>
    <row r="710" spans="1:65" s="13" customFormat="1">
      <c r="B710" s="199"/>
      <c r="C710" s="200"/>
      <c r="D710" s="201" t="s">
        <v>156</v>
      </c>
      <c r="E710" s="202" t="s">
        <v>1</v>
      </c>
      <c r="F710" s="203" t="s">
        <v>504</v>
      </c>
      <c r="G710" s="200"/>
      <c r="H710" s="202" t="s">
        <v>1</v>
      </c>
      <c r="I710" s="204"/>
      <c r="J710" s="200"/>
      <c r="K710" s="200"/>
      <c r="L710" s="205"/>
      <c r="M710" s="206"/>
      <c r="N710" s="207"/>
      <c r="O710" s="207"/>
      <c r="P710" s="207"/>
      <c r="Q710" s="207"/>
      <c r="R710" s="207"/>
      <c r="S710" s="207"/>
      <c r="T710" s="208"/>
      <c r="AT710" s="209" t="s">
        <v>156</v>
      </c>
      <c r="AU710" s="209" t="s">
        <v>89</v>
      </c>
      <c r="AV710" s="13" t="s">
        <v>87</v>
      </c>
      <c r="AW710" s="13" t="s">
        <v>35</v>
      </c>
      <c r="AX710" s="13" t="s">
        <v>79</v>
      </c>
      <c r="AY710" s="209" t="s">
        <v>147</v>
      </c>
    </row>
    <row r="711" spans="1:65" s="13" customFormat="1">
      <c r="B711" s="199"/>
      <c r="C711" s="200"/>
      <c r="D711" s="201" t="s">
        <v>156</v>
      </c>
      <c r="E711" s="202" t="s">
        <v>1</v>
      </c>
      <c r="F711" s="203" t="s">
        <v>158</v>
      </c>
      <c r="G711" s="200"/>
      <c r="H711" s="202" t="s">
        <v>1</v>
      </c>
      <c r="I711" s="204"/>
      <c r="J711" s="200"/>
      <c r="K711" s="200"/>
      <c r="L711" s="205"/>
      <c r="M711" s="206"/>
      <c r="N711" s="207"/>
      <c r="O711" s="207"/>
      <c r="P711" s="207"/>
      <c r="Q711" s="207"/>
      <c r="R711" s="207"/>
      <c r="S711" s="207"/>
      <c r="T711" s="208"/>
      <c r="AT711" s="209" t="s">
        <v>156</v>
      </c>
      <c r="AU711" s="209" t="s">
        <v>89</v>
      </c>
      <c r="AV711" s="13" t="s">
        <v>87</v>
      </c>
      <c r="AW711" s="13" t="s">
        <v>35</v>
      </c>
      <c r="AX711" s="13" t="s">
        <v>79</v>
      </c>
      <c r="AY711" s="209" t="s">
        <v>147</v>
      </c>
    </row>
    <row r="712" spans="1:65" s="14" customFormat="1">
      <c r="B712" s="210"/>
      <c r="C712" s="211"/>
      <c r="D712" s="201" t="s">
        <v>156</v>
      </c>
      <c r="E712" s="212" t="s">
        <v>1</v>
      </c>
      <c r="F712" s="213" t="s">
        <v>505</v>
      </c>
      <c r="G712" s="211"/>
      <c r="H712" s="214">
        <v>12.84</v>
      </c>
      <c r="I712" s="215"/>
      <c r="J712" s="211"/>
      <c r="K712" s="211"/>
      <c r="L712" s="216"/>
      <c r="M712" s="217"/>
      <c r="N712" s="218"/>
      <c r="O712" s="218"/>
      <c r="P712" s="218"/>
      <c r="Q712" s="218"/>
      <c r="R712" s="218"/>
      <c r="S712" s="218"/>
      <c r="T712" s="219"/>
      <c r="AT712" s="220" t="s">
        <v>156</v>
      </c>
      <c r="AU712" s="220" t="s">
        <v>89</v>
      </c>
      <c r="AV712" s="14" t="s">
        <v>89</v>
      </c>
      <c r="AW712" s="14" t="s">
        <v>35</v>
      </c>
      <c r="AX712" s="14" t="s">
        <v>79</v>
      </c>
      <c r="AY712" s="220" t="s">
        <v>147</v>
      </c>
    </row>
    <row r="713" spans="1:65" s="14" customFormat="1">
      <c r="B713" s="210"/>
      <c r="C713" s="211"/>
      <c r="D713" s="201" t="s">
        <v>156</v>
      </c>
      <c r="E713" s="212" t="s">
        <v>1</v>
      </c>
      <c r="F713" s="213" t="s">
        <v>506</v>
      </c>
      <c r="G713" s="211"/>
      <c r="H713" s="214">
        <v>13.68</v>
      </c>
      <c r="I713" s="215"/>
      <c r="J713" s="211"/>
      <c r="K713" s="211"/>
      <c r="L713" s="216"/>
      <c r="M713" s="217"/>
      <c r="N713" s="218"/>
      <c r="O713" s="218"/>
      <c r="P713" s="218"/>
      <c r="Q713" s="218"/>
      <c r="R713" s="218"/>
      <c r="S713" s="218"/>
      <c r="T713" s="219"/>
      <c r="AT713" s="220" t="s">
        <v>156</v>
      </c>
      <c r="AU713" s="220" t="s">
        <v>89</v>
      </c>
      <c r="AV713" s="14" t="s">
        <v>89</v>
      </c>
      <c r="AW713" s="14" t="s">
        <v>35</v>
      </c>
      <c r="AX713" s="14" t="s">
        <v>79</v>
      </c>
      <c r="AY713" s="220" t="s">
        <v>147</v>
      </c>
    </row>
    <row r="714" spans="1:65" s="14" customFormat="1">
      <c r="B714" s="210"/>
      <c r="C714" s="211"/>
      <c r="D714" s="201" t="s">
        <v>156</v>
      </c>
      <c r="E714" s="212" t="s">
        <v>1</v>
      </c>
      <c r="F714" s="213" t="s">
        <v>507</v>
      </c>
      <c r="G714" s="211"/>
      <c r="H714" s="214">
        <v>13.2</v>
      </c>
      <c r="I714" s="215"/>
      <c r="J714" s="211"/>
      <c r="K714" s="211"/>
      <c r="L714" s="216"/>
      <c r="M714" s="217"/>
      <c r="N714" s="218"/>
      <c r="O714" s="218"/>
      <c r="P714" s="218"/>
      <c r="Q714" s="218"/>
      <c r="R714" s="218"/>
      <c r="S714" s="218"/>
      <c r="T714" s="219"/>
      <c r="AT714" s="220" t="s">
        <v>156</v>
      </c>
      <c r="AU714" s="220" t="s">
        <v>89</v>
      </c>
      <c r="AV714" s="14" t="s">
        <v>89</v>
      </c>
      <c r="AW714" s="14" t="s">
        <v>35</v>
      </c>
      <c r="AX714" s="14" t="s">
        <v>79</v>
      </c>
      <c r="AY714" s="220" t="s">
        <v>147</v>
      </c>
    </row>
    <row r="715" spans="1:65" s="14" customFormat="1">
      <c r="B715" s="210"/>
      <c r="C715" s="211"/>
      <c r="D715" s="201" t="s">
        <v>156</v>
      </c>
      <c r="E715" s="212" t="s">
        <v>1</v>
      </c>
      <c r="F715" s="213" t="s">
        <v>508</v>
      </c>
      <c r="G715" s="211"/>
      <c r="H715" s="214">
        <v>4.5</v>
      </c>
      <c r="I715" s="215"/>
      <c r="J715" s="211"/>
      <c r="K715" s="211"/>
      <c r="L715" s="216"/>
      <c r="M715" s="217"/>
      <c r="N715" s="218"/>
      <c r="O715" s="218"/>
      <c r="P715" s="218"/>
      <c r="Q715" s="218"/>
      <c r="R715" s="218"/>
      <c r="S715" s="218"/>
      <c r="T715" s="219"/>
      <c r="AT715" s="220" t="s">
        <v>156</v>
      </c>
      <c r="AU715" s="220" t="s">
        <v>89</v>
      </c>
      <c r="AV715" s="14" t="s">
        <v>89</v>
      </c>
      <c r="AW715" s="14" t="s">
        <v>35</v>
      </c>
      <c r="AX715" s="14" t="s">
        <v>79</v>
      </c>
      <c r="AY715" s="220" t="s">
        <v>147</v>
      </c>
    </row>
    <row r="716" spans="1:65" s="14" customFormat="1">
      <c r="B716" s="210"/>
      <c r="C716" s="211"/>
      <c r="D716" s="201" t="s">
        <v>156</v>
      </c>
      <c r="E716" s="212" t="s">
        <v>1</v>
      </c>
      <c r="F716" s="213" t="s">
        <v>509</v>
      </c>
      <c r="G716" s="211"/>
      <c r="H716" s="214">
        <v>6</v>
      </c>
      <c r="I716" s="215"/>
      <c r="J716" s="211"/>
      <c r="K716" s="211"/>
      <c r="L716" s="216"/>
      <c r="M716" s="217"/>
      <c r="N716" s="218"/>
      <c r="O716" s="218"/>
      <c r="P716" s="218"/>
      <c r="Q716" s="218"/>
      <c r="R716" s="218"/>
      <c r="S716" s="218"/>
      <c r="T716" s="219"/>
      <c r="AT716" s="220" t="s">
        <v>156</v>
      </c>
      <c r="AU716" s="220" t="s">
        <v>89</v>
      </c>
      <c r="AV716" s="14" t="s">
        <v>89</v>
      </c>
      <c r="AW716" s="14" t="s">
        <v>35</v>
      </c>
      <c r="AX716" s="14" t="s">
        <v>79</v>
      </c>
      <c r="AY716" s="220" t="s">
        <v>147</v>
      </c>
    </row>
    <row r="717" spans="1:65" s="14" customFormat="1">
      <c r="B717" s="210"/>
      <c r="C717" s="211"/>
      <c r="D717" s="201" t="s">
        <v>156</v>
      </c>
      <c r="E717" s="212" t="s">
        <v>1</v>
      </c>
      <c r="F717" s="213" t="s">
        <v>510</v>
      </c>
      <c r="G717" s="211"/>
      <c r="H717" s="214">
        <v>4.28</v>
      </c>
      <c r="I717" s="215"/>
      <c r="J717" s="211"/>
      <c r="K717" s="211"/>
      <c r="L717" s="216"/>
      <c r="M717" s="217"/>
      <c r="N717" s="218"/>
      <c r="O717" s="218"/>
      <c r="P717" s="218"/>
      <c r="Q717" s="218"/>
      <c r="R717" s="218"/>
      <c r="S717" s="218"/>
      <c r="T717" s="219"/>
      <c r="AT717" s="220" t="s">
        <v>156</v>
      </c>
      <c r="AU717" s="220" t="s">
        <v>89</v>
      </c>
      <c r="AV717" s="14" t="s">
        <v>89</v>
      </c>
      <c r="AW717" s="14" t="s">
        <v>35</v>
      </c>
      <c r="AX717" s="14" t="s">
        <v>79</v>
      </c>
      <c r="AY717" s="220" t="s">
        <v>147</v>
      </c>
    </row>
    <row r="718" spans="1:65" s="16" customFormat="1">
      <c r="B718" s="232"/>
      <c r="C718" s="233"/>
      <c r="D718" s="201" t="s">
        <v>156</v>
      </c>
      <c r="E718" s="234" t="s">
        <v>1</v>
      </c>
      <c r="F718" s="235" t="s">
        <v>244</v>
      </c>
      <c r="G718" s="233"/>
      <c r="H718" s="236">
        <v>54.5</v>
      </c>
      <c r="I718" s="237"/>
      <c r="J718" s="233"/>
      <c r="K718" s="233"/>
      <c r="L718" s="238"/>
      <c r="M718" s="239"/>
      <c r="N718" s="240"/>
      <c r="O718" s="240"/>
      <c r="P718" s="240"/>
      <c r="Q718" s="240"/>
      <c r="R718" s="240"/>
      <c r="S718" s="240"/>
      <c r="T718" s="241"/>
      <c r="AT718" s="242" t="s">
        <v>156</v>
      </c>
      <c r="AU718" s="242" t="s">
        <v>89</v>
      </c>
      <c r="AV718" s="16" t="s">
        <v>176</v>
      </c>
      <c r="AW718" s="16" t="s">
        <v>35</v>
      </c>
      <c r="AX718" s="16" t="s">
        <v>79</v>
      </c>
      <c r="AY718" s="242" t="s">
        <v>147</v>
      </c>
    </row>
    <row r="719" spans="1:65" s="13" customFormat="1">
      <c r="B719" s="199"/>
      <c r="C719" s="200"/>
      <c r="D719" s="201" t="s">
        <v>156</v>
      </c>
      <c r="E719" s="202" t="s">
        <v>1</v>
      </c>
      <c r="F719" s="203" t="s">
        <v>252</v>
      </c>
      <c r="G719" s="200"/>
      <c r="H719" s="202" t="s">
        <v>1</v>
      </c>
      <c r="I719" s="204"/>
      <c r="J719" s="200"/>
      <c r="K719" s="200"/>
      <c r="L719" s="205"/>
      <c r="M719" s="206"/>
      <c r="N719" s="207"/>
      <c r="O719" s="207"/>
      <c r="P719" s="207"/>
      <c r="Q719" s="207"/>
      <c r="R719" s="207"/>
      <c r="S719" s="207"/>
      <c r="T719" s="208"/>
      <c r="AT719" s="209" t="s">
        <v>156</v>
      </c>
      <c r="AU719" s="209" t="s">
        <v>89</v>
      </c>
      <c r="AV719" s="13" t="s">
        <v>87</v>
      </c>
      <c r="AW719" s="13" t="s">
        <v>35</v>
      </c>
      <c r="AX719" s="13" t="s">
        <v>79</v>
      </c>
      <c r="AY719" s="209" t="s">
        <v>147</v>
      </c>
    </row>
    <row r="720" spans="1:65" s="14" customFormat="1">
      <c r="B720" s="210"/>
      <c r="C720" s="211"/>
      <c r="D720" s="201" t="s">
        <v>156</v>
      </c>
      <c r="E720" s="212" t="s">
        <v>1</v>
      </c>
      <c r="F720" s="213" t="s">
        <v>511</v>
      </c>
      <c r="G720" s="211"/>
      <c r="H720" s="214">
        <v>3.66</v>
      </c>
      <c r="I720" s="215"/>
      <c r="J720" s="211"/>
      <c r="K720" s="211"/>
      <c r="L720" s="216"/>
      <c r="M720" s="217"/>
      <c r="N720" s="218"/>
      <c r="O720" s="218"/>
      <c r="P720" s="218"/>
      <c r="Q720" s="218"/>
      <c r="R720" s="218"/>
      <c r="S720" s="218"/>
      <c r="T720" s="219"/>
      <c r="AT720" s="220" t="s">
        <v>156</v>
      </c>
      <c r="AU720" s="220" t="s">
        <v>89</v>
      </c>
      <c r="AV720" s="14" t="s">
        <v>89</v>
      </c>
      <c r="AW720" s="14" t="s">
        <v>35</v>
      </c>
      <c r="AX720" s="14" t="s">
        <v>79</v>
      </c>
      <c r="AY720" s="220" t="s">
        <v>147</v>
      </c>
    </row>
    <row r="721" spans="2:51" s="14" customFormat="1">
      <c r="B721" s="210"/>
      <c r="C721" s="211"/>
      <c r="D721" s="201" t="s">
        <v>156</v>
      </c>
      <c r="E721" s="212" t="s">
        <v>1</v>
      </c>
      <c r="F721" s="213" t="s">
        <v>512</v>
      </c>
      <c r="G721" s="211"/>
      <c r="H721" s="214">
        <v>13.62</v>
      </c>
      <c r="I721" s="215"/>
      <c r="J721" s="211"/>
      <c r="K721" s="211"/>
      <c r="L721" s="216"/>
      <c r="M721" s="217"/>
      <c r="N721" s="218"/>
      <c r="O721" s="218"/>
      <c r="P721" s="218"/>
      <c r="Q721" s="218"/>
      <c r="R721" s="218"/>
      <c r="S721" s="218"/>
      <c r="T721" s="219"/>
      <c r="AT721" s="220" t="s">
        <v>156</v>
      </c>
      <c r="AU721" s="220" t="s">
        <v>89</v>
      </c>
      <c r="AV721" s="14" t="s">
        <v>89</v>
      </c>
      <c r="AW721" s="14" t="s">
        <v>35</v>
      </c>
      <c r="AX721" s="14" t="s">
        <v>79</v>
      </c>
      <c r="AY721" s="220" t="s">
        <v>147</v>
      </c>
    </row>
    <row r="722" spans="2:51" s="14" customFormat="1">
      <c r="B722" s="210"/>
      <c r="C722" s="211"/>
      <c r="D722" s="201" t="s">
        <v>156</v>
      </c>
      <c r="E722" s="212" t="s">
        <v>1</v>
      </c>
      <c r="F722" s="213" t="s">
        <v>505</v>
      </c>
      <c r="G722" s="211"/>
      <c r="H722" s="214">
        <v>12.84</v>
      </c>
      <c r="I722" s="215"/>
      <c r="J722" s="211"/>
      <c r="K722" s="211"/>
      <c r="L722" s="216"/>
      <c r="M722" s="217"/>
      <c r="N722" s="218"/>
      <c r="O722" s="218"/>
      <c r="P722" s="218"/>
      <c r="Q722" s="218"/>
      <c r="R722" s="218"/>
      <c r="S722" s="218"/>
      <c r="T722" s="219"/>
      <c r="AT722" s="220" t="s">
        <v>156</v>
      </c>
      <c r="AU722" s="220" t="s">
        <v>89</v>
      </c>
      <c r="AV722" s="14" t="s">
        <v>89</v>
      </c>
      <c r="AW722" s="14" t="s">
        <v>35</v>
      </c>
      <c r="AX722" s="14" t="s">
        <v>79</v>
      </c>
      <c r="AY722" s="220" t="s">
        <v>147</v>
      </c>
    </row>
    <row r="723" spans="2:51" s="14" customFormat="1">
      <c r="B723" s="210"/>
      <c r="C723" s="211"/>
      <c r="D723" s="201" t="s">
        <v>156</v>
      </c>
      <c r="E723" s="212" t="s">
        <v>1</v>
      </c>
      <c r="F723" s="213" t="s">
        <v>513</v>
      </c>
      <c r="G723" s="211"/>
      <c r="H723" s="214">
        <v>3.92</v>
      </c>
      <c r="I723" s="215"/>
      <c r="J723" s="211"/>
      <c r="K723" s="211"/>
      <c r="L723" s="216"/>
      <c r="M723" s="217"/>
      <c r="N723" s="218"/>
      <c r="O723" s="218"/>
      <c r="P723" s="218"/>
      <c r="Q723" s="218"/>
      <c r="R723" s="218"/>
      <c r="S723" s="218"/>
      <c r="T723" s="219"/>
      <c r="AT723" s="220" t="s">
        <v>156</v>
      </c>
      <c r="AU723" s="220" t="s">
        <v>89</v>
      </c>
      <c r="AV723" s="14" t="s">
        <v>89</v>
      </c>
      <c r="AW723" s="14" t="s">
        <v>35</v>
      </c>
      <c r="AX723" s="14" t="s">
        <v>79</v>
      </c>
      <c r="AY723" s="220" t="s">
        <v>147</v>
      </c>
    </row>
    <row r="724" spans="2:51" s="16" customFormat="1">
      <c r="B724" s="232"/>
      <c r="C724" s="233"/>
      <c r="D724" s="201" t="s">
        <v>156</v>
      </c>
      <c r="E724" s="234" t="s">
        <v>1</v>
      </c>
      <c r="F724" s="235" t="s">
        <v>244</v>
      </c>
      <c r="G724" s="233"/>
      <c r="H724" s="236">
        <v>34.04</v>
      </c>
      <c r="I724" s="237"/>
      <c r="J724" s="233"/>
      <c r="K724" s="233"/>
      <c r="L724" s="238"/>
      <c r="M724" s="239"/>
      <c r="N724" s="240"/>
      <c r="O724" s="240"/>
      <c r="P724" s="240"/>
      <c r="Q724" s="240"/>
      <c r="R724" s="240"/>
      <c r="S724" s="240"/>
      <c r="T724" s="241"/>
      <c r="AT724" s="242" t="s">
        <v>156</v>
      </c>
      <c r="AU724" s="242" t="s">
        <v>89</v>
      </c>
      <c r="AV724" s="16" t="s">
        <v>176</v>
      </c>
      <c r="AW724" s="16" t="s">
        <v>35</v>
      </c>
      <c r="AX724" s="16" t="s">
        <v>79</v>
      </c>
      <c r="AY724" s="242" t="s">
        <v>147</v>
      </c>
    </row>
    <row r="725" spans="2:51" s="13" customFormat="1">
      <c r="B725" s="199"/>
      <c r="C725" s="200"/>
      <c r="D725" s="201" t="s">
        <v>156</v>
      </c>
      <c r="E725" s="202" t="s">
        <v>1</v>
      </c>
      <c r="F725" s="203" t="s">
        <v>162</v>
      </c>
      <c r="G725" s="200"/>
      <c r="H725" s="202" t="s">
        <v>1</v>
      </c>
      <c r="I725" s="204"/>
      <c r="J725" s="200"/>
      <c r="K725" s="200"/>
      <c r="L725" s="205"/>
      <c r="M725" s="206"/>
      <c r="N725" s="207"/>
      <c r="O725" s="207"/>
      <c r="P725" s="207"/>
      <c r="Q725" s="207"/>
      <c r="R725" s="207"/>
      <c r="S725" s="207"/>
      <c r="T725" s="208"/>
      <c r="AT725" s="209" t="s">
        <v>156</v>
      </c>
      <c r="AU725" s="209" t="s">
        <v>89</v>
      </c>
      <c r="AV725" s="13" t="s">
        <v>87</v>
      </c>
      <c r="AW725" s="13" t="s">
        <v>35</v>
      </c>
      <c r="AX725" s="13" t="s">
        <v>79</v>
      </c>
      <c r="AY725" s="209" t="s">
        <v>147</v>
      </c>
    </row>
    <row r="726" spans="2:51" s="14" customFormat="1">
      <c r="B726" s="210"/>
      <c r="C726" s="211"/>
      <c r="D726" s="201" t="s">
        <v>156</v>
      </c>
      <c r="E726" s="212" t="s">
        <v>1</v>
      </c>
      <c r="F726" s="213" t="s">
        <v>514</v>
      </c>
      <c r="G726" s="211"/>
      <c r="H726" s="214">
        <v>3.4</v>
      </c>
      <c r="I726" s="215"/>
      <c r="J726" s="211"/>
      <c r="K726" s="211"/>
      <c r="L726" s="216"/>
      <c r="M726" s="217"/>
      <c r="N726" s="218"/>
      <c r="O726" s="218"/>
      <c r="P726" s="218"/>
      <c r="Q726" s="218"/>
      <c r="R726" s="218"/>
      <c r="S726" s="218"/>
      <c r="T726" s="219"/>
      <c r="AT726" s="220" t="s">
        <v>156</v>
      </c>
      <c r="AU726" s="220" t="s">
        <v>89</v>
      </c>
      <c r="AV726" s="14" t="s">
        <v>89</v>
      </c>
      <c r="AW726" s="14" t="s">
        <v>35</v>
      </c>
      <c r="AX726" s="14" t="s">
        <v>79</v>
      </c>
      <c r="AY726" s="220" t="s">
        <v>147</v>
      </c>
    </row>
    <row r="727" spans="2:51" s="14" customFormat="1">
      <c r="B727" s="210"/>
      <c r="C727" s="211"/>
      <c r="D727" s="201" t="s">
        <v>156</v>
      </c>
      <c r="E727" s="212" t="s">
        <v>1</v>
      </c>
      <c r="F727" s="213" t="s">
        <v>515</v>
      </c>
      <c r="G727" s="211"/>
      <c r="H727" s="214">
        <v>3.56</v>
      </c>
      <c r="I727" s="215"/>
      <c r="J727" s="211"/>
      <c r="K727" s="211"/>
      <c r="L727" s="216"/>
      <c r="M727" s="217"/>
      <c r="N727" s="218"/>
      <c r="O727" s="218"/>
      <c r="P727" s="218"/>
      <c r="Q727" s="218"/>
      <c r="R727" s="218"/>
      <c r="S727" s="218"/>
      <c r="T727" s="219"/>
      <c r="AT727" s="220" t="s">
        <v>156</v>
      </c>
      <c r="AU727" s="220" t="s">
        <v>89</v>
      </c>
      <c r="AV727" s="14" t="s">
        <v>89</v>
      </c>
      <c r="AW727" s="14" t="s">
        <v>35</v>
      </c>
      <c r="AX727" s="14" t="s">
        <v>79</v>
      </c>
      <c r="AY727" s="220" t="s">
        <v>147</v>
      </c>
    </row>
    <row r="728" spans="2:51" s="16" customFormat="1">
      <c r="B728" s="232"/>
      <c r="C728" s="233"/>
      <c r="D728" s="201" t="s">
        <v>156</v>
      </c>
      <c r="E728" s="234" t="s">
        <v>1</v>
      </c>
      <c r="F728" s="235" t="s">
        <v>244</v>
      </c>
      <c r="G728" s="233"/>
      <c r="H728" s="236">
        <v>6.96</v>
      </c>
      <c r="I728" s="237"/>
      <c r="J728" s="233"/>
      <c r="K728" s="233"/>
      <c r="L728" s="238"/>
      <c r="M728" s="239"/>
      <c r="N728" s="240"/>
      <c r="O728" s="240"/>
      <c r="P728" s="240"/>
      <c r="Q728" s="240"/>
      <c r="R728" s="240"/>
      <c r="S728" s="240"/>
      <c r="T728" s="241"/>
      <c r="AT728" s="242" t="s">
        <v>156</v>
      </c>
      <c r="AU728" s="242" t="s">
        <v>89</v>
      </c>
      <c r="AV728" s="16" t="s">
        <v>176</v>
      </c>
      <c r="AW728" s="16" t="s">
        <v>35</v>
      </c>
      <c r="AX728" s="16" t="s">
        <v>79</v>
      </c>
      <c r="AY728" s="242" t="s">
        <v>147</v>
      </c>
    </row>
    <row r="729" spans="2:51" s="13" customFormat="1">
      <c r="B729" s="199"/>
      <c r="C729" s="200"/>
      <c r="D729" s="201" t="s">
        <v>156</v>
      </c>
      <c r="E729" s="202" t="s">
        <v>1</v>
      </c>
      <c r="F729" s="203" t="s">
        <v>164</v>
      </c>
      <c r="G729" s="200"/>
      <c r="H729" s="202" t="s">
        <v>1</v>
      </c>
      <c r="I729" s="204"/>
      <c r="J729" s="200"/>
      <c r="K729" s="200"/>
      <c r="L729" s="205"/>
      <c r="M729" s="206"/>
      <c r="N729" s="207"/>
      <c r="O729" s="207"/>
      <c r="P729" s="207"/>
      <c r="Q729" s="207"/>
      <c r="R729" s="207"/>
      <c r="S729" s="207"/>
      <c r="T729" s="208"/>
      <c r="AT729" s="209" t="s">
        <v>156</v>
      </c>
      <c r="AU729" s="209" t="s">
        <v>89</v>
      </c>
      <c r="AV729" s="13" t="s">
        <v>87</v>
      </c>
      <c r="AW729" s="13" t="s">
        <v>35</v>
      </c>
      <c r="AX729" s="13" t="s">
        <v>79</v>
      </c>
      <c r="AY729" s="209" t="s">
        <v>147</v>
      </c>
    </row>
    <row r="730" spans="2:51" s="14" customFormat="1">
      <c r="B730" s="210"/>
      <c r="C730" s="211"/>
      <c r="D730" s="201" t="s">
        <v>156</v>
      </c>
      <c r="E730" s="212" t="s">
        <v>1</v>
      </c>
      <c r="F730" s="213" t="s">
        <v>516</v>
      </c>
      <c r="G730" s="211"/>
      <c r="H730" s="214">
        <v>3</v>
      </c>
      <c r="I730" s="215"/>
      <c r="J730" s="211"/>
      <c r="K730" s="211"/>
      <c r="L730" s="216"/>
      <c r="M730" s="217"/>
      <c r="N730" s="218"/>
      <c r="O730" s="218"/>
      <c r="P730" s="218"/>
      <c r="Q730" s="218"/>
      <c r="R730" s="218"/>
      <c r="S730" s="218"/>
      <c r="T730" s="219"/>
      <c r="AT730" s="220" t="s">
        <v>156</v>
      </c>
      <c r="AU730" s="220" t="s">
        <v>89</v>
      </c>
      <c r="AV730" s="14" t="s">
        <v>89</v>
      </c>
      <c r="AW730" s="14" t="s">
        <v>35</v>
      </c>
      <c r="AX730" s="14" t="s">
        <v>79</v>
      </c>
      <c r="AY730" s="220" t="s">
        <v>147</v>
      </c>
    </row>
    <row r="731" spans="2:51" s="14" customFormat="1">
      <c r="B731" s="210"/>
      <c r="C731" s="211"/>
      <c r="D731" s="201" t="s">
        <v>156</v>
      </c>
      <c r="E731" s="212" t="s">
        <v>1</v>
      </c>
      <c r="F731" s="213" t="s">
        <v>517</v>
      </c>
      <c r="G731" s="211"/>
      <c r="H731" s="214">
        <v>6.8</v>
      </c>
      <c r="I731" s="215"/>
      <c r="J731" s="211"/>
      <c r="K731" s="211"/>
      <c r="L731" s="216"/>
      <c r="M731" s="217"/>
      <c r="N731" s="218"/>
      <c r="O731" s="218"/>
      <c r="P731" s="218"/>
      <c r="Q731" s="218"/>
      <c r="R731" s="218"/>
      <c r="S731" s="218"/>
      <c r="T731" s="219"/>
      <c r="AT731" s="220" t="s">
        <v>156</v>
      </c>
      <c r="AU731" s="220" t="s">
        <v>89</v>
      </c>
      <c r="AV731" s="14" t="s">
        <v>89</v>
      </c>
      <c r="AW731" s="14" t="s">
        <v>35</v>
      </c>
      <c r="AX731" s="14" t="s">
        <v>79</v>
      </c>
      <c r="AY731" s="220" t="s">
        <v>147</v>
      </c>
    </row>
    <row r="732" spans="2:51" s="14" customFormat="1">
      <c r="B732" s="210"/>
      <c r="C732" s="211"/>
      <c r="D732" s="201" t="s">
        <v>156</v>
      </c>
      <c r="E732" s="212" t="s">
        <v>1</v>
      </c>
      <c r="F732" s="213" t="s">
        <v>518</v>
      </c>
      <c r="G732" s="211"/>
      <c r="H732" s="214">
        <v>2.94</v>
      </c>
      <c r="I732" s="215"/>
      <c r="J732" s="211"/>
      <c r="K732" s="211"/>
      <c r="L732" s="216"/>
      <c r="M732" s="217"/>
      <c r="N732" s="218"/>
      <c r="O732" s="218"/>
      <c r="P732" s="218"/>
      <c r="Q732" s="218"/>
      <c r="R732" s="218"/>
      <c r="S732" s="218"/>
      <c r="T732" s="219"/>
      <c r="AT732" s="220" t="s">
        <v>156</v>
      </c>
      <c r="AU732" s="220" t="s">
        <v>89</v>
      </c>
      <c r="AV732" s="14" t="s">
        <v>89</v>
      </c>
      <c r="AW732" s="14" t="s">
        <v>35</v>
      </c>
      <c r="AX732" s="14" t="s">
        <v>79</v>
      </c>
      <c r="AY732" s="220" t="s">
        <v>147</v>
      </c>
    </row>
    <row r="733" spans="2:51" s="14" customFormat="1">
      <c r="B733" s="210"/>
      <c r="C733" s="211"/>
      <c r="D733" s="201" t="s">
        <v>156</v>
      </c>
      <c r="E733" s="212" t="s">
        <v>1</v>
      </c>
      <c r="F733" s="213" t="s">
        <v>519</v>
      </c>
      <c r="G733" s="211"/>
      <c r="H733" s="214">
        <v>4.2</v>
      </c>
      <c r="I733" s="215"/>
      <c r="J733" s="211"/>
      <c r="K733" s="211"/>
      <c r="L733" s="216"/>
      <c r="M733" s="217"/>
      <c r="N733" s="218"/>
      <c r="O733" s="218"/>
      <c r="P733" s="218"/>
      <c r="Q733" s="218"/>
      <c r="R733" s="218"/>
      <c r="S733" s="218"/>
      <c r="T733" s="219"/>
      <c r="AT733" s="220" t="s">
        <v>156</v>
      </c>
      <c r="AU733" s="220" t="s">
        <v>89</v>
      </c>
      <c r="AV733" s="14" t="s">
        <v>89</v>
      </c>
      <c r="AW733" s="14" t="s">
        <v>35</v>
      </c>
      <c r="AX733" s="14" t="s">
        <v>79</v>
      </c>
      <c r="AY733" s="220" t="s">
        <v>147</v>
      </c>
    </row>
    <row r="734" spans="2:51" s="14" customFormat="1">
      <c r="B734" s="210"/>
      <c r="C734" s="211"/>
      <c r="D734" s="201" t="s">
        <v>156</v>
      </c>
      <c r="E734" s="212" t="s">
        <v>1</v>
      </c>
      <c r="F734" s="213" t="s">
        <v>520</v>
      </c>
      <c r="G734" s="211"/>
      <c r="H734" s="214">
        <v>2.54</v>
      </c>
      <c r="I734" s="215"/>
      <c r="J734" s="211"/>
      <c r="K734" s="211"/>
      <c r="L734" s="216"/>
      <c r="M734" s="217"/>
      <c r="N734" s="218"/>
      <c r="O734" s="218"/>
      <c r="P734" s="218"/>
      <c r="Q734" s="218"/>
      <c r="R734" s="218"/>
      <c r="S734" s="218"/>
      <c r="T734" s="219"/>
      <c r="AT734" s="220" t="s">
        <v>156</v>
      </c>
      <c r="AU734" s="220" t="s">
        <v>89</v>
      </c>
      <c r="AV734" s="14" t="s">
        <v>89</v>
      </c>
      <c r="AW734" s="14" t="s">
        <v>35</v>
      </c>
      <c r="AX734" s="14" t="s">
        <v>79</v>
      </c>
      <c r="AY734" s="220" t="s">
        <v>147</v>
      </c>
    </row>
    <row r="735" spans="2:51" s="14" customFormat="1">
      <c r="B735" s="210"/>
      <c r="C735" s="211"/>
      <c r="D735" s="201" t="s">
        <v>156</v>
      </c>
      <c r="E735" s="212" t="s">
        <v>1</v>
      </c>
      <c r="F735" s="213" t="s">
        <v>521</v>
      </c>
      <c r="G735" s="211"/>
      <c r="H735" s="214">
        <v>4.84</v>
      </c>
      <c r="I735" s="215"/>
      <c r="J735" s="211"/>
      <c r="K735" s="211"/>
      <c r="L735" s="216"/>
      <c r="M735" s="217"/>
      <c r="N735" s="218"/>
      <c r="O735" s="218"/>
      <c r="P735" s="218"/>
      <c r="Q735" s="218"/>
      <c r="R735" s="218"/>
      <c r="S735" s="218"/>
      <c r="T735" s="219"/>
      <c r="AT735" s="220" t="s">
        <v>156</v>
      </c>
      <c r="AU735" s="220" t="s">
        <v>89</v>
      </c>
      <c r="AV735" s="14" t="s">
        <v>89</v>
      </c>
      <c r="AW735" s="14" t="s">
        <v>35</v>
      </c>
      <c r="AX735" s="14" t="s">
        <v>79</v>
      </c>
      <c r="AY735" s="220" t="s">
        <v>147</v>
      </c>
    </row>
    <row r="736" spans="2:51" s="16" customFormat="1">
      <c r="B736" s="232"/>
      <c r="C736" s="233"/>
      <c r="D736" s="201" t="s">
        <v>156</v>
      </c>
      <c r="E736" s="234" t="s">
        <v>1</v>
      </c>
      <c r="F736" s="235" t="s">
        <v>244</v>
      </c>
      <c r="G736" s="233"/>
      <c r="H736" s="236">
        <v>24.32</v>
      </c>
      <c r="I736" s="237"/>
      <c r="J736" s="233"/>
      <c r="K736" s="233"/>
      <c r="L736" s="238"/>
      <c r="M736" s="239"/>
      <c r="N736" s="240"/>
      <c r="O736" s="240"/>
      <c r="P736" s="240"/>
      <c r="Q736" s="240"/>
      <c r="R736" s="240"/>
      <c r="S736" s="240"/>
      <c r="T736" s="241"/>
      <c r="AT736" s="242" t="s">
        <v>156</v>
      </c>
      <c r="AU736" s="242" t="s">
        <v>89</v>
      </c>
      <c r="AV736" s="16" t="s">
        <v>176</v>
      </c>
      <c r="AW736" s="16" t="s">
        <v>35</v>
      </c>
      <c r="AX736" s="16" t="s">
        <v>79</v>
      </c>
      <c r="AY736" s="242" t="s">
        <v>147</v>
      </c>
    </row>
    <row r="737" spans="1:65" s="13" customFormat="1">
      <c r="B737" s="199"/>
      <c r="C737" s="200"/>
      <c r="D737" s="201" t="s">
        <v>156</v>
      </c>
      <c r="E737" s="202" t="s">
        <v>1</v>
      </c>
      <c r="F737" s="203" t="s">
        <v>522</v>
      </c>
      <c r="G737" s="200"/>
      <c r="H737" s="202" t="s">
        <v>1</v>
      </c>
      <c r="I737" s="204"/>
      <c r="J737" s="200"/>
      <c r="K737" s="200"/>
      <c r="L737" s="205"/>
      <c r="M737" s="206"/>
      <c r="N737" s="207"/>
      <c r="O737" s="207"/>
      <c r="P737" s="207"/>
      <c r="Q737" s="207"/>
      <c r="R737" s="207"/>
      <c r="S737" s="207"/>
      <c r="T737" s="208"/>
      <c r="AT737" s="209" t="s">
        <v>156</v>
      </c>
      <c r="AU737" s="209" t="s">
        <v>89</v>
      </c>
      <c r="AV737" s="13" t="s">
        <v>87</v>
      </c>
      <c r="AW737" s="13" t="s">
        <v>35</v>
      </c>
      <c r="AX737" s="13" t="s">
        <v>79</v>
      </c>
      <c r="AY737" s="209" t="s">
        <v>147</v>
      </c>
    </row>
    <row r="738" spans="1:65" s="14" customFormat="1">
      <c r="B738" s="210"/>
      <c r="C738" s="211"/>
      <c r="D738" s="201" t="s">
        <v>156</v>
      </c>
      <c r="E738" s="212" t="s">
        <v>1</v>
      </c>
      <c r="F738" s="213" t="s">
        <v>523</v>
      </c>
      <c r="G738" s="211"/>
      <c r="H738" s="214">
        <v>195</v>
      </c>
      <c r="I738" s="215"/>
      <c r="J738" s="211"/>
      <c r="K738" s="211"/>
      <c r="L738" s="216"/>
      <c r="M738" s="217"/>
      <c r="N738" s="218"/>
      <c r="O738" s="218"/>
      <c r="P738" s="218"/>
      <c r="Q738" s="218"/>
      <c r="R738" s="218"/>
      <c r="S738" s="218"/>
      <c r="T738" s="219"/>
      <c r="AT738" s="220" t="s">
        <v>156</v>
      </c>
      <c r="AU738" s="220" t="s">
        <v>89</v>
      </c>
      <c r="AV738" s="14" t="s">
        <v>89</v>
      </c>
      <c r="AW738" s="14" t="s">
        <v>35</v>
      </c>
      <c r="AX738" s="14" t="s">
        <v>79</v>
      </c>
      <c r="AY738" s="220" t="s">
        <v>147</v>
      </c>
    </row>
    <row r="739" spans="1:65" s="15" customFormat="1">
      <c r="B739" s="221"/>
      <c r="C739" s="222"/>
      <c r="D739" s="201" t="s">
        <v>156</v>
      </c>
      <c r="E739" s="223" t="s">
        <v>1</v>
      </c>
      <c r="F739" s="224" t="s">
        <v>166</v>
      </c>
      <c r="G739" s="222"/>
      <c r="H739" s="225">
        <v>314.82000000000005</v>
      </c>
      <c r="I739" s="226"/>
      <c r="J739" s="222"/>
      <c r="K739" s="222"/>
      <c r="L739" s="227"/>
      <c r="M739" s="228"/>
      <c r="N739" s="229"/>
      <c r="O739" s="229"/>
      <c r="P739" s="229"/>
      <c r="Q739" s="229"/>
      <c r="R739" s="229"/>
      <c r="S739" s="229"/>
      <c r="T739" s="230"/>
      <c r="AT739" s="231" t="s">
        <v>156</v>
      </c>
      <c r="AU739" s="231" t="s">
        <v>89</v>
      </c>
      <c r="AV739" s="15" t="s">
        <v>154</v>
      </c>
      <c r="AW739" s="15" t="s">
        <v>35</v>
      </c>
      <c r="AX739" s="15" t="s">
        <v>87</v>
      </c>
      <c r="AY739" s="231" t="s">
        <v>147</v>
      </c>
    </row>
    <row r="740" spans="1:65" s="14" customFormat="1">
      <c r="B740" s="210"/>
      <c r="C740" s="211"/>
      <c r="D740" s="201" t="s">
        <v>156</v>
      </c>
      <c r="E740" s="211"/>
      <c r="F740" s="213" t="s">
        <v>524</v>
      </c>
      <c r="G740" s="211"/>
      <c r="H740" s="214">
        <v>330.56099999999998</v>
      </c>
      <c r="I740" s="215"/>
      <c r="J740" s="211"/>
      <c r="K740" s="211"/>
      <c r="L740" s="216"/>
      <c r="M740" s="217"/>
      <c r="N740" s="218"/>
      <c r="O740" s="218"/>
      <c r="P740" s="218"/>
      <c r="Q740" s="218"/>
      <c r="R740" s="218"/>
      <c r="S740" s="218"/>
      <c r="T740" s="219"/>
      <c r="AT740" s="220" t="s">
        <v>156</v>
      </c>
      <c r="AU740" s="220" t="s">
        <v>89</v>
      </c>
      <c r="AV740" s="14" t="s">
        <v>89</v>
      </c>
      <c r="AW740" s="14" t="s">
        <v>4</v>
      </c>
      <c r="AX740" s="14" t="s">
        <v>87</v>
      </c>
      <c r="AY740" s="220" t="s">
        <v>147</v>
      </c>
    </row>
    <row r="741" spans="1:65" s="2" customFormat="1" ht="24.2" customHeight="1">
      <c r="A741" s="34"/>
      <c r="B741" s="35"/>
      <c r="C741" s="243" t="s">
        <v>525</v>
      </c>
      <c r="D741" s="243" t="s">
        <v>324</v>
      </c>
      <c r="E741" s="244" t="s">
        <v>526</v>
      </c>
      <c r="F741" s="245" t="s">
        <v>527</v>
      </c>
      <c r="G741" s="246" t="s">
        <v>381</v>
      </c>
      <c r="H741" s="247">
        <v>50.658000000000001</v>
      </c>
      <c r="I741" s="248"/>
      <c r="J741" s="249">
        <f>ROUND(I741*H741,2)</f>
        <v>0</v>
      </c>
      <c r="K741" s="245" t="s">
        <v>153</v>
      </c>
      <c r="L741" s="250"/>
      <c r="M741" s="251" t="s">
        <v>1</v>
      </c>
      <c r="N741" s="252" t="s">
        <v>44</v>
      </c>
      <c r="O741" s="71"/>
      <c r="P741" s="195">
        <f>O741*H741</f>
        <v>0</v>
      </c>
      <c r="Q741" s="195">
        <v>2.9999999999999997E-4</v>
      </c>
      <c r="R741" s="195">
        <f>Q741*H741</f>
        <v>1.51974E-2</v>
      </c>
      <c r="S741" s="195">
        <v>0</v>
      </c>
      <c r="T741" s="196">
        <f>S741*H741</f>
        <v>0</v>
      </c>
      <c r="U741" s="34"/>
      <c r="V741" s="34"/>
      <c r="W741" s="34"/>
      <c r="X741" s="34"/>
      <c r="Y741" s="34"/>
      <c r="Z741" s="34"/>
      <c r="AA741" s="34"/>
      <c r="AB741" s="34"/>
      <c r="AC741" s="34"/>
      <c r="AD741" s="34"/>
      <c r="AE741" s="34"/>
      <c r="AR741" s="197" t="s">
        <v>208</v>
      </c>
      <c r="AT741" s="197" t="s">
        <v>324</v>
      </c>
      <c r="AU741" s="197" t="s">
        <v>89</v>
      </c>
      <c r="AY741" s="18" t="s">
        <v>147</v>
      </c>
      <c r="BE741" s="198">
        <f>IF(N741="základní",J741,0)</f>
        <v>0</v>
      </c>
      <c r="BF741" s="198">
        <f>IF(N741="snížená",J741,0)</f>
        <v>0</v>
      </c>
      <c r="BG741" s="198">
        <f>IF(N741="zákl. přenesená",J741,0)</f>
        <v>0</v>
      </c>
      <c r="BH741" s="198">
        <f>IF(N741="sníž. přenesená",J741,0)</f>
        <v>0</v>
      </c>
      <c r="BI741" s="198">
        <f>IF(N741="nulová",J741,0)</f>
        <v>0</v>
      </c>
      <c r="BJ741" s="18" t="s">
        <v>87</v>
      </c>
      <c r="BK741" s="198">
        <f>ROUND(I741*H741,2)</f>
        <v>0</v>
      </c>
      <c r="BL741" s="18" t="s">
        <v>154</v>
      </c>
      <c r="BM741" s="197" t="s">
        <v>528</v>
      </c>
    </row>
    <row r="742" spans="1:65" s="13" customFormat="1">
      <c r="B742" s="199"/>
      <c r="C742" s="200"/>
      <c r="D742" s="201" t="s">
        <v>156</v>
      </c>
      <c r="E742" s="202" t="s">
        <v>1</v>
      </c>
      <c r="F742" s="203" t="s">
        <v>158</v>
      </c>
      <c r="G742" s="200"/>
      <c r="H742" s="202" t="s">
        <v>1</v>
      </c>
      <c r="I742" s="204"/>
      <c r="J742" s="200"/>
      <c r="K742" s="200"/>
      <c r="L742" s="205"/>
      <c r="M742" s="206"/>
      <c r="N742" s="207"/>
      <c r="O742" s="207"/>
      <c r="P742" s="207"/>
      <c r="Q742" s="207"/>
      <c r="R742" s="207"/>
      <c r="S742" s="207"/>
      <c r="T742" s="208"/>
      <c r="AT742" s="209" t="s">
        <v>156</v>
      </c>
      <c r="AU742" s="209" t="s">
        <v>89</v>
      </c>
      <c r="AV742" s="13" t="s">
        <v>87</v>
      </c>
      <c r="AW742" s="13" t="s">
        <v>35</v>
      </c>
      <c r="AX742" s="13" t="s">
        <v>79</v>
      </c>
      <c r="AY742" s="209" t="s">
        <v>147</v>
      </c>
    </row>
    <row r="743" spans="1:65" s="14" customFormat="1">
      <c r="B743" s="210"/>
      <c r="C743" s="211"/>
      <c r="D743" s="201" t="s">
        <v>156</v>
      </c>
      <c r="E743" s="212" t="s">
        <v>1</v>
      </c>
      <c r="F743" s="213" t="s">
        <v>477</v>
      </c>
      <c r="G743" s="211"/>
      <c r="H743" s="214">
        <v>5.4</v>
      </c>
      <c r="I743" s="215"/>
      <c r="J743" s="211"/>
      <c r="K743" s="211"/>
      <c r="L743" s="216"/>
      <c r="M743" s="217"/>
      <c r="N743" s="218"/>
      <c r="O743" s="218"/>
      <c r="P743" s="218"/>
      <c r="Q743" s="218"/>
      <c r="R743" s="218"/>
      <c r="S743" s="218"/>
      <c r="T743" s="219"/>
      <c r="AT743" s="220" t="s">
        <v>156</v>
      </c>
      <c r="AU743" s="220" t="s">
        <v>89</v>
      </c>
      <c r="AV743" s="14" t="s">
        <v>89</v>
      </c>
      <c r="AW743" s="14" t="s">
        <v>35</v>
      </c>
      <c r="AX743" s="14" t="s">
        <v>79</v>
      </c>
      <c r="AY743" s="220" t="s">
        <v>147</v>
      </c>
    </row>
    <row r="744" spans="1:65" s="14" customFormat="1">
      <c r="B744" s="210"/>
      <c r="C744" s="211"/>
      <c r="D744" s="201" t="s">
        <v>156</v>
      </c>
      <c r="E744" s="212" t="s">
        <v>1</v>
      </c>
      <c r="F744" s="213" t="s">
        <v>478</v>
      </c>
      <c r="G744" s="211"/>
      <c r="H744" s="214">
        <v>5.34</v>
      </c>
      <c r="I744" s="215"/>
      <c r="J744" s="211"/>
      <c r="K744" s="211"/>
      <c r="L744" s="216"/>
      <c r="M744" s="217"/>
      <c r="N744" s="218"/>
      <c r="O744" s="218"/>
      <c r="P744" s="218"/>
      <c r="Q744" s="218"/>
      <c r="R744" s="218"/>
      <c r="S744" s="218"/>
      <c r="T744" s="219"/>
      <c r="AT744" s="220" t="s">
        <v>156</v>
      </c>
      <c r="AU744" s="220" t="s">
        <v>89</v>
      </c>
      <c r="AV744" s="14" t="s">
        <v>89</v>
      </c>
      <c r="AW744" s="14" t="s">
        <v>35</v>
      </c>
      <c r="AX744" s="14" t="s">
        <v>79</v>
      </c>
      <c r="AY744" s="220" t="s">
        <v>147</v>
      </c>
    </row>
    <row r="745" spans="1:65" s="14" customFormat="1">
      <c r="B745" s="210"/>
      <c r="C745" s="211"/>
      <c r="D745" s="201" t="s">
        <v>156</v>
      </c>
      <c r="E745" s="212" t="s">
        <v>1</v>
      </c>
      <c r="F745" s="213" t="s">
        <v>477</v>
      </c>
      <c r="G745" s="211"/>
      <c r="H745" s="214">
        <v>5.4</v>
      </c>
      <c r="I745" s="215"/>
      <c r="J745" s="211"/>
      <c r="K745" s="211"/>
      <c r="L745" s="216"/>
      <c r="M745" s="217"/>
      <c r="N745" s="218"/>
      <c r="O745" s="218"/>
      <c r="P745" s="218"/>
      <c r="Q745" s="218"/>
      <c r="R745" s="218"/>
      <c r="S745" s="218"/>
      <c r="T745" s="219"/>
      <c r="AT745" s="220" t="s">
        <v>156</v>
      </c>
      <c r="AU745" s="220" t="s">
        <v>89</v>
      </c>
      <c r="AV745" s="14" t="s">
        <v>89</v>
      </c>
      <c r="AW745" s="14" t="s">
        <v>35</v>
      </c>
      <c r="AX745" s="14" t="s">
        <v>79</v>
      </c>
      <c r="AY745" s="220" t="s">
        <v>147</v>
      </c>
    </row>
    <row r="746" spans="1:65" s="14" customFormat="1">
      <c r="B746" s="210"/>
      <c r="C746" s="211"/>
      <c r="D746" s="201" t="s">
        <v>156</v>
      </c>
      <c r="E746" s="212" t="s">
        <v>1</v>
      </c>
      <c r="F746" s="213" t="s">
        <v>479</v>
      </c>
      <c r="G746" s="211"/>
      <c r="H746" s="214">
        <v>1.65</v>
      </c>
      <c r="I746" s="215"/>
      <c r="J746" s="211"/>
      <c r="K746" s="211"/>
      <c r="L746" s="216"/>
      <c r="M746" s="217"/>
      <c r="N746" s="218"/>
      <c r="O746" s="218"/>
      <c r="P746" s="218"/>
      <c r="Q746" s="218"/>
      <c r="R746" s="218"/>
      <c r="S746" s="218"/>
      <c r="T746" s="219"/>
      <c r="AT746" s="220" t="s">
        <v>156</v>
      </c>
      <c r="AU746" s="220" t="s">
        <v>89</v>
      </c>
      <c r="AV746" s="14" t="s">
        <v>89</v>
      </c>
      <c r="AW746" s="14" t="s">
        <v>35</v>
      </c>
      <c r="AX746" s="14" t="s">
        <v>79</v>
      </c>
      <c r="AY746" s="220" t="s">
        <v>147</v>
      </c>
    </row>
    <row r="747" spans="1:65" s="14" customFormat="1">
      <c r="B747" s="210"/>
      <c r="C747" s="211"/>
      <c r="D747" s="201" t="s">
        <v>156</v>
      </c>
      <c r="E747" s="212" t="s">
        <v>1</v>
      </c>
      <c r="F747" s="213" t="s">
        <v>480</v>
      </c>
      <c r="G747" s="211"/>
      <c r="H747" s="214">
        <v>2.36</v>
      </c>
      <c r="I747" s="215"/>
      <c r="J747" s="211"/>
      <c r="K747" s="211"/>
      <c r="L747" s="216"/>
      <c r="M747" s="217"/>
      <c r="N747" s="218"/>
      <c r="O747" s="218"/>
      <c r="P747" s="218"/>
      <c r="Q747" s="218"/>
      <c r="R747" s="218"/>
      <c r="S747" s="218"/>
      <c r="T747" s="219"/>
      <c r="AT747" s="220" t="s">
        <v>156</v>
      </c>
      <c r="AU747" s="220" t="s">
        <v>89</v>
      </c>
      <c r="AV747" s="14" t="s">
        <v>89</v>
      </c>
      <c r="AW747" s="14" t="s">
        <v>35</v>
      </c>
      <c r="AX747" s="14" t="s">
        <v>79</v>
      </c>
      <c r="AY747" s="220" t="s">
        <v>147</v>
      </c>
    </row>
    <row r="748" spans="1:65" s="14" customFormat="1">
      <c r="B748" s="210"/>
      <c r="C748" s="211"/>
      <c r="D748" s="201" t="s">
        <v>156</v>
      </c>
      <c r="E748" s="212" t="s">
        <v>1</v>
      </c>
      <c r="F748" s="213" t="s">
        <v>481</v>
      </c>
      <c r="G748" s="211"/>
      <c r="H748" s="214">
        <v>2.4</v>
      </c>
      <c r="I748" s="215"/>
      <c r="J748" s="211"/>
      <c r="K748" s="211"/>
      <c r="L748" s="216"/>
      <c r="M748" s="217"/>
      <c r="N748" s="218"/>
      <c r="O748" s="218"/>
      <c r="P748" s="218"/>
      <c r="Q748" s="218"/>
      <c r="R748" s="218"/>
      <c r="S748" s="218"/>
      <c r="T748" s="219"/>
      <c r="AT748" s="220" t="s">
        <v>156</v>
      </c>
      <c r="AU748" s="220" t="s">
        <v>89</v>
      </c>
      <c r="AV748" s="14" t="s">
        <v>89</v>
      </c>
      <c r="AW748" s="14" t="s">
        <v>35</v>
      </c>
      <c r="AX748" s="14" t="s">
        <v>79</v>
      </c>
      <c r="AY748" s="220" t="s">
        <v>147</v>
      </c>
    </row>
    <row r="749" spans="1:65" s="16" customFormat="1">
      <c r="B749" s="232"/>
      <c r="C749" s="233"/>
      <c r="D749" s="201" t="s">
        <v>156</v>
      </c>
      <c r="E749" s="234" t="s">
        <v>1</v>
      </c>
      <c r="F749" s="235" t="s">
        <v>244</v>
      </c>
      <c r="G749" s="233"/>
      <c r="H749" s="236">
        <v>22.549999999999997</v>
      </c>
      <c r="I749" s="237"/>
      <c r="J749" s="233"/>
      <c r="K749" s="233"/>
      <c r="L749" s="238"/>
      <c r="M749" s="239"/>
      <c r="N749" s="240"/>
      <c r="O749" s="240"/>
      <c r="P749" s="240"/>
      <c r="Q749" s="240"/>
      <c r="R749" s="240"/>
      <c r="S749" s="240"/>
      <c r="T749" s="241"/>
      <c r="AT749" s="242" t="s">
        <v>156</v>
      </c>
      <c r="AU749" s="242" t="s">
        <v>89</v>
      </c>
      <c r="AV749" s="16" t="s">
        <v>176</v>
      </c>
      <c r="AW749" s="16" t="s">
        <v>35</v>
      </c>
      <c r="AX749" s="16" t="s">
        <v>79</v>
      </c>
      <c r="AY749" s="242" t="s">
        <v>147</v>
      </c>
    </row>
    <row r="750" spans="1:65" s="13" customFormat="1">
      <c r="B750" s="199"/>
      <c r="C750" s="200"/>
      <c r="D750" s="201" t="s">
        <v>156</v>
      </c>
      <c r="E750" s="202" t="s">
        <v>1</v>
      </c>
      <c r="F750" s="203" t="s">
        <v>252</v>
      </c>
      <c r="G750" s="200"/>
      <c r="H750" s="202" t="s">
        <v>1</v>
      </c>
      <c r="I750" s="204"/>
      <c r="J750" s="200"/>
      <c r="K750" s="200"/>
      <c r="L750" s="205"/>
      <c r="M750" s="206"/>
      <c r="N750" s="207"/>
      <c r="O750" s="207"/>
      <c r="P750" s="207"/>
      <c r="Q750" s="207"/>
      <c r="R750" s="207"/>
      <c r="S750" s="207"/>
      <c r="T750" s="208"/>
      <c r="AT750" s="209" t="s">
        <v>156</v>
      </c>
      <c r="AU750" s="209" t="s">
        <v>89</v>
      </c>
      <c r="AV750" s="13" t="s">
        <v>87</v>
      </c>
      <c r="AW750" s="13" t="s">
        <v>35</v>
      </c>
      <c r="AX750" s="13" t="s">
        <v>79</v>
      </c>
      <c r="AY750" s="209" t="s">
        <v>147</v>
      </c>
    </row>
    <row r="751" spans="1:65" s="14" customFormat="1">
      <c r="B751" s="210"/>
      <c r="C751" s="211"/>
      <c r="D751" s="201" t="s">
        <v>156</v>
      </c>
      <c r="E751" s="212" t="s">
        <v>1</v>
      </c>
      <c r="F751" s="213" t="s">
        <v>482</v>
      </c>
      <c r="G751" s="211"/>
      <c r="H751" s="214">
        <v>1.98</v>
      </c>
      <c r="I751" s="215"/>
      <c r="J751" s="211"/>
      <c r="K751" s="211"/>
      <c r="L751" s="216"/>
      <c r="M751" s="217"/>
      <c r="N751" s="218"/>
      <c r="O751" s="218"/>
      <c r="P751" s="218"/>
      <c r="Q751" s="218"/>
      <c r="R751" s="218"/>
      <c r="S751" s="218"/>
      <c r="T751" s="219"/>
      <c r="AT751" s="220" t="s">
        <v>156</v>
      </c>
      <c r="AU751" s="220" t="s">
        <v>89</v>
      </c>
      <c r="AV751" s="14" t="s">
        <v>89</v>
      </c>
      <c r="AW751" s="14" t="s">
        <v>35</v>
      </c>
      <c r="AX751" s="14" t="s">
        <v>79</v>
      </c>
      <c r="AY751" s="220" t="s">
        <v>147</v>
      </c>
    </row>
    <row r="752" spans="1:65" s="14" customFormat="1">
      <c r="B752" s="210"/>
      <c r="C752" s="211"/>
      <c r="D752" s="201" t="s">
        <v>156</v>
      </c>
      <c r="E752" s="212" t="s">
        <v>1</v>
      </c>
      <c r="F752" s="213" t="s">
        <v>483</v>
      </c>
      <c r="G752" s="211"/>
      <c r="H752" s="214">
        <v>5.16</v>
      </c>
      <c r="I752" s="215"/>
      <c r="J752" s="211"/>
      <c r="K752" s="211"/>
      <c r="L752" s="216"/>
      <c r="M752" s="217"/>
      <c r="N752" s="218"/>
      <c r="O752" s="218"/>
      <c r="P752" s="218"/>
      <c r="Q752" s="218"/>
      <c r="R752" s="218"/>
      <c r="S752" s="218"/>
      <c r="T752" s="219"/>
      <c r="AT752" s="220" t="s">
        <v>156</v>
      </c>
      <c r="AU752" s="220" t="s">
        <v>89</v>
      </c>
      <c r="AV752" s="14" t="s">
        <v>89</v>
      </c>
      <c r="AW752" s="14" t="s">
        <v>35</v>
      </c>
      <c r="AX752" s="14" t="s">
        <v>79</v>
      </c>
      <c r="AY752" s="220" t="s">
        <v>147</v>
      </c>
    </row>
    <row r="753" spans="2:51" s="14" customFormat="1">
      <c r="B753" s="210"/>
      <c r="C753" s="211"/>
      <c r="D753" s="201" t="s">
        <v>156</v>
      </c>
      <c r="E753" s="212" t="s">
        <v>1</v>
      </c>
      <c r="F753" s="213" t="s">
        <v>484</v>
      </c>
      <c r="G753" s="211"/>
      <c r="H753" s="214">
        <v>5.52</v>
      </c>
      <c r="I753" s="215"/>
      <c r="J753" s="211"/>
      <c r="K753" s="211"/>
      <c r="L753" s="216"/>
      <c r="M753" s="217"/>
      <c r="N753" s="218"/>
      <c r="O753" s="218"/>
      <c r="P753" s="218"/>
      <c r="Q753" s="218"/>
      <c r="R753" s="218"/>
      <c r="S753" s="218"/>
      <c r="T753" s="219"/>
      <c r="AT753" s="220" t="s">
        <v>156</v>
      </c>
      <c r="AU753" s="220" t="s">
        <v>89</v>
      </c>
      <c r="AV753" s="14" t="s">
        <v>89</v>
      </c>
      <c r="AW753" s="14" t="s">
        <v>35</v>
      </c>
      <c r="AX753" s="14" t="s">
        <v>79</v>
      </c>
      <c r="AY753" s="220" t="s">
        <v>147</v>
      </c>
    </row>
    <row r="754" spans="2:51" s="14" customFormat="1">
      <c r="B754" s="210"/>
      <c r="C754" s="211"/>
      <c r="D754" s="201" t="s">
        <v>156</v>
      </c>
      <c r="E754" s="212" t="s">
        <v>1</v>
      </c>
      <c r="F754" s="213" t="s">
        <v>485</v>
      </c>
      <c r="G754" s="211"/>
      <c r="H754" s="214">
        <v>2.2000000000000002</v>
      </c>
      <c r="I754" s="215"/>
      <c r="J754" s="211"/>
      <c r="K754" s="211"/>
      <c r="L754" s="216"/>
      <c r="M754" s="217"/>
      <c r="N754" s="218"/>
      <c r="O754" s="218"/>
      <c r="P754" s="218"/>
      <c r="Q754" s="218"/>
      <c r="R754" s="218"/>
      <c r="S754" s="218"/>
      <c r="T754" s="219"/>
      <c r="AT754" s="220" t="s">
        <v>156</v>
      </c>
      <c r="AU754" s="220" t="s">
        <v>89</v>
      </c>
      <c r="AV754" s="14" t="s">
        <v>89</v>
      </c>
      <c r="AW754" s="14" t="s">
        <v>35</v>
      </c>
      <c r="AX754" s="14" t="s">
        <v>79</v>
      </c>
      <c r="AY754" s="220" t="s">
        <v>147</v>
      </c>
    </row>
    <row r="755" spans="2:51" s="16" customFormat="1">
      <c r="B755" s="232"/>
      <c r="C755" s="233"/>
      <c r="D755" s="201" t="s">
        <v>156</v>
      </c>
      <c r="E755" s="234" t="s">
        <v>1</v>
      </c>
      <c r="F755" s="235" t="s">
        <v>244</v>
      </c>
      <c r="G755" s="233"/>
      <c r="H755" s="236">
        <v>14.86</v>
      </c>
      <c r="I755" s="237"/>
      <c r="J755" s="233"/>
      <c r="K755" s="233"/>
      <c r="L755" s="238"/>
      <c r="M755" s="239"/>
      <c r="N755" s="240"/>
      <c r="O755" s="240"/>
      <c r="P755" s="240"/>
      <c r="Q755" s="240"/>
      <c r="R755" s="240"/>
      <c r="S755" s="240"/>
      <c r="T755" s="241"/>
      <c r="AT755" s="242" t="s">
        <v>156</v>
      </c>
      <c r="AU755" s="242" t="s">
        <v>89</v>
      </c>
      <c r="AV755" s="16" t="s">
        <v>176</v>
      </c>
      <c r="AW755" s="16" t="s">
        <v>35</v>
      </c>
      <c r="AX755" s="16" t="s">
        <v>79</v>
      </c>
      <c r="AY755" s="242" t="s">
        <v>147</v>
      </c>
    </row>
    <row r="756" spans="2:51" s="13" customFormat="1">
      <c r="B756" s="199"/>
      <c r="C756" s="200"/>
      <c r="D756" s="201" t="s">
        <v>156</v>
      </c>
      <c r="E756" s="202" t="s">
        <v>1</v>
      </c>
      <c r="F756" s="203" t="s">
        <v>162</v>
      </c>
      <c r="G756" s="200"/>
      <c r="H756" s="202" t="s">
        <v>1</v>
      </c>
      <c r="I756" s="204"/>
      <c r="J756" s="200"/>
      <c r="K756" s="200"/>
      <c r="L756" s="205"/>
      <c r="M756" s="206"/>
      <c r="N756" s="207"/>
      <c r="O756" s="207"/>
      <c r="P756" s="207"/>
      <c r="Q756" s="207"/>
      <c r="R756" s="207"/>
      <c r="S756" s="207"/>
      <c r="T756" s="208"/>
      <c r="AT756" s="209" t="s">
        <v>156</v>
      </c>
      <c r="AU756" s="209" t="s">
        <v>89</v>
      </c>
      <c r="AV756" s="13" t="s">
        <v>87</v>
      </c>
      <c r="AW756" s="13" t="s">
        <v>35</v>
      </c>
      <c r="AX756" s="13" t="s">
        <v>79</v>
      </c>
      <c r="AY756" s="209" t="s">
        <v>147</v>
      </c>
    </row>
    <row r="757" spans="2:51" s="14" customFormat="1">
      <c r="B757" s="210"/>
      <c r="C757" s="211"/>
      <c r="D757" s="201" t="s">
        <v>156</v>
      </c>
      <c r="E757" s="212" t="s">
        <v>1</v>
      </c>
      <c r="F757" s="213" t="s">
        <v>486</v>
      </c>
      <c r="G757" s="211"/>
      <c r="H757" s="214">
        <v>1.1499999999999999</v>
      </c>
      <c r="I757" s="215"/>
      <c r="J757" s="211"/>
      <c r="K757" s="211"/>
      <c r="L757" s="216"/>
      <c r="M757" s="217"/>
      <c r="N757" s="218"/>
      <c r="O757" s="218"/>
      <c r="P757" s="218"/>
      <c r="Q757" s="218"/>
      <c r="R757" s="218"/>
      <c r="S757" s="218"/>
      <c r="T757" s="219"/>
      <c r="AT757" s="220" t="s">
        <v>156</v>
      </c>
      <c r="AU757" s="220" t="s">
        <v>89</v>
      </c>
      <c r="AV757" s="14" t="s">
        <v>89</v>
      </c>
      <c r="AW757" s="14" t="s">
        <v>35</v>
      </c>
      <c r="AX757" s="14" t="s">
        <v>79</v>
      </c>
      <c r="AY757" s="220" t="s">
        <v>147</v>
      </c>
    </row>
    <row r="758" spans="2:51" s="14" customFormat="1">
      <c r="B758" s="210"/>
      <c r="C758" s="211"/>
      <c r="D758" s="201" t="s">
        <v>156</v>
      </c>
      <c r="E758" s="212" t="s">
        <v>1</v>
      </c>
      <c r="F758" s="213" t="s">
        <v>487</v>
      </c>
      <c r="G758" s="211"/>
      <c r="H758" s="214">
        <v>1.57</v>
      </c>
      <c r="I758" s="215"/>
      <c r="J758" s="211"/>
      <c r="K758" s="211"/>
      <c r="L758" s="216"/>
      <c r="M758" s="217"/>
      <c r="N758" s="218"/>
      <c r="O758" s="218"/>
      <c r="P758" s="218"/>
      <c r="Q758" s="218"/>
      <c r="R758" s="218"/>
      <c r="S758" s="218"/>
      <c r="T758" s="219"/>
      <c r="AT758" s="220" t="s">
        <v>156</v>
      </c>
      <c r="AU758" s="220" t="s">
        <v>89</v>
      </c>
      <c r="AV758" s="14" t="s">
        <v>89</v>
      </c>
      <c r="AW758" s="14" t="s">
        <v>35</v>
      </c>
      <c r="AX758" s="14" t="s">
        <v>79</v>
      </c>
      <c r="AY758" s="220" t="s">
        <v>147</v>
      </c>
    </row>
    <row r="759" spans="2:51" s="16" customFormat="1">
      <c r="B759" s="232"/>
      <c r="C759" s="233"/>
      <c r="D759" s="201" t="s">
        <v>156</v>
      </c>
      <c r="E759" s="234" t="s">
        <v>1</v>
      </c>
      <c r="F759" s="235" t="s">
        <v>244</v>
      </c>
      <c r="G759" s="233"/>
      <c r="H759" s="236">
        <v>2.7199999999999998</v>
      </c>
      <c r="I759" s="237"/>
      <c r="J759" s="233"/>
      <c r="K759" s="233"/>
      <c r="L759" s="238"/>
      <c r="M759" s="239"/>
      <c r="N759" s="240"/>
      <c r="O759" s="240"/>
      <c r="P759" s="240"/>
      <c r="Q759" s="240"/>
      <c r="R759" s="240"/>
      <c r="S759" s="240"/>
      <c r="T759" s="241"/>
      <c r="AT759" s="242" t="s">
        <v>156</v>
      </c>
      <c r="AU759" s="242" t="s">
        <v>89</v>
      </c>
      <c r="AV759" s="16" t="s">
        <v>176</v>
      </c>
      <c r="AW759" s="16" t="s">
        <v>35</v>
      </c>
      <c r="AX759" s="16" t="s">
        <v>79</v>
      </c>
      <c r="AY759" s="242" t="s">
        <v>147</v>
      </c>
    </row>
    <row r="760" spans="2:51" s="13" customFormat="1">
      <c r="B760" s="199"/>
      <c r="C760" s="200"/>
      <c r="D760" s="201" t="s">
        <v>156</v>
      </c>
      <c r="E760" s="202" t="s">
        <v>1</v>
      </c>
      <c r="F760" s="203" t="s">
        <v>164</v>
      </c>
      <c r="G760" s="200"/>
      <c r="H760" s="202" t="s">
        <v>1</v>
      </c>
      <c r="I760" s="204"/>
      <c r="J760" s="200"/>
      <c r="K760" s="200"/>
      <c r="L760" s="205"/>
      <c r="M760" s="206"/>
      <c r="N760" s="207"/>
      <c r="O760" s="207"/>
      <c r="P760" s="207"/>
      <c r="Q760" s="207"/>
      <c r="R760" s="207"/>
      <c r="S760" s="207"/>
      <c r="T760" s="208"/>
      <c r="AT760" s="209" t="s">
        <v>156</v>
      </c>
      <c r="AU760" s="209" t="s">
        <v>89</v>
      </c>
      <c r="AV760" s="13" t="s">
        <v>87</v>
      </c>
      <c r="AW760" s="13" t="s">
        <v>35</v>
      </c>
      <c r="AX760" s="13" t="s">
        <v>79</v>
      </c>
      <c r="AY760" s="209" t="s">
        <v>147</v>
      </c>
    </row>
    <row r="761" spans="2:51" s="14" customFormat="1">
      <c r="B761" s="210"/>
      <c r="C761" s="211"/>
      <c r="D761" s="201" t="s">
        <v>156</v>
      </c>
      <c r="E761" s="212" t="s">
        <v>1</v>
      </c>
      <c r="F761" s="213" t="s">
        <v>488</v>
      </c>
      <c r="G761" s="211"/>
      <c r="H761" s="214">
        <v>1.49</v>
      </c>
      <c r="I761" s="215"/>
      <c r="J761" s="211"/>
      <c r="K761" s="211"/>
      <c r="L761" s="216"/>
      <c r="M761" s="217"/>
      <c r="N761" s="218"/>
      <c r="O761" s="218"/>
      <c r="P761" s="218"/>
      <c r="Q761" s="218"/>
      <c r="R761" s="218"/>
      <c r="S761" s="218"/>
      <c r="T761" s="219"/>
      <c r="AT761" s="220" t="s">
        <v>156</v>
      </c>
      <c r="AU761" s="220" t="s">
        <v>89</v>
      </c>
      <c r="AV761" s="14" t="s">
        <v>89</v>
      </c>
      <c r="AW761" s="14" t="s">
        <v>35</v>
      </c>
      <c r="AX761" s="14" t="s">
        <v>79</v>
      </c>
      <c r="AY761" s="220" t="s">
        <v>147</v>
      </c>
    </row>
    <row r="762" spans="2:51" s="14" customFormat="1">
      <c r="B762" s="210"/>
      <c r="C762" s="211"/>
      <c r="D762" s="201" t="s">
        <v>156</v>
      </c>
      <c r="E762" s="212" t="s">
        <v>1</v>
      </c>
      <c r="F762" s="213" t="s">
        <v>489</v>
      </c>
      <c r="G762" s="211"/>
      <c r="H762" s="214">
        <v>2.2959999999999998</v>
      </c>
      <c r="I762" s="215"/>
      <c r="J762" s="211"/>
      <c r="K762" s="211"/>
      <c r="L762" s="216"/>
      <c r="M762" s="217"/>
      <c r="N762" s="218"/>
      <c r="O762" s="218"/>
      <c r="P762" s="218"/>
      <c r="Q762" s="218"/>
      <c r="R762" s="218"/>
      <c r="S762" s="218"/>
      <c r="T762" s="219"/>
      <c r="AT762" s="220" t="s">
        <v>156</v>
      </c>
      <c r="AU762" s="220" t="s">
        <v>89</v>
      </c>
      <c r="AV762" s="14" t="s">
        <v>89</v>
      </c>
      <c r="AW762" s="14" t="s">
        <v>35</v>
      </c>
      <c r="AX762" s="14" t="s">
        <v>79</v>
      </c>
      <c r="AY762" s="220" t="s">
        <v>147</v>
      </c>
    </row>
    <row r="763" spans="2:51" s="14" customFormat="1">
      <c r="B763" s="210"/>
      <c r="C763" s="211"/>
      <c r="D763" s="201" t="s">
        <v>156</v>
      </c>
      <c r="E763" s="212" t="s">
        <v>1</v>
      </c>
      <c r="F763" s="213" t="s">
        <v>490</v>
      </c>
      <c r="G763" s="211"/>
      <c r="H763" s="214">
        <v>1.47</v>
      </c>
      <c r="I763" s="215"/>
      <c r="J763" s="211"/>
      <c r="K763" s="211"/>
      <c r="L763" s="216"/>
      <c r="M763" s="217"/>
      <c r="N763" s="218"/>
      <c r="O763" s="218"/>
      <c r="P763" s="218"/>
      <c r="Q763" s="218"/>
      <c r="R763" s="218"/>
      <c r="S763" s="218"/>
      <c r="T763" s="219"/>
      <c r="AT763" s="220" t="s">
        <v>156</v>
      </c>
      <c r="AU763" s="220" t="s">
        <v>89</v>
      </c>
      <c r="AV763" s="14" t="s">
        <v>89</v>
      </c>
      <c r="AW763" s="14" t="s">
        <v>35</v>
      </c>
      <c r="AX763" s="14" t="s">
        <v>79</v>
      </c>
      <c r="AY763" s="220" t="s">
        <v>147</v>
      </c>
    </row>
    <row r="764" spans="2:51" s="14" customFormat="1">
      <c r="B764" s="210"/>
      <c r="C764" s="211"/>
      <c r="D764" s="201" t="s">
        <v>156</v>
      </c>
      <c r="E764" s="212" t="s">
        <v>1</v>
      </c>
      <c r="F764" s="213" t="s">
        <v>491</v>
      </c>
      <c r="G764" s="211"/>
      <c r="H764" s="214">
        <v>1</v>
      </c>
      <c r="I764" s="215"/>
      <c r="J764" s="211"/>
      <c r="K764" s="211"/>
      <c r="L764" s="216"/>
      <c r="M764" s="217"/>
      <c r="N764" s="218"/>
      <c r="O764" s="218"/>
      <c r="P764" s="218"/>
      <c r="Q764" s="218"/>
      <c r="R764" s="218"/>
      <c r="S764" s="218"/>
      <c r="T764" s="219"/>
      <c r="AT764" s="220" t="s">
        <v>156</v>
      </c>
      <c r="AU764" s="220" t="s">
        <v>89</v>
      </c>
      <c r="AV764" s="14" t="s">
        <v>89</v>
      </c>
      <c r="AW764" s="14" t="s">
        <v>35</v>
      </c>
      <c r="AX764" s="14" t="s">
        <v>79</v>
      </c>
      <c r="AY764" s="220" t="s">
        <v>147</v>
      </c>
    </row>
    <row r="765" spans="2:51" s="14" customFormat="1">
      <c r="B765" s="210"/>
      <c r="C765" s="211"/>
      <c r="D765" s="201" t="s">
        <v>156</v>
      </c>
      <c r="E765" s="212" t="s">
        <v>1</v>
      </c>
      <c r="F765" s="213" t="s">
        <v>492</v>
      </c>
      <c r="G765" s="211"/>
      <c r="H765" s="214">
        <v>0.94</v>
      </c>
      <c r="I765" s="215"/>
      <c r="J765" s="211"/>
      <c r="K765" s="211"/>
      <c r="L765" s="216"/>
      <c r="M765" s="217"/>
      <c r="N765" s="218"/>
      <c r="O765" s="218"/>
      <c r="P765" s="218"/>
      <c r="Q765" s="218"/>
      <c r="R765" s="218"/>
      <c r="S765" s="218"/>
      <c r="T765" s="219"/>
      <c r="AT765" s="220" t="s">
        <v>156</v>
      </c>
      <c r="AU765" s="220" t="s">
        <v>89</v>
      </c>
      <c r="AV765" s="14" t="s">
        <v>89</v>
      </c>
      <c r="AW765" s="14" t="s">
        <v>35</v>
      </c>
      <c r="AX765" s="14" t="s">
        <v>79</v>
      </c>
      <c r="AY765" s="220" t="s">
        <v>147</v>
      </c>
    </row>
    <row r="766" spans="2:51" s="14" customFormat="1">
      <c r="B766" s="210"/>
      <c r="C766" s="211"/>
      <c r="D766" s="201" t="s">
        <v>156</v>
      </c>
      <c r="E766" s="212" t="s">
        <v>1</v>
      </c>
      <c r="F766" s="213" t="s">
        <v>493</v>
      </c>
      <c r="G766" s="211"/>
      <c r="H766" s="214">
        <v>0.92</v>
      </c>
      <c r="I766" s="215"/>
      <c r="J766" s="211"/>
      <c r="K766" s="211"/>
      <c r="L766" s="216"/>
      <c r="M766" s="217"/>
      <c r="N766" s="218"/>
      <c r="O766" s="218"/>
      <c r="P766" s="218"/>
      <c r="Q766" s="218"/>
      <c r="R766" s="218"/>
      <c r="S766" s="218"/>
      <c r="T766" s="219"/>
      <c r="AT766" s="220" t="s">
        <v>156</v>
      </c>
      <c r="AU766" s="220" t="s">
        <v>89</v>
      </c>
      <c r="AV766" s="14" t="s">
        <v>89</v>
      </c>
      <c r="AW766" s="14" t="s">
        <v>35</v>
      </c>
      <c r="AX766" s="14" t="s">
        <v>79</v>
      </c>
      <c r="AY766" s="220" t="s">
        <v>147</v>
      </c>
    </row>
    <row r="767" spans="2:51" s="16" customFormat="1">
      <c r="B767" s="232"/>
      <c r="C767" s="233"/>
      <c r="D767" s="201" t="s">
        <v>156</v>
      </c>
      <c r="E767" s="234" t="s">
        <v>1</v>
      </c>
      <c r="F767" s="235" t="s">
        <v>244</v>
      </c>
      <c r="G767" s="233"/>
      <c r="H767" s="236">
        <v>8.1159999999999997</v>
      </c>
      <c r="I767" s="237"/>
      <c r="J767" s="233"/>
      <c r="K767" s="233"/>
      <c r="L767" s="238"/>
      <c r="M767" s="239"/>
      <c r="N767" s="240"/>
      <c r="O767" s="240"/>
      <c r="P767" s="240"/>
      <c r="Q767" s="240"/>
      <c r="R767" s="240"/>
      <c r="S767" s="240"/>
      <c r="T767" s="241"/>
      <c r="AT767" s="242" t="s">
        <v>156</v>
      </c>
      <c r="AU767" s="242" t="s">
        <v>89</v>
      </c>
      <c r="AV767" s="16" t="s">
        <v>176</v>
      </c>
      <c r="AW767" s="16" t="s">
        <v>35</v>
      </c>
      <c r="AX767" s="16" t="s">
        <v>79</v>
      </c>
      <c r="AY767" s="242" t="s">
        <v>147</v>
      </c>
    </row>
    <row r="768" spans="2:51" s="15" customFormat="1">
      <c r="B768" s="221"/>
      <c r="C768" s="222"/>
      <c r="D768" s="201" t="s">
        <v>156</v>
      </c>
      <c r="E768" s="223" t="s">
        <v>1</v>
      </c>
      <c r="F768" s="224" t="s">
        <v>166</v>
      </c>
      <c r="G768" s="222"/>
      <c r="H768" s="225">
        <v>48.245999999999995</v>
      </c>
      <c r="I768" s="226"/>
      <c r="J768" s="222"/>
      <c r="K768" s="222"/>
      <c r="L768" s="227"/>
      <c r="M768" s="228"/>
      <c r="N768" s="229"/>
      <c r="O768" s="229"/>
      <c r="P768" s="229"/>
      <c r="Q768" s="229"/>
      <c r="R768" s="229"/>
      <c r="S768" s="229"/>
      <c r="T768" s="230"/>
      <c r="AT768" s="231" t="s">
        <v>156</v>
      </c>
      <c r="AU768" s="231" t="s">
        <v>89</v>
      </c>
      <c r="AV768" s="15" t="s">
        <v>154</v>
      </c>
      <c r="AW768" s="15" t="s">
        <v>35</v>
      </c>
      <c r="AX768" s="15" t="s">
        <v>87</v>
      </c>
      <c r="AY768" s="231" t="s">
        <v>147</v>
      </c>
    </row>
    <row r="769" spans="1:65" s="14" customFormat="1">
      <c r="B769" s="210"/>
      <c r="C769" s="211"/>
      <c r="D769" s="201" t="s">
        <v>156</v>
      </c>
      <c r="E769" s="211"/>
      <c r="F769" s="213" t="s">
        <v>494</v>
      </c>
      <c r="G769" s="211"/>
      <c r="H769" s="214">
        <v>50.658000000000001</v>
      </c>
      <c r="I769" s="215"/>
      <c r="J769" s="211"/>
      <c r="K769" s="211"/>
      <c r="L769" s="216"/>
      <c r="M769" s="217"/>
      <c r="N769" s="218"/>
      <c r="O769" s="218"/>
      <c r="P769" s="218"/>
      <c r="Q769" s="218"/>
      <c r="R769" s="218"/>
      <c r="S769" s="218"/>
      <c r="T769" s="219"/>
      <c r="AT769" s="220" t="s">
        <v>156</v>
      </c>
      <c r="AU769" s="220" t="s">
        <v>89</v>
      </c>
      <c r="AV769" s="14" t="s">
        <v>89</v>
      </c>
      <c r="AW769" s="14" t="s">
        <v>4</v>
      </c>
      <c r="AX769" s="14" t="s">
        <v>87</v>
      </c>
      <c r="AY769" s="220" t="s">
        <v>147</v>
      </c>
    </row>
    <row r="770" spans="1:65" s="2" customFormat="1" ht="24.2" customHeight="1">
      <c r="A770" s="34"/>
      <c r="B770" s="35"/>
      <c r="C770" s="186" t="s">
        <v>529</v>
      </c>
      <c r="D770" s="186" t="s">
        <v>149</v>
      </c>
      <c r="E770" s="187" t="s">
        <v>530</v>
      </c>
      <c r="F770" s="188" t="s">
        <v>531</v>
      </c>
      <c r="G770" s="189" t="s">
        <v>152</v>
      </c>
      <c r="H770" s="190">
        <v>3.7130000000000001</v>
      </c>
      <c r="I770" s="191"/>
      <c r="J770" s="192">
        <f>ROUND(I770*H770,2)</f>
        <v>0</v>
      </c>
      <c r="K770" s="188" t="s">
        <v>153</v>
      </c>
      <c r="L770" s="39"/>
      <c r="M770" s="193" t="s">
        <v>1</v>
      </c>
      <c r="N770" s="194" t="s">
        <v>44</v>
      </c>
      <c r="O770" s="71"/>
      <c r="P770" s="195">
        <f>O770*H770</f>
        <v>0</v>
      </c>
      <c r="Q770" s="195">
        <v>2.7299999999999998E-3</v>
      </c>
      <c r="R770" s="195">
        <f>Q770*H770</f>
        <v>1.013649E-2</v>
      </c>
      <c r="S770" s="195">
        <v>0</v>
      </c>
      <c r="T770" s="196">
        <f>S770*H770</f>
        <v>0</v>
      </c>
      <c r="U770" s="34"/>
      <c r="V770" s="34"/>
      <c r="W770" s="34"/>
      <c r="X770" s="34"/>
      <c r="Y770" s="34"/>
      <c r="Z770" s="34"/>
      <c r="AA770" s="34"/>
      <c r="AB770" s="34"/>
      <c r="AC770" s="34"/>
      <c r="AD770" s="34"/>
      <c r="AE770" s="34"/>
      <c r="AR770" s="197" t="s">
        <v>154</v>
      </c>
      <c r="AT770" s="197" t="s">
        <v>149</v>
      </c>
      <c r="AU770" s="197" t="s">
        <v>89</v>
      </c>
      <c r="AY770" s="18" t="s">
        <v>147</v>
      </c>
      <c r="BE770" s="198">
        <f>IF(N770="základní",J770,0)</f>
        <v>0</v>
      </c>
      <c r="BF770" s="198">
        <f>IF(N770="snížená",J770,0)</f>
        <v>0</v>
      </c>
      <c r="BG770" s="198">
        <f>IF(N770="zákl. přenesená",J770,0)</f>
        <v>0</v>
      </c>
      <c r="BH770" s="198">
        <f>IF(N770="sníž. přenesená",J770,0)</f>
        <v>0</v>
      </c>
      <c r="BI770" s="198">
        <f>IF(N770="nulová",J770,0)</f>
        <v>0</v>
      </c>
      <c r="BJ770" s="18" t="s">
        <v>87</v>
      </c>
      <c r="BK770" s="198">
        <f>ROUND(I770*H770,2)</f>
        <v>0</v>
      </c>
      <c r="BL770" s="18" t="s">
        <v>154</v>
      </c>
      <c r="BM770" s="197" t="s">
        <v>532</v>
      </c>
    </row>
    <row r="771" spans="1:65" s="13" customFormat="1">
      <c r="B771" s="199"/>
      <c r="C771" s="200"/>
      <c r="D771" s="201" t="s">
        <v>156</v>
      </c>
      <c r="E771" s="202" t="s">
        <v>1</v>
      </c>
      <c r="F771" s="203" t="s">
        <v>533</v>
      </c>
      <c r="G771" s="200"/>
      <c r="H771" s="202" t="s">
        <v>1</v>
      </c>
      <c r="I771" s="204"/>
      <c r="J771" s="200"/>
      <c r="K771" s="200"/>
      <c r="L771" s="205"/>
      <c r="M771" s="206"/>
      <c r="N771" s="207"/>
      <c r="O771" s="207"/>
      <c r="P771" s="207"/>
      <c r="Q771" s="207"/>
      <c r="R771" s="207"/>
      <c r="S771" s="207"/>
      <c r="T771" s="208"/>
      <c r="AT771" s="209" t="s">
        <v>156</v>
      </c>
      <c r="AU771" s="209" t="s">
        <v>89</v>
      </c>
      <c r="AV771" s="13" t="s">
        <v>87</v>
      </c>
      <c r="AW771" s="13" t="s">
        <v>35</v>
      </c>
      <c r="AX771" s="13" t="s">
        <v>79</v>
      </c>
      <c r="AY771" s="209" t="s">
        <v>147</v>
      </c>
    </row>
    <row r="772" spans="1:65" s="14" customFormat="1">
      <c r="B772" s="210"/>
      <c r="C772" s="211"/>
      <c r="D772" s="201" t="s">
        <v>156</v>
      </c>
      <c r="E772" s="212" t="s">
        <v>1</v>
      </c>
      <c r="F772" s="213" t="s">
        <v>534</v>
      </c>
      <c r="G772" s="211"/>
      <c r="H772" s="214">
        <v>3.7130000000000001</v>
      </c>
      <c r="I772" s="215"/>
      <c r="J772" s="211"/>
      <c r="K772" s="211"/>
      <c r="L772" s="216"/>
      <c r="M772" s="217"/>
      <c r="N772" s="218"/>
      <c r="O772" s="218"/>
      <c r="P772" s="218"/>
      <c r="Q772" s="218"/>
      <c r="R772" s="218"/>
      <c r="S772" s="218"/>
      <c r="T772" s="219"/>
      <c r="AT772" s="220" t="s">
        <v>156</v>
      </c>
      <c r="AU772" s="220" t="s">
        <v>89</v>
      </c>
      <c r="AV772" s="14" t="s">
        <v>89</v>
      </c>
      <c r="AW772" s="14" t="s">
        <v>35</v>
      </c>
      <c r="AX772" s="14" t="s">
        <v>79</v>
      </c>
      <c r="AY772" s="220" t="s">
        <v>147</v>
      </c>
    </row>
    <row r="773" spans="1:65" s="15" customFormat="1">
      <c r="B773" s="221"/>
      <c r="C773" s="222"/>
      <c r="D773" s="201" t="s">
        <v>156</v>
      </c>
      <c r="E773" s="223" t="s">
        <v>1</v>
      </c>
      <c r="F773" s="224" t="s">
        <v>166</v>
      </c>
      <c r="G773" s="222"/>
      <c r="H773" s="225">
        <v>3.7130000000000001</v>
      </c>
      <c r="I773" s="226"/>
      <c r="J773" s="222"/>
      <c r="K773" s="222"/>
      <c r="L773" s="227"/>
      <c r="M773" s="228"/>
      <c r="N773" s="229"/>
      <c r="O773" s="229"/>
      <c r="P773" s="229"/>
      <c r="Q773" s="229"/>
      <c r="R773" s="229"/>
      <c r="S773" s="229"/>
      <c r="T773" s="230"/>
      <c r="AT773" s="231" t="s">
        <v>156</v>
      </c>
      <c r="AU773" s="231" t="s">
        <v>89</v>
      </c>
      <c r="AV773" s="15" t="s">
        <v>154</v>
      </c>
      <c r="AW773" s="15" t="s">
        <v>35</v>
      </c>
      <c r="AX773" s="15" t="s">
        <v>87</v>
      </c>
      <c r="AY773" s="231" t="s">
        <v>147</v>
      </c>
    </row>
    <row r="774" spans="1:65" s="2" customFormat="1" ht="33" customHeight="1">
      <c r="A774" s="34"/>
      <c r="B774" s="35"/>
      <c r="C774" s="186" t="s">
        <v>535</v>
      </c>
      <c r="D774" s="186" t="s">
        <v>149</v>
      </c>
      <c r="E774" s="187" t="s">
        <v>536</v>
      </c>
      <c r="F774" s="188" t="s">
        <v>537</v>
      </c>
      <c r="G774" s="189" t="s">
        <v>152</v>
      </c>
      <c r="H774" s="190">
        <v>16.405000000000001</v>
      </c>
      <c r="I774" s="191"/>
      <c r="J774" s="192">
        <f>ROUND(I774*H774,2)</f>
        <v>0</v>
      </c>
      <c r="K774" s="188" t="s">
        <v>153</v>
      </c>
      <c r="L774" s="39"/>
      <c r="M774" s="193" t="s">
        <v>1</v>
      </c>
      <c r="N774" s="194" t="s">
        <v>44</v>
      </c>
      <c r="O774" s="71"/>
      <c r="P774" s="195">
        <f>O774*H774</f>
        <v>0</v>
      </c>
      <c r="Q774" s="195">
        <v>3.8E-3</v>
      </c>
      <c r="R774" s="195">
        <f>Q774*H774</f>
        <v>6.2339000000000006E-2</v>
      </c>
      <c r="S774" s="195">
        <v>0</v>
      </c>
      <c r="T774" s="196">
        <f>S774*H774</f>
        <v>0</v>
      </c>
      <c r="U774" s="34"/>
      <c r="V774" s="34"/>
      <c r="W774" s="34"/>
      <c r="X774" s="34"/>
      <c r="Y774" s="34"/>
      <c r="Z774" s="34"/>
      <c r="AA774" s="34"/>
      <c r="AB774" s="34"/>
      <c r="AC774" s="34"/>
      <c r="AD774" s="34"/>
      <c r="AE774" s="34"/>
      <c r="AR774" s="197" t="s">
        <v>154</v>
      </c>
      <c r="AT774" s="197" t="s">
        <v>149</v>
      </c>
      <c r="AU774" s="197" t="s">
        <v>89</v>
      </c>
      <c r="AY774" s="18" t="s">
        <v>147</v>
      </c>
      <c r="BE774" s="198">
        <f>IF(N774="základní",J774,0)</f>
        <v>0</v>
      </c>
      <c r="BF774" s="198">
        <f>IF(N774="snížená",J774,0)</f>
        <v>0</v>
      </c>
      <c r="BG774" s="198">
        <f>IF(N774="zákl. přenesená",J774,0)</f>
        <v>0</v>
      </c>
      <c r="BH774" s="198">
        <f>IF(N774="sníž. přenesená",J774,0)</f>
        <v>0</v>
      </c>
      <c r="BI774" s="198">
        <f>IF(N774="nulová",J774,0)</f>
        <v>0</v>
      </c>
      <c r="BJ774" s="18" t="s">
        <v>87</v>
      </c>
      <c r="BK774" s="198">
        <f>ROUND(I774*H774,2)</f>
        <v>0</v>
      </c>
      <c r="BL774" s="18" t="s">
        <v>154</v>
      </c>
      <c r="BM774" s="197" t="s">
        <v>538</v>
      </c>
    </row>
    <row r="775" spans="1:65" s="13" customFormat="1">
      <c r="B775" s="199"/>
      <c r="C775" s="200"/>
      <c r="D775" s="201" t="s">
        <v>156</v>
      </c>
      <c r="E775" s="202" t="s">
        <v>1</v>
      </c>
      <c r="F775" s="203" t="s">
        <v>158</v>
      </c>
      <c r="G775" s="200"/>
      <c r="H775" s="202" t="s">
        <v>1</v>
      </c>
      <c r="I775" s="204"/>
      <c r="J775" s="200"/>
      <c r="K775" s="200"/>
      <c r="L775" s="205"/>
      <c r="M775" s="206"/>
      <c r="N775" s="207"/>
      <c r="O775" s="207"/>
      <c r="P775" s="207"/>
      <c r="Q775" s="207"/>
      <c r="R775" s="207"/>
      <c r="S775" s="207"/>
      <c r="T775" s="208"/>
      <c r="AT775" s="209" t="s">
        <v>156</v>
      </c>
      <c r="AU775" s="209" t="s">
        <v>89</v>
      </c>
      <c r="AV775" s="13" t="s">
        <v>87</v>
      </c>
      <c r="AW775" s="13" t="s">
        <v>35</v>
      </c>
      <c r="AX775" s="13" t="s">
        <v>79</v>
      </c>
      <c r="AY775" s="209" t="s">
        <v>147</v>
      </c>
    </row>
    <row r="776" spans="1:65" s="14" customFormat="1">
      <c r="B776" s="210"/>
      <c r="C776" s="211"/>
      <c r="D776" s="201" t="s">
        <v>156</v>
      </c>
      <c r="E776" s="212" t="s">
        <v>1</v>
      </c>
      <c r="F776" s="213" t="s">
        <v>305</v>
      </c>
      <c r="G776" s="211"/>
      <c r="H776" s="214">
        <v>6.65</v>
      </c>
      <c r="I776" s="215"/>
      <c r="J776" s="211"/>
      <c r="K776" s="211"/>
      <c r="L776" s="216"/>
      <c r="M776" s="217"/>
      <c r="N776" s="218"/>
      <c r="O776" s="218"/>
      <c r="P776" s="218"/>
      <c r="Q776" s="218"/>
      <c r="R776" s="218"/>
      <c r="S776" s="218"/>
      <c r="T776" s="219"/>
      <c r="AT776" s="220" t="s">
        <v>156</v>
      </c>
      <c r="AU776" s="220" t="s">
        <v>89</v>
      </c>
      <c r="AV776" s="14" t="s">
        <v>89</v>
      </c>
      <c r="AW776" s="14" t="s">
        <v>35</v>
      </c>
      <c r="AX776" s="14" t="s">
        <v>79</v>
      </c>
      <c r="AY776" s="220" t="s">
        <v>147</v>
      </c>
    </row>
    <row r="777" spans="1:65" s="14" customFormat="1">
      <c r="B777" s="210"/>
      <c r="C777" s="211"/>
      <c r="D777" s="201" t="s">
        <v>156</v>
      </c>
      <c r="E777" s="212" t="s">
        <v>1</v>
      </c>
      <c r="F777" s="213" t="s">
        <v>306</v>
      </c>
      <c r="G777" s="211"/>
      <c r="H777" s="214">
        <v>-0.82499999999999996</v>
      </c>
      <c r="I777" s="215"/>
      <c r="J777" s="211"/>
      <c r="K777" s="211"/>
      <c r="L777" s="216"/>
      <c r="M777" s="217"/>
      <c r="N777" s="218"/>
      <c r="O777" s="218"/>
      <c r="P777" s="218"/>
      <c r="Q777" s="218"/>
      <c r="R777" s="218"/>
      <c r="S777" s="218"/>
      <c r="T777" s="219"/>
      <c r="AT777" s="220" t="s">
        <v>156</v>
      </c>
      <c r="AU777" s="220" t="s">
        <v>89</v>
      </c>
      <c r="AV777" s="14" t="s">
        <v>89</v>
      </c>
      <c r="AW777" s="14" t="s">
        <v>35</v>
      </c>
      <c r="AX777" s="14" t="s">
        <v>79</v>
      </c>
      <c r="AY777" s="220" t="s">
        <v>147</v>
      </c>
    </row>
    <row r="778" spans="1:65" s="13" customFormat="1">
      <c r="B778" s="199"/>
      <c r="C778" s="200"/>
      <c r="D778" s="201" t="s">
        <v>156</v>
      </c>
      <c r="E778" s="202" t="s">
        <v>1</v>
      </c>
      <c r="F778" s="203" t="s">
        <v>160</v>
      </c>
      <c r="G778" s="200"/>
      <c r="H778" s="202" t="s">
        <v>1</v>
      </c>
      <c r="I778" s="204"/>
      <c r="J778" s="200"/>
      <c r="K778" s="200"/>
      <c r="L778" s="205"/>
      <c r="M778" s="206"/>
      <c r="N778" s="207"/>
      <c r="O778" s="207"/>
      <c r="P778" s="207"/>
      <c r="Q778" s="207"/>
      <c r="R778" s="207"/>
      <c r="S778" s="207"/>
      <c r="T778" s="208"/>
      <c r="AT778" s="209" t="s">
        <v>156</v>
      </c>
      <c r="AU778" s="209" t="s">
        <v>89</v>
      </c>
      <c r="AV778" s="13" t="s">
        <v>87</v>
      </c>
      <c r="AW778" s="13" t="s">
        <v>35</v>
      </c>
      <c r="AX778" s="13" t="s">
        <v>79</v>
      </c>
      <c r="AY778" s="209" t="s">
        <v>147</v>
      </c>
    </row>
    <row r="779" spans="1:65" s="14" customFormat="1">
      <c r="B779" s="210"/>
      <c r="C779" s="211"/>
      <c r="D779" s="201" t="s">
        <v>156</v>
      </c>
      <c r="E779" s="212" t="s">
        <v>1</v>
      </c>
      <c r="F779" s="213" t="s">
        <v>307</v>
      </c>
      <c r="G779" s="211"/>
      <c r="H779" s="214">
        <v>8.5500000000000007</v>
      </c>
      <c r="I779" s="215"/>
      <c r="J779" s="211"/>
      <c r="K779" s="211"/>
      <c r="L779" s="216"/>
      <c r="M779" s="217"/>
      <c r="N779" s="218"/>
      <c r="O779" s="218"/>
      <c r="P779" s="218"/>
      <c r="Q779" s="218"/>
      <c r="R779" s="218"/>
      <c r="S779" s="218"/>
      <c r="T779" s="219"/>
      <c r="AT779" s="220" t="s">
        <v>156</v>
      </c>
      <c r="AU779" s="220" t="s">
        <v>89</v>
      </c>
      <c r="AV779" s="14" t="s">
        <v>89</v>
      </c>
      <c r="AW779" s="14" t="s">
        <v>35</v>
      </c>
      <c r="AX779" s="14" t="s">
        <v>79</v>
      </c>
      <c r="AY779" s="220" t="s">
        <v>147</v>
      </c>
    </row>
    <row r="780" spans="1:65" s="14" customFormat="1">
      <c r="B780" s="210"/>
      <c r="C780" s="211"/>
      <c r="D780" s="201" t="s">
        <v>156</v>
      </c>
      <c r="E780" s="212" t="s">
        <v>1</v>
      </c>
      <c r="F780" s="213" t="s">
        <v>308</v>
      </c>
      <c r="G780" s="211"/>
      <c r="H780" s="214">
        <v>-1.1000000000000001</v>
      </c>
      <c r="I780" s="215"/>
      <c r="J780" s="211"/>
      <c r="K780" s="211"/>
      <c r="L780" s="216"/>
      <c r="M780" s="217"/>
      <c r="N780" s="218"/>
      <c r="O780" s="218"/>
      <c r="P780" s="218"/>
      <c r="Q780" s="218"/>
      <c r="R780" s="218"/>
      <c r="S780" s="218"/>
      <c r="T780" s="219"/>
      <c r="AT780" s="220" t="s">
        <v>156</v>
      </c>
      <c r="AU780" s="220" t="s">
        <v>89</v>
      </c>
      <c r="AV780" s="14" t="s">
        <v>89</v>
      </c>
      <c r="AW780" s="14" t="s">
        <v>35</v>
      </c>
      <c r="AX780" s="14" t="s">
        <v>79</v>
      </c>
      <c r="AY780" s="220" t="s">
        <v>147</v>
      </c>
    </row>
    <row r="781" spans="1:65" s="13" customFormat="1">
      <c r="B781" s="199"/>
      <c r="C781" s="200"/>
      <c r="D781" s="201" t="s">
        <v>156</v>
      </c>
      <c r="E781" s="202" t="s">
        <v>1</v>
      </c>
      <c r="F781" s="203" t="s">
        <v>162</v>
      </c>
      <c r="G781" s="200"/>
      <c r="H781" s="202" t="s">
        <v>1</v>
      </c>
      <c r="I781" s="204"/>
      <c r="J781" s="200"/>
      <c r="K781" s="200"/>
      <c r="L781" s="205"/>
      <c r="M781" s="206"/>
      <c r="N781" s="207"/>
      <c r="O781" s="207"/>
      <c r="P781" s="207"/>
      <c r="Q781" s="207"/>
      <c r="R781" s="207"/>
      <c r="S781" s="207"/>
      <c r="T781" s="208"/>
      <c r="AT781" s="209" t="s">
        <v>156</v>
      </c>
      <c r="AU781" s="209" t="s">
        <v>89</v>
      </c>
      <c r="AV781" s="13" t="s">
        <v>87</v>
      </c>
      <c r="AW781" s="13" t="s">
        <v>35</v>
      </c>
      <c r="AX781" s="13" t="s">
        <v>79</v>
      </c>
      <c r="AY781" s="209" t="s">
        <v>147</v>
      </c>
    </row>
    <row r="782" spans="1:65" s="14" customFormat="1">
      <c r="B782" s="210"/>
      <c r="C782" s="211"/>
      <c r="D782" s="201" t="s">
        <v>156</v>
      </c>
      <c r="E782" s="212" t="s">
        <v>1</v>
      </c>
      <c r="F782" s="213" t="s">
        <v>309</v>
      </c>
      <c r="G782" s="211"/>
      <c r="H782" s="214">
        <v>1.925</v>
      </c>
      <c r="I782" s="215"/>
      <c r="J782" s="211"/>
      <c r="K782" s="211"/>
      <c r="L782" s="216"/>
      <c r="M782" s="217"/>
      <c r="N782" s="218"/>
      <c r="O782" s="218"/>
      <c r="P782" s="218"/>
      <c r="Q782" s="218"/>
      <c r="R782" s="218"/>
      <c r="S782" s="218"/>
      <c r="T782" s="219"/>
      <c r="AT782" s="220" t="s">
        <v>156</v>
      </c>
      <c r="AU782" s="220" t="s">
        <v>89</v>
      </c>
      <c r="AV782" s="14" t="s">
        <v>89</v>
      </c>
      <c r="AW782" s="14" t="s">
        <v>35</v>
      </c>
      <c r="AX782" s="14" t="s">
        <v>79</v>
      </c>
      <c r="AY782" s="220" t="s">
        <v>147</v>
      </c>
    </row>
    <row r="783" spans="1:65" s="14" customFormat="1">
      <c r="B783" s="210"/>
      <c r="C783" s="211"/>
      <c r="D783" s="201" t="s">
        <v>156</v>
      </c>
      <c r="E783" s="212" t="s">
        <v>1</v>
      </c>
      <c r="F783" s="213" t="s">
        <v>310</v>
      </c>
      <c r="G783" s="211"/>
      <c r="H783" s="214">
        <v>-0.42499999999999999</v>
      </c>
      <c r="I783" s="215"/>
      <c r="J783" s="211"/>
      <c r="K783" s="211"/>
      <c r="L783" s="216"/>
      <c r="M783" s="217"/>
      <c r="N783" s="218"/>
      <c r="O783" s="218"/>
      <c r="P783" s="218"/>
      <c r="Q783" s="218"/>
      <c r="R783" s="218"/>
      <c r="S783" s="218"/>
      <c r="T783" s="219"/>
      <c r="AT783" s="220" t="s">
        <v>156</v>
      </c>
      <c r="AU783" s="220" t="s">
        <v>89</v>
      </c>
      <c r="AV783" s="14" t="s">
        <v>89</v>
      </c>
      <c r="AW783" s="14" t="s">
        <v>35</v>
      </c>
      <c r="AX783" s="14" t="s">
        <v>79</v>
      </c>
      <c r="AY783" s="220" t="s">
        <v>147</v>
      </c>
    </row>
    <row r="784" spans="1:65" s="14" customFormat="1">
      <c r="B784" s="210"/>
      <c r="C784" s="211"/>
      <c r="D784" s="201" t="s">
        <v>156</v>
      </c>
      <c r="E784" s="212" t="s">
        <v>1</v>
      </c>
      <c r="F784" s="213" t="s">
        <v>311</v>
      </c>
      <c r="G784" s="211"/>
      <c r="H784" s="214">
        <v>-0.46</v>
      </c>
      <c r="I784" s="215"/>
      <c r="J784" s="211"/>
      <c r="K784" s="211"/>
      <c r="L784" s="216"/>
      <c r="M784" s="217"/>
      <c r="N784" s="218"/>
      <c r="O784" s="218"/>
      <c r="P784" s="218"/>
      <c r="Q784" s="218"/>
      <c r="R784" s="218"/>
      <c r="S784" s="218"/>
      <c r="T784" s="219"/>
      <c r="AT784" s="220" t="s">
        <v>156</v>
      </c>
      <c r="AU784" s="220" t="s">
        <v>89</v>
      </c>
      <c r="AV784" s="14" t="s">
        <v>89</v>
      </c>
      <c r="AW784" s="14" t="s">
        <v>35</v>
      </c>
      <c r="AX784" s="14" t="s">
        <v>79</v>
      </c>
      <c r="AY784" s="220" t="s">
        <v>147</v>
      </c>
    </row>
    <row r="785" spans="1:65" s="13" customFormat="1">
      <c r="B785" s="199"/>
      <c r="C785" s="200"/>
      <c r="D785" s="201" t="s">
        <v>156</v>
      </c>
      <c r="E785" s="202" t="s">
        <v>1</v>
      </c>
      <c r="F785" s="203" t="s">
        <v>164</v>
      </c>
      <c r="G785" s="200"/>
      <c r="H785" s="202" t="s">
        <v>1</v>
      </c>
      <c r="I785" s="204"/>
      <c r="J785" s="200"/>
      <c r="K785" s="200"/>
      <c r="L785" s="205"/>
      <c r="M785" s="206"/>
      <c r="N785" s="207"/>
      <c r="O785" s="207"/>
      <c r="P785" s="207"/>
      <c r="Q785" s="207"/>
      <c r="R785" s="207"/>
      <c r="S785" s="207"/>
      <c r="T785" s="208"/>
      <c r="AT785" s="209" t="s">
        <v>156</v>
      </c>
      <c r="AU785" s="209" t="s">
        <v>89</v>
      </c>
      <c r="AV785" s="13" t="s">
        <v>87</v>
      </c>
      <c r="AW785" s="13" t="s">
        <v>35</v>
      </c>
      <c r="AX785" s="13" t="s">
        <v>79</v>
      </c>
      <c r="AY785" s="209" t="s">
        <v>147</v>
      </c>
    </row>
    <row r="786" spans="1:65" s="14" customFormat="1">
      <c r="B786" s="210"/>
      <c r="C786" s="211"/>
      <c r="D786" s="201" t="s">
        <v>156</v>
      </c>
      <c r="E786" s="212" t="s">
        <v>1</v>
      </c>
      <c r="F786" s="213" t="s">
        <v>312</v>
      </c>
      <c r="G786" s="211"/>
      <c r="H786" s="214">
        <v>2.5499999999999998</v>
      </c>
      <c r="I786" s="215"/>
      <c r="J786" s="211"/>
      <c r="K786" s="211"/>
      <c r="L786" s="216"/>
      <c r="M786" s="217"/>
      <c r="N786" s="218"/>
      <c r="O786" s="218"/>
      <c r="P786" s="218"/>
      <c r="Q786" s="218"/>
      <c r="R786" s="218"/>
      <c r="S786" s="218"/>
      <c r="T786" s="219"/>
      <c r="AT786" s="220" t="s">
        <v>156</v>
      </c>
      <c r="AU786" s="220" t="s">
        <v>89</v>
      </c>
      <c r="AV786" s="14" t="s">
        <v>89</v>
      </c>
      <c r="AW786" s="14" t="s">
        <v>35</v>
      </c>
      <c r="AX786" s="14" t="s">
        <v>79</v>
      </c>
      <c r="AY786" s="220" t="s">
        <v>147</v>
      </c>
    </row>
    <row r="787" spans="1:65" s="14" customFormat="1">
      <c r="B787" s="210"/>
      <c r="C787" s="211"/>
      <c r="D787" s="201" t="s">
        <v>156</v>
      </c>
      <c r="E787" s="212" t="s">
        <v>1</v>
      </c>
      <c r="F787" s="213" t="s">
        <v>311</v>
      </c>
      <c r="G787" s="211"/>
      <c r="H787" s="214">
        <v>-0.46</v>
      </c>
      <c r="I787" s="215"/>
      <c r="J787" s="211"/>
      <c r="K787" s="211"/>
      <c r="L787" s="216"/>
      <c r="M787" s="217"/>
      <c r="N787" s="218"/>
      <c r="O787" s="218"/>
      <c r="P787" s="218"/>
      <c r="Q787" s="218"/>
      <c r="R787" s="218"/>
      <c r="S787" s="218"/>
      <c r="T787" s="219"/>
      <c r="AT787" s="220" t="s">
        <v>156</v>
      </c>
      <c r="AU787" s="220" t="s">
        <v>89</v>
      </c>
      <c r="AV787" s="14" t="s">
        <v>89</v>
      </c>
      <c r="AW787" s="14" t="s">
        <v>35</v>
      </c>
      <c r="AX787" s="14" t="s">
        <v>79</v>
      </c>
      <c r="AY787" s="220" t="s">
        <v>147</v>
      </c>
    </row>
    <row r="788" spans="1:65" s="15" customFormat="1">
      <c r="B788" s="221"/>
      <c r="C788" s="222"/>
      <c r="D788" s="201" t="s">
        <v>156</v>
      </c>
      <c r="E788" s="223" t="s">
        <v>1</v>
      </c>
      <c r="F788" s="224" t="s">
        <v>166</v>
      </c>
      <c r="G788" s="222"/>
      <c r="H788" s="225">
        <v>16.404999999999998</v>
      </c>
      <c r="I788" s="226"/>
      <c r="J788" s="222"/>
      <c r="K788" s="222"/>
      <c r="L788" s="227"/>
      <c r="M788" s="228"/>
      <c r="N788" s="229"/>
      <c r="O788" s="229"/>
      <c r="P788" s="229"/>
      <c r="Q788" s="229"/>
      <c r="R788" s="229"/>
      <c r="S788" s="229"/>
      <c r="T788" s="230"/>
      <c r="AT788" s="231" t="s">
        <v>156</v>
      </c>
      <c r="AU788" s="231" t="s">
        <v>89</v>
      </c>
      <c r="AV788" s="15" t="s">
        <v>154</v>
      </c>
      <c r="AW788" s="15" t="s">
        <v>35</v>
      </c>
      <c r="AX788" s="15" t="s">
        <v>87</v>
      </c>
      <c r="AY788" s="231" t="s">
        <v>147</v>
      </c>
    </row>
    <row r="789" spans="1:65" s="2" customFormat="1" ht="37.9" customHeight="1">
      <c r="A789" s="34"/>
      <c r="B789" s="35"/>
      <c r="C789" s="186" t="s">
        <v>539</v>
      </c>
      <c r="D789" s="186" t="s">
        <v>149</v>
      </c>
      <c r="E789" s="187" t="s">
        <v>540</v>
      </c>
      <c r="F789" s="188" t="s">
        <v>541</v>
      </c>
      <c r="G789" s="189" t="s">
        <v>152</v>
      </c>
      <c r="H789" s="190">
        <v>491.81200000000001</v>
      </c>
      <c r="I789" s="191"/>
      <c r="J789" s="192">
        <f>ROUND(I789*H789,2)</f>
        <v>0</v>
      </c>
      <c r="K789" s="188" t="s">
        <v>153</v>
      </c>
      <c r="L789" s="39"/>
      <c r="M789" s="193" t="s">
        <v>1</v>
      </c>
      <c r="N789" s="194" t="s">
        <v>44</v>
      </c>
      <c r="O789" s="71"/>
      <c r="P789" s="195">
        <f>O789*H789</f>
        <v>0</v>
      </c>
      <c r="Q789" s="195">
        <v>2.8500000000000001E-3</v>
      </c>
      <c r="R789" s="195">
        <f>Q789*H789</f>
        <v>1.4016642000000001</v>
      </c>
      <c r="S789" s="195">
        <v>0</v>
      </c>
      <c r="T789" s="196">
        <f>S789*H789</f>
        <v>0</v>
      </c>
      <c r="U789" s="34"/>
      <c r="V789" s="34"/>
      <c r="W789" s="34"/>
      <c r="X789" s="34"/>
      <c r="Y789" s="34"/>
      <c r="Z789" s="34"/>
      <c r="AA789" s="34"/>
      <c r="AB789" s="34"/>
      <c r="AC789" s="34"/>
      <c r="AD789" s="34"/>
      <c r="AE789" s="34"/>
      <c r="AR789" s="197" t="s">
        <v>154</v>
      </c>
      <c r="AT789" s="197" t="s">
        <v>149</v>
      </c>
      <c r="AU789" s="197" t="s">
        <v>89</v>
      </c>
      <c r="AY789" s="18" t="s">
        <v>147</v>
      </c>
      <c r="BE789" s="198">
        <f>IF(N789="základní",J789,0)</f>
        <v>0</v>
      </c>
      <c r="BF789" s="198">
        <f>IF(N789="snížená",J789,0)</f>
        <v>0</v>
      </c>
      <c r="BG789" s="198">
        <f>IF(N789="zákl. přenesená",J789,0)</f>
        <v>0</v>
      </c>
      <c r="BH789" s="198">
        <f>IF(N789="sníž. přenesená",J789,0)</f>
        <v>0</v>
      </c>
      <c r="BI789" s="198">
        <f>IF(N789="nulová",J789,0)</f>
        <v>0</v>
      </c>
      <c r="BJ789" s="18" t="s">
        <v>87</v>
      </c>
      <c r="BK789" s="198">
        <f>ROUND(I789*H789,2)</f>
        <v>0</v>
      </c>
      <c r="BL789" s="18" t="s">
        <v>154</v>
      </c>
      <c r="BM789" s="197" t="s">
        <v>542</v>
      </c>
    </row>
    <row r="790" spans="1:65" s="13" customFormat="1">
      <c r="B790" s="199"/>
      <c r="C790" s="200"/>
      <c r="D790" s="201" t="s">
        <v>156</v>
      </c>
      <c r="E790" s="202" t="s">
        <v>1</v>
      </c>
      <c r="F790" s="203" t="s">
        <v>236</v>
      </c>
      <c r="G790" s="200"/>
      <c r="H790" s="202" t="s">
        <v>1</v>
      </c>
      <c r="I790" s="204"/>
      <c r="J790" s="200"/>
      <c r="K790" s="200"/>
      <c r="L790" s="205"/>
      <c r="M790" s="206"/>
      <c r="N790" s="207"/>
      <c r="O790" s="207"/>
      <c r="P790" s="207"/>
      <c r="Q790" s="207"/>
      <c r="R790" s="207"/>
      <c r="S790" s="207"/>
      <c r="T790" s="208"/>
      <c r="AT790" s="209" t="s">
        <v>156</v>
      </c>
      <c r="AU790" s="209" t="s">
        <v>89</v>
      </c>
      <c r="AV790" s="13" t="s">
        <v>87</v>
      </c>
      <c r="AW790" s="13" t="s">
        <v>35</v>
      </c>
      <c r="AX790" s="13" t="s">
        <v>79</v>
      </c>
      <c r="AY790" s="209" t="s">
        <v>147</v>
      </c>
    </row>
    <row r="791" spans="1:65" s="13" customFormat="1">
      <c r="B791" s="199"/>
      <c r="C791" s="200"/>
      <c r="D791" s="201" t="s">
        <v>156</v>
      </c>
      <c r="E791" s="202" t="s">
        <v>1</v>
      </c>
      <c r="F791" s="203" t="s">
        <v>237</v>
      </c>
      <c r="G791" s="200"/>
      <c r="H791" s="202" t="s">
        <v>1</v>
      </c>
      <c r="I791" s="204"/>
      <c r="J791" s="200"/>
      <c r="K791" s="200"/>
      <c r="L791" s="205"/>
      <c r="M791" s="206"/>
      <c r="N791" s="207"/>
      <c r="O791" s="207"/>
      <c r="P791" s="207"/>
      <c r="Q791" s="207"/>
      <c r="R791" s="207"/>
      <c r="S791" s="207"/>
      <c r="T791" s="208"/>
      <c r="AT791" s="209" t="s">
        <v>156</v>
      </c>
      <c r="AU791" s="209" t="s">
        <v>89</v>
      </c>
      <c r="AV791" s="13" t="s">
        <v>87</v>
      </c>
      <c r="AW791" s="13" t="s">
        <v>35</v>
      </c>
      <c r="AX791" s="13" t="s">
        <v>79</v>
      </c>
      <c r="AY791" s="209" t="s">
        <v>147</v>
      </c>
    </row>
    <row r="792" spans="1:65" s="14" customFormat="1">
      <c r="B792" s="210"/>
      <c r="C792" s="211"/>
      <c r="D792" s="201" t="s">
        <v>156</v>
      </c>
      <c r="E792" s="212" t="s">
        <v>1</v>
      </c>
      <c r="F792" s="213" t="s">
        <v>238</v>
      </c>
      <c r="G792" s="211"/>
      <c r="H792" s="214">
        <v>4.0049999999999999</v>
      </c>
      <c r="I792" s="215"/>
      <c r="J792" s="211"/>
      <c r="K792" s="211"/>
      <c r="L792" s="216"/>
      <c r="M792" s="217"/>
      <c r="N792" s="218"/>
      <c r="O792" s="218"/>
      <c r="P792" s="218"/>
      <c r="Q792" s="218"/>
      <c r="R792" s="218"/>
      <c r="S792" s="218"/>
      <c r="T792" s="219"/>
      <c r="AT792" s="220" t="s">
        <v>156</v>
      </c>
      <c r="AU792" s="220" t="s">
        <v>89</v>
      </c>
      <c r="AV792" s="14" t="s">
        <v>89</v>
      </c>
      <c r="AW792" s="14" t="s">
        <v>35</v>
      </c>
      <c r="AX792" s="14" t="s">
        <v>79</v>
      </c>
      <c r="AY792" s="220" t="s">
        <v>147</v>
      </c>
    </row>
    <row r="793" spans="1:65" s="14" customFormat="1">
      <c r="B793" s="210"/>
      <c r="C793" s="211"/>
      <c r="D793" s="201" t="s">
        <v>156</v>
      </c>
      <c r="E793" s="212" t="s">
        <v>1</v>
      </c>
      <c r="F793" s="213" t="s">
        <v>239</v>
      </c>
      <c r="G793" s="211"/>
      <c r="H793" s="214">
        <v>2.6030000000000002</v>
      </c>
      <c r="I793" s="215"/>
      <c r="J793" s="211"/>
      <c r="K793" s="211"/>
      <c r="L793" s="216"/>
      <c r="M793" s="217"/>
      <c r="N793" s="218"/>
      <c r="O793" s="218"/>
      <c r="P793" s="218"/>
      <c r="Q793" s="218"/>
      <c r="R793" s="218"/>
      <c r="S793" s="218"/>
      <c r="T793" s="219"/>
      <c r="AT793" s="220" t="s">
        <v>156</v>
      </c>
      <c r="AU793" s="220" t="s">
        <v>89</v>
      </c>
      <c r="AV793" s="14" t="s">
        <v>89</v>
      </c>
      <c r="AW793" s="14" t="s">
        <v>35</v>
      </c>
      <c r="AX793" s="14" t="s">
        <v>79</v>
      </c>
      <c r="AY793" s="220" t="s">
        <v>147</v>
      </c>
    </row>
    <row r="794" spans="1:65" s="14" customFormat="1">
      <c r="B794" s="210"/>
      <c r="C794" s="211"/>
      <c r="D794" s="201" t="s">
        <v>156</v>
      </c>
      <c r="E794" s="212" t="s">
        <v>1</v>
      </c>
      <c r="F794" s="213" t="s">
        <v>240</v>
      </c>
      <c r="G794" s="211"/>
      <c r="H794" s="214">
        <v>4.6980000000000004</v>
      </c>
      <c r="I794" s="215"/>
      <c r="J794" s="211"/>
      <c r="K794" s="211"/>
      <c r="L794" s="216"/>
      <c r="M794" s="217"/>
      <c r="N794" s="218"/>
      <c r="O794" s="218"/>
      <c r="P794" s="218"/>
      <c r="Q794" s="218"/>
      <c r="R794" s="218"/>
      <c r="S794" s="218"/>
      <c r="T794" s="219"/>
      <c r="AT794" s="220" t="s">
        <v>156</v>
      </c>
      <c r="AU794" s="220" t="s">
        <v>89</v>
      </c>
      <c r="AV794" s="14" t="s">
        <v>89</v>
      </c>
      <c r="AW794" s="14" t="s">
        <v>35</v>
      </c>
      <c r="AX794" s="14" t="s">
        <v>79</v>
      </c>
      <c r="AY794" s="220" t="s">
        <v>147</v>
      </c>
    </row>
    <row r="795" spans="1:65" s="13" customFormat="1">
      <c r="B795" s="199"/>
      <c r="C795" s="200"/>
      <c r="D795" s="201" t="s">
        <v>156</v>
      </c>
      <c r="E795" s="202" t="s">
        <v>1</v>
      </c>
      <c r="F795" s="203" t="s">
        <v>241</v>
      </c>
      <c r="G795" s="200"/>
      <c r="H795" s="202" t="s">
        <v>1</v>
      </c>
      <c r="I795" s="204"/>
      <c r="J795" s="200"/>
      <c r="K795" s="200"/>
      <c r="L795" s="205"/>
      <c r="M795" s="206"/>
      <c r="N795" s="207"/>
      <c r="O795" s="207"/>
      <c r="P795" s="207"/>
      <c r="Q795" s="207"/>
      <c r="R795" s="207"/>
      <c r="S795" s="207"/>
      <c r="T795" s="208"/>
      <c r="AT795" s="209" t="s">
        <v>156</v>
      </c>
      <c r="AU795" s="209" t="s">
        <v>89</v>
      </c>
      <c r="AV795" s="13" t="s">
        <v>87</v>
      </c>
      <c r="AW795" s="13" t="s">
        <v>35</v>
      </c>
      <c r="AX795" s="13" t="s">
        <v>79</v>
      </c>
      <c r="AY795" s="209" t="s">
        <v>147</v>
      </c>
    </row>
    <row r="796" spans="1:65" s="14" customFormat="1">
      <c r="B796" s="210"/>
      <c r="C796" s="211"/>
      <c r="D796" s="201" t="s">
        <v>156</v>
      </c>
      <c r="E796" s="212" t="s">
        <v>1</v>
      </c>
      <c r="F796" s="213" t="s">
        <v>242</v>
      </c>
      <c r="G796" s="211"/>
      <c r="H796" s="214">
        <v>4.82</v>
      </c>
      <c r="I796" s="215"/>
      <c r="J796" s="211"/>
      <c r="K796" s="211"/>
      <c r="L796" s="216"/>
      <c r="M796" s="217"/>
      <c r="N796" s="218"/>
      <c r="O796" s="218"/>
      <c r="P796" s="218"/>
      <c r="Q796" s="218"/>
      <c r="R796" s="218"/>
      <c r="S796" s="218"/>
      <c r="T796" s="219"/>
      <c r="AT796" s="220" t="s">
        <v>156</v>
      </c>
      <c r="AU796" s="220" t="s">
        <v>89</v>
      </c>
      <c r="AV796" s="14" t="s">
        <v>89</v>
      </c>
      <c r="AW796" s="14" t="s">
        <v>35</v>
      </c>
      <c r="AX796" s="14" t="s">
        <v>79</v>
      </c>
      <c r="AY796" s="220" t="s">
        <v>147</v>
      </c>
    </row>
    <row r="797" spans="1:65" s="14" customFormat="1">
      <c r="B797" s="210"/>
      <c r="C797" s="211"/>
      <c r="D797" s="201" t="s">
        <v>156</v>
      </c>
      <c r="E797" s="212" t="s">
        <v>1</v>
      </c>
      <c r="F797" s="213" t="s">
        <v>243</v>
      </c>
      <c r="G797" s="211"/>
      <c r="H797" s="214">
        <v>8.6999999999999993</v>
      </c>
      <c r="I797" s="215"/>
      <c r="J797" s="211"/>
      <c r="K797" s="211"/>
      <c r="L797" s="216"/>
      <c r="M797" s="217"/>
      <c r="N797" s="218"/>
      <c r="O797" s="218"/>
      <c r="P797" s="218"/>
      <c r="Q797" s="218"/>
      <c r="R797" s="218"/>
      <c r="S797" s="218"/>
      <c r="T797" s="219"/>
      <c r="AT797" s="220" t="s">
        <v>156</v>
      </c>
      <c r="AU797" s="220" t="s">
        <v>89</v>
      </c>
      <c r="AV797" s="14" t="s">
        <v>89</v>
      </c>
      <c r="AW797" s="14" t="s">
        <v>35</v>
      </c>
      <c r="AX797" s="14" t="s">
        <v>79</v>
      </c>
      <c r="AY797" s="220" t="s">
        <v>147</v>
      </c>
    </row>
    <row r="798" spans="1:65" s="16" customFormat="1">
      <c r="B798" s="232"/>
      <c r="C798" s="233"/>
      <c r="D798" s="201" t="s">
        <v>156</v>
      </c>
      <c r="E798" s="234" t="s">
        <v>1</v>
      </c>
      <c r="F798" s="235" t="s">
        <v>244</v>
      </c>
      <c r="G798" s="233"/>
      <c r="H798" s="236">
        <v>24.826000000000001</v>
      </c>
      <c r="I798" s="237"/>
      <c r="J798" s="233"/>
      <c r="K798" s="233"/>
      <c r="L798" s="238"/>
      <c r="M798" s="239"/>
      <c r="N798" s="240"/>
      <c r="O798" s="240"/>
      <c r="P798" s="240"/>
      <c r="Q798" s="240"/>
      <c r="R798" s="240"/>
      <c r="S798" s="240"/>
      <c r="T798" s="241"/>
      <c r="AT798" s="242" t="s">
        <v>156</v>
      </c>
      <c r="AU798" s="242" t="s">
        <v>89</v>
      </c>
      <c r="AV798" s="16" t="s">
        <v>176</v>
      </c>
      <c r="AW798" s="16" t="s">
        <v>35</v>
      </c>
      <c r="AX798" s="16" t="s">
        <v>79</v>
      </c>
      <c r="AY798" s="242" t="s">
        <v>147</v>
      </c>
    </row>
    <row r="799" spans="1:65" s="13" customFormat="1">
      <c r="B799" s="199"/>
      <c r="C799" s="200"/>
      <c r="D799" s="201" t="s">
        <v>156</v>
      </c>
      <c r="E799" s="202" t="s">
        <v>1</v>
      </c>
      <c r="F799" s="203" t="s">
        <v>245</v>
      </c>
      <c r="G799" s="200"/>
      <c r="H799" s="202" t="s">
        <v>1</v>
      </c>
      <c r="I799" s="204"/>
      <c r="J799" s="200"/>
      <c r="K799" s="200"/>
      <c r="L799" s="205"/>
      <c r="M799" s="206"/>
      <c r="N799" s="207"/>
      <c r="O799" s="207"/>
      <c r="P799" s="207"/>
      <c r="Q799" s="207"/>
      <c r="R799" s="207"/>
      <c r="S799" s="207"/>
      <c r="T799" s="208"/>
      <c r="AT799" s="209" t="s">
        <v>156</v>
      </c>
      <c r="AU799" s="209" t="s">
        <v>89</v>
      </c>
      <c r="AV799" s="13" t="s">
        <v>87</v>
      </c>
      <c r="AW799" s="13" t="s">
        <v>35</v>
      </c>
      <c r="AX799" s="13" t="s">
        <v>79</v>
      </c>
      <c r="AY799" s="209" t="s">
        <v>147</v>
      </c>
    </row>
    <row r="800" spans="1:65" s="13" customFormat="1">
      <c r="B800" s="199"/>
      <c r="C800" s="200"/>
      <c r="D800" s="201" t="s">
        <v>156</v>
      </c>
      <c r="E800" s="202" t="s">
        <v>1</v>
      </c>
      <c r="F800" s="203" t="s">
        <v>158</v>
      </c>
      <c r="G800" s="200"/>
      <c r="H800" s="202" t="s">
        <v>1</v>
      </c>
      <c r="I800" s="204"/>
      <c r="J800" s="200"/>
      <c r="K800" s="200"/>
      <c r="L800" s="205"/>
      <c r="M800" s="206"/>
      <c r="N800" s="207"/>
      <c r="O800" s="207"/>
      <c r="P800" s="207"/>
      <c r="Q800" s="207"/>
      <c r="R800" s="207"/>
      <c r="S800" s="207"/>
      <c r="T800" s="208"/>
      <c r="AT800" s="209" t="s">
        <v>156</v>
      </c>
      <c r="AU800" s="209" t="s">
        <v>89</v>
      </c>
      <c r="AV800" s="13" t="s">
        <v>87</v>
      </c>
      <c r="AW800" s="13" t="s">
        <v>35</v>
      </c>
      <c r="AX800" s="13" t="s">
        <v>79</v>
      </c>
      <c r="AY800" s="209" t="s">
        <v>147</v>
      </c>
    </row>
    <row r="801" spans="2:51" s="13" customFormat="1">
      <c r="B801" s="199"/>
      <c r="C801" s="200"/>
      <c r="D801" s="201" t="s">
        <v>156</v>
      </c>
      <c r="E801" s="202" t="s">
        <v>1</v>
      </c>
      <c r="F801" s="203" t="s">
        <v>246</v>
      </c>
      <c r="G801" s="200"/>
      <c r="H801" s="202" t="s">
        <v>1</v>
      </c>
      <c r="I801" s="204"/>
      <c r="J801" s="200"/>
      <c r="K801" s="200"/>
      <c r="L801" s="205"/>
      <c r="M801" s="206"/>
      <c r="N801" s="207"/>
      <c r="O801" s="207"/>
      <c r="P801" s="207"/>
      <c r="Q801" s="207"/>
      <c r="R801" s="207"/>
      <c r="S801" s="207"/>
      <c r="T801" s="208"/>
      <c r="AT801" s="209" t="s">
        <v>156</v>
      </c>
      <c r="AU801" s="209" t="s">
        <v>89</v>
      </c>
      <c r="AV801" s="13" t="s">
        <v>87</v>
      </c>
      <c r="AW801" s="13" t="s">
        <v>35</v>
      </c>
      <c r="AX801" s="13" t="s">
        <v>79</v>
      </c>
      <c r="AY801" s="209" t="s">
        <v>147</v>
      </c>
    </row>
    <row r="802" spans="2:51" s="14" customFormat="1">
      <c r="B802" s="210"/>
      <c r="C802" s="211"/>
      <c r="D802" s="201" t="s">
        <v>156</v>
      </c>
      <c r="E802" s="212" t="s">
        <v>1</v>
      </c>
      <c r="F802" s="213" t="s">
        <v>247</v>
      </c>
      <c r="G802" s="211"/>
      <c r="H802" s="214">
        <v>11.82</v>
      </c>
      <c r="I802" s="215"/>
      <c r="J802" s="211"/>
      <c r="K802" s="211"/>
      <c r="L802" s="216"/>
      <c r="M802" s="217"/>
      <c r="N802" s="218"/>
      <c r="O802" s="218"/>
      <c r="P802" s="218"/>
      <c r="Q802" s="218"/>
      <c r="R802" s="218"/>
      <c r="S802" s="218"/>
      <c r="T802" s="219"/>
      <c r="AT802" s="220" t="s">
        <v>156</v>
      </c>
      <c r="AU802" s="220" t="s">
        <v>89</v>
      </c>
      <c r="AV802" s="14" t="s">
        <v>89</v>
      </c>
      <c r="AW802" s="14" t="s">
        <v>35</v>
      </c>
      <c r="AX802" s="14" t="s">
        <v>79</v>
      </c>
      <c r="AY802" s="220" t="s">
        <v>147</v>
      </c>
    </row>
    <row r="803" spans="2:51" s="14" customFormat="1">
      <c r="B803" s="210"/>
      <c r="C803" s="211"/>
      <c r="D803" s="201" t="s">
        <v>156</v>
      </c>
      <c r="E803" s="212" t="s">
        <v>1</v>
      </c>
      <c r="F803" s="213" t="s">
        <v>248</v>
      </c>
      <c r="G803" s="211"/>
      <c r="H803" s="214">
        <v>12.18</v>
      </c>
      <c r="I803" s="215"/>
      <c r="J803" s="211"/>
      <c r="K803" s="211"/>
      <c r="L803" s="216"/>
      <c r="M803" s="217"/>
      <c r="N803" s="218"/>
      <c r="O803" s="218"/>
      <c r="P803" s="218"/>
      <c r="Q803" s="218"/>
      <c r="R803" s="218"/>
      <c r="S803" s="218"/>
      <c r="T803" s="219"/>
      <c r="AT803" s="220" t="s">
        <v>156</v>
      </c>
      <c r="AU803" s="220" t="s">
        <v>89</v>
      </c>
      <c r="AV803" s="14" t="s">
        <v>89</v>
      </c>
      <c r="AW803" s="14" t="s">
        <v>35</v>
      </c>
      <c r="AX803" s="14" t="s">
        <v>79</v>
      </c>
      <c r="AY803" s="220" t="s">
        <v>147</v>
      </c>
    </row>
    <row r="804" spans="2:51" s="14" customFormat="1">
      <c r="B804" s="210"/>
      <c r="C804" s="211"/>
      <c r="D804" s="201" t="s">
        <v>156</v>
      </c>
      <c r="E804" s="212" t="s">
        <v>1</v>
      </c>
      <c r="F804" s="213" t="s">
        <v>249</v>
      </c>
      <c r="G804" s="211"/>
      <c r="H804" s="214">
        <v>4.8</v>
      </c>
      <c r="I804" s="215"/>
      <c r="J804" s="211"/>
      <c r="K804" s="211"/>
      <c r="L804" s="216"/>
      <c r="M804" s="217"/>
      <c r="N804" s="218"/>
      <c r="O804" s="218"/>
      <c r="P804" s="218"/>
      <c r="Q804" s="218"/>
      <c r="R804" s="218"/>
      <c r="S804" s="218"/>
      <c r="T804" s="219"/>
      <c r="AT804" s="220" t="s">
        <v>156</v>
      </c>
      <c r="AU804" s="220" t="s">
        <v>89</v>
      </c>
      <c r="AV804" s="14" t="s">
        <v>89</v>
      </c>
      <c r="AW804" s="14" t="s">
        <v>35</v>
      </c>
      <c r="AX804" s="14" t="s">
        <v>79</v>
      </c>
      <c r="AY804" s="220" t="s">
        <v>147</v>
      </c>
    </row>
    <row r="805" spans="2:51" s="14" customFormat="1">
      <c r="B805" s="210"/>
      <c r="C805" s="211"/>
      <c r="D805" s="201" t="s">
        <v>156</v>
      </c>
      <c r="E805" s="212" t="s">
        <v>1</v>
      </c>
      <c r="F805" s="213" t="s">
        <v>250</v>
      </c>
      <c r="G805" s="211"/>
      <c r="H805" s="214">
        <v>2.3969999999999998</v>
      </c>
      <c r="I805" s="215"/>
      <c r="J805" s="211"/>
      <c r="K805" s="211"/>
      <c r="L805" s="216"/>
      <c r="M805" s="217"/>
      <c r="N805" s="218"/>
      <c r="O805" s="218"/>
      <c r="P805" s="218"/>
      <c r="Q805" s="218"/>
      <c r="R805" s="218"/>
      <c r="S805" s="218"/>
      <c r="T805" s="219"/>
      <c r="AT805" s="220" t="s">
        <v>156</v>
      </c>
      <c r="AU805" s="220" t="s">
        <v>89</v>
      </c>
      <c r="AV805" s="14" t="s">
        <v>89</v>
      </c>
      <c r="AW805" s="14" t="s">
        <v>35</v>
      </c>
      <c r="AX805" s="14" t="s">
        <v>79</v>
      </c>
      <c r="AY805" s="220" t="s">
        <v>147</v>
      </c>
    </row>
    <row r="806" spans="2:51" s="14" customFormat="1">
      <c r="B806" s="210"/>
      <c r="C806" s="211"/>
      <c r="D806" s="201" t="s">
        <v>156</v>
      </c>
      <c r="E806" s="212" t="s">
        <v>1</v>
      </c>
      <c r="F806" s="213" t="s">
        <v>251</v>
      </c>
      <c r="G806" s="211"/>
      <c r="H806" s="214">
        <v>2.5419999999999998</v>
      </c>
      <c r="I806" s="215"/>
      <c r="J806" s="211"/>
      <c r="K806" s="211"/>
      <c r="L806" s="216"/>
      <c r="M806" s="217"/>
      <c r="N806" s="218"/>
      <c r="O806" s="218"/>
      <c r="P806" s="218"/>
      <c r="Q806" s="218"/>
      <c r="R806" s="218"/>
      <c r="S806" s="218"/>
      <c r="T806" s="219"/>
      <c r="AT806" s="220" t="s">
        <v>156</v>
      </c>
      <c r="AU806" s="220" t="s">
        <v>89</v>
      </c>
      <c r="AV806" s="14" t="s">
        <v>89</v>
      </c>
      <c r="AW806" s="14" t="s">
        <v>35</v>
      </c>
      <c r="AX806" s="14" t="s">
        <v>79</v>
      </c>
      <c r="AY806" s="220" t="s">
        <v>147</v>
      </c>
    </row>
    <row r="807" spans="2:51" s="16" customFormat="1">
      <c r="B807" s="232"/>
      <c r="C807" s="233"/>
      <c r="D807" s="201" t="s">
        <v>156</v>
      </c>
      <c r="E807" s="234" t="s">
        <v>1</v>
      </c>
      <c r="F807" s="235" t="s">
        <v>244</v>
      </c>
      <c r="G807" s="233"/>
      <c r="H807" s="236">
        <v>33.738999999999997</v>
      </c>
      <c r="I807" s="237"/>
      <c r="J807" s="233"/>
      <c r="K807" s="233"/>
      <c r="L807" s="238"/>
      <c r="M807" s="239"/>
      <c r="N807" s="240"/>
      <c r="O807" s="240"/>
      <c r="P807" s="240"/>
      <c r="Q807" s="240"/>
      <c r="R807" s="240"/>
      <c r="S807" s="240"/>
      <c r="T807" s="241"/>
      <c r="AT807" s="242" t="s">
        <v>156</v>
      </c>
      <c r="AU807" s="242" t="s">
        <v>89</v>
      </c>
      <c r="AV807" s="16" t="s">
        <v>176</v>
      </c>
      <c r="AW807" s="16" t="s">
        <v>35</v>
      </c>
      <c r="AX807" s="16" t="s">
        <v>79</v>
      </c>
      <c r="AY807" s="242" t="s">
        <v>147</v>
      </c>
    </row>
    <row r="808" spans="2:51" s="13" customFormat="1">
      <c r="B808" s="199"/>
      <c r="C808" s="200"/>
      <c r="D808" s="201" t="s">
        <v>156</v>
      </c>
      <c r="E808" s="202" t="s">
        <v>1</v>
      </c>
      <c r="F808" s="203" t="s">
        <v>252</v>
      </c>
      <c r="G808" s="200"/>
      <c r="H808" s="202" t="s">
        <v>1</v>
      </c>
      <c r="I808" s="204"/>
      <c r="J808" s="200"/>
      <c r="K808" s="200"/>
      <c r="L808" s="205"/>
      <c r="M808" s="206"/>
      <c r="N808" s="207"/>
      <c r="O808" s="207"/>
      <c r="P808" s="207"/>
      <c r="Q808" s="207"/>
      <c r="R808" s="207"/>
      <c r="S808" s="207"/>
      <c r="T808" s="208"/>
      <c r="AT808" s="209" t="s">
        <v>156</v>
      </c>
      <c r="AU808" s="209" t="s">
        <v>89</v>
      </c>
      <c r="AV808" s="13" t="s">
        <v>87</v>
      </c>
      <c r="AW808" s="13" t="s">
        <v>35</v>
      </c>
      <c r="AX808" s="13" t="s">
        <v>79</v>
      </c>
      <c r="AY808" s="209" t="s">
        <v>147</v>
      </c>
    </row>
    <row r="809" spans="2:51" s="13" customFormat="1">
      <c r="B809" s="199"/>
      <c r="C809" s="200"/>
      <c r="D809" s="201" t="s">
        <v>156</v>
      </c>
      <c r="E809" s="202" t="s">
        <v>1</v>
      </c>
      <c r="F809" s="203" t="s">
        <v>246</v>
      </c>
      <c r="G809" s="200"/>
      <c r="H809" s="202" t="s">
        <v>1</v>
      </c>
      <c r="I809" s="204"/>
      <c r="J809" s="200"/>
      <c r="K809" s="200"/>
      <c r="L809" s="205"/>
      <c r="M809" s="206"/>
      <c r="N809" s="207"/>
      <c r="O809" s="207"/>
      <c r="P809" s="207"/>
      <c r="Q809" s="207"/>
      <c r="R809" s="207"/>
      <c r="S809" s="207"/>
      <c r="T809" s="208"/>
      <c r="AT809" s="209" t="s">
        <v>156</v>
      </c>
      <c r="AU809" s="209" t="s">
        <v>89</v>
      </c>
      <c r="AV809" s="13" t="s">
        <v>87</v>
      </c>
      <c r="AW809" s="13" t="s">
        <v>35</v>
      </c>
      <c r="AX809" s="13" t="s">
        <v>79</v>
      </c>
      <c r="AY809" s="209" t="s">
        <v>147</v>
      </c>
    </row>
    <row r="810" spans="2:51" s="14" customFormat="1">
      <c r="B810" s="210"/>
      <c r="C810" s="211"/>
      <c r="D810" s="201" t="s">
        <v>156</v>
      </c>
      <c r="E810" s="212" t="s">
        <v>1</v>
      </c>
      <c r="F810" s="213" t="s">
        <v>253</v>
      </c>
      <c r="G810" s="211"/>
      <c r="H810" s="214">
        <v>2.286</v>
      </c>
      <c r="I810" s="215"/>
      <c r="J810" s="211"/>
      <c r="K810" s="211"/>
      <c r="L810" s="216"/>
      <c r="M810" s="217"/>
      <c r="N810" s="218"/>
      <c r="O810" s="218"/>
      <c r="P810" s="218"/>
      <c r="Q810" s="218"/>
      <c r="R810" s="218"/>
      <c r="S810" s="218"/>
      <c r="T810" s="219"/>
      <c r="AT810" s="220" t="s">
        <v>156</v>
      </c>
      <c r="AU810" s="220" t="s">
        <v>89</v>
      </c>
      <c r="AV810" s="14" t="s">
        <v>89</v>
      </c>
      <c r="AW810" s="14" t="s">
        <v>35</v>
      </c>
      <c r="AX810" s="14" t="s">
        <v>79</v>
      </c>
      <c r="AY810" s="220" t="s">
        <v>147</v>
      </c>
    </row>
    <row r="811" spans="2:51" s="14" customFormat="1">
      <c r="B811" s="210"/>
      <c r="C811" s="211"/>
      <c r="D811" s="201" t="s">
        <v>156</v>
      </c>
      <c r="E811" s="212" t="s">
        <v>1</v>
      </c>
      <c r="F811" s="213" t="s">
        <v>254</v>
      </c>
      <c r="G811" s="211"/>
      <c r="H811" s="214">
        <v>7.1820000000000004</v>
      </c>
      <c r="I811" s="215"/>
      <c r="J811" s="211"/>
      <c r="K811" s="211"/>
      <c r="L811" s="216"/>
      <c r="M811" s="217"/>
      <c r="N811" s="218"/>
      <c r="O811" s="218"/>
      <c r="P811" s="218"/>
      <c r="Q811" s="218"/>
      <c r="R811" s="218"/>
      <c r="S811" s="218"/>
      <c r="T811" s="219"/>
      <c r="AT811" s="220" t="s">
        <v>156</v>
      </c>
      <c r="AU811" s="220" t="s">
        <v>89</v>
      </c>
      <c r="AV811" s="14" t="s">
        <v>89</v>
      </c>
      <c r="AW811" s="14" t="s">
        <v>35</v>
      </c>
      <c r="AX811" s="14" t="s">
        <v>79</v>
      </c>
      <c r="AY811" s="220" t="s">
        <v>147</v>
      </c>
    </row>
    <row r="812" spans="2:51" s="14" customFormat="1">
      <c r="B812" s="210"/>
      <c r="C812" s="211"/>
      <c r="D812" s="201" t="s">
        <v>156</v>
      </c>
      <c r="E812" s="212" t="s">
        <v>1</v>
      </c>
      <c r="F812" s="213" t="s">
        <v>255</v>
      </c>
      <c r="G812" s="211"/>
      <c r="H812" s="214">
        <v>7.1639999999999997</v>
      </c>
      <c r="I812" s="215"/>
      <c r="J812" s="211"/>
      <c r="K812" s="211"/>
      <c r="L812" s="216"/>
      <c r="M812" s="217"/>
      <c r="N812" s="218"/>
      <c r="O812" s="218"/>
      <c r="P812" s="218"/>
      <c r="Q812" s="218"/>
      <c r="R812" s="218"/>
      <c r="S812" s="218"/>
      <c r="T812" s="219"/>
      <c r="AT812" s="220" t="s">
        <v>156</v>
      </c>
      <c r="AU812" s="220" t="s">
        <v>89</v>
      </c>
      <c r="AV812" s="14" t="s">
        <v>89</v>
      </c>
      <c r="AW812" s="14" t="s">
        <v>35</v>
      </c>
      <c r="AX812" s="14" t="s">
        <v>79</v>
      </c>
      <c r="AY812" s="220" t="s">
        <v>147</v>
      </c>
    </row>
    <row r="813" spans="2:51" s="14" customFormat="1">
      <c r="B813" s="210"/>
      <c r="C813" s="211"/>
      <c r="D813" s="201" t="s">
        <v>156</v>
      </c>
      <c r="E813" s="212" t="s">
        <v>1</v>
      </c>
      <c r="F813" s="213" t="s">
        <v>256</v>
      </c>
      <c r="G813" s="211"/>
      <c r="H813" s="214">
        <v>2.16</v>
      </c>
      <c r="I813" s="215"/>
      <c r="J813" s="211"/>
      <c r="K813" s="211"/>
      <c r="L813" s="216"/>
      <c r="M813" s="217"/>
      <c r="N813" s="218"/>
      <c r="O813" s="218"/>
      <c r="P813" s="218"/>
      <c r="Q813" s="218"/>
      <c r="R813" s="218"/>
      <c r="S813" s="218"/>
      <c r="T813" s="219"/>
      <c r="AT813" s="220" t="s">
        <v>156</v>
      </c>
      <c r="AU813" s="220" t="s">
        <v>89</v>
      </c>
      <c r="AV813" s="14" t="s">
        <v>89</v>
      </c>
      <c r="AW813" s="14" t="s">
        <v>35</v>
      </c>
      <c r="AX813" s="14" t="s">
        <v>79</v>
      </c>
      <c r="AY813" s="220" t="s">
        <v>147</v>
      </c>
    </row>
    <row r="814" spans="2:51" s="16" customFormat="1">
      <c r="B814" s="232"/>
      <c r="C814" s="233"/>
      <c r="D814" s="201" t="s">
        <v>156</v>
      </c>
      <c r="E814" s="234" t="s">
        <v>1</v>
      </c>
      <c r="F814" s="235" t="s">
        <v>244</v>
      </c>
      <c r="G814" s="233"/>
      <c r="H814" s="236">
        <v>18.791999999999998</v>
      </c>
      <c r="I814" s="237"/>
      <c r="J814" s="233"/>
      <c r="K814" s="233"/>
      <c r="L814" s="238"/>
      <c r="M814" s="239"/>
      <c r="N814" s="240"/>
      <c r="O814" s="240"/>
      <c r="P814" s="240"/>
      <c r="Q814" s="240"/>
      <c r="R814" s="240"/>
      <c r="S814" s="240"/>
      <c r="T814" s="241"/>
      <c r="AT814" s="242" t="s">
        <v>156</v>
      </c>
      <c r="AU814" s="242" t="s">
        <v>89</v>
      </c>
      <c r="AV814" s="16" t="s">
        <v>176</v>
      </c>
      <c r="AW814" s="16" t="s">
        <v>35</v>
      </c>
      <c r="AX814" s="16" t="s">
        <v>79</v>
      </c>
      <c r="AY814" s="242" t="s">
        <v>147</v>
      </c>
    </row>
    <row r="815" spans="2:51" s="13" customFormat="1">
      <c r="B815" s="199"/>
      <c r="C815" s="200"/>
      <c r="D815" s="201" t="s">
        <v>156</v>
      </c>
      <c r="E815" s="202" t="s">
        <v>1</v>
      </c>
      <c r="F815" s="203" t="s">
        <v>162</v>
      </c>
      <c r="G815" s="200"/>
      <c r="H815" s="202" t="s">
        <v>1</v>
      </c>
      <c r="I815" s="204"/>
      <c r="J815" s="200"/>
      <c r="K815" s="200"/>
      <c r="L815" s="205"/>
      <c r="M815" s="206"/>
      <c r="N815" s="207"/>
      <c r="O815" s="207"/>
      <c r="P815" s="207"/>
      <c r="Q815" s="207"/>
      <c r="R815" s="207"/>
      <c r="S815" s="207"/>
      <c r="T815" s="208"/>
      <c r="AT815" s="209" t="s">
        <v>156</v>
      </c>
      <c r="AU815" s="209" t="s">
        <v>89</v>
      </c>
      <c r="AV815" s="13" t="s">
        <v>87</v>
      </c>
      <c r="AW815" s="13" t="s">
        <v>35</v>
      </c>
      <c r="AX815" s="13" t="s">
        <v>79</v>
      </c>
      <c r="AY815" s="209" t="s">
        <v>147</v>
      </c>
    </row>
    <row r="816" spans="2:51" s="13" customFormat="1">
      <c r="B816" s="199"/>
      <c r="C816" s="200"/>
      <c r="D816" s="201" t="s">
        <v>156</v>
      </c>
      <c r="E816" s="202" t="s">
        <v>1</v>
      </c>
      <c r="F816" s="203" t="s">
        <v>257</v>
      </c>
      <c r="G816" s="200"/>
      <c r="H816" s="202" t="s">
        <v>1</v>
      </c>
      <c r="I816" s="204"/>
      <c r="J816" s="200"/>
      <c r="K816" s="200"/>
      <c r="L816" s="205"/>
      <c r="M816" s="206"/>
      <c r="N816" s="207"/>
      <c r="O816" s="207"/>
      <c r="P816" s="207"/>
      <c r="Q816" s="207"/>
      <c r="R816" s="207"/>
      <c r="S816" s="207"/>
      <c r="T816" s="208"/>
      <c r="AT816" s="209" t="s">
        <v>156</v>
      </c>
      <c r="AU816" s="209" t="s">
        <v>89</v>
      </c>
      <c r="AV816" s="13" t="s">
        <v>87</v>
      </c>
      <c r="AW816" s="13" t="s">
        <v>35</v>
      </c>
      <c r="AX816" s="13" t="s">
        <v>79</v>
      </c>
      <c r="AY816" s="209" t="s">
        <v>147</v>
      </c>
    </row>
    <row r="817" spans="2:51" s="14" customFormat="1">
      <c r="B817" s="210"/>
      <c r="C817" s="211"/>
      <c r="D817" s="201" t="s">
        <v>156</v>
      </c>
      <c r="E817" s="212" t="s">
        <v>1</v>
      </c>
      <c r="F817" s="213" t="s">
        <v>258</v>
      </c>
      <c r="G817" s="211"/>
      <c r="H817" s="214">
        <v>1.1399999999999999</v>
      </c>
      <c r="I817" s="215"/>
      <c r="J817" s="211"/>
      <c r="K817" s="211"/>
      <c r="L817" s="216"/>
      <c r="M817" s="217"/>
      <c r="N817" s="218"/>
      <c r="O817" s="218"/>
      <c r="P817" s="218"/>
      <c r="Q817" s="218"/>
      <c r="R817" s="218"/>
      <c r="S817" s="218"/>
      <c r="T817" s="219"/>
      <c r="AT817" s="220" t="s">
        <v>156</v>
      </c>
      <c r="AU817" s="220" t="s">
        <v>89</v>
      </c>
      <c r="AV817" s="14" t="s">
        <v>89</v>
      </c>
      <c r="AW817" s="14" t="s">
        <v>35</v>
      </c>
      <c r="AX817" s="14" t="s">
        <v>79</v>
      </c>
      <c r="AY817" s="220" t="s">
        <v>147</v>
      </c>
    </row>
    <row r="818" spans="2:51" s="14" customFormat="1">
      <c r="B818" s="210"/>
      <c r="C818" s="211"/>
      <c r="D818" s="201" t="s">
        <v>156</v>
      </c>
      <c r="E818" s="212" t="s">
        <v>1</v>
      </c>
      <c r="F818" s="213" t="s">
        <v>259</v>
      </c>
      <c r="G818" s="211"/>
      <c r="H818" s="214">
        <v>1.34</v>
      </c>
      <c r="I818" s="215"/>
      <c r="J818" s="211"/>
      <c r="K818" s="211"/>
      <c r="L818" s="216"/>
      <c r="M818" s="217"/>
      <c r="N818" s="218"/>
      <c r="O818" s="218"/>
      <c r="P818" s="218"/>
      <c r="Q818" s="218"/>
      <c r="R818" s="218"/>
      <c r="S818" s="218"/>
      <c r="T818" s="219"/>
      <c r="AT818" s="220" t="s">
        <v>156</v>
      </c>
      <c r="AU818" s="220" t="s">
        <v>89</v>
      </c>
      <c r="AV818" s="14" t="s">
        <v>89</v>
      </c>
      <c r="AW818" s="14" t="s">
        <v>35</v>
      </c>
      <c r="AX818" s="14" t="s">
        <v>79</v>
      </c>
      <c r="AY818" s="220" t="s">
        <v>147</v>
      </c>
    </row>
    <row r="819" spans="2:51" s="16" customFormat="1">
      <c r="B819" s="232"/>
      <c r="C819" s="233"/>
      <c r="D819" s="201" t="s">
        <v>156</v>
      </c>
      <c r="E819" s="234" t="s">
        <v>1</v>
      </c>
      <c r="F819" s="235" t="s">
        <v>244</v>
      </c>
      <c r="G819" s="233"/>
      <c r="H819" s="236">
        <v>2.48</v>
      </c>
      <c r="I819" s="237"/>
      <c r="J819" s="233"/>
      <c r="K819" s="233"/>
      <c r="L819" s="238"/>
      <c r="M819" s="239"/>
      <c r="N819" s="240"/>
      <c r="O819" s="240"/>
      <c r="P819" s="240"/>
      <c r="Q819" s="240"/>
      <c r="R819" s="240"/>
      <c r="S819" s="240"/>
      <c r="T819" s="241"/>
      <c r="AT819" s="242" t="s">
        <v>156</v>
      </c>
      <c r="AU819" s="242" t="s">
        <v>89</v>
      </c>
      <c r="AV819" s="16" t="s">
        <v>176</v>
      </c>
      <c r="AW819" s="16" t="s">
        <v>35</v>
      </c>
      <c r="AX819" s="16" t="s">
        <v>79</v>
      </c>
      <c r="AY819" s="242" t="s">
        <v>147</v>
      </c>
    </row>
    <row r="820" spans="2:51" s="13" customFormat="1">
      <c r="B820" s="199"/>
      <c r="C820" s="200"/>
      <c r="D820" s="201" t="s">
        <v>156</v>
      </c>
      <c r="E820" s="202" t="s">
        <v>1</v>
      </c>
      <c r="F820" s="203" t="s">
        <v>164</v>
      </c>
      <c r="G820" s="200"/>
      <c r="H820" s="202" t="s">
        <v>1</v>
      </c>
      <c r="I820" s="204"/>
      <c r="J820" s="200"/>
      <c r="K820" s="200"/>
      <c r="L820" s="205"/>
      <c r="M820" s="206"/>
      <c r="N820" s="207"/>
      <c r="O820" s="207"/>
      <c r="P820" s="207"/>
      <c r="Q820" s="207"/>
      <c r="R820" s="207"/>
      <c r="S820" s="207"/>
      <c r="T820" s="208"/>
      <c r="AT820" s="209" t="s">
        <v>156</v>
      </c>
      <c r="AU820" s="209" t="s">
        <v>89</v>
      </c>
      <c r="AV820" s="13" t="s">
        <v>87</v>
      </c>
      <c r="AW820" s="13" t="s">
        <v>35</v>
      </c>
      <c r="AX820" s="13" t="s">
        <v>79</v>
      </c>
      <c r="AY820" s="209" t="s">
        <v>147</v>
      </c>
    </row>
    <row r="821" spans="2:51" s="13" customFormat="1">
      <c r="B821" s="199"/>
      <c r="C821" s="200"/>
      <c r="D821" s="201" t="s">
        <v>156</v>
      </c>
      <c r="E821" s="202" t="s">
        <v>1</v>
      </c>
      <c r="F821" s="203" t="s">
        <v>257</v>
      </c>
      <c r="G821" s="200"/>
      <c r="H821" s="202" t="s">
        <v>1</v>
      </c>
      <c r="I821" s="204"/>
      <c r="J821" s="200"/>
      <c r="K821" s="200"/>
      <c r="L821" s="205"/>
      <c r="M821" s="206"/>
      <c r="N821" s="207"/>
      <c r="O821" s="207"/>
      <c r="P821" s="207"/>
      <c r="Q821" s="207"/>
      <c r="R821" s="207"/>
      <c r="S821" s="207"/>
      <c r="T821" s="208"/>
      <c r="AT821" s="209" t="s">
        <v>156</v>
      </c>
      <c r="AU821" s="209" t="s">
        <v>89</v>
      </c>
      <c r="AV821" s="13" t="s">
        <v>87</v>
      </c>
      <c r="AW821" s="13" t="s">
        <v>35</v>
      </c>
      <c r="AX821" s="13" t="s">
        <v>79</v>
      </c>
      <c r="AY821" s="209" t="s">
        <v>147</v>
      </c>
    </row>
    <row r="822" spans="2:51" s="14" customFormat="1">
      <c r="B822" s="210"/>
      <c r="C822" s="211"/>
      <c r="D822" s="201" t="s">
        <v>156</v>
      </c>
      <c r="E822" s="212" t="s">
        <v>1</v>
      </c>
      <c r="F822" s="213" t="s">
        <v>260</v>
      </c>
      <c r="G822" s="211"/>
      <c r="H822" s="214">
        <v>1.194</v>
      </c>
      <c r="I822" s="215"/>
      <c r="J822" s="211"/>
      <c r="K822" s="211"/>
      <c r="L822" s="216"/>
      <c r="M822" s="217"/>
      <c r="N822" s="218"/>
      <c r="O822" s="218"/>
      <c r="P822" s="218"/>
      <c r="Q822" s="218"/>
      <c r="R822" s="218"/>
      <c r="S822" s="218"/>
      <c r="T822" s="219"/>
      <c r="AT822" s="220" t="s">
        <v>156</v>
      </c>
      <c r="AU822" s="220" t="s">
        <v>89</v>
      </c>
      <c r="AV822" s="14" t="s">
        <v>89</v>
      </c>
      <c r="AW822" s="14" t="s">
        <v>35</v>
      </c>
      <c r="AX822" s="14" t="s">
        <v>79</v>
      </c>
      <c r="AY822" s="220" t="s">
        <v>147</v>
      </c>
    </row>
    <row r="823" spans="2:51" s="14" customFormat="1">
      <c r="B823" s="210"/>
      <c r="C823" s="211"/>
      <c r="D823" s="201" t="s">
        <v>156</v>
      </c>
      <c r="E823" s="212" t="s">
        <v>1</v>
      </c>
      <c r="F823" s="213" t="s">
        <v>261</v>
      </c>
      <c r="G823" s="211"/>
      <c r="H823" s="214">
        <v>2.2719999999999998</v>
      </c>
      <c r="I823" s="215"/>
      <c r="J823" s="211"/>
      <c r="K823" s="211"/>
      <c r="L823" s="216"/>
      <c r="M823" s="217"/>
      <c r="N823" s="218"/>
      <c r="O823" s="218"/>
      <c r="P823" s="218"/>
      <c r="Q823" s="218"/>
      <c r="R823" s="218"/>
      <c r="S823" s="218"/>
      <c r="T823" s="219"/>
      <c r="AT823" s="220" t="s">
        <v>156</v>
      </c>
      <c r="AU823" s="220" t="s">
        <v>89</v>
      </c>
      <c r="AV823" s="14" t="s">
        <v>89</v>
      </c>
      <c r="AW823" s="14" t="s">
        <v>35</v>
      </c>
      <c r="AX823" s="14" t="s">
        <v>79</v>
      </c>
      <c r="AY823" s="220" t="s">
        <v>147</v>
      </c>
    </row>
    <row r="824" spans="2:51" s="14" customFormat="1">
      <c r="B824" s="210"/>
      <c r="C824" s="211"/>
      <c r="D824" s="201" t="s">
        <v>156</v>
      </c>
      <c r="E824" s="212" t="s">
        <v>1</v>
      </c>
      <c r="F824" s="213" t="s">
        <v>262</v>
      </c>
      <c r="G824" s="211"/>
      <c r="H824" s="214">
        <v>1.1759999999999999</v>
      </c>
      <c r="I824" s="215"/>
      <c r="J824" s="211"/>
      <c r="K824" s="211"/>
      <c r="L824" s="216"/>
      <c r="M824" s="217"/>
      <c r="N824" s="218"/>
      <c r="O824" s="218"/>
      <c r="P824" s="218"/>
      <c r="Q824" s="218"/>
      <c r="R824" s="218"/>
      <c r="S824" s="218"/>
      <c r="T824" s="219"/>
      <c r="AT824" s="220" t="s">
        <v>156</v>
      </c>
      <c r="AU824" s="220" t="s">
        <v>89</v>
      </c>
      <c r="AV824" s="14" t="s">
        <v>89</v>
      </c>
      <c r="AW824" s="14" t="s">
        <v>35</v>
      </c>
      <c r="AX824" s="14" t="s">
        <v>79</v>
      </c>
      <c r="AY824" s="220" t="s">
        <v>147</v>
      </c>
    </row>
    <row r="825" spans="2:51" s="14" customFormat="1">
      <c r="B825" s="210"/>
      <c r="C825" s="211"/>
      <c r="D825" s="201" t="s">
        <v>156</v>
      </c>
      <c r="E825" s="212" t="s">
        <v>1</v>
      </c>
      <c r="F825" s="213" t="s">
        <v>263</v>
      </c>
      <c r="G825" s="211"/>
      <c r="H825" s="214">
        <v>1.24</v>
      </c>
      <c r="I825" s="215"/>
      <c r="J825" s="211"/>
      <c r="K825" s="211"/>
      <c r="L825" s="216"/>
      <c r="M825" s="217"/>
      <c r="N825" s="218"/>
      <c r="O825" s="218"/>
      <c r="P825" s="218"/>
      <c r="Q825" s="218"/>
      <c r="R825" s="218"/>
      <c r="S825" s="218"/>
      <c r="T825" s="219"/>
      <c r="AT825" s="220" t="s">
        <v>156</v>
      </c>
      <c r="AU825" s="220" t="s">
        <v>89</v>
      </c>
      <c r="AV825" s="14" t="s">
        <v>89</v>
      </c>
      <c r="AW825" s="14" t="s">
        <v>35</v>
      </c>
      <c r="AX825" s="14" t="s">
        <v>79</v>
      </c>
      <c r="AY825" s="220" t="s">
        <v>147</v>
      </c>
    </row>
    <row r="826" spans="2:51" s="14" customFormat="1">
      <c r="B826" s="210"/>
      <c r="C826" s="211"/>
      <c r="D826" s="201" t="s">
        <v>156</v>
      </c>
      <c r="E826" s="212" t="s">
        <v>1</v>
      </c>
      <c r="F826" s="213" t="s">
        <v>264</v>
      </c>
      <c r="G826" s="211"/>
      <c r="H826" s="214">
        <v>0.63</v>
      </c>
      <c r="I826" s="215"/>
      <c r="J826" s="211"/>
      <c r="K826" s="211"/>
      <c r="L826" s="216"/>
      <c r="M826" s="217"/>
      <c r="N826" s="218"/>
      <c r="O826" s="218"/>
      <c r="P826" s="218"/>
      <c r="Q826" s="218"/>
      <c r="R826" s="218"/>
      <c r="S826" s="218"/>
      <c r="T826" s="219"/>
      <c r="AT826" s="220" t="s">
        <v>156</v>
      </c>
      <c r="AU826" s="220" t="s">
        <v>89</v>
      </c>
      <c r="AV826" s="14" t="s">
        <v>89</v>
      </c>
      <c r="AW826" s="14" t="s">
        <v>35</v>
      </c>
      <c r="AX826" s="14" t="s">
        <v>79</v>
      </c>
      <c r="AY826" s="220" t="s">
        <v>147</v>
      </c>
    </row>
    <row r="827" spans="2:51" s="14" customFormat="1">
      <c r="B827" s="210"/>
      <c r="C827" s="211"/>
      <c r="D827" s="201" t="s">
        <v>156</v>
      </c>
      <c r="E827" s="212" t="s">
        <v>1</v>
      </c>
      <c r="F827" s="213" t="s">
        <v>265</v>
      </c>
      <c r="G827" s="211"/>
      <c r="H827" s="214">
        <v>1.0820000000000001</v>
      </c>
      <c r="I827" s="215"/>
      <c r="J827" s="211"/>
      <c r="K827" s="211"/>
      <c r="L827" s="216"/>
      <c r="M827" s="217"/>
      <c r="N827" s="218"/>
      <c r="O827" s="218"/>
      <c r="P827" s="218"/>
      <c r="Q827" s="218"/>
      <c r="R827" s="218"/>
      <c r="S827" s="218"/>
      <c r="T827" s="219"/>
      <c r="AT827" s="220" t="s">
        <v>156</v>
      </c>
      <c r="AU827" s="220" t="s">
        <v>89</v>
      </c>
      <c r="AV827" s="14" t="s">
        <v>89</v>
      </c>
      <c r="AW827" s="14" t="s">
        <v>35</v>
      </c>
      <c r="AX827" s="14" t="s">
        <v>79</v>
      </c>
      <c r="AY827" s="220" t="s">
        <v>147</v>
      </c>
    </row>
    <row r="828" spans="2:51" s="16" customFormat="1">
      <c r="B828" s="232"/>
      <c r="C828" s="233"/>
      <c r="D828" s="201" t="s">
        <v>156</v>
      </c>
      <c r="E828" s="234" t="s">
        <v>1</v>
      </c>
      <c r="F828" s="235" t="s">
        <v>244</v>
      </c>
      <c r="G828" s="233"/>
      <c r="H828" s="236">
        <v>7.5939999999999994</v>
      </c>
      <c r="I828" s="237"/>
      <c r="J828" s="233"/>
      <c r="K828" s="233"/>
      <c r="L828" s="238"/>
      <c r="M828" s="239"/>
      <c r="N828" s="240"/>
      <c r="O828" s="240"/>
      <c r="P828" s="240"/>
      <c r="Q828" s="240"/>
      <c r="R828" s="240"/>
      <c r="S828" s="240"/>
      <c r="T828" s="241"/>
      <c r="AT828" s="242" t="s">
        <v>156</v>
      </c>
      <c r="AU828" s="242" t="s">
        <v>89</v>
      </c>
      <c r="AV828" s="16" t="s">
        <v>176</v>
      </c>
      <c r="AW828" s="16" t="s">
        <v>35</v>
      </c>
      <c r="AX828" s="16" t="s">
        <v>79</v>
      </c>
      <c r="AY828" s="242" t="s">
        <v>147</v>
      </c>
    </row>
    <row r="829" spans="2:51" s="13" customFormat="1">
      <c r="B829" s="199"/>
      <c r="C829" s="200"/>
      <c r="D829" s="201" t="s">
        <v>156</v>
      </c>
      <c r="E829" s="202" t="s">
        <v>1</v>
      </c>
      <c r="F829" s="203" t="s">
        <v>266</v>
      </c>
      <c r="G829" s="200"/>
      <c r="H829" s="202" t="s">
        <v>1</v>
      </c>
      <c r="I829" s="204"/>
      <c r="J829" s="200"/>
      <c r="K829" s="200"/>
      <c r="L829" s="205"/>
      <c r="M829" s="206"/>
      <c r="N829" s="207"/>
      <c r="O829" s="207"/>
      <c r="P829" s="207"/>
      <c r="Q829" s="207"/>
      <c r="R829" s="207"/>
      <c r="S829" s="207"/>
      <c r="T829" s="208"/>
      <c r="AT829" s="209" t="s">
        <v>156</v>
      </c>
      <c r="AU829" s="209" t="s">
        <v>89</v>
      </c>
      <c r="AV829" s="13" t="s">
        <v>87</v>
      </c>
      <c r="AW829" s="13" t="s">
        <v>35</v>
      </c>
      <c r="AX829" s="13" t="s">
        <v>79</v>
      </c>
      <c r="AY829" s="209" t="s">
        <v>147</v>
      </c>
    </row>
    <row r="830" spans="2:51" s="13" customFormat="1">
      <c r="B830" s="199"/>
      <c r="C830" s="200"/>
      <c r="D830" s="201" t="s">
        <v>156</v>
      </c>
      <c r="E830" s="202" t="s">
        <v>1</v>
      </c>
      <c r="F830" s="203" t="s">
        <v>158</v>
      </c>
      <c r="G830" s="200"/>
      <c r="H830" s="202" t="s">
        <v>1</v>
      </c>
      <c r="I830" s="204"/>
      <c r="J830" s="200"/>
      <c r="K830" s="200"/>
      <c r="L830" s="205"/>
      <c r="M830" s="206"/>
      <c r="N830" s="207"/>
      <c r="O830" s="207"/>
      <c r="P830" s="207"/>
      <c r="Q830" s="207"/>
      <c r="R830" s="207"/>
      <c r="S830" s="207"/>
      <c r="T830" s="208"/>
      <c r="AT830" s="209" t="s">
        <v>156</v>
      </c>
      <c r="AU830" s="209" t="s">
        <v>89</v>
      </c>
      <c r="AV830" s="13" t="s">
        <v>87</v>
      </c>
      <c r="AW830" s="13" t="s">
        <v>35</v>
      </c>
      <c r="AX830" s="13" t="s">
        <v>79</v>
      </c>
      <c r="AY830" s="209" t="s">
        <v>147</v>
      </c>
    </row>
    <row r="831" spans="2:51" s="13" customFormat="1">
      <c r="B831" s="199"/>
      <c r="C831" s="200"/>
      <c r="D831" s="201" t="s">
        <v>156</v>
      </c>
      <c r="E831" s="202" t="s">
        <v>1</v>
      </c>
      <c r="F831" s="203" t="s">
        <v>246</v>
      </c>
      <c r="G831" s="200"/>
      <c r="H831" s="202" t="s">
        <v>1</v>
      </c>
      <c r="I831" s="204"/>
      <c r="J831" s="200"/>
      <c r="K831" s="200"/>
      <c r="L831" s="205"/>
      <c r="M831" s="206"/>
      <c r="N831" s="207"/>
      <c r="O831" s="207"/>
      <c r="P831" s="207"/>
      <c r="Q831" s="207"/>
      <c r="R831" s="207"/>
      <c r="S831" s="207"/>
      <c r="T831" s="208"/>
      <c r="AT831" s="209" t="s">
        <v>156</v>
      </c>
      <c r="AU831" s="209" t="s">
        <v>89</v>
      </c>
      <c r="AV831" s="13" t="s">
        <v>87</v>
      </c>
      <c r="AW831" s="13" t="s">
        <v>35</v>
      </c>
      <c r="AX831" s="13" t="s">
        <v>79</v>
      </c>
      <c r="AY831" s="209" t="s">
        <v>147</v>
      </c>
    </row>
    <row r="832" spans="2:51" s="14" customFormat="1">
      <c r="B832" s="210"/>
      <c r="C832" s="211"/>
      <c r="D832" s="201" t="s">
        <v>156</v>
      </c>
      <c r="E832" s="212" t="s">
        <v>1</v>
      </c>
      <c r="F832" s="213" t="s">
        <v>267</v>
      </c>
      <c r="G832" s="211"/>
      <c r="H832" s="214">
        <v>156</v>
      </c>
      <c r="I832" s="215"/>
      <c r="J832" s="211"/>
      <c r="K832" s="211"/>
      <c r="L832" s="216"/>
      <c r="M832" s="217"/>
      <c r="N832" s="218"/>
      <c r="O832" s="218"/>
      <c r="P832" s="218"/>
      <c r="Q832" s="218"/>
      <c r="R832" s="218"/>
      <c r="S832" s="218"/>
      <c r="T832" s="219"/>
      <c r="AT832" s="220" t="s">
        <v>156</v>
      </c>
      <c r="AU832" s="220" t="s">
        <v>89</v>
      </c>
      <c r="AV832" s="14" t="s">
        <v>89</v>
      </c>
      <c r="AW832" s="14" t="s">
        <v>35</v>
      </c>
      <c r="AX832" s="14" t="s">
        <v>79</v>
      </c>
      <c r="AY832" s="220" t="s">
        <v>147</v>
      </c>
    </row>
    <row r="833" spans="2:51" s="14" customFormat="1">
      <c r="B833" s="210"/>
      <c r="C833" s="211"/>
      <c r="D833" s="201" t="s">
        <v>156</v>
      </c>
      <c r="E833" s="212" t="s">
        <v>1</v>
      </c>
      <c r="F833" s="213" t="s">
        <v>268</v>
      </c>
      <c r="G833" s="211"/>
      <c r="H833" s="214">
        <v>-11.555999999999999</v>
      </c>
      <c r="I833" s="215"/>
      <c r="J833" s="211"/>
      <c r="K833" s="211"/>
      <c r="L833" s="216"/>
      <c r="M833" s="217"/>
      <c r="N833" s="218"/>
      <c r="O833" s="218"/>
      <c r="P833" s="218"/>
      <c r="Q833" s="218"/>
      <c r="R833" s="218"/>
      <c r="S833" s="218"/>
      <c r="T833" s="219"/>
      <c r="AT833" s="220" t="s">
        <v>156</v>
      </c>
      <c r="AU833" s="220" t="s">
        <v>89</v>
      </c>
      <c r="AV833" s="14" t="s">
        <v>89</v>
      </c>
      <c r="AW833" s="14" t="s">
        <v>35</v>
      </c>
      <c r="AX833" s="14" t="s">
        <v>79</v>
      </c>
      <c r="AY833" s="220" t="s">
        <v>147</v>
      </c>
    </row>
    <row r="834" spans="2:51" s="14" customFormat="1">
      <c r="B834" s="210"/>
      <c r="C834" s="211"/>
      <c r="D834" s="201" t="s">
        <v>156</v>
      </c>
      <c r="E834" s="212" t="s">
        <v>1</v>
      </c>
      <c r="F834" s="213" t="s">
        <v>269</v>
      </c>
      <c r="G834" s="211"/>
      <c r="H834" s="214">
        <v>-12.175000000000001</v>
      </c>
      <c r="I834" s="215"/>
      <c r="J834" s="211"/>
      <c r="K834" s="211"/>
      <c r="L834" s="216"/>
      <c r="M834" s="217"/>
      <c r="N834" s="218"/>
      <c r="O834" s="218"/>
      <c r="P834" s="218"/>
      <c r="Q834" s="218"/>
      <c r="R834" s="218"/>
      <c r="S834" s="218"/>
      <c r="T834" s="219"/>
      <c r="AT834" s="220" t="s">
        <v>156</v>
      </c>
      <c r="AU834" s="220" t="s">
        <v>89</v>
      </c>
      <c r="AV834" s="14" t="s">
        <v>89</v>
      </c>
      <c r="AW834" s="14" t="s">
        <v>35</v>
      </c>
      <c r="AX834" s="14" t="s">
        <v>79</v>
      </c>
      <c r="AY834" s="220" t="s">
        <v>147</v>
      </c>
    </row>
    <row r="835" spans="2:51" s="14" customFormat="1">
      <c r="B835" s="210"/>
      <c r="C835" s="211"/>
      <c r="D835" s="201" t="s">
        <v>156</v>
      </c>
      <c r="E835" s="212" t="s">
        <v>1</v>
      </c>
      <c r="F835" s="213" t="s">
        <v>270</v>
      </c>
      <c r="G835" s="211"/>
      <c r="H835" s="214">
        <v>-11.88</v>
      </c>
      <c r="I835" s="215"/>
      <c r="J835" s="211"/>
      <c r="K835" s="211"/>
      <c r="L835" s="216"/>
      <c r="M835" s="217"/>
      <c r="N835" s="218"/>
      <c r="O835" s="218"/>
      <c r="P835" s="218"/>
      <c r="Q835" s="218"/>
      <c r="R835" s="218"/>
      <c r="S835" s="218"/>
      <c r="T835" s="219"/>
      <c r="AT835" s="220" t="s">
        <v>156</v>
      </c>
      <c r="AU835" s="220" t="s">
        <v>89</v>
      </c>
      <c r="AV835" s="14" t="s">
        <v>89</v>
      </c>
      <c r="AW835" s="14" t="s">
        <v>35</v>
      </c>
      <c r="AX835" s="14" t="s">
        <v>79</v>
      </c>
      <c r="AY835" s="220" t="s">
        <v>147</v>
      </c>
    </row>
    <row r="836" spans="2:51" s="14" customFormat="1">
      <c r="B836" s="210"/>
      <c r="C836" s="211"/>
      <c r="D836" s="201" t="s">
        <v>156</v>
      </c>
      <c r="E836" s="212" t="s">
        <v>1</v>
      </c>
      <c r="F836" s="213" t="s">
        <v>271</v>
      </c>
      <c r="G836" s="211"/>
      <c r="H836" s="214">
        <v>-3.7130000000000001</v>
      </c>
      <c r="I836" s="215"/>
      <c r="J836" s="211"/>
      <c r="K836" s="211"/>
      <c r="L836" s="216"/>
      <c r="M836" s="217"/>
      <c r="N836" s="218"/>
      <c r="O836" s="218"/>
      <c r="P836" s="218"/>
      <c r="Q836" s="218"/>
      <c r="R836" s="218"/>
      <c r="S836" s="218"/>
      <c r="T836" s="219"/>
      <c r="AT836" s="220" t="s">
        <v>156</v>
      </c>
      <c r="AU836" s="220" t="s">
        <v>89</v>
      </c>
      <c r="AV836" s="14" t="s">
        <v>89</v>
      </c>
      <c r="AW836" s="14" t="s">
        <v>35</v>
      </c>
      <c r="AX836" s="14" t="s">
        <v>79</v>
      </c>
      <c r="AY836" s="220" t="s">
        <v>147</v>
      </c>
    </row>
    <row r="837" spans="2:51" s="14" customFormat="1">
      <c r="B837" s="210"/>
      <c r="C837" s="211"/>
      <c r="D837" s="201" t="s">
        <v>156</v>
      </c>
      <c r="E837" s="212" t="s">
        <v>1</v>
      </c>
      <c r="F837" s="213" t="s">
        <v>272</v>
      </c>
      <c r="G837" s="211"/>
      <c r="H837" s="214">
        <v>-6</v>
      </c>
      <c r="I837" s="215"/>
      <c r="J837" s="211"/>
      <c r="K837" s="211"/>
      <c r="L837" s="216"/>
      <c r="M837" s="217"/>
      <c r="N837" s="218"/>
      <c r="O837" s="218"/>
      <c r="P837" s="218"/>
      <c r="Q837" s="218"/>
      <c r="R837" s="218"/>
      <c r="S837" s="218"/>
      <c r="T837" s="219"/>
      <c r="AT837" s="220" t="s">
        <v>156</v>
      </c>
      <c r="AU837" s="220" t="s">
        <v>89</v>
      </c>
      <c r="AV837" s="14" t="s">
        <v>89</v>
      </c>
      <c r="AW837" s="14" t="s">
        <v>35</v>
      </c>
      <c r="AX837" s="14" t="s">
        <v>79</v>
      </c>
      <c r="AY837" s="220" t="s">
        <v>147</v>
      </c>
    </row>
    <row r="838" spans="2:51" s="14" customFormat="1">
      <c r="B838" s="210"/>
      <c r="C838" s="211"/>
      <c r="D838" s="201" t="s">
        <v>156</v>
      </c>
      <c r="E838" s="212" t="s">
        <v>1</v>
      </c>
      <c r="F838" s="213" t="s">
        <v>273</v>
      </c>
      <c r="G838" s="211"/>
      <c r="H838" s="214">
        <v>-5.1360000000000001</v>
      </c>
      <c r="I838" s="215"/>
      <c r="J838" s="211"/>
      <c r="K838" s="211"/>
      <c r="L838" s="216"/>
      <c r="M838" s="217"/>
      <c r="N838" s="218"/>
      <c r="O838" s="218"/>
      <c r="P838" s="218"/>
      <c r="Q838" s="218"/>
      <c r="R838" s="218"/>
      <c r="S838" s="218"/>
      <c r="T838" s="219"/>
      <c r="AT838" s="220" t="s">
        <v>156</v>
      </c>
      <c r="AU838" s="220" t="s">
        <v>89</v>
      </c>
      <c r="AV838" s="14" t="s">
        <v>89</v>
      </c>
      <c r="AW838" s="14" t="s">
        <v>35</v>
      </c>
      <c r="AX838" s="14" t="s">
        <v>79</v>
      </c>
      <c r="AY838" s="220" t="s">
        <v>147</v>
      </c>
    </row>
    <row r="839" spans="2:51" s="16" customFormat="1">
      <c r="B839" s="232"/>
      <c r="C839" s="233"/>
      <c r="D839" s="201" t="s">
        <v>156</v>
      </c>
      <c r="E839" s="234" t="s">
        <v>1</v>
      </c>
      <c r="F839" s="235" t="s">
        <v>244</v>
      </c>
      <c r="G839" s="233"/>
      <c r="H839" s="236">
        <v>105.53999999999999</v>
      </c>
      <c r="I839" s="237"/>
      <c r="J839" s="233"/>
      <c r="K839" s="233"/>
      <c r="L839" s="238"/>
      <c r="M839" s="239"/>
      <c r="N839" s="240"/>
      <c r="O839" s="240"/>
      <c r="P839" s="240"/>
      <c r="Q839" s="240"/>
      <c r="R839" s="240"/>
      <c r="S839" s="240"/>
      <c r="T839" s="241"/>
      <c r="AT839" s="242" t="s">
        <v>156</v>
      </c>
      <c r="AU839" s="242" t="s">
        <v>89</v>
      </c>
      <c r="AV839" s="16" t="s">
        <v>176</v>
      </c>
      <c r="AW839" s="16" t="s">
        <v>35</v>
      </c>
      <c r="AX839" s="16" t="s">
        <v>79</v>
      </c>
      <c r="AY839" s="242" t="s">
        <v>147</v>
      </c>
    </row>
    <row r="840" spans="2:51" s="13" customFormat="1">
      <c r="B840" s="199"/>
      <c r="C840" s="200"/>
      <c r="D840" s="201" t="s">
        <v>156</v>
      </c>
      <c r="E840" s="202" t="s">
        <v>1</v>
      </c>
      <c r="F840" s="203" t="s">
        <v>252</v>
      </c>
      <c r="G840" s="200"/>
      <c r="H840" s="202" t="s">
        <v>1</v>
      </c>
      <c r="I840" s="204"/>
      <c r="J840" s="200"/>
      <c r="K840" s="200"/>
      <c r="L840" s="205"/>
      <c r="M840" s="206"/>
      <c r="N840" s="207"/>
      <c r="O840" s="207"/>
      <c r="P840" s="207"/>
      <c r="Q840" s="207"/>
      <c r="R840" s="207"/>
      <c r="S840" s="207"/>
      <c r="T840" s="208"/>
      <c r="AT840" s="209" t="s">
        <v>156</v>
      </c>
      <c r="AU840" s="209" t="s">
        <v>89</v>
      </c>
      <c r="AV840" s="13" t="s">
        <v>87</v>
      </c>
      <c r="AW840" s="13" t="s">
        <v>35</v>
      </c>
      <c r="AX840" s="13" t="s">
        <v>79</v>
      </c>
      <c r="AY840" s="209" t="s">
        <v>147</v>
      </c>
    </row>
    <row r="841" spans="2:51" s="13" customFormat="1">
      <c r="B841" s="199"/>
      <c r="C841" s="200"/>
      <c r="D841" s="201" t="s">
        <v>156</v>
      </c>
      <c r="E841" s="202" t="s">
        <v>1</v>
      </c>
      <c r="F841" s="203" t="s">
        <v>246</v>
      </c>
      <c r="G841" s="200"/>
      <c r="H841" s="202" t="s">
        <v>1</v>
      </c>
      <c r="I841" s="204"/>
      <c r="J841" s="200"/>
      <c r="K841" s="200"/>
      <c r="L841" s="205"/>
      <c r="M841" s="206"/>
      <c r="N841" s="207"/>
      <c r="O841" s="207"/>
      <c r="P841" s="207"/>
      <c r="Q841" s="207"/>
      <c r="R841" s="207"/>
      <c r="S841" s="207"/>
      <c r="T841" s="208"/>
      <c r="AT841" s="209" t="s">
        <v>156</v>
      </c>
      <c r="AU841" s="209" t="s">
        <v>89</v>
      </c>
      <c r="AV841" s="13" t="s">
        <v>87</v>
      </c>
      <c r="AW841" s="13" t="s">
        <v>35</v>
      </c>
      <c r="AX841" s="13" t="s">
        <v>79</v>
      </c>
      <c r="AY841" s="209" t="s">
        <v>147</v>
      </c>
    </row>
    <row r="842" spans="2:51" s="14" customFormat="1">
      <c r="B842" s="210"/>
      <c r="C842" s="211"/>
      <c r="D842" s="201" t="s">
        <v>156</v>
      </c>
      <c r="E842" s="212" t="s">
        <v>1</v>
      </c>
      <c r="F842" s="213" t="s">
        <v>274</v>
      </c>
      <c r="G842" s="211"/>
      <c r="H842" s="214">
        <v>192</v>
      </c>
      <c r="I842" s="215"/>
      <c r="J842" s="211"/>
      <c r="K842" s="211"/>
      <c r="L842" s="216"/>
      <c r="M842" s="217"/>
      <c r="N842" s="218"/>
      <c r="O842" s="218"/>
      <c r="P842" s="218"/>
      <c r="Q842" s="218"/>
      <c r="R842" s="218"/>
      <c r="S842" s="218"/>
      <c r="T842" s="219"/>
      <c r="AT842" s="220" t="s">
        <v>156</v>
      </c>
      <c r="AU842" s="220" t="s">
        <v>89</v>
      </c>
      <c r="AV842" s="14" t="s">
        <v>89</v>
      </c>
      <c r="AW842" s="14" t="s">
        <v>35</v>
      </c>
      <c r="AX842" s="14" t="s">
        <v>79</v>
      </c>
      <c r="AY842" s="220" t="s">
        <v>147</v>
      </c>
    </row>
    <row r="843" spans="2:51" s="14" customFormat="1">
      <c r="B843" s="210"/>
      <c r="C843" s="211"/>
      <c r="D843" s="201" t="s">
        <v>156</v>
      </c>
      <c r="E843" s="212" t="s">
        <v>1</v>
      </c>
      <c r="F843" s="213" t="s">
        <v>275</v>
      </c>
      <c r="G843" s="211"/>
      <c r="H843" s="214">
        <v>-3.6230000000000002</v>
      </c>
      <c r="I843" s="215"/>
      <c r="J843" s="211"/>
      <c r="K843" s="211"/>
      <c r="L843" s="216"/>
      <c r="M843" s="217"/>
      <c r="N843" s="218"/>
      <c r="O843" s="218"/>
      <c r="P843" s="218"/>
      <c r="Q843" s="218"/>
      <c r="R843" s="218"/>
      <c r="S843" s="218"/>
      <c r="T843" s="219"/>
      <c r="AT843" s="220" t="s">
        <v>156</v>
      </c>
      <c r="AU843" s="220" t="s">
        <v>89</v>
      </c>
      <c r="AV843" s="14" t="s">
        <v>89</v>
      </c>
      <c r="AW843" s="14" t="s">
        <v>35</v>
      </c>
      <c r="AX843" s="14" t="s">
        <v>79</v>
      </c>
      <c r="AY843" s="220" t="s">
        <v>147</v>
      </c>
    </row>
    <row r="844" spans="2:51" s="14" customFormat="1">
      <c r="B844" s="210"/>
      <c r="C844" s="211"/>
      <c r="D844" s="201" t="s">
        <v>156</v>
      </c>
      <c r="E844" s="212" t="s">
        <v>1</v>
      </c>
      <c r="F844" s="213" t="s">
        <v>276</v>
      </c>
      <c r="G844" s="211"/>
      <c r="H844" s="214">
        <v>-11.712999999999999</v>
      </c>
      <c r="I844" s="215"/>
      <c r="J844" s="211"/>
      <c r="K844" s="211"/>
      <c r="L844" s="216"/>
      <c r="M844" s="217"/>
      <c r="N844" s="218"/>
      <c r="O844" s="218"/>
      <c r="P844" s="218"/>
      <c r="Q844" s="218"/>
      <c r="R844" s="218"/>
      <c r="S844" s="218"/>
      <c r="T844" s="219"/>
      <c r="AT844" s="220" t="s">
        <v>156</v>
      </c>
      <c r="AU844" s="220" t="s">
        <v>89</v>
      </c>
      <c r="AV844" s="14" t="s">
        <v>89</v>
      </c>
      <c r="AW844" s="14" t="s">
        <v>35</v>
      </c>
      <c r="AX844" s="14" t="s">
        <v>79</v>
      </c>
      <c r="AY844" s="220" t="s">
        <v>147</v>
      </c>
    </row>
    <row r="845" spans="2:51" s="14" customFormat="1">
      <c r="B845" s="210"/>
      <c r="C845" s="211"/>
      <c r="D845" s="201" t="s">
        <v>156</v>
      </c>
      <c r="E845" s="212" t="s">
        <v>1</v>
      </c>
      <c r="F845" s="213" t="s">
        <v>277</v>
      </c>
      <c r="G845" s="211"/>
      <c r="H845" s="214">
        <v>-11.813000000000001</v>
      </c>
      <c r="I845" s="215"/>
      <c r="J845" s="211"/>
      <c r="K845" s="211"/>
      <c r="L845" s="216"/>
      <c r="M845" s="217"/>
      <c r="N845" s="218"/>
      <c r="O845" s="218"/>
      <c r="P845" s="218"/>
      <c r="Q845" s="218"/>
      <c r="R845" s="218"/>
      <c r="S845" s="218"/>
      <c r="T845" s="219"/>
      <c r="AT845" s="220" t="s">
        <v>156</v>
      </c>
      <c r="AU845" s="220" t="s">
        <v>89</v>
      </c>
      <c r="AV845" s="14" t="s">
        <v>89</v>
      </c>
      <c r="AW845" s="14" t="s">
        <v>35</v>
      </c>
      <c r="AX845" s="14" t="s">
        <v>79</v>
      </c>
      <c r="AY845" s="220" t="s">
        <v>147</v>
      </c>
    </row>
    <row r="846" spans="2:51" s="14" customFormat="1">
      <c r="B846" s="210"/>
      <c r="C846" s="211"/>
      <c r="D846" s="201" t="s">
        <v>156</v>
      </c>
      <c r="E846" s="212" t="s">
        <v>1</v>
      </c>
      <c r="F846" s="213" t="s">
        <v>278</v>
      </c>
      <c r="G846" s="211"/>
      <c r="H846" s="214">
        <v>-4.3120000000000003</v>
      </c>
      <c r="I846" s="215"/>
      <c r="J846" s="211"/>
      <c r="K846" s="211"/>
      <c r="L846" s="216"/>
      <c r="M846" s="217"/>
      <c r="N846" s="218"/>
      <c r="O846" s="218"/>
      <c r="P846" s="218"/>
      <c r="Q846" s="218"/>
      <c r="R846" s="218"/>
      <c r="S846" s="218"/>
      <c r="T846" s="219"/>
      <c r="AT846" s="220" t="s">
        <v>156</v>
      </c>
      <c r="AU846" s="220" t="s">
        <v>89</v>
      </c>
      <c r="AV846" s="14" t="s">
        <v>89</v>
      </c>
      <c r="AW846" s="14" t="s">
        <v>35</v>
      </c>
      <c r="AX846" s="14" t="s">
        <v>79</v>
      </c>
      <c r="AY846" s="220" t="s">
        <v>147</v>
      </c>
    </row>
    <row r="847" spans="2:51" s="16" customFormat="1">
      <c r="B847" s="232"/>
      <c r="C847" s="233"/>
      <c r="D847" s="201" t="s">
        <v>156</v>
      </c>
      <c r="E847" s="234" t="s">
        <v>1</v>
      </c>
      <c r="F847" s="235" t="s">
        <v>244</v>
      </c>
      <c r="G847" s="233"/>
      <c r="H847" s="236">
        <v>160.53900000000002</v>
      </c>
      <c r="I847" s="237"/>
      <c r="J847" s="233"/>
      <c r="K847" s="233"/>
      <c r="L847" s="238"/>
      <c r="M847" s="239"/>
      <c r="N847" s="240"/>
      <c r="O847" s="240"/>
      <c r="P847" s="240"/>
      <c r="Q847" s="240"/>
      <c r="R847" s="240"/>
      <c r="S847" s="240"/>
      <c r="T847" s="241"/>
      <c r="AT847" s="242" t="s">
        <v>156</v>
      </c>
      <c r="AU847" s="242" t="s">
        <v>89</v>
      </c>
      <c r="AV847" s="16" t="s">
        <v>176</v>
      </c>
      <c r="AW847" s="16" t="s">
        <v>35</v>
      </c>
      <c r="AX847" s="16" t="s">
        <v>79</v>
      </c>
      <c r="AY847" s="242" t="s">
        <v>147</v>
      </c>
    </row>
    <row r="848" spans="2:51" s="13" customFormat="1">
      <c r="B848" s="199"/>
      <c r="C848" s="200"/>
      <c r="D848" s="201" t="s">
        <v>156</v>
      </c>
      <c r="E848" s="202" t="s">
        <v>1</v>
      </c>
      <c r="F848" s="203" t="s">
        <v>279</v>
      </c>
      <c r="G848" s="200"/>
      <c r="H848" s="202" t="s">
        <v>1</v>
      </c>
      <c r="I848" s="204"/>
      <c r="J848" s="200"/>
      <c r="K848" s="200"/>
      <c r="L848" s="205"/>
      <c r="M848" s="206"/>
      <c r="N848" s="207"/>
      <c r="O848" s="207"/>
      <c r="P848" s="207"/>
      <c r="Q848" s="207"/>
      <c r="R848" s="207"/>
      <c r="S848" s="207"/>
      <c r="T848" s="208"/>
      <c r="AT848" s="209" t="s">
        <v>156</v>
      </c>
      <c r="AU848" s="209" t="s">
        <v>89</v>
      </c>
      <c r="AV848" s="13" t="s">
        <v>87</v>
      </c>
      <c r="AW848" s="13" t="s">
        <v>35</v>
      </c>
      <c r="AX848" s="13" t="s">
        <v>79</v>
      </c>
      <c r="AY848" s="209" t="s">
        <v>147</v>
      </c>
    </row>
    <row r="849" spans="2:51" s="13" customFormat="1">
      <c r="B849" s="199"/>
      <c r="C849" s="200"/>
      <c r="D849" s="201" t="s">
        <v>156</v>
      </c>
      <c r="E849" s="202" t="s">
        <v>1</v>
      </c>
      <c r="F849" s="203" t="s">
        <v>280</v>
      </c>
      <c r="G849" s="200"/>
      <c r="H849" s="202" t="s">
        <v>1</v>
      </c>
      <c r="I849" s="204"/>
      <c r="J849" s="200"/>
      <c r="K849" s="200"/>
      <c r="L849" s="205"/>
      <c r="M849" s="206"/>
      <c r="N849" s="207"/>
      <c r="O849" s="207"/>
      <c r="P849" s="207"/>
      <c r="Q849" s="207"/>
      <c r="R849" s="207"/>
      <c r="S849" s="207"/>
      <c r="T849" s="208"/>
      <c r="AT849" s="209" t="s">
        <v>156</v>
      </c>
      <c r="AU849" s="209" t="s">
        <v>89</v>
      </c>
      <c r="AV849" s="13" t="s">
        <v>87</v>
      </c>
      <c r="AW849" s="13" t="s">
        <v>35</v>
      </c>
      <c r="AX849" s="13" t="s">
        <v>79</v>
      </c>
      <c r="AY849" s="209" t="s">
        <v>147</v>
      </c>
    </row>
    <row r="850" spans="2:51" s="13" customFormat="1">
      <c r="B850" s="199"/>
      <c r="C850" s="200"/>
      <c r="D850" s="201" t="s">
        <v>156</v>
      </c>
      <c r="E850" s="202" t="s">
        <v>1</v>
      </c>
      <c r="F850" s="203" t="s">
        <v>257</v>
      </c>
      <c r="G850" s="200"/>
      <c r="H850" s="202" t="s">
        <v>1</v>
      </c>
      <c r="I850" s="204"/>
      <c r="J850" s="200"/>
      <c r="K850" s="200"/>
      <c r="L850" s="205"/>
      <c r="M850" s="206"/>
      <c r="N850" s="207"/>
      <c r="O850" s="207"/>
      <c r="P850" s="207"/>
      <c r="Q850" s="207"/>
      <c r="R850" s="207"/>
      <c r="S850" s="207"/>
      <c r="T850" s="208"/>
      <c r="AT850" s="209" t="s">
        <v>156</v>
      </c>
      <c r="AU850" s="209" t="s">
        <v>89</v>
      </c>
      <c r="AV850" s="13" t="s">
        <v>87</v>
      </c>
      <c r="AW850" s="13" t="s">
        <v>35</v>
      </c>
      <c r="AX850" s="13" t="s">
        <v>79</v>
      </c>
      <c r="AY850" s="209" t="s">
        <v>147</v>
      </c>
    </row>
    <row r="851" spans="2:51" s="14" customFormat="1">
      <c r="B851" s="210"/>
      <c r="C851" s="211"/>
      <c r="D851" s="201" t="s">
        <v>156</v>
      </c>
      <c r="E851" s="212" t="s">
        <v>1</v>
      </c>
      <c r="F851" s="213" t="s">
        <v>281</v>
      </c>
      <c r="G851" s="211"/>
      <c r="H851" s="214">
        <v>47.27</v>
      </c>
      <c r="I851" s="215"/>
      <c r="J851" s="211"/>
      <c r="K851" s="211"/>
      <c r="L851" s="216"/>
      <c r="M851" s="217"/>
      <c r="N851" s="218"/>
      <c r="O851" s="218"/>
      <c r="P851" s="218"/>
      <c r="Q851" s="218"/>
      <c r="R851" s="218"/>
      <c r="S851" s="218"/>
      <c r="T851" s="219"/>
      <c r="AT851" s="220" t="s">
        <v>156</v>
      </c>
      <c r="AU851" s="220" t="s">
        <v>89</v>
      </c>
      <c r="AV851" s="14" t="s">
        <v>89</v>
      </c>
      <c r="AW851" s="14" t="s">
        <v>35</v>
      </c>
      <c r="AX851" s="14" t="s">
        <v>79</v>
      </c>
      <c r="AY851" s="220" t="s">
        <v>147</v>
      </c>
    </row>
    <row r="852" spans="2:51" s="16" customFormat="1">
      <c r="B852" s="232"/>
      <c r="C852" s="233"/>
      <c r="D852" s="201" t="s">
        <v>156</v>
      </c>
      <c r="E852" s="234" t="s">
        <v>1</v>
      </c>
      <c r="F852" s="235" t="s">
        <v>244</v>
      </c>
      <c r="G852" s="233"/>
      <c r="H852" s="236">
        <v>47.27</v>
      </c>
      <c r="I852" s="237"/>
      <c r="J852" s="233"/>
      <c r="K852" s="233"/>
      <c r="L852" s="238"/>
      <c r="M852" s="239"/>
      <c r="N852" s="240"/>
      <c r="O852" s="240"/>
      <c r="P852" s="240"/>
      <c r="Q852" s="240"/>
      <c r="R852" s="240"/>
      <c r="S852" s="240"/>
      <c r="T852" s="241"/>
      <c r="AT852" s="242" t="s">
        <v>156</v>
      </c>
      <c r="AU852" s="242" t="s">
        <v>89</v>
      </c>
      <c r="AV852" s="16" t="s">
        <v>176</v>
      </c>
      <c r="AW852" s="16" t="s">
        <v>35</v>
      </c>
      <c r="AX852" s="16" t="s">
        <v>79</v>
      </c>
      <c r="AY852" s="242" t="s">
        <v>147</v>
      </c>
    </row>
    <row r="853" spans="2:51" s="13" customFormat="1">
      <c r="B853" s="199"/>
      <c r="C853" s="200"/>
      <c r="D853" s="201" t="s">
        <v>156</v>
      </c>
      <c r="E853" s="202" t="s">
        <v>1</v>
      </c>
      <c r="F853" s="203" t="s">
        <v>162</v>
      </c>
      <c r="G853" s="200"/>
      <c r="H853" s="202" t="s">
        <v>1</v>
      </c>
      <c r="I853" s="204"/>
      <c r="J853" s="200"/>
      <c r="K853" s="200"/>
      <c r="L853" s="205"/>
      <c r="M853" s="206"/>
      <c r="N853" s="207"/>
      <c r="O853" s="207"/>
      <c r="P853" s="207"/>
      <c r="Q853" s="207"/>
      <c r="R853" s="207"/>
      <c r="S853" s="207"/>
      <c r="T853" s="208"/>
      <c r="AT853" s="209" t="s">
        <v>156</v>
      </c>
      <c r="AU853" s="209" t="s">
        <v>89</v>
      </c>
      <c r="AV853" s="13" t="s">
        <v>87</v>
      </c>
      <c r="AW853" s="13" t="s">
        <v>35</v>
      </c>
      <c r="AX853" s="13" t="s">
        <v>79</v>
      </c>
      <c r="AY853" s="209" t="s">
        <v>147</v>
      </c>
    </row>
    <row r="854" spans="2:51" s="13" customFormat="1">
      <c r="B854" s="199"/>
      <c r="C854" s="200"/>
      <c r="D854" s="201" t="s">
        <v>156</v>
      </c>
      <c r="E854" s="202" t="s">
        <v>1</v>
      </c>
      <c r="F854" s="203" t="s">
        <v>257</v>
      </c>
      <c r="G854" s="200"/>
      <c r="H854" s="202" t="s">
        <v>1</v>
      </c>
      <c r="I854" s="204"/>
      <c r="J854" s="200"/>
      <c r="K854" s="200"/>
      <c r="L854" s="205"/>
      <c r="M854" s="206"/>
      <c r="N854" s="207"/>
      <c r="O854" s="207"/>
      <c r="P854" s="207"/>
      <c r="Q854" s="207"/>
      <c r="R854" s="207"/>
      <c r="S854" s="207"/>
      <c r="T854" s="208"/>
      <c r="AT854" s="209" t="s">
        <v>156</v>
      </c>
      <c r="AU854" s="209" t="s">
        <v>89</v>
      </c>
      <c r="AV854" s="13" t="s">
        <v>87</v>
      </c>
      <c r="AW854" s="13" t="s">
        <v>35</v>
      </c>
      <c r="AX854" s="13" t="s">
        <v>79</v>
      </c>
      <c r="AY854" s="209" t="s">
        <v>147</v>
      </c>
    </row>
    <row r="855" spans="2:51" s="14" customFormat="1">
      <c r="B855" s="210"/>
      <c r="C855" s="211"/>
      <c r="D855" s="201" t="s">
        <v>156</v>
      </c>
      <c r="E855" s="212" t="s">
        <v>1</v>
      </c>
      <c r="F855" s="213" t="s">
        <v>282</v>
      </c>
      <c r="G855" s="211"/>
      <c r="H855" s="214">
        <v>54.7</v>
      </c>
      <c r="I855" s="215"/>
      <c r="J855" s="211"/>
      <c r="K855" s="211"/>
      <c r="L855" s="216"/>
      <c r="M855" s="217"/>
      <c r="N855" s="218"/>
      <c r="O855" s="218"/>
      <c r="P855" s="218"/>
      <c r="Q855" s="218"/>
      <c r="R855" s="218"/>
      <c r="S855" s="218"/>
      <c r="T855" s="219"/>
      <c r="AT855" s="220" t="s">
        <v>156</v>
      </c>
      <c r="AU855" s="220" t="s">
        <v>89</v>
      </c>
      <c r="AV855" s="14" t="s">
        <v>89</v>
      </c>
      <c r="AW855" s="14" t="s">
        <v>35</v>
      </c>
      <c r="AX855" s="14" t="s">
        <v>79</v>
      </c>
      <c r="AY855" s="220" t="s">
        <v>147</v>
      </c>
    </row>
    <row r="856" spans="2:51" s="14" customFormat="1">
      <c r="B856" s="210"/>
      <c r="C856" s="211"/>
      <c r="D856" s="201" t="s">
        <v>156</v>
      </c>
      <c r="E856" s="212" t="s">
        <v>1</v>
      </c>
      <c r="F856" s="213" t="s">
        <v>283</v>
      </c>
      <c r="G856" s="211"/>
      <c r="H856" s="214">
        <v>-1.9550000000000001</v>
      </c>
      <c r="I856" s="215"/>
      <c r="J856" s="211"/>
      <c r="K856" s="211"/>
      <c r="L856" s="216"/>
      <c r="M856" s="217"/>
      <c r="N856" s="218"/>
      <c r="O856" s="218"/>
      <c r="P856" s="218"/>
      <c r="Q856" s="218"/>
      <c r="R856" s="218"/>
      <c r="S856" s="218"/>
      <c r="T856" s="219"/>
      <c r="AT856" s="220" t="s">
        <v>156</v>
      </c>
      <c r="AU856" s="220" t="s">
        <v>89</v>
      </c>
      <c r="AV856" s="14" t="s">
        <v>89</v>
      </c>
      <c r="AW856" s="14" t="s">
        <v>35</v>
      </c>
      <c r="AX856" s="14" t="s">
        <v>79</v>
      </c>
      <c r="AY856" s="220" t="s">
        <v>147</v>
      </c>
    </row>
    <row r="857" spans="2:51" s="14" customFormat="1">
      <c r="B857" s="210"/>
      <c r="C857" s="211"/>
      <c r="D857" s="201" t="s">
        <v>156</v>
      </c>
      <c r="E857" s="212" t="s">
        <v>1</v>
      </c>
      <c r="F857" s="213" t="s">
        <v>284</v>
      </c>
      <c r="G857" s="211"/>
      <c r="H857" s="214">
        <v>-2.7949999999999999</v>
      </c>
      <c r="I857" s="215"/>
      <c r="J857" s="211"/>
      <c r="K857" s="211"/>
      <c r="L857" s="216"/>
      <c r="M857" s="217"/>
      <c r="N857" s="218"/>
      <c r="O857" s="218"/>
      <c r="P857" s="218"/>
      <c r="Q857" s="218"/>
      <c r="R857" s="218"/>
      <c r="S857" s="218"/>
      <c r="T857" s="219"/>
      <c r="AT857" s="220" t="s">
        <v>156</v>
      </c>
      <c r="AU857" s="220" t="s">
        <v>89</v>
      </c>
      <c r="AV857" s="14" t="s">
        <v>89</v>
      </c>
      <c r="AW857" s="14" t="s">
        <v>35</v>
      </c>
      <c r="AX857" s="14" t="s">
        <v>79</v>
      </c>
      <c r="AY857" s="220" t="s">
        <v>147</v>
      </c>
    </row>
    <row r="858" spans="2:51" s="14" customFormat="1">
      <c r="B858" s="210"/>
      <c r="C858" s="211"/>
      <c r="D858" s="201" t="s">
        <v>156</v>
      </c>
      <c r="E858" s="212" t="s">
        <v>1</v>
      </c>
      <c r="F858" s="213" t="s">
        <v>285</v>
      </c>
      <c r="G858" s="211"/>
      <c r="H858" s="214">
        <v>-2.1</v>
      </c>
      <c r="I858" s="215"/>
      <c r="J858" s="211"/>
      <c r="K858" s="211"/>
      <c r="L858" s="216"/>
      <c r="M858" s="217"/>
      <c r="N858" s="218"/>
      <c r="O858" s="218"/>
      <c r="P858" s="218"/>
      <c r="Q858" s="218"/>
      <c r="R858" s="218"/>
      <c r="S858" s="218"/>
      <c r="T858" s="219"/>
      <c r="AT858" s="220" t="s">
        <v>156</v>
      </c>
      <c r="AU858" s="220" t="s">
        <v>89</v>
      </c>
      <c r="AV858" s="14" t="s">
        <v>89</v>
      </c>
      <c r="AW858" s="14" t="s">
        <v>35</v>
      </c>
      <c r="AX858" s="14" t="s">
        <v>79</v>
      </c>
      <c r="AY858" s="220" t="s">
        <v>147</v>
      </c>
    </row>
    <row r="859" spans="2:51" s="16" customFormat="1">
      <c r="B859" s="232"/>
      <c r="C859" s="233"/>
      <c r="D859" s="201" t="s">
        <v>156</v>
      </c>
      <c r="E859" s="234" t="s">
        <v>1</v>
      </c>
      <c r="F859" s="235" t="s">
        <v>244</v>
      </c>
      <c r="G859" s="233"/>
      <c r="H859" s="236">
        <v>47.85</v>
      </c>
      <c r="I859" s="237"/>
      <c r="J859" s="233"/>
      <c r="K859" s="233"/>
      <c r="L859" s="238"/>
      <c r="M859" s="239"/>
      <c r="N859" s="240"/>
      <c r="O859" s="240"/>
      <c r="P859" s="240"/>
      <c r="Q859" s="240"/>
      <c r="R859" s="240"/>
      <c r="S859" s="240"/>
      <c r="T859" s="241"/>
      <c r="AT859" s="242" t="s">
        <v>156</v>
      </c>
      <c r="AU859" s="242" t="s">
        <v>89</v>
      </c>
      <c r="AV859" s="16" t="s">
        <v>176</v>
      </c>
      <c r="AW859" s="16" t="s">
        <v>35</v>
      </c>
      <c r="AX859" s="16" t="s">
        <v>79</v>
      </c>
      <c r="AY859" s="242" t="s">
        <v>147</v>
      </c>
    </row>
    <row r="860" spans="2:51" s="13" customFormat="1">
      <c r="B860" s="199"/>
      <c r="C860" s="200"/>
      <c r="D860" s="201" t="s">
        <v>156</v>
      </c>
      <c r="E860" s="202" t="s">
        <v>1</v>
      </c>
      <c r="F860" s="203" t="s">
        <v>164</v>
      </c>
      <c r="G860" s="200"/>
      <c r="H860" s="202" t="s">
        <v>1</v>
      </c>
      <c r="I860" s="204"/>
      <c r="J860" s="200"/>
      <c r="K860" s="200"/>
      <c r="L860" s="205"/>
      <c r="M860" s="206"/>
      <c r="N860" s="207"/>
      <c r="O860" s="207"/>
      <c r="P860" s="207"/>
      <c r="Q860" s="207"/>
      <c r="R860" s="207"/>
      <c r="S860" s="207"/>
      <c r="T860" s="208"/>
      <c r="AT860" s="209" t="s">
        <v>156</v>
      </c>
      <c r="AU860" s="209" t="s">
        <v>89</v>
      </c>
      <c r="AV860" s="13" t="s">
        <v>87</v>
      </c>
      <c r="AW860" s="13" t="s">
        <v>35</v>
      </c>
      <c r="AX860" s="13" t="s">
        <v>79</v>
      </c>
      <c r="AY860" s="209" t="s">
        <v>147</v>
      </c>
    </row>
    <row r="861" spans="2:51" s="13" customFormat="1">
      <c r="B861" s="199"/>
      <c r="C861" s="200"/>
      <c r="D861" s="201" t="s">
        <v>156</v>
      </c>
      <c r="E861" s="202" t="s">
        <v>1</v>
      </c>
      <c r="F861" s="203" t="s">
        <v>257</v>
      </c>
      <c r="G861" s="200"/>
      <c r="H861" s="202" t="s">
        <v>1</v>
      </c>
      <c r="I861" s="204"/>
      <c r="J861" s="200"/>
      <c r="K861" s="200"/>
      <c r="L861" s="205"/>
      <c r="M861" s="206"/>
      <c r="N861" s="207"/>
      <c r="O861" s="207"/>
      <c r="P861" s="207"/>
      <c r="Q861" s="207"/>
      <c r="R861" s="207"/>
      <c r="S861" s="207"/>
      <c r="T861" s="208"/>
      <c r="AT861" s="209" t="s">
        <v>156</v>
      </c>
      <c r="AU861" s="209" t="s">
        <v>89</v>
      </c>
      <c r="AV861" s="13" t="s">
        <v>87</v>
      </c>
      <c r="AW861" s="13" t="s">
        <v>35</v>
      </c>
      <c r="AX861" s="13" t="s">
        <v>79</v>
      </c>
      <c r="AY861" s="209" t="s">
        <v>147</v>
      </c>
    </row>
    <row r="862" spans="2:51" s="14" customFormat="1">
      <c r="B862" s="210"/>
      <c r="C862" s="211"/>
      <c r="D862" s="201" t="s">
        <v>156</v>
      </c>
      <c r="E862" s="212" t="s">
        <v>1</v>
      </c>
      <c r="F862" s="213" t="s">
        <v>286</v>
      </c>
      <c r="G862" s="211"/>
      <c r="H862" s="214">
        <v>54</v>
      </c>
      <c r="I862" s="215"/>
      <c r="J862" s="211"/>
      <c r="K862" s="211"/>
      <c r="L862" s="216"/>
      <c r="M862" s="217"/>
      <c r="N862" s="218"/>
      <c r="O862" s="218"/>
      <c r="P862" s="218"/>
      <c r="Q862" s="218"/>
      <c r="R862" s="218"/>
      <c r="S862" s="218"/>
      <c r="T862" s="219"/>
      <c r="AT862" s="220" t="s">
        <v>156</v>
      </c>
      <c r="AU862" s="220" t="s">
        <v>89</v>
      </c>
      <c r="AV862" s="14" t="s">
        <v>89</v>
      </c>
      <c r="AW862" s="14" t="s">
        <v>35</v>
      </c>
      <c r="AX862" s="14" t="s">
        <v>79</v>
      </c>
      <c r="AY862" s="220" t="s">
        <v>147</v>
      </c>
    </row>
    <row r="863" spans="2:51" s="14" customFormat="1">
      <c r="B863" s="210"/>
      <c r="C863" s="211"/>
      <c r="D863" s="201" t="s">
        <v>156</v>
      </c>
      <c r="E863" s="212" t="s">
        <v>1</v>
      </c>
      <c r="F863" s="213" t="s">
        <v>287</v>
      </c>
      <c r="G863" s="211"/>
      <c r="H863" s="214">
        <v>-2.2349999999999999</v>
      </c>
      <c r="I863" s="215"/>
      <c r="J863" s="211"/>
      <c r="K863" s="211"/>
      <c r="L863" s="216"/>
      <c r="M863" s="217"/>
      <c r="N863" s="218"/>
      <c r="O863" s="218"/>
      <c r="P863" s="218"/>
      <c r="Q863" s="218"/>
      <c r="R863" s="218"/>
      <c r="S863" s="218"/>
      <c r="T863" s="219"/>
      <c r="AT863" s="220" t="s">
        <v>156</v>
      </c>
      <c r="AU863" s="220" t="s">
        <v>89</v>
      </c>
      <c r="AV863" s="14" t="s">
        <v>89</v>
      </c>
      <c r="AW863" s="14" t="s">
        <v>35</v>
      </c>
      <c r="AX863" s="14" t="s">
        <v>79</v>
      </c>
      <c r="AY863" s="220" t="s">
        <v>147</v>
      </c>
    </row>
    <row r="864" spans="2:51" s="14" customFormat="1">
      <c r="B864" s="210"/>
      <c r="C864" s="211"/>
      <c r="D864" s="201" t="s">
        <v>156</v>
      </c>
      <c r="E864" s="212" t="s">
        <v>1</v>
      </c>
      <c r="F864" s="213" t="s">
        <v>288</v>
      </c>
      <c r="G864" s="211"/>
      <c r="H864" s="214">
        <v>-1.952</v>
      </c>
      <c r="I864" s="215"/>
      <c r="J864" s="211"/>
      <c r="K864" s="211"/>
      <c r="L864" s="216"/>
      <c r="M864" s="217"/>
      <c r="N864" s="218"/>
      <c r="O864" s="218"/>
      <c r="P864" s="218"/>
      <c r="Q864" s="218"/>
      <c r="R864" s="218"/>
      <c r="S864" s="218"/>
      <c r="T864" s="219"/>
      <c r="AT864" s="220" t="s">
        <v>156</v>
      </c>
      <c r="AU864" s="220" t="s">
        <v>89</v>
      </c>
      <c r="AV864" s="14" t="s">
        <v>89</v>
      </c>
      <c r="AW864" s="14" t="s">
        <v>35</v>
      </c>
      <c r="AX864" s="14" t="s">
        <v>79</v>
      </c>
      <c r="AY864" s="220" t="s">
        <v>147</v>
      </c>
    </row>
    <row r="865" spans="1:65" s="14" customFormat="1">
      <c r="B865" s="210"/>
      <c r="C865" s="211"/>
      <c r="D865" s="201" t="s">
        <v>156</v>
      </c>
      <c r="E865" s="212" t="s">
        <v>1</v>
      </c>
      <c r="F865" s="213" t="s">
        <v>289</v>
      </c>
      <c r="G865" s="211"/>
      <c r="H865" s="214">
        <v>-2.161</v>
      </c>
      <c r="I865" s="215"/>
      <c r="J865" s="211"/>
      <c r="K865" s="211"/>
      <c r="L865" s="216"/>
      <c r="M865" s="217"/>
      <c r="N865" s="218"/>
      <c r="O865" s="218"/>
      <c r="P865" s="218"/>
      <c r="Q865" s="218"/>
      <c r="R865" s="218"/>
      <c r="S865" s="218"/>
      <c r="T865" s="219"/>
      <c r="AT865" s="220" t="s">
        <v>156</v>
      </c>
      <c r="AU865" s="220" t="s">
        <v>89</v>
      </c>
      <c r="AV865" s="14" t="s">
        <v>89</v>
      </c>
      <c r="AW865" s="14" t="s">
        <v>35</v>
      </c>
      <c r="AX865" s="14" t="s">
        <v>79</v>
      </c>
      <c r="AY865" s="220" t="s">
        <v>147</v>
      </c>
    </row>
    <row r="866" spans="1:65" s="14" customFormat="1">
      <c r="B866" s="210"/>
      <c r="C866" s="211"/>
      <c r="D866" s="201" t="s">
        <v>156</v>
      </c>
      <c r="E866" s="212" t="s">
        <v>1</v>
      </c>
      <c r="F866" s="213" t="s">
        <v>290</v>
      </c>
      <c r="G866" s="211"/>
      <c r="H866" s="214">
        <v>-1.05</v>
      </c>
      <c r="I866" s="215"/>
      <c r="J866" s="211"/>
      <c r="K866" s="211"/>
      <c r="L866" s="216"/>
      <c r="M866" s="217"/>
      <c r="N866" s="218"/>
      <c r="O866" s="218"/>
      <c r="P866" s="218"/>
      <c r="Q866" s="218"/>
      <c r="R866" s="218"/>
      <c r="S866" s="218"/>
      <c r="T866" s="219"/>
      <c r="AT866" s="220" t="s">
        <v>156</v>
      </c>
      <c r="AU866" s="220" t="s">
        <v>89</v>
      </c>
      <c r="AV866" s="14" t="s">
        <v>89</v>
      </c>
      <c r="AW866" s="14" t="s">
        <v>35</v>
      </c>
      <c r="AX866" s="14" t="s">
        <v>79</v>
      </c>
      <c r="AY866" s="220" t="s">
        <v>147</v>
      </c>
    </row>
    <row r="867" spans="1:65" s="14" customFormat="1">
      <c r="B867" s="210"/>
      <c r="C867" s="211"/>
      <c r="D867" s="201" t="s">
        <v>156</v>
      </c>
      <c r="E867" s="212" t="s">
        <v>1</v>
      </c>
      <c r="F867" s="213" t="s">
        <v>291</v>
      </c>
      <c r="G867" s="211"/>
      <c r="H867" s="214">
        <v>-1.194</v>
      </c>
      <c r="I867" s="215"/>
      <c r="J867" s="211"/>
      <c r="K867" s="211"/>
      <c r="L867" s="216"/>
      <c r="M867" s="217"/>
      <c r="N867" s="218"/>
      <c r="O867" s="218"/>
      <c r="P867" s="218"/>
      <c r="Q867" s="218"/>
      <c r="R867" s="218"/>
      <c r="S867" s="218"/>
      <c r="T867" s="219"/>
      <c r="AT867" s="220" t="s">
        <v>156</v>
      </c>
      <c r="AU867" s="220" t="s">
        <v>89</v>
      </c>
      <c r="AV867" s="14" t="s">
        <v>89</v>
      </c>
      <c r="AW867" s="14" t="s">
        <v>35</v>
      </c>
      <c r="AX867" s="14" t="s">
        <v>79</v>
      </c>
      <c r="AY867" s="220" t="s">
        <v>147</v>
      </c>
    </row>
    <row r="868" spans="1:65" s="14" customFormat="1">
      <c r="B868" s="210"/>
      <c r="C868" s="211"/>
      <c r="D868" s="201" t="s">
        <v>156</v>
      </c>
      <c r="E868" s="212" t="s">
        <v>1</v>
      </c>
      <c r="F868" s="213" t="s">
        <v>292</v>
      </c>
      <c r="G868" s="211"/>
      <c r="H868" s="214">
        <v>-2.226</v>
      </c>
      <c r="I868" s="215"/>
      <c r="J868" s="211"/>
      <c r="K868" s="211"/>
      <c r="L868" s="216"/>
      <c r="M868" s="217"/>
      <c r="N868" s="218"/>
      <c r="O868" s="218"/>
      <c r="P868" s="218"/>
      <c r="Q868" s="218"/>
      <c r="R868" s="218"/>
      <c r="S868" s="218"/>
      <c r="T868" s="219"/>
      <c r="AT868" s="220" t="s">
        <v>156</v>
      </c>
      <c r="AU868" s="220" t="s">
        <v>89</v>
      </c>
      <c r="AV868" s="14" t="s">
        <v>89</v>
      </c>
      <c r="AW868" s="14" t="s">
        <v>35</v>
      </c>
      <c r="AX868" s="14" t="s">
        <v>79</v>
      </c>
      <c r="AY868" s="220" t="s">
        <v>147</v>
      </c>
    </row>
    <row r="869" spans="1:65" s="15" customFormat="1">
      <c r="B869" s="221"/>
      <c r="C869" s="222"/>
      <c r="D869" s="201" t="s">
        <v>156</v>
      </c>
      <c r="E869" s="223" t="s">
        <v>1</v>
      </c>
      <c r="F869" s="224" t="s">
        <v>166</v>
      </c>
      <c r="G869" s="222"/>
      <c r="H869" s="225">
        <v>491.8119999999999</v>
      </c>
      <c r="I869" s="226"/>
      <c r="J869" s="222"/>
      <c r="K869" s="222"/>
      <c r="L869" s="227"/>
      <c r="M869" s="228"/>
      <c r="N869" s="229"/>
      <c r="O869" s="229"/>
      <c r="P869" s="229"/>
      <c r="Q869" s="229"/>
      <c r="R869" s="229"/>
      <c r="S869" s="229"/>
      <c r="T869" s="230"/>
      <c r="AT869" s="231" t="s">
        <v>156</v>
      </c>
      <c r="AU869" s="231" t="s">
        <v>89</v>
      </c>
      <c r="AV869" s="15" t="s">
        <v>154</v>
      </c>
      <c r="AW869" s="15" t="s">
        <v>35</v>
      </c>
      <c r="AX869" s="15" t="s">
        <v>87</v>
      </c>
      <c r="AY869" s="231" t="s">
        <v>147</v>
      </c>
    </row>
    <row r="870" spans="1:65" s="2" customFormat="1" ht="37.9" customHeight="1">
      <c r="A870" s="34"/>
      <c r="B870" s="35"/>
      <c r="C870" s="186" t="s">
        <v>543</v>
      </c>
      <c r="D870" s="186" t="s">
        <v>149</v>
      </c>
      <c r="E870" s="187" t="s">
        <v>544</v>
      </c>
      <c r="F870" s="188" t="s">
        <v>545</v>
      </c>
      <c r="G870" s="189" t="s">
        <v>152</v>
      </c>
      <c r="H870" s="190">
        <v>99.588999999999999</v>
      </c>
      <c r="I870" s="191"/>
      <c r="J870" s="192">
        <f>ROUND(I870*H870,2)</f>
        <v>0</v>
      </c>
      <c r="K870" s="188" t="s">
        <v>153</v>
      </c>
      <c r="L870" s="39"/>
      <c r="M870" s="193" t="s">
        <v>1</v>
      </c>
      <c r="N870" s="194" t="s">
        <v>44</v>
      </c>
      <c r="O870" s="71"/>
      <c r="P870" s="195">
        <f>O870*H870</f>
        <v>0</v>
      </c>
      <c r="Q870" s="195">
        <v>2.1999999999999999E-5</v>
      </c>
      <c r="R870" s="195">
        <f>Q870*H870</f>
        <v>2.1909579999999998E-3</v>
      </c>
      <c r="S870" s="195">
        <v>1.0000000000000001E-5</v>
      </c>
      <c r="T870" s="196">
        <f>S870*H870</f>
        <v>9.9589000000000014E-4</v>
      </c>
      <c r="U870" s="34"/>
      <c r="V870" s="34"/>
      <c r="W870" s="34"/>
      <c r="X870" s="34"/>
      <c r="Y870" s="34"/>
      <c r="Z870" s="34"/>
      <c r="AA870" s="34"/>
      <c r="AB870" s="34"/>
      <c r="AC870" s="34"/>
      <c r="AD870" s="34"/>
      <c r="AE870" s="34"/>
      <c r="AR870" s="197" t="s">
        <v>154</v>
      </c>
      <c r="AT870" s="197" t="s">
        <v>149</v>
      </c>
      <c r="AU870" s="197" t="s">
        <v>89</v>
      </c>
      <c r="AY870" s="18" t="s">
        <v>147</v>
      </c>
      <c r="BE870" s="198">
        <f>IF(N870="základní",J870,0)</f>
        <v>0</v>
      </c>
      <c r="BF870" s="198">
        <f>IF(N870="snížená",J870,0)</f>
        <v>0</v>
      </c>
      <c r="BG870" s="198">
        <f>IF(N870="zákl. přenesená",J870,0)</f>
        <v>0</v>
      </c>
      <c r="BH870" s="198">
        <f>IF(N870="sníž. přenesená",J870,0)</f>
        <v>0</v>
      </c>
      <c r="BI870" s="198">
        <f>IF(N870="nulová",J870,0)</f>
        <v>0</v>
      </c>
      <c r="BJ870" s="18" t="s">
        <v>87</v>
      </c>
      <c r="BK870" s="198">
        <f>ROUND(I870*H870,2)</f>
        <v>0</v>
      </c>
      <c r="BL870" s="18" t="s">
        <v>154</v>
      </c>
      <c r="BM870" s="197" t="s">
        <v>546</v>
      </c>
    </row>
    <row r="871" spans="1:65" s="13" customFormat="1">
      <c r="B871" s="199"/>
      <c r="C871" s="200"/>
      <c r="D871" s="201" t="s">
        <v>156</v>
      </c>
      <c r="E871" s="202" t="s">
        <v>1</v>
      </c>
      <c r="F871" s="203" t="s">
        <v>158</v>
      </c>
      <c r="G871" s="200"/>
      <c r="H871" s="202" t="s">
        <v>1</v>
      </c>
      <c r="I871" s="204"/>
      <c r="J871" s="200"/>
      <c r="K871" s="200"/>
      <c r="L871" s="205"/>
      <c r="M871" s="206"/>
      <c r="N871" s="207"/>
      <c r="O871" s="207"/>
      <c r="P871" s="207"/>
      <c r="Q871" s="207"/>
      <c r="R871" s="207"/>
      <c r="S871" s="207"/>
      <c r="T871" s="208"/>
      <c r="AT871" s="209" t="s">
        <v>156</v>
      </c>
      <c r="AU871" s="209" t="s">
        <v>89</v>
      </c>
      <c r="AV871" s="13" t="s">
        <v>87</v>
      </c>
      <c r="AW871" s="13" t="s">
        <v>35</v>
      </c>
      <c r="AX871" s="13" t="s">
        <v>79</v>
      </c>
      <c r="AY871" s="209" t="s">
        <v>147</v>
      </c>
    </row>
    <row r="872" spans="1:65" s="14" customFormat="1">
      <c r="B872" s="210"/>
      <c r="C872" s="211"/>
      <c r="D872" s="201" t="s">
        <v>156</v>
      </c>
      <c r="E872" s="212" t="s">
        <v>1</v>
      </c>
      <c r="F872" s="213" t="s">
        <v>547</v>
      </c>
      <c r="G872" s="211"/>
      <c r="H872" s="214">
        <v>11.555999999999999</v>
      </c>
      <c r="I872" s="215"/>
      <c r="J872" s="211"/>
      <c r="K872" s="211"/>
      <c r="L872" s="216"/>
      <c r="M872" s="217"/>
      <c r="N872" s="218"/>
      <c r="O872" s="218"/>
      <c r="P872" s="218"/>
      <c r="Q872" s="218"/>
      <c r="R872" s="218"/>
      <c r="S872" s="218"/>
      <c r="T872" s="219"/>
      <c r="AT872" s="220" t="s">
        <v>156</v>
      </c>
      <c r="AU872" s="220" t="s">
        <v>89</v>
      </c>
      <c r="AV872" s="14" t="s">
        <v>89</v>
      </c>
      <c r="AW872" s="14" t="s">
        <v>35</v>
      </c>
      <c r="AX872" s="14" t="s">
        <v>79</v>
      </c>
      <c r="AY872" s="220" t="s">
        <v>147</v>
      </c>
    </row>
    <row r="873" spans="1:65" s="14" customFormat="1">
      <c r="B873" s="210"/>
      <c r="C873" s="211"/>
      <c r="D873" s="201" t="s">
        <v>156</v>
      </c>
      <c r="E873" s="212" t="s">
        <v>1</v>
      </c>
      <c r="F873" s="213" t="s">
        <v>548</v>
      </c>
      <c r="G873" s="211"/>
      <c r="H873" s="214">
        <v>12.175000000000001</v>
      </c>
      <c r="I873" s="215"/>
      <c r="J873" s="211"/>
      <c r="K873" s="211"/>
      <c r="L873" s="216"/>
      <c r="M873" s="217"/>
      <c r="N873" s="218"/>
      <c r="O873" s="218"/>
      <c r="P873" s="218"/>
      <c r="Q873" s="218"/>
      <c r="R873" s="218"/>
      <c r="S873" s="218"/>
      <c r="T873" s="219"/>
      <c r="AT873" s="220" t="s">
        <v>156</v>
      </c>
      <c r="AU873" s="220" t="s">
        <v>89</v>
      </c>
      <c r="AV873" s="14" t="s">
        <v>89</v>
      </c>
      <c r="AW873" s="14" t="s">
        <v>35</v>
      </c>
      <c r="AX873" s="14" t="s">
        <v>79</v>
      </c>
      <c r="AY873" s="220" t="s">
        <v>147</v>
      </c>
    </row>
    <row r="874" spans="1:65" s="14" customFormat="1">
      <c r="B874" s="210"/>
      <c r="C874" s="211"/>
      <c r="D874" s="201" t="s">
        <v>156</v>
      </c>
      <c r="E874" s="212" t="s">
        <v>1</v>
      </c>
      <c r="F874" s="213" t="s">
        <v>549</v>
      </c>
      <c r="G874" s="211"/>
      <c r="H874" s="214">
        <v>11.88</v>
      </c>
      <c r="I874" s="215"/>
      <c r="J874" s="211"/>
      <c r="K874" s="211"/>
      <c r="L874" s="216"/>
      <c r="M874" s="217"/>
      <c r="N874" s="218"/>
      <c r="O874" s="218"/>
      <c r="P874" s="218"/>
      <c r="Q874" s="218"/>
      <c r="R874" s="218"/>
      <c r="S874" s="218"/>
      <c r="T874" s="219"/>
      <c r="AT874" s="220" t="s">
        <v>156</v>
      </c>
      <c r="AU874" s="220" t="s">
        <v>89</v>
      </c>
      <c r="AV874" s="14" t="s">
        <v>89</v>
      </c>
      <c r="AW874" s="14" t="s">
        <v>35</v>
      </c>
      <c r="AX874" s="14" t="s">
        <v>79</v>
      </c>
      <c r="AY874" s="220" t="s">
        <v>147</v>
      </c>
    </row>
    <row r="875" spans="1:65" s="14" customFormat="1">
      <c r="B875" s="210"/>
      <c r="C875" s="211"/>
      <c r="D875" s="201" t="s">
        <v>156</v>
      </c>
      <c r="E875" s="212" t="s">
        <v>1</v>
      </c>
      <c r="F875" s="213" t="s">
        <v>550</v>
      </c>
      <c r="G875" s="211"/>
      <c r="H875" s="214">
        <v>3.7130000000000001</v>
      </c>
      <c r="I875" s="215"/>
      <c r="J875" s="211"/>
      <c r="K875" s="211"/>
      <c r="L875" s="216"/>
      <c r="M875" s="217"/>
      <c r="N875" s="218"/>
      <c r="O875" s="218"/>
      <c r="P875" s="218"/>
      <c r="Q875" s="218"/>
      <c r="R875" s="218"/>
      <c r="S875" s="218"/>
      <c r="T875" s="219"/>
      <c r="AT875" s="220" t="s">
        <v>156</v>
      </c>
      <c r="AU875" s="220" t="s">
        <v>89</v>
      </c>
      <c r="AV875" s="14" t="s">
        <v>89</v>
      </c>
      <c r="AW875" s="14" t="s">
        <v>35</v>
      </c>
      <c r="AX875" s="14" t="s">
        <v>79</v>
      </c>
      <c r="AY875" s="220" t="s">
        <v>147</v>
      </c>
    </row>
    <row r="876" spans="1:65" s="14" customFormat="1">
      <c r="B876" s="210"/>
      <c r="C876" s="211"/>
      <c r="D876" s="201" t="s">
        <v>156</v>
      </c>
      <c r="E876" s="212" t="s">
        <v>1</v>
      </c>
      <c r="F876" s="213" t="s">
        <v>551</v>
      </c>
      <c r="G876" s="211"/>
      <c r="H876" s="214">
        <v>6</v>
      </c>
      <c r="I876" s="215"/>
      <c r="J876" s="211"/>
      <c r="K876" s="211"/>
      <c r="L876" s="216"/>
      <c r="M876" s="217"/>
      <c r="N876" s="218"/>
      <c r="O876" s="218"/>
      <c r="P876" s="218"/>
      <c r="Q876" s="218"/>
      <c r="R876" s="218"/>
      <c r="S876" s="218"/>
      <c r="T876" s="219"/>
      <c r="AT876" s="220" t="s">
        <v>156</v>
      </c>
      <c r="AU876" s="220" t="s">
        <v>89</v>
      </c>
      <c r="AV876" s="14" t="s">
        <v>89</v>
      </c>
      <c r="AW876" s="14" t="s">
        <v>35</v>
      </c>
      <c r="AX876" s="14" t="s">
        <v>79</v>
      </c>
      <c r="AY876" s="220" t="s">
        <v>147</v>
      </c>
    </row>
    <row r="877" spans="1:65" s="14" customFormat="1">
      <c r="B877" s="210"/>
      <c r="C877" s="211"/>
      <c r="D877" s="201" t="s">
        <v>156</v>
      </c>
      <c r="E877" s="212" t="s">
        <v>1</v>
      </c>
      <c r="F877" s="213" t="s">
        <v>552</v>
      </c>
      <c r="G877" s="211"/>
      <c r="H877" s="214">
        <v>5.1360000000000001</v>
      </c>
      <c r="I877" s="215"/>
      <c r="J877" s="211"/>
      <c r="K877" s="211"/>
      <c r="L877" s="216"/>
      <c r="M877" s="217"/>
      <c r="N877" s="218"/>
      <c r="O877" s="218"/>
      <c r="P877" s="218"/>
      <c r="Q877" s="218"/>
      <c r="R877" s="218"/>
      <c r="S877" s="218"/>
      <c r="T877" s="219"/>
      <c r="AT877" s="220" t="s">
        <v>156</v>
      </c>
      <c r="AU877" s="220" t="s">
        <v>89</v>
      </c>
      <c r="AV877" s="14" t="s">
        <v>89</v>
      </c>
      <c r="AW877" s="14" t="s">
        <v>35</v>
      </c>
      <c r="AX877" s="14" t="s">
        <v>79</v>
      </c>
      <c r="AY877" s="220" t="s">
        <v>147</v>
      </c>
    </row>
    <row r="878" spans="1:65" s="16" customFormat="1">
      <c r="B878" s="232"/>
      <c r="C878" s="233"/>
      <c r="D878" s="201" t="s">
        <v>156</v>
      </c>
      <c r="E878" s="234" t="s">
        <v>1</v>
      </c>
      <c r="F878" s="235" t="s">
        <v>244</v>
      </c>
      <c r="G878" s="233"/>
      <c r="H878" s="236">
        <v>50.460000000000008</v>
      </c>
      <c r="I878" s="237"/>
      <c r="J878" s="233"/>
      <c r="K878" s="233"/>
      <c r="L878" s="238"/>
      <c r="M878" s="239"/>
      <c r="N878" s="240"/>
      <c r="O878" s="240"/>
      <c r="P878" s="240"/>
      <c r="Q878" s="240"/>
      <c r="R878" s="240"/>
      <c r="S878" s="240"/>
      <c r="T878" s="241"/>
      <c r="AT878" s="242" t="s">
        <v>156</v>
      </c>
      <c r="AU878" s="242" t="s">
        <v>89</v>
      </c>
      <c r="AV878" s="16" t="s">
        <v>176</v>
      </c>
      <c r="AW878" s="16" t="s">
        <v>35</v>
      </c>
      <c r="AX878" s="16" t="s">
        <v>79</v>
      </c>
      <c r="AY878" s="242" t="s">
        <v>147</v>
      </c>
    </row>
    <row r="879" spans="1:65" s="13" customFormat="1">
      <c r="B879" s="199"/>
      <c r="C879" s="200"/>
      <c r="D879" s="201" t="s">
        <v>156</v>
      </c>
      <c r="E879" s="202" t="s">
        <v>1</v>
      </c>
      <c r="F879" s="203" t="s">
        <v>252</v>
      </c>
      <c r="G879" s="200"/>
      <c r="H879" s="202" t="s">
        <v>1</v>
      </c>
      <c r="I879" s="204"/>
      <c r="J879" s="200"/>
      <c r="K879" s="200"/>
      <c r="L879" s="205"/>
      <c r="M879" s="206"/>
      <c r="N879" s="207"/>
      <c r="O879" s="207"/>
      <c r="P879" s="207"/>
      <c r="Q879" s="207"/>
      <c r="R879" s="207"/>
      <c r="S879" s="207"/>
      <c r="T879" s="208"/>
      <c r="AT879" s="209" t="s">
        <v>156</v>
      </c>
      <c r="AU879" s="209" t="s">
        <v>89</v>
      </c>
      <c r="AV879" s="13" t="s">
        <v>87</v>
      </c>
      <c r="AW879" s="13" t="s">
        <v>35</v>
      </c>
      <c r="AX879" s="13" t="s">
        <v>79</v>
      </c>
      <c r="AY879" s="209" t="s">
        <v>147</v>
      </c>
    </row>
    <row r="880" spans="1:65" s="14" customFormat="1">
      <c r="B880" s="210"/>
      <c r="C880" s="211"/>
      <c r="D880" s="201" t="s">
        <v>156</v>
      </c>
      <c r="E880" s="212" t="s">
        <v>1</v>
      </c>
      <c r="F880" s="213" t="s">
        <v>553</v>
      </c>
      <c r="G880" s="211"/>
      <c r="H880" s="214">
        <v>3.6230000000000002</v>
      </c>
      <c r="I880" s="215"/>
      <c r="J880" s="211"/>
      <c r="K880" s="211"/>
      <c r="L880" s="216"/>
      <c r="M880" s="217"/>
      <c r="N880" s="218"/>
      <c r="O880" s="218"/>
      <c r="P880" s="218"/>
      <c r="Q880" s="218"/>
      <c r="R880" s="218"/>
      <c r="S880" s="218"/>
      <c r="T880" s="219"/>
      <c r="AT880" s="220" t="s">
        <v>156</v>
      </c>
      <c r="AU880" s="220" t="s">
        <v>89</v>
      </c>
      <c r="AV880" s="14" t="s">
        <v>89</v>
      </c>
      <c r="AW880" s="14" t="s">
        <v>35</v>
      </c>
      <c r="AX880" s="14" t="s">
        <v>79</v>
      </c>
      <c r="AY880" s="220" t="s">
        <v>147</v>
      </c>
    </row>
    <row r="881" spans="2:51" s="14" customFormat="1">
      <c r="B881" s="210"/>
      <c r="C881" s="211"/>
      <c r="D881" s="201" t="s">
        <v>156</v>
      </c>
      <c r="E881" s="212" t="s">
        <v>1</v>
      </c>
      <c r="F881" s="213" t="s">
        <v>554</v>
      </c>
      <c r="G881" s="211"/>
      <c r="H881" s="214">
        <v>11.712999999999999</v>
      </c>
      <c r="I881" s="215"/>
      <c r="J881" s="211"/>
      <c r="K881" s="211"/>
      <c r="L881" s="216"/>
      <c r="M881" s="217"/>
      <c r="N881" s="218"/>
      <c r="O881" s="218"/>
      <c r="P881" s="218"/>
      <c r="Q881" s="218"/>
      <c r="R881" s="218"/>
      <c r="S881" s="218"/>
      <c r="T881" s="219"/>
      <c r="AT881" s="220" t="s">
        <v>156</v>
      </c>
      <c r="AU881" s="220" t="s">
        <v>89</v>
      </c>
      <c r="AV881" s="14" t="s">
        <v>89</v>
      </c>
      <c r="AW881" s="14" t="s">
        <v>35</v>
      </c>
      <c r="AX881" s="14" t="s">
        <v>79</v>
      </c>
      <c r="AY881" s="220" t="s">
        <v>147</v>
      </c>
    </row>
    <row r="882" spans="2:51" s="14" customFormat="1">
      <c r="B882" s="210"/>
      <c r="C882" s="211"/>
      <c r="D882" s="201" t="s">
        <v>156</v>
      </c>
      <c r="E882" s="212" t="s">
        <v>1</v>
      </c>
      <c r="F882" s="213" t="s">
        <v>555</v>
      </c>
      <c r="G882" s="211"/>
      <c r="H882" s="214">
        <v>11.813000000000001</v>
      </c>
      <c r="I882" s="215"/>
      <c r="J882" s="211"/>
      <c r="K882" s="211"/>
      <c r="L882" s="216"/>
      <c r="M882" s="217"/>
      <c r="N882" s="218"/>
      <c r="O882" s="218"/>
      <c r="P882" s="218"/>
      <c r="Q882" s="218"/>
      <c r="R882" s="218"/>
      <c r="S882" s="218"/>
      <c r="T882" s="219"/>
      <c r="AT882" s="220" t="s">
        <v>156</v>
      </c>
      <c r="AU882" s="220" t="s">
        <v>89</v>
      </c>
      <c r="AV882" s="14" t="s">
        <v>89</v>
      </c>
      <c r="AW882" s="14" t="s">
        <v>35</v>
      </c>
      <c r="AX882" s="14" t="s">
        <v>79</v>
      </c>
      <c r="AY882" s="220" t="s">
        <v>147</v>
      </c>
    </row>
    <row r="883" spans="2:51" s="14" customFormat="1">
      <c r="B883" s="210"/>
      <c r="C883" s="211"/>
      <c r="D883" s="201" t="s">
        <v>156</v>
      </c>
      <c r="E883" s="212" t="s">
        <v>1</v>
      </c>
      <c r="F883" s="213" t="s">
        <v>556</v>
      </c>
      <c r="G883" s="211"/>
      <c r="H883" s="214">
        <v>4.3120000000000003</v>
      </c>
      <c r="I883" s="215"/>
      <c r="J883" s="211"/>
      <c r="K883" s="211"/>
      <c r="L883" s="216"/>
      <c r="M883" s="217"/>
      <c r="N883" s="218"/>
      <c r="O883" s="218"/>
      <c r="P883" s="218"/>
      <c r="Q883" s="218"/>
      <c r="R883" s="218"/>
      <c r="S883" s="218"/>
      <c r="T883" s="219"/>
      <c r="AT883" s="220" t="s">
        <v>156</v>
      </c>
      <c r="AU883" s="220" t="s">
        <v>89</v>
      </c>
      <c r="AV883" s="14" t="s">
        <v>89</v>
      </c>
      <c r="AW883" s="14" t="s">
        <v>35</v>
      </c>
      <c r="AX883" s="14" t="s">
        <v>79</v>
      </c>
      <c r="AY883" s="220" t="s">
        <v>147</v>
      </c>
    </row>
    <row r="884" spans="2:51" s="16" customFormat="1">
      <c r="B884" s="232"/>
      <c r="C884" s="233"/>
      <c r="D884" s="201" t="s">
        <v>156</v>
      </c>
      <c r="E884" s="234" t="s">
        <v>1</v>
      </c>
      <c r="F884" s="235" t="s">
        <v>244</v>
      </c>
      <c r="G884" s="233"/>
      <c r="H884" s="236">
        <v>31.461000000000002</v>
      </c>
      <c r="I884" s="237"/>
      <c r="J884" s="233"/>
      <c r="K884" s="233"/>
      <c r="L884" s="238"/>
      <c r="M884" s="239"/>
      <c r="N884" s="240"/>
      <c r="O884" s="240"/>
      <c r="P884" s="240"/>
      <c r="Q884" s="240"/>
      <c r="R884" s="240"/>
      <c r="S884" s="240"/>
      <c r="T884" s="241"/>
      <c r="AT884" s="242" t="s">
        <v>156</v>
      </c>
      <c r="AU884" s="242" t="s">
        <v>89</v>
      </c>
      <c r="AV884" s="16" t="s">
        <v>176</v>
      </c>
      <c r="AW884" s="16" t="s">
        <v>35</v>
      </c>
      <c r="AX884" s="16" t="s">
        <v>79</v>
      </c>
      <c r="AY884" s="242" t="s">
        <v>147</v>
      </c>
    </row>
    <row r="885" spans="2:51" s="13" customFormat="1">
      <c r="B885" s="199"/>
      <c r="C885" s="200"/>
      <c r="D885" s="201" t="s">
        <v>156</v>
      </c>
      <c r="E885" s="202" t="s">
        <v>1</v>
      </c>
      <c r="F885" s="203" t="s">
        <v>162</v>
      </c>
      <c r="G885" s="200"/>
      <c r="H885" s="202" t="s">
        <v>1</v>
      </c>
      <c r="I885" s="204"/>
      <c r="J885" s="200"/>
      <c r="K885" s="200"/>
      <c r="L885" s="205"/>
      <c r="M885" s="206"/>
      <c r="N885" s="207"/>
      <c r="O885" s="207"/>
      <c r="P885" s="207"/>
      <c r="Q885" s="207"/>
      <c r="R885" s="207"/>
      <c r="S885" s="207"/>
      <c r="T885" s="208"/>
      <c r="AT885" s="209" t="s">
        <v>156</v>
      </c>
      <c r="AU885" s="209" t="s">
        <v>89</v>
      </c>
      <c r="AV885" s="13" t="s">
        <v>87</v>
      </c>
      <c r="AW885" s="13" t="s">
        <v>35</v>
      </c>
      <c r="AX885" s="13" t="s">
        <v>79</v>
      </c>
      <c r="AY885" s="209" t="s">
        <v>147</v>
      </c>
    </row>
    <row r="886" spans="2:51" s="14" customFormat="1">
      <c r="B886" s="210"/>
      <c r="C886" s="211"/>
      <c r="D886" s="201" t="s">
        <v>156</v>
      </c>
      <c r="E886" s="212" t="s">
        <v>1</v>
      </c>
      <c r="F886" s="213" t="s">
        <v>557</v>
      </c>
      <c r="G886" s="211"/>
      <c r="H886" s="214">
        <v>1.9550000000000001</v>
      </c>
      <c r="I886" s="215"/>
      <c r="J886" s="211"/>
      <c r="K886" s="211"/>
      <c r="L886" s="216"/>
      <c r="M886" s="217"/>
      <c r="N886" s="218"/>
      <c r="O886" s="218"/>
      <c r="P886" s="218"/>
      <c r="Q886" s="218"/>
      <c r="R886" s="218"/>
      <c r="S886" s="218"/>
      <c r="T886" s="219"/>
      <c r="AT886" s="220" t="s">
        <v>156</v>
      </c>
      <c r="AU886" s="220" t="s">
        <v>89</v>
      </c>
      <c r="AV886" s="14" t="s">
        <v>89</v>
      </c>
      <c r="AW886" s="14" t="s">
        <v>35</v>
      </c>
      <c r="AX886" s="14" t="s">
        <v>79</v>
      </c>
      <c r="AY886" s="220" t="s">
        <v>147</v>
      </c>
    </row>
    <row r="887" spans="2:51" s="14" customFormat="1">
      <c r="B887" s="210"/>
      <c r="C887" s="211"/>
      <c r="D887" s="201" t="s">
        <v>156</v>
      </c>
      <c r="E887" s="212" t="s">
        <v>1</v>
      </c>
      <c r="F887" s="213" t="s">
        <v>558</v>
      </c>
      <c r="G887" s="211"/>
      <c r="H887" s="214">
        <v>2.7949999999999999</v>
      </c>
      <c r="I887" s="215"/>
      <c r="J887" s="211"/>
      <c r="K887" s="211"/>
      <c r="L887" s="216"/>
      <c r="M887" s="217"/>
      <c r="N887" s="218"/>
      <c r="O887" s="218"/>
      <c r="P887" s="218"/>
      <c r="Q887" s="218"/>
      <c r="R887" s="218"/>
      <c r="S887" s="218"/>
      <c r="T887" s="219"/>
      <c r="AT887" s="220" t="s">
        <v>156</v>
      </c>
      <c r="AU887" s="220" t="s">
        <v>89</v>
      </c>
      <c r="AV887" s="14" t="s">
        <v>89</v>
      </c>
      <c r="AW887" s="14" t="s">
        <v>35</v>
      </c>
      <c r="AX887" s="14" t="s">
        <v>79</v>
      </c>
      <c r="AY887" s="220" t="s">
        <v>147</v>
      </c>
    </row>
    <row r="888" spans="2:51" s="14" customFormat="1">
      <c r="B888" s="210"/>
      <c r="C888" s="211"/>
      <c r="D888" s="201" t="s">
        <v>156</v>
      </c>
      <c r="E888" s="212" t="s">
        <v>1</v>
      </c>
      <c r="F888" s="213" t="s">
        <v>559</v>
      </c>
      <c r="G888" s="211"/>
      <c r="H888" s="214">
        <v>2.1</v>
      </c>
      <c r="I888" s="215"/>
      <c r="J888" s="211"/>
      <c r="K888" s="211"/>
      <c r="L888" s="216"/>
      <c r="M888" s="217"/>
      <c r="N888" s="218"/>
      <c r="O888" s="218"/>
      <c r="P888" s="218"/>
      <c r="Q888" s="218"/>
      <c r="R888" s="218"/>
      <c r="S888" s="218"/>
      <c r="T888" s="219"/>
      <c r="AT888" s="220" t="s">
        <v>156</v>
      </c>
      <c r="AU888" s="220" t="s">
        <v>89</v>
      </c>
      <c r="AV888" s="14" t="s">
        <v>89</v>
      </c>
      <c r="AW888" s="14" t="s">
        <v>35</v>
      </c>
      <c r="AX888" s="14" t="s">
        <v>79</v>
      </c>
      <c r="AY888" s="220" t="s">
        <v>147</v>
      </c>
    </row>
    <row r="889" spans="2:51" s="16" customFormat="1">
      <c r="B889" s="232"/>
      <c r="C889" s="233"/>
      <c r="D889" s="201" t="s">
        <v>156</v>
      </c>
      <c r="E889" s="234" t="s">
        <v>1</v>
      </c>
      <c r="F889" s="235" t="s">
        <v>244</v>
      </c>
      <c r="G889" s="233"/>
      <c r="H889" s="236">
        <v>6.85</v>
      </c>
      <c r="I889" s="237"/>
      <c r="J889" s="233"/>
      <c r="K889" s="233"/>
      <c r="L889" s="238"/>
      <c r="M889" s="239"/>
      <c r="N889" s="240"/>
      <c r="O889" s="240"/>
      <c r="P889" s="240"/>
      <c r="Q889" s="240"/>
      <c r="R889" s="240"/>
      <c r="S889" s="240"/>
      <c r="T889" s="241"/>
      <c r="AT889" s="242" t="s">
        <v>156</v>
      </c>
      <c r="AU889" s="242" t="s">
        <v>89</v>
      </c>
      <c r="AV889" s="16" t="s">
        <v>176</v>
      </c>
      <c r="AW889" s="16" t="s">
        <v>35</v>
      </c>
      <c r="AX889" s="16" t="s">
        <v>79</v>
      </c>
      <c r="AY889" s="242" t="s">
        <v>147</v>
      </c>
    </row>
    <row r="890" spans="2:51" s="13" customFormat="1">
      <c r="B890" s="199"/>
      <c r="C890" s="200"/>
      <c r="D890" s="201" t="s">
        <v>156</v>
      </c>
      <c r="E890" s="202" t="s">
        <v>1</v>
      </c>
      <c r="F890" s="203" t="s">
        <v>164</v>
      </c>
      <c r="G890" s="200"/>
      <c r="H890" s="202" t="s">
        <v>1</v>
      </c>
      <c r="I890" s="204"/>
      <c r="J890" s="200"/>
      <c r="K890" s="200"/>
      <c r="L890" s="205"/>
      <c r="M890" s="206"/>
      <c r="N890" s="207"/>
      <c r="O890" s="207"/>
      <c r="P890" s="207"/>
      <c r="Q890" s="207"/>
      <c r="R890" s="207"/>
      <c r="S890" s="207"/>
      <c r="T890" s="208"/>
      <c r="AT890" s="209" t="s">
        <v>156</v>
      </c>
      <c r="AU890" s="209" t="s">
        <v>89</v>
      </c>
      <c r="AV890" s="13" t="s">
        <v>87</v>
      </c>
      <c r="AW890" s="13" t="s">
        <v>35</v>
      </c>
      <c r="AX890" s="13" t="s">
        <v>79</v>
      </c>
      <c r="AY890" s="209" t="s">
        <v>147</v>
      </c>
    </row>
    <row r="891" spans="2:51" s="14" customFormat="1">
      <c r="B891" s="210"/>
      <c r="C891" s="211"/>
      <c r="D891" s="201" t="s">
        <v>156</v>
      </c>
      <c r="E891" s="212" t="s">
        <v>1</v>
      </c>
      <c r="F891" s="213" t="s">
        <v>560</v>
      </c>
      <c r="G891" s="211"/>
      <c r="H891" s="214">
        <v>2.2349999999999999</v>
      </c>
      <c r="I891" s="215"/>
      <c r="J891" s="211"/>
      <c r="K891" s="211"/>
      <c r="L891" s="216"/>
      <c r="M891" s="217"/>
      <c r="N891" s="218"/>
      <c r="O891" s="218"/>
      <c r="P891" s="218"/>
      <c r="Q891" s="218"/>
      <c r="R891" s="218"/>
      <c r="S891" s="218"/>
      <c r="T891" s="219"/>
      <c r="AT891" s="220" t="s">
        <v>156</v>
      </c>
      <c r="AU891" s="220" t="s">
        <v>89</v>
      </c>
      <c r="AV891" s="14" t="s">
        <v>89</v>
      </c>
      <c r="AW891" s="14" t="s">
        <v>35</v>
      </c>
      <c r="AX891" s="14" t="s">
        <v>79</v>
      </c>
      <c r="AY891" s="220" t="s">
        <v>147</v>
      </c>
    </row>
    <row r="892" spans="2:51" s="14" customFormat="1">
      <c r="B892" s="210"/>
      <c r="C892" s="211"/>
      <c r="D892" s="201" t="s">
        <v>156</v>
      </c>
      <c r="E892" s="212" t="s">
        <v>1</v>
      </c>
      <c r="F892" s="213" t="s">
        <v>561</v>
      </c>
      <c r="G892" s="211"/>
      <c r="H892" s="214">
        <v>1.952</v>
      </c>
      <c r="I892" s="215"/>
      <c r="J892" s="211"/>
      <c r="K892" s="211"/>
      <c r="L892" s="216"/>
      <c r="M892" s="217"/>
      <c r="N892" s="218"/>
      <c r="O892" s="218"/>
      <c r="P892" s="218"/>
      <c r="Q892" s="218"/>
      <c r="R892" s="218"/>
      <c r="S892" s="218"/>
      <c r="T892" s="219"/>
      <c r="AT892" s="220" t="s">
        <v>156</v>
      </c>
      <c r="AU892" s="220" t="s">
        <v>89</v>
      </c>
      <c r="AV892" s="14" t="s">
        <v>89</v>
      </c>
      <c r="AW892" s="14" t="s">
        <v>35</v>
      </c>
      <c r="AX892" s="14" t="s">
        <v>79</v>
      </c>
      <c r="AY892" s="220" t="s">
        <v>147</v>
      </c>
    </row>
    <row r="893" spans="2:51" s="14" customFormat="1">
      <c r="B893" s="210"/>
      <c r="C893" s="211"/>
      <c r="D893" s="201" t="s">
        <v>156</v>
      </c>
      <c r="E893" s="212" t="s">
        <v>1</v>
      </c>
      <c r="F893" s="213" t="s">
        <v>562</v>
      </c>
      <c r="G893" s="211"/>
      <c r="H893" s="214">
        <v>2.161</v>
      </c>
      <c r="I893" s="215"/>
      <c r="J893" s="211"/>
      <c r="K893" s="211"/>
      <c r="L893" s="216"/>
      <c r="M893" s="217"/>
      <c r="N893" s="218"/>
      <c r="O893" s="218"/>
      <c r="P893" s="218"/>
      <c r="Q893" s="218"/>
      <c r="R893" s="218"/>
      <c r="S893" s="218"/>
      <c r="T893" s="219"/>
      <c r="AT893" s="220" t="s">
        <v>156</v>
      </c>
      <c r="AU893" s="220" t="s">
        <v>89</v>
      </c>
      <c r="AV893" s="14" t="s">
        <v>89</v>
      </c>
      <c r="AW893" s="14" t="s">
        <v>35</v>
      </c>
      <c r="AX893" s="14" t="s">
        <v>79</v>
      </c>
      <c r="AY893" s="220" t="s">
        <v>147</v>
      </c>
    </row>
    <row r="894" spans="2:51" s="14" customFormat="1">
      <c r="B894" s="210"/>
      <c r="C894" s="211"/>
      <c r="D894" s="201" t="s">
        <v>156</v>
      </c>
      <c r="E894" s="212" t="s">
        <v>1</v>
      </c>
      <c r="F894" s="213" t="s">
        <v>563</v>
      </c>
      <c r="G894" s="211"/>
      <c r="H894" s="214">
        <v>1.05</v>
      </c>
      <c r="I894" s="215"/>
      <c r="J894" s="211"/>
      <c r="K894" s="211"/>
      <c r="L894" s="216"/>
      <c r="M894" s="217"/>
      <c r="N894" s="218"/>
      <c r="O894" s="218"/>
      <c r="P894" s="218"/>
      <c r="Q894" s="218"/>
      <c r="R894" s="218"/>
      <c r="S894" s="218"/>
      <c r="T894" s="219"/>
      <c r="AT894" s="220" t="s">
        <v>156</v>
      </c>
      <c r="AU894" s="220" t="s">
        <v>89</v>
      </c>
      <c r="AV894" s="14" t="s">
        <v>89</v>
      </c>
      <c r="AW894" s="14" t="s">
        <v>35</v>
      </c>
      <c r="AX894" s="14" t="s">
        <v>79</v>
      </c>
      <c r="AY894" s="220" t="s">
        <v>147</v>
      </c>
    </row>
    <row r="895" spans="2:51" s="14" customFormat="1">
      <c r="B895" s="210"/>
      <c r="C895" s="211"/>
      <c r="D895" s="201" t="s">
        <v>156</v>
      </c>
      <c r="E895" s="212" t="s">
        <v>1</v>
      </c>
      <c r="F895" s="213" t="s">
        <v>564</v>
      </c>
      <c r="G895" s="211"/>
      <c r="H895" s="214">
        <v>1.194</v>
      </c>
      <c r="I895" s="215"/>
      <c r="J895" s="211"/>
      <c r="K895" s="211"/>
      <c r="L895" s="216"/>
      <c r="M895" s="217"/>
      <c r="N895" s="218"/>
      <c r="O895" s="218"/>
      <c r="P895" s="218"/>
      <c r="Q895" s="218"/>
      <c r="R895" s="218"/>
      <c r="S895" s="218"/>
      <c r="T895" s="219"/>
      <c r="AT895" s="220" t="s">
        <v>156</v>
      </c>
      <c r="AU895" s="220" t="s">
        <v>89</v>
      </c>
      <c r="AV895" s="14" t="s">
        <v>89</v>
      </c>
      <c r="AW895" s="14" t="s">
        <v>35</v>
      </c>
      <c r="AX895" s="14" t="s">
        <v>79</v>
      </c>
      <c r="AY895" s="220" t="s">
        <v>147</v>
      </c>
    </row>
    <row r="896" spans="2:51" s="14" customFormat="1">
      <c r="B896" s="210"/>
      <c r="C896" s="211"/>
      <c r="D896" s="201" t="s">
        <v>156</v>
      </c>
      <c r="E896" s="212" t="s">
        <v>1</v>
      </c>
      <c r="F896" s="213" t="s">
        <v>565</v>
      </c>
      <c r="G896" s="211"/>
      <c r="H896" s="214">
        <v>2.226</v>
      </c>
      <c r="I896" s="215"/>
      <c r="J896" s="211"/>
      <c r="K896" s="211"/>
      <c r="L896" s="216"/>
      <c r="M896" s="217"/>
      <c r="N896" s="218"/>
      <c r="O896" s="218"/>
      <c r="P896" s="218"/>
      <c r="Q896" s="218"/>
      <c r="R896" s="218"/>
      <c r="S896" s="218"/>
      <c r="T896" s="219"/>
      <c r="AT896" s="220" t="s">
        <v>156</v>
      </c>
      <c r="AU896" s="220" t="s">
        <v>89</v>
      </c>
      <c r="AV896" s="14" t="s">
        <v>89</v>
      </c>
      <c r="AW896" s="14" t="s">
        <v>35</v>
      </c>
      <c r="AX896" s="14" t="s">
        <v>79</v>
      </c>
      <c r="AY896" s="220" t="s">
        <v>147</v>
      </c>
    </row>
    <row r="897" spans="1:65" s="16" customFormat="1">
      <c r="B897" s="232"/>
      <c r="C897" s="233"/>
      <c r="D897" s="201" t="s">
        <v>156</v>
      </c>
      <c r="E897" s="234" t="s">
        <v>1</v>
      </c>
      <c r="F897" s="235" t="s">
        <v>244</v>
      </c>
      <c r="G897" s="233"/>
      <c r="H897" s="236">
        <v>10.817999999999998</v>
      </c>
      <c r="I897" s="237"/>
      <c r="J897" s="233"/>
      <c r="K897" s="233"/>
      <c r="L897" s="238"/>
      <c r="M897" s="239"/>
      <c r="N897" s="240"/>
      <c r="O897" s="240"/>
      <c r="P897" s="240"/>
      <c r="Q897" s="240"/>
      <c r="R897" s="240"/>
      <c r="S897" s="240"/>
      <c r="T897" s="241"/>
      <c r="AT897" s="242" t="s">
        <v>156</v>
      </c>
      <c r="AU897" s="242" t="s">
        <v>89</v>
      </c>
      <c r="AV897" s="16" t="s">
        <v>176</v>
      </c>
      <c r="AW897" s="16" t="s">
        <v>35</v>
      </c>
      <c r="AX897" s="16" t="s">
        <v>79</v>
      </c>
      <c r="AY897" s="242" t="s">
        <v>147</v>
      </c>
    </row>
    <row r="898" spans="1:65" s="15" customFormat="1">
      <c r="B898" s="221"/>
      <c r="C898" s="222"/>
      <c r="D898" s="201" t="s">
        <v>156</v>
      </c>
      <c r="E898" s="223" t="s">
        <v>1</v>
      </c>
      <c r="F898" s="224" t="s">
        <v>166</v>
      </c>
      <c r="G898" s="222"/>
      <c r="H898" s="225">
        <v>99.588999999999999</v>
      </c>
      <c r="I898" s="226"/>
      <c r="J898" s="222"/>
      <c r="K898" s="222"/>
      <c r="L898" s="227"/>
      <c r="M898" s="228"/>
      <c r="N898" s="229"/>
      <c r="O898" s="229"/>
      <c r="P898" s="229"/>
      <c r="Q898" s="229"/>
      <c r="R898" s="229"/>
      <c r="S898" s="229"/>
      <c r="T898" s="230"/>
      <c r="AT898" s="231" t="s">
        <v>156</v>
      </c>
      <c r="AU898" s="231" t="s">
        <v>89</v>
      </c>
      <c r="AV898" s="15" t="s">
        <v>154</v>
      </c>
      <c r="AW898" s="15" t="s">
        <v>35</v>
      </c>
      <c r="AX898" s="15" t="s">
        <v>87</v>
      </c>
      <c r="AY898" s="231" t="s">
        <v>147</v>
      </c>
    </row>
    <row r="899" spans="1:65" s="2" customFormat="1" ht="24.2" customHeight="1">
      <c r="A899" s="34"/>
      <c r="B899" s="35"/>
      <c r="C899" s="186" t="s">
        <v>566</v>
      </c>
      <c r="D899" s="186" t="s">
        <v>149</v>
      </c>
      <c r="E899" s="187" t="s">
        <v>567</v>
      </c>
      <c r="F899" s="188" t="s">
        <v>568</v>
      </c>
      <c r="G899" s="189" t="s">
        <v>152</v>
      </c>
      <c r="H899" s="190">
        <v>491.81200000000001</v>
      </c>
      <c r="I899" s="191"/>
      <c r="J899" s="192">
        <f>ROUND(I899*H899,2)</f>
        <v>0</v>
      </c>
      <c r="K899" s="188" t="s">
        <v>153</v>
      </c>
      <c r="L899" s="39"/>
      <c r="M899" s="193" t="s">
        <v>1</v>
      </c>
      <c r="N899" s="194" t="s">
        <v>44</v>
      </c>
      <c r="O899" s="71"/>
      <c r="P899" s="195">
        <f>O899*H899</f>
        <v>0</v>
      </c>
      <c r="Q899" s="195">
        <v>0</v>
      </c>
      <c r="R899" s="195">
        <f>Q899*H899</f>
        <v>0</v>
      </c>
      <c r="S899" s="195">
        <v>0</v>
      </c>
      <c r="T899" s="196">
        <f>S899*H899</f>
        <v>0</v>
      </c>
      <c r="U899" s="34"/>
      <c r="V899" s="34"/>
      <c r="W899" s="34"/>
      <c r="X899" s="34"/>
      <c r="Y899" s="34"/>
      <c r="Z899" s="34"/>
      <c r="AA899" s="34"/>
      <c r="AB899" s="34"/>
      <c r="AC899" s="34"/>
      <c r="AD899" s="34"/>
      <c r="AE899" s="34"/>
      <c r="AR899" s="197" t="s">
        <v>154</v>
      </c>
      <c r="AT899" s="197" t="s">
        <v>149</v>
      </c>
      <c r="AU899" s="197" t="s">
        <v>89</v>
      </c>
      <c r="AY899" s="18" t="s">
        <v>147</v>
      </c>
      <c r="BE899" s="198">
        <f>IF(N899="základní",J899,0)</f>
        <v>0</v>
      </c>
      <c r="BF899" s="198">
        <f>IF(N899="snížená",J899,0)</f>
        <v>0</v>
      </c>
      <c r="BG899" s="198">
        <f>IF(N899="zákl. přenesená",J899,0)</f>
        <v>0</v>
      </c>
      <c r="BH899" s="198">
        <f>IF(N899="sníž. přenesená",J899,0)</f>
        <v>0</v>
      </c>
      <c r="BI899" s="198">
        <f>IF(N899="nulová",J899,0)</f>
        <v>0</v>
      </c>
      <c r="BJ899" s="18" t="s">
        <v>87</v>
      </c>
      <c r="BK899" s="198">
        <f>ROUND(I899*H899,2)</f>
        <v>0</v>
      </c>
      <c r="BL899" s="18" t="s">
        <v>154</v>
      </c>
      <c r="BM899" s="197" t="s">
        <v>569</v>
      </c>
    </row>
    <row r="900" spans="1:65" s="13" customFormat="1">
      <c r="B900" s="199"/>
      <c r="C900" s="200"/>
      <c r="D900" s="201" t="s">
        <v>156</v>
      </c>
      <c r="E900" s="202" t="s">
        <v>1</v>
      </c>
      <c r="F900" s="203" t="s">
        <v>236</v>
      </c>
      <c r="G900" s="200"/>
      <c r="H900" s="202" t="s">
        <v>1</v>
      </c>
      <c r="I900" s="204"/>
      <c r="J900" s="200"/>
      <c r="K900" s="200"/>
      <c r="L900" s="205"/>
      <c r="M900" s="206"/>
      <c r="N900" s="207"/>
      <c r="O900" s="207"/>
      <c r="P900" s="207"/>
      <c r="Q900" s="207"/>
      <c r="R900" s="207"/>
      <c r="S900" s="207"/>
      <c r="T900" s="208"/>
      <c r="AT900" s="209" t="s">
        <v>156</v>
      </c>
      <c r="AU900" s="209" t="s">
        <v>89</v>
      </c>
      <c r="AV900" s="13" t="s">
        <v>87</v>
      </c>
      <c r="AW900" s="13" t="s">
        <v>35</v>
      </c>
      <c r="AX900" s="13" t="s">
        <v>79</v>
      </c>
      <c r="AY900" s="209" t="s">
        <v>147</v>
      </c>
    </row>
    <row r="901" spans="1:65" s="13" customFormat="1">
      <c r="B901" s="199"/>
      <c r="C901" s="200"/>
      <c r="D901" s="201" t="s">
        <v>156</v>
      </c>
      <c r="E901" s="202" t="s">
        <v>1</v>
      </c>
      <c r="F901" s="203" t="s">
        <v>237</v>
      </c>
      <c r="G901" s="200"/>
      <c r="H901" s="202" t="s">
        <v>1</v>
      </c>
      <c r="I901" s="204"/>
      <c r="J901" s="200"/>
      <c r="K901" s="200"/>
      <c r="L901" s="205"/>
      <c r="M901" s="206"/>
      <c r="N901" s="207"/>
      <c r="O901" s="207"/>
      <c r="P901" s="207"/>
      <c r="Q901" s="207"/>
      <c r="R901" s="207"/>
      <c r="S901" s="207"/>
      <c r="T901" s="208"/>
      <c r="AT901" s="209" t="s">
        <v>156</v>
      </c>
      <c r="AU901" s="209" t="s">
        <v>89</v>
      </c>
      <c r="AV901" s="13" t="s">
        <v>87</v>
      </c>
      <c r="AW901" s="13" t="s">
        <v>35</v>
      </c>
      <c r="AX901" s="13" t="s">
        <v>79</v>
      </c>
      <c r="AY901" s="209" t="s">
        <v>147</v>
      </c>
    </row>
    <row r="902" spans="1:65" s="14" customFormat="1">
      <c r="B902" s="210"/>
      <c r="C902" s="211"/>
      <c r="D902" s="201" t="s">
        <v>156</v>
      </c>
      <c r="E902" s="212" t="s">
        <v>1</v>
      </c>
      <c r="F902" s="213" t="s">
        <v>238</v>
      </c>
      <c r="G902" s="211"/>
      <c r="H902" s="214">
        <v>4.0049999999999999</v>
      </c>
      <c r="I902" s="215"/>
      <c r="J902" s="211"/>
      <c r="K902" s="211"/>
      <c r="L902" s="216"/>
      <c r="M902" s="217"/>
      <c r="N902" s="218"/>
      <c r="O902" s="218"/>
      <c r="P902" s="218"/>
      <c r="Q902" s="218"/>
      <c r="R902" s="218"/>
      <c r="S902" s="218"/>
      <c r="T902" s="219"/>
      <c r="AT902" s="220" t="s">
        <v>156</v>
      </c>
      <c r="AU902" s="220" t="s">
        <v>89</v>
      </c>
      <c r="AV902" s="14" t="s">
        <v>89</v>
      </c>
      <c r="AW902" s="14" t="s">
        <v>35</v>
      </c>
      <c r="AX902" s="14" t="s">
        <v>79</v>
      </c>
      <c r="AY902" s="220" t="s">
        <v>147</v>
      </c>
    </row>
    <row r="903" spans="1:65" s="14" customFormat="1">
      <c r="B903" s="210"/>
      <c r="C903" s="211"/>
      <c r="D903" s="201" t="s">
        <v>156</v>
      </c>
      <c r="E903" s="212" t="s">
        <v>1</v>
      </c>
      <c r="F903" s="213" t="s">
        <v>239</v>
      </c>
      <c r="G903" s="211"/>
      <c r="H903" s="214">
        <v>2.6030000000000002</v>
      </c>
      <c r="I903" s="215"/>
      <c r="J903" s="211"/>
      <c r="K903" s="211"/>
      <c r="L903" s="216"/>
      <c r="M903" s="217"/>
      <c r="N903" s="218"/>
      <c r="O903" s="218"/>
      <c r="P903" s="218"/>
      <c r="Q903" s="218"/>
      <c r="R903" s="218"/>
      <c r="S903" s="218"/>
      <c r="T903" s="219"/>
      <c r="AT903" s="220" t="s">
        <v>156</v>
      </c>
      <c r="AU903" s="220" t="s">
        <v>89</v>
      </c>
      <c r="AV903" s="14" t="s">
        <v>89</v>
      </c>
      <c r="AW903" s="14" t="s">
        <v>35</v>
      </c>
      <c r="AX903" s="14" t="s">
        <v>79</v>
      </c>
      <c r="AY903" s="220" t="s">
        <v>147</v>
      </c>
    </row>
    <row r="904" spans="1:65" s="14" customFormat="1">
      <c r="B904" s="210"/>
      <c r="C904" s="211"/>
      <c r="D904" s="201" t="s">
        <v>156</v>
      </c>
      <c r="E904" s="212" t="s">
        <v>1</v>
      </c>
      <c r="F904" s="213" t="s">
        <v>240</v>
      </c>
      <c r="G904" s="211"/>
      <c r="H904" s="214">
        <v>4.6980000000000004</v>
      </c>
      <c r="I904" s="215"/>
      <c r="J904" s="211"/>
      <c r="K904" s="211"/>
      <c r="L904" s="216"/>
      <c r="M904" s="217"/>
      <c r="N904" s="218"/>
      <c r="O904" s="218"/>
      <c r="P904" s="218"/>
      <c r="Q904" s="218"/>
      <c r="R904" s="218"/>
      <c r="S904" s="218"/>
      <c r="T904" s="219"/>
      <c r="AT904" s="220" t="s">
        <v>156</v>
      </c>
      <c r="AU904" s="220" t="s">
        <v>89</v>
      </c>
      <c r="AV904" s="14" t="s">
        <v>89</v>
      </c>
      <c r="AW904" s="14" t="s">
        <v>35</v>
      </c>
      <c r="AX904" s="14" t="s">
        <v>79</v>
      </c>
      <c r="AY904" s="220" t="s">
        <v>147</v>
      </c>
    </row>
    <row r="905" spans="1:65" s="13" customFormat="1">
      <c r="B905" s="199"/>
      <c r="C905" s="200"/>
      <c r="D905" s="201" t="s">
        <v>156</v>
      </c>
      <c r="E905" s="202" t="s">
        <v>1</v>
      </c>
      <c r="F905" s="203" t="s">
        <v>241</v>
      </c>
      <c r="G905" s="200"/>
      <c r="H905" s="202" t="s">
        <v>1</v>
      </c>
      <c r="I905" s="204"/>
      <c r="J905" s="200"/>
      <c r="K905" s="200"/>
      <c r="L905" s="205"/>
      <c r="M905" s="206"/>
      <c r="N905" s="207"/>
      <c r="O905" s="207"/>
      <c r="P905" s="207"/>
      <c r="Q905" s="207"/>
      <c r="R905" s="207"/>
      <c r="S905" s="207"/>
      <c r="T905" s="208"/>
      <c r="AT905" s="209" t="s">
        <v>156</v>
      </c>
      <c r="AU905" s="209" t="s">
        <v>89</v>
      </c>
      <c r="AV905" s="13" t="s">
        <v>87</v>
      </c>
      <c r="AW905" s="13" t="s">
        <v>35</v>
      </c>
      <c r="AX905" s="13" t="s">
        <v>79</v>
      </c>
      <c r="AY905" s="209" t="s">
        <v>147</v>
      </c>
    </row>
    <row r="906" spans="1:65" s="14" customFormat="1">
      <c r="B906" s="210"/>
      <c r="C906" s="211"/>
      <c r="D906" s="201" t="s">
        <v>156</v>
      </c>
      <c r="E906" s="212" t="s">
        <v>1</v>
      </c>
      <c r="F906" s="213" t="s">
        <v>242</v>
      </c>
      <c r="G906" s="211"/>
      <c r="H906" s="214">
        <v>4.82</v>
      </c>
      <c r="I906" s="215"/>
      <c r="J906" s="211"/>
      <c r="K906" s="211"/>
      <c r="L906" s="216"/>
      <c r="M906" s="217"/>
      <c r="N906" s="218"/>
      <c r="O906" s="218"/>
      <c r="P906" s="218"/>
      <c r="Q906" s="218"/>
      <c r="R906" s="218"/>
      <c r="S906" s="218"/>
      <c r="T906" s="219"/>
      <c r="AT906" s="220" t="s">
        <v>156</v>
      </c>
      <c r="AU906" s="220" t="s">
        <v>89</v>
      </c>
      <c r="AV906" s="14" t="s">
        <v>89</v>
      </c>
      <c r="AW906" s="14" t="s">
        <v>35</v>
      </c>
      <c r="AX906" s="14" t="s">
        <v>79</v>
      </c>
      <c r="AY906" s="220" t="s">
        <v>147</v>
      </c>
    </row>
    <row r="907" spans="1:65" s="14" customFormat="1">
      <c r="B907" s="210"/>
      <c r="C907" s="211"/>
      <c r="D907" s="201" t="s">
        <v>156</v>
      </c>
      <c r="E907" s="212" t="s">
        <v>1</v>
      </c>
      <c r="F907" s="213" t="s">
        <v>243</v>
      </c>
      <c r="G907" s="211"/>
      <c r="H907" s="214">
        <v>8.6999999999999993</v>
      </c>
      <c r="I907" s="215"/>
      <c r="J907" s="211"/>
      <c r="K907" s="211"/>
      <c r="L907" s="216"/>
      <c r="M907" s="217"/>
      <c r="N907" s="218"/>
      <c r="O907" s="218"/>
      <c r="P907" s="218"/>
      <c r="Q907" s="218"/>
      <c r="R907" s="218"/>
      <c r="S907" s="218"/>
      <c r="T907" s="219"/>
      <c r="AT907" s="220" t="s">
        <v>156</v>
      </c>
      <c r="AU907" s="220" t="s">
        <v>89</v>
      </c>
      <c r="AV907" s="14" t="s">
        <v>89</v>
      </c>
      <c r="AW907" s="14" t="s">
        <v>35</v>
      </c>
      <c r="AX907" s="14" t="s">
        <v>79</v>
      </c>
      <c r="AY907" s="220" t="s">
        <v>147</v>
      </c>
    </row>
    <row r="908" spans="1:65" s="16" customFormat="1">
      <c r="B908" s="232"/>
      <c r="C908" s="233"/>
      <c r="D908" s="201" t="s">
        <v>156</v>
      </c>
      <c r="E908" s="234" t="s">
        <v>1</v>
      </c>
      <c r="F908" s="235" t="s">
        <v>244</v>
      </c>
      <c r="G908" s="233"/>
      <c r="H908" s="236">
        <v>24.826000000000001</v>
      </c>
      <c r="I908" s="237"/>
      <c r="J908" s="233"/>
      <c r="K908" s="233"/>
      <c r="L908" s="238"/>
      <c r="M908" s="239"/>
      <c r="N908" s="240"/>
      <c r="O908" s="240"/>
      <c r="P908" s="240"/>
      <c r="Q908" s="240"/>
      <c r="R908" s="240"/>
      <c r="S908" s="240"/>
      <c r="T908" s="241"/>
      <c r="AT908" s="242" t="s">
        <v>156</v>
      </c>
      <c r="AU908" s="242" t="s">
        <v>89</v>
      </c>
      <c r="AV908" s="16" t="s">
        <v>176</v>
      </c>
      <c r="AW908" s="16" t="s">
        <v>35</v>
      </c>
      <c r="AX908" s="16" t="s">
        <v>79</v>
      </c>
      <c r="AY908" s="242" t="s">
        <v>147</v>
      </c>
    </row>
    <row r="909" spans="1:65" s="13" customFormat="1">
      <c r="B909" s="199"/>
      <c r="C909" s="200"/>
      <c r="D909" s="201" t="s">
        <v>156</v>
      </c>
      <c r="E909" s="202" t="s">
        <v>1</v>
      </c>
      <c r="F909" s="203" t="s">
        <v>245</v>
      </c>
      <c r="G909" s="200"/>
      <c r="H909" s="202" t="s">
        <v>1</v>
      </c>
      <c r="I909" s="204"/>
      <c r="J909" s="200"/>
      <c r="K909" s="200"/>
      <c r="L909" s="205"/>
      <c r="M909" s="206"/>
      <c r="N909" s="207"/>
      <c r="O909" s="207"/>
      <c r="P909" s="207"/>
      <c r="Q909" s="207"/>
      <c r="R909" s="207"/>
      <c r="S909" s="207"/>
      <c r="T909" s="208"/>
      <c r="AT909" s="209" t="s">
        <v>156</v>
      </c>
      <c r="AU909" s="209" t="s">
        <v>89</v>
      </c>
      <c r="AV909" s="13" t="s">
        <v>87</v>
      </c>
      <c r="AW909" s="13" t="s">
        <v>35</v>
      </c>
      <c r="AX909" s="13" t="s">
        <v>79</v>
      </c>
      <c r="AY909" s="209" t="s">
        <v>147</v>
      </c>
    </row>
    <row r="910" spans="1:65" s="13" customFormat="1">
      <c r="B910" s="199"/>
      <c r="C910" s="200"/>
      <c r="D910" s="201" t="s">
        <v>156</v>
      </c>
      <c r="E910" s="202" t="s">
        <v>1</v>
      </c>
      <c r="F910" s="203" t="s">
        <v>158</v>
      </c>
      <c r="G910" s="200"/>
      <c r="H910" s="202" t="s">
        <v>1</v>
      </c>
      <c r="I910" s="204"/>
      <c r="J910" s="200"/>
      <c r="K910" s="200"/>
      <c r="L910" s="205"/>
      <c r="M910" s="206"/>
      <c r="N910" s="207"/>
      <c r="O910" s="207"/>
      <c r="P910" s="207"/>
      <c r="Q910" s="207"/>
      <c r="R910" s="207"/>
      <c r="S910" s="207"/>
      <c r="T910" s="208"/>
      <c r="AT910" s="209" t="s">
        <v>156</v>
      </c>
      <c r="AU910" s="209" t="s">
        <v>89</v>
      </c>
      <c r="AV910" s="13" t="s">
        <v>87</v>
      </c>
      <c r="AW910" s="13" t="s">
        <v>35</v>
      </c>
      <c r="AX910" s="13" t="s">
        <v>79</v>
      </c>
      <c r="AY910" s="209" t="s">
        <v>147</v>
      </c>
    </row>
    <row r="911" spans="1:65" s="13" customFormat="1">
      <c r="B911" s="199"/>
      <c r="C911" s="200"/>
      <c r="D911" s="201" t="s">
        <v>156</v>
      </c>
      <c r="E911" s="202" t="s">
        <v>1</v>
      </c>
      <c r="F911" s="203" t="s">
        <v>246</v>
      </c>
      <c r="G911" s="200"/>
      <c r="H911" s="202" t="s">
        <v>1</v>
      </c>
      <c r="I911" s="204"/>
      <c r="J911" s="200"/>
      <c r="K911" s="200"/>
      <c r="L911" s="205"/>
      <c r="M911" s="206"/>
      <c r="N911" s="207"/>
      <c r="O911" s="207"/>
      <c r="P911" s="207"/>
      <c r="Q911" s="207"/>
      <c r="R911" s="207"/>
      <c r="S911" s="207"/>
      <c r="T911" s="208"/>
      <c r="AT911" s="209" t="s">
        <v>156</v>
      </c>
      <c r="AU911" s="209" t="s">
        <v>89</v>
      </c>
      <c r="AV911" s="13" t="s">
        <v>87</v>
      </c>
      <c r="AW911" s="13" t="s">
        <v>35</v>
      </c>
      <c r="AX911" s="13" t="s">
        <v>79</v>
      </c>
      <c r="AY911" s="209" t="s">
        <v>147</v>
      </c>
    </row>
    <row r="912" spans="1:65" s="14" customFormat="1">
      <c r="B912" s="210"/>
      <c r="C912" s="211"/>
      <c r="D912" s="201" t="s">
        <v>156</v>
      </c>
      <c r="E912" s="212" t="s">
        <v>1</v>
      </c>
      <c r="F912" s="213" t="s">
        <v>247</v>
      </c>
      <c r="G912" s="211"/>
      <c r="H912" s="214">
        <v>11.82</v>
      </c>
      <c r="I912" s="215"/>
      <c r="J912" s="211"/>
      <c r="K912" s="211"/>
      <c r="L912" s="216"/>
      <c r="M912" s="217"/>
      <c r="N912" s="218"/>
      <c r="O912" s="218"/>
      <c r="P912" s="218"/>
      <c r="Q912" s="218"/>
      <c r="R912" s="218"/>
      <c r="S912" s="218"/>
      <c r="T912" s="219"/>
      <c r="AT912" s="220" t="s">
        <v>156</v>
      </c>
      <c r="AU912" s="220" t="s">
        <v>89</v>
      </c>
      <c r="AV912" s="14" t="s">
        <v>89</v>
      </c>
      <c r="AW912" s="14" t="s">
        <v>35</v>
      </c>
      <c r="AX912" s="14" t="s">
        <v>79</v>
      </c>
      <c r="AY912" s="220" t="s">
        <v>147</v>
      </c>
    </row>
    <row r="913" spans="2:51" s="14" customFormat="1">
      <c r="B913" s="210"/>
      <c r="C913" s="211"/>
      <c r="D913" s="201" t="s">
        <v>156</v>
      </c>
      <c r="E913" s="212" t="s">
        <v>1</v>
      </c>
      <c r="F913" s="213" t="s">
        <v>248</v>
      </c>
      <c r="G913" s="211"/>
      <c r="H913" s="214">
        <v>12.18</v>
      </c>
      <c r="I913" s="215"/>
      <c r="J913" s="211"/>
      <c r="K913" s="211"/>
      <c r="L913" s="216"/>
      <c r="M913" s="217"/>
      <c r="N913" s="218"/>
      <c r="O913" s="218"/>
      <c r="P913" s="218"/>
      <c r="Q913" s="218"/>
      <c r="R913" s="218"/>
      <c r="S913" s="218"/>
      <c r="T913" s="219"/>
      <c r="AT913" s="220" t="s">
        <v>156</v>
      </c>
      <c r="AU913" s="220" t="s">
        <v>89</v>
      </c>
      <c r="AV913" s="14" t="s">
        <v>89</v>
      </c>
      <c r="AW913" s="14" t="s">
        <v>35</v>
      </c>
      <c r="AX913" s="14" t="s">
        <v>79</v>
      </c>
      <c r="AY913" s="220" t="s">
        <v>147</v>
      </c>
    </row>
    <row r="914" spans="2:51" s="14" customFormat="1">
      <c r="B914" s="210"/>
      <c r="C914" s="211"/>
      <c r="D914" s="201" t="s">
        <v>156</v>
      </c>
      <c r="E914" s="212" t="s">
        <v>1</v>
      </c>
      <c r="F914" s="213" t="s">
        <v>249</v>
      </c>
      <c r="G914" s="211"/>
      <c r="H914" s="214">
        <v>4.8</v>
      </c>
      <c r="I914" s="215"/>
      <c r="J914" s="211"/>
      <c r="K914" s="211"/>
      <c r="L914" s="216"/>
      <c r="M914" s="217"/>
      <c r="N914" s="218"/>
      <c r="O914" s="218"/>
      <c r="P914" s="218"/>
      <c r="Q914" s="218"/>
      <c r="R914" s="218"/>
      <c r="S914" s="218"/>
      <c r="T914" s="219"/>
      <c r="AT914" s="220" t="s">
        <v>156</v>
      </c>
      <c r="AU914" s="220" t="s">
        <v>89</v>
      </c>
      <c r="AV914" s="14" t="s">
        <v>89</v>
      </c>
      <c r="AW914" s="14" t="s">
        <v>35</v>
      </c>
      <c r="AX914" s="14" t="s">
        <v>79</v>
      </c>
      <c r="AY914" s="220" t="s">
        <v>147</v>
      </c>
    </row>
    <row r="915" spans="2:51" s="14" customFormat="1">
      <c r="B915" s="210"/>
      <c r="C915" s="211"/>
      <c r="D915" s="201" t="s">
        <v>156</v>
      </c>
      <c r="E915" s="212" t="s">
        <v>1</v>
      </c>
      <c r="F915" s="213" t="s">
        <v>250</v>
      </c>
      <c r="G915" s="211"/>
      <c r="H915" s="214">
        <v>2.3969999999999998</v>
      </c>
      <c r="I915" s="215"/>
      <c r="J915" s="211"/>
      <c r="K915" s="211"/>
      <c r="L915" s="216"/>
      <c r="M915" s="217"/>
      <c r="N915" s="218"/>
      <c r="O915" s="218"/>
      <c r="P915" s="218"/>
      <c r="Q915" s="218"/>
      <c r="R915" s="218"/>
      <c r="S915" s="218"/>
      <c r="T915" s="219"/>
      <c r="AT915" s="220" t="s">
        <v>156</v>
      </c>
      <c r="AU915" s="220" t="s">
        <v>89</v>
      </c>
      <c r="AV915" s="14" t="s">
        <v>89</v>
      </c>
      <c r="AW915" s="14" t="s">
        <v>35</v>
      </c>
      <c r="AX915" s="14" t="s">
        <v>79</v>
      </c>
      <c r="AY915" s="220" t="s">
        <v>147</v>
      </c>
    </row>
    <row r="916" spans="2:51" s="14" customFormat="1">
      <c r="B916" s="210"/>
      <c r="C916" s="211"/>
      <c r="D916" s="201" t="s">
        <v>156</v>
      </c>
      <c r="E916" s="212" t="s">
        <v>1</v>
      </c>
      <c r="F916" s="213" t="s">
        <v>251</v>
      </c>
      <c r="G916" s="211"/>
      <c r="H916" s="214">
        <v>2.5419999999999998</v>
      </c>
      <c r="I916" s="215"/>
      <c r="J916" s="211"/>
      <c r="K916" s="211"/>
      <c r="L916" s="216"/>
      <c r="M916" s="217"/>
      <c r="N916" s="218"/>
      <c r="O916" s="218"/>
      <c r="P916" s="218"/>
      <c r="Q916" s="218"/>
      <c r="R916" s="218"/>
      <c r="S916" s="218"/>
      <c r="T916" s="219"/>
      <c r="AT916" s="220" t="s">
        <v>156</v>
      </c>
      <c r="AU916" s="220" t="s">
        <v>89</v>
      </c>
      <c r="AV916" s="14" t="s">
        <v>89</v>
      </c>
      <c r="AW916" s="14" t="s">
        <v>35</v>
      </c>
      <c r="AX916" s="14" t="s">
        <v>79</v>
      </c>
      <c r="AY916" s="220" t="s">
        <v>147</v>
      </c>
    </row>
    <row r="917" spans="2:51" s="16" customFormat="1">
      <c r="B917" s="232"/>
      <c r="C917" s="233"/>
      <c r="D917" s="201" t="s">
        <v>156</v>
      </c>
      <c r="E917" s="234" t="s">
        <v>1</v>
      </c>
      <c r="F917" s="235" t="s">
        <v>244</v>
      </c>
      <c r="G917" s="233"/>
      <c r="H917" s="236">
        <v>33.738999999999997</v>
      </c>
      <c r="I917" s="237"/>
      <c r="J917" s="233"/>
      <c r="K917" s="233"/>
      <c r="L917" s="238"/>
      <c r="M917" s="239"/>
      <c r="N917" s="240"/>
      <c r="O917" s="240"/>
      <c r="P917" s="240"/>
      <c r="Q917" s="240"/>
      <c r="R917" s="240"/>
      <c r="S917" s="240"/>
      <c r="T917" s="241"/>
      <c r="AT917" s="242" t="s">
        <v>156</v>
      </c>
      <c r="AU917" s="242" t="s">
        <v>89</v>
      </c>
      <c r="AV917" s="16" t="s">
        <v>176</v>
      </c>
      <c r="AW917" s="16" t="s">
        <v>35</v>
      </c>
      <c r="AX917" s="16" t="s">
        <v>79</v>
      </c>
      <c r="AY917" s="242" t="s">
        <v>147</v>
      </c>
    </row>
    <row r="918" spans="2:51" s="13" customFormat="1">
      <c r="B918" s="199"/>
      <c r="C918" s="200"/>
      <c r="D918" s="201" t="s">
        <v>156</v>
      </c>
      <c r="E918" s="202" t="s">
        <v>1</v>
      </c>
      <c r="F918" s="203" t="s">
        <v>252</v>
      </c>
      <c r="G918" s="200"/>
      <c r="H918" s="202" t="s">
        <v>1</v>
      </c>
      <c r="I918" s="204"/>
      <c r="J918" s="200"/>
      <c r="K918" s="200"/>
      <c r="L918" s="205"/>
      <c r="M918" s="206"/>
      <c r="N918" s="207"/>
      <c r="O918" s="207"/>
      <c r="P918" s="207"/>
      <c r="Q918" s="207"/>
      <c r="R918" s="207"/>
      <c r="S918" s="207"/>
      <c r="T918" s="208"/>
      <c r="AT918" s="209" t="s">
        <v>156</v>
      </c>
      <c r="AU918" s="209" t="s">
        <v>89</v>
      </c>
      <c r="AV918" s="13" t="s">
        <v>87</v>
      </c>
      <c r="AW918" s="13" t="s">
        <v>35</v>
      </c>
      <c r="AX918" s="13" t="s">
        <v>79</v>
      </c>
      <c r="AY918" s="209" t="s">
        <v>147</v>
      </c>
    </row>
    <row r="919" spans="2:51" s="13" customFormat="1">
      <c r="B919" s="199"/>
      <c r="C919" s="200"/>
      <c r="D919" s="201" t="s">
        <v>156</v>
      </c>
      <c r="E919" s="202" t="s">
        <v>1</v>
      </c>
      <c r="F919" s="203" t="s">
        <v>246</v>
      </c>
      <c r="G919" s="200"/>
      <c r="H919" s="202" t="s">
        <v>1</v>
      </c>
      <c r="I919" s="204"/>
      <c r="J919" s="200"/>
      <c r="K919" s="200"/>
      <c r="L919" s="205"/>
      <c r="M919" s="206"/>
      <c r="N919" s="207"/>
      <c r="O919" s="207"/>
      <c r="P919" s="207"/>
      <c r="Q919" s="207"/>
      <c r="R919" s="207"/>
      <c r="S919" s="207"/>
      <c r="T919" s="208"/>
      <c r="AT919" s="209" t="s">
        <v>156</v>
      </c>
      <c r="AU919" s="209" t="s">
        <v>89</v>
      </c>
      <c r="AV919" s="13" t="s">
        <v>87</v>
      </c>
      <c r="AW919" s="13" t="s">
        <v>35</v>
      </c>
      <c r="AX919" s="13" t="s">
        <v>79</v>
      </c>
      <c r="AY919" s="209" t="s">
        <v>147</v>
      </c>
    </row>
    <row r="920" spans="2:51" s="14" customFormat="1">
      <c r="B920" s="210"/>
      <c r="C920" s="211"/>
      <c r="D920" s="201" t="s">
        <v>156</v>
      </c>
      <c r="E920" s="212" t="s">
        <v>1</v>
      </c>
      <c r="F920" s="213" t="s">
        <v>253</v>
      </c>
      <c r="G920" s="211"/>
      <c r="H920" s="214">
        <v>2.286</v>
      </c>
      <c r="I920" s="215"/>
      <c r="J920" s="211"/>
      <c r="K920" s="211"/>
      <c r="L920" s="216"/>
      <c r="M920" s="217"/>
      <c r="N920" s="218"/>
      <c r="O920" s="218"/>
      <c r="P920" s="218"/>
      <c r="Q920" s="218"/>
      <c r="R920" s="218"/>
      <c r="S920" s="218"/>
      <c r="T920" s="219"/>
      <c r="AT920" s="220" t="s">
        <v>156</v>
      </c>
      <c r="AU920" s="220" t="s">
        <v>89</v>
      </c>
      <c r="AV920" s="14" t="s">
        <v>89</v>
      </c>
      <c r="AW920" s="14" t="s">
        <v>35</v>
      </c>
      <c r="AX920" s="14" t="s">
        <v>79</v>
      </c>
      <c r="AY920" s="220" t="s">
        <v>147</v>
      </c>
    </row>
    <row r="921" spans="2:51" s="14" customFormat="1">
      <c r="B921" s="210"/>
      <c r="C921" s="211"/>
      <c r="D921" s="201" t="s">
        <v>156</v>
      </c>
      <c r="E921" s="212" t="s">
        <v>1</v>
      </c>
      <c r="F921" s="213" t="s">
        <v>254</v>
      </c>
      <c r="G921" s="211"/>
      <c r="H921" s="214">
        <v>7.1820000000000004</v>
      </c>
      <c r="I921" s="215"/>
      <c r="J921" s="211"/>
      <c r="K921" s="211"/>
      <c r="L921" s="216"/>
      <c r="M921" s="217"/>
      <c r="N921" s="218"/>
      <c r="O921" s="218"/>
      <c r="P921" s="218"/>
      <c r="Q921" s="218"/>
      <c r="R921" s="218"/>
      <c r="S921" s="218"/>
      <c r="T921" s="219"/>
      <c r="AT921" s="220" t="s">
        <v>156</v>
      </c>
      <c r="AU921" s="220" t="s">
        <v>89</v>
      </c>
      <c r="AV921" s="14" t="s">
        <v>89</v>
      </c>
      <c r="AW921" s="14" t="s">
        <v>35</v>
      </c>
      <c r="AX921" s="14" t="s">
        <v>79</v>
      </c>
      <c r="AY921" s="220" t="s">
        <v>147</v>
      </c>
    </row>
    <row r="922" spans="2:51" s="14" customFormat="1">
      <c r="B922" s="210"/>
      <c r="C922" s="211"/>
      <c r="D922" s="201" t="s">
        <v>156</v>
      </c>
      <c r="E922" s="212" t="s">
        <v>1</v>
      </c>
      <c r="F922" s="213" t="s">
        <v>255</v>
      </c>
      <c r="G922" s="211"/>
      <c r="H922" s="214">
        <v>7.1639999999999997</v>
      </c>
      <c r="I922" s="215"/>
      <c r="J922" s="211"/>
      <c r="K922" s="211"/>
      <c r="L922" s="216"/>
      <c r="M922" s="217"/>
      <c r="N922" s="218"/>
      <c r="O922" s="218"/>
      <c r="P922" s="218"/>
      <c r="Q922" s="218"/>
      <c r="R922" s="218"/>
      <c r="S922" s="218"/>
      <c r="T922" s="219"/>
      <c r="AT922" s="220" t="s">
        <v>156</v>
      </c>
      <c r="AU922" s="220" t="s">
        <v>89</v>
      </c>
      <c r="AV922" s="14" t="s">
        <v>89</v>
      </c>
      <c r="AW922" s="14" t="s">
        <v>35</v>
      </c>
      <c r="AX922" s="14" t="s">
        <v>79</v>
      </c>
      <c r="AY922" s="220" t="s">
        <v>147</v>
      </c>
    </row>
    <row r="923" spans="2:51" s="14" customFormat="1">
      <c r="B923" s="210"/>
      <c r="C923" s="211"/>
      <c r="D923" s="201" t="s">
        <v>156</v>
      </c>
      <c r="E923" s="212" t="s">
        <v>1</v>
      </c>
      <c r="F923" s="213" t="s">
        <v>256</v>
      </c>
      <c r="G923" s="211"/>
      <c r="H923" s="214">
        <v>2.16</v>
      </c>
      <c r="I923" s="215"/>
      <c r="J923" s="211"/>
      <c r="K923" s="211"/>
      <c r="L923" s="216"/>
      <c r="M923" s="217"/>
      <c r="N923" s="218"/>
      <c r="O923" s="218"/>
      <c r="P923" s="218"/>
      <c r="Q923" s="218"/>
      <c r="R923" s="218"/>
      <c r="S923" s="218"/>
      <c r="T923" s="219"/>
      <c r="AT923" s="220" t="s">
        <v>156</v>
      </c>
      <c r="AU923" s="220" t="s">
        <v>89</v>
      </c>
      <c r="AV923" s="14" t="s">
        <v>89</v>
      </c>
      <c r="AW923" s="14" t="s">
        <v>35</v>
      </c>
      <c r="AX923" s="14" t="s">
        <v>79</v>
      </c>
      <c r="AY923" s="220" t="s">
        <v>147</v>
      </c>
    </row>
    <row r="924" spans="2:51" s="16" customFormat="1">
      <c r="B924" s="232"/>
      <c r="C924" s="233"/>
      <c r="D924" s="201" t="s">
        <v>156</v>
      </c>
      <c r="E924" s="234" t="s">
        <v>1</v>
      </c>
      <c r="F924" s="235" t="s">
        <v>244</v>
      </c>
      <c r="G924" s="233"/>
      <c r="H924" s="236">
        <v>18.791999999999998</v>
      </c>
      <c r="I924" s="237"/>
      <c r="J924" s="233"/>
      <c r="K924" s="233"/>
      <c r="L924" s="238"/>
      <c r="M924" s="239"/>
      <c r="N924" s="240"/>
      <c r="O924" s="240"/>
      <c r="P924" s="240"/>
      <c r="Q924" s="240"/>
      <c r="R924" s="240"/>
      <c r="S924" s="240"/>
      <c r="T924" s="241"/>
      <c r="AT924" s="242" t="s">
        <v>156</v>
      </c>
      <c r="AU924" s="242" t="s">
        <v>89</v>
      </c>
      <c r="AV924" s="16" t="s">
        <v>176</v>
      </c>
      <c r="AW924" s="16" t="s">
        <v>35</v>
      </c>
      <c r="AX924" s="16" t="s">
        <v>79</v>
      </c>
      <c r="AY924" s="242" t="s">
        <v>147</v>
      </c>
    </row>
    <row r="925" spans="2:51" s="13" customFormat="1">
      <c r="B925" s="199"/>
      <c r="C925" s="200"/>
      <c r="D925" s="201" t="s">
        <v>156</v>
      </c>
      <c r="E925" s="202" t="s">
        <v>1</v>
      </c>
      <c r="F925" s="203" t="s">
        <v>162</v>
      </c>
      <c r="G925" s="200"/>
      <c r="H925" s="202" t="s">
        <v>1</v>
      </c>
      <c r="I925" s="204"/>
      <c r="J925" s="200"/>
      <c r="K925" s="200"/>
      <c r="L925" s="205"/>
      <c r="M925" s="206"/>
      <c r="N925" s="207"/>
      <c r="O925" s="207"/>
      <c r="P925" s="207"/>
      <c r="Q925" s="207"/>
      <c r="R925" s="207"/>
      <c r="S925" s="207"/>
      <c r="T925" s="208"/>
      <c r="AT925" s="209" t="s">
        <v>156</v>
      </c>
      <c r="AU925" s="209" t="s">
        <v>89</v>
      </c>
      <c r="AV925" s="13" t="s">
        <v>87</v>
      </c>
      <c r="AW925" s="13" t="s">
        <v>35</v>
      </c>
      <c r="AX925" s="13" t="s">
        <v>79</v>
      </c>
      <c r="AY925" s="209" t="s">
        <v>147</v>
      </c>
    </row>
    <row r="926" spans="2:51" s="13" customFormat="1">
      <c r="B926" s="199"/>
      <c r="C926" s="200"/>
      <c r="D926" s="201" t="s">
        <v>156</v>
      </c>
      <c r="E926" s="202" t="s">
        <v>1</v>
      </c>
      <c r="F926" s="203" t="s">
        <v>257</v>
      </c>
      <c r="G926" s="200"/>
      <c r="H926" s="202" t="s">
        <v>1</v>
      </c>
      <c r="I926" s="204"/>
      <c r="J926" s="200"/>
      <c r="K926" s="200"/>
      <c r="L926" s="205"/>
      <c r="M926" s="206"/>
      <c r="N926" s="207"/>
      <c r="O926" s="207"/>
      <c r="P926" s="207"/>
      <c r="Q926" s="207"/>
      <c r="R926" s="207"/>
      <c r="S926" s="207"/>
      <c r="T926" s="208"/>
      <c r="AT926" s="209" t="s">
        <v>156</v>
      </c>
      <c r="AU926" s="209" t="s">
        <v>89</v>
      </c>
      <c r="AV926" s="13" t="s">
        <v>87</v>
      </c>
      <c r="AW926" s="13" t="s">
        <v>35</v>
      </c>
      <c r="AX926" s="13" t="s">
        <v>79</v>
      </c>
      <c r="AY926" s="209" t="s">
        <v>147</v>
      </c>
    </row>
    <row r="927" spans="2:51" s="14" customFormat="1">
      <c r="B927" s="210"/>
      <c r="C927" s="211"/>
      <c r="D927" s="201" t="s">
        <v>156</v>
      </c>
      <c r="E927" s="212" t="s">
        <v>1</v>
      </c>
      <c r="F927" s="213" t="s">
        <v>258</v>
      </c>
      <c r="G927" s="211"/>
      <c r="H927" s="214">
        <v>1.1399999999999999</v>
      </c>
      <c r="I927" s="215"/>
      <c r="J927" s="211"/>
      <c r="K927" s="211"/>
      <c r="L927" s="216"/>
      <c r="M927" s="217"/>
      <c r="N927" s="218"/>
      <c r="O927" s="218"/>
      <c r="P927" s="218"/>
      <c r="Q927" s="218"/>
      <c r="R927" s="218"/>
      <c r="S927" s="218"/>
      <c r="T927" s="219"/>
      <c r="AT927" s="220" t="s">
        <v>156</v>
      </c>
      <c r="AU927" s="220" t="s">
        <v>89</v>
      </c>
      <c r="AV927" s="14" t="s">
        <v>89</v>
      </c>
      <c r="AW927" s="14" t="s">
        <v>35</v>
      </c>
      <c r="AX927" s="14" t="s">
        <v>79</v>
      </c>
      <c r="AY927" s="220" t="s">
        <v>147</v>
      </c>
    </row>
    <row r="928" spans="2:51" s="14" customFormat="1">
      <c r="B928" s="210"/>
      <c r="C928" s="211"/>
      <c r="D928" s="201" t="s">
        <v>156</v>
      </c>
      <c r="E928" s="212" t="s">
        <v>1</v>
      </c>
      <c r="F928" s="213" t="s">
        <v>259</v>
      </c>
      <c r="G928" s="211"/>
      <c r="H928" s="214">
        <v>1.34</v>
      </c>
      <c r="I928" s="215"/>
      <c r="J928" s="211"/>
      <c r="K928" s="211"/>
      <c r="L928" s="216"/>
      <c r="M928" s="217"/>
      <c r="N928" s="218"/>
      <c r="O928" s="218"/>
      <c r="P928" s="218"/>
      <c r="Q928" s="218"/>
      <c r="R928" s="218"/>
      <c r="S928" s="218"/>
      <c r="T928" s="219"/>
      <c r="AT928" s="220" t="s">
        <v>156</v>
      </c>
      <c r="AU928" s="220" t="s">
        <v>89</v>
      </c>
      <c r="AV928" s="14" t="s">
        <v>89</v>
      </c>
      <c r="AW928" s="14" t="s">
        <v>35</v>
      </c>
      <c r="AX928" s="14" t="s">
        <v>79</v>
      </c>
      <c r="AY928" s="220" t="s">
        <v>147</v>
      </c>
    </row>
    <row r="929" spans="2:51" s="16" customFormat="1">
      <c r="B929" s="232"/>
      <c r="C929" s="233"/>
      <c r="D929" s="201" t="s">
        <v>156</v>
      </c>
      <c r="E929" s="234" t="s">
        <v>1</v>
      </c>
      <c r="F929" s="235" t="s">
        <v>244</v>
      </c>
      <c r="G929" s="233"/>
      <c r="H929" s="236">
        <v>2.48</v>
      </c>
      <c r="I929" s="237"/>
      <c r="J929" s="233"/>
      <c r="K929" s="233"/>
      <c r="L929" s="238"/>
      <c r="M929" s="239"/>
      <c r="N929" s="240"/>
      <c r="O929" s="240"/>
      <c r="P929" s="240"/>
      <c r="Q929" s="240"/>
      <c r="R929" s="240"/>
      <c r="S929" s="240"/>
      <c r="T929" s="241"/>
      <c r="AT929" s="242" t="s">
        <v>156</v>
      </c>
      <c r="AU929" s="242" t="s">
        <v>89</v>
      </c>
      <c r="AV929" s="16" t="s">
        <v>176</v>
      </c>
      <c r="AW929" s="16" t="s">
        <v>35</v>
      </c>
      <c r="AX929" s="16" t="s">
        <v>79</v>
      </c>
      <c r="AY929" s="242" t="s">
        <v>147</v>
      </c>
    </row>
    <row r="930" spans="2:51" s="13" customFormat="1">
      <c r="B930" s="199"/>
      <c r="C930" s="200"/>
      <c r="D930" s="201" t="s">
        <v>156</v>
      </c>
      <c r="E930" s="202" t="s">
        <v>1</v>
      </c>
      <c r="F930" s="203" t="s">
        <v>164</v>
      </c>
      <c r="G930" s="200"/>
      <c r="H930" s="202" t="s">
        <v>1</v>
      </c>
      <c r="I930" s="204"/>
      <c r="J930" s="200"/>
      <c r="K930" s="200"/>
      <c r="L930" s="205"/>
      <c r="M930" s="206"/>
      <c r="N930" s="207"/>
      <c r="O930" s="207"/>
      <c r="P930" s="207"/>
      <c r="Q930" s="207"/>
      <c r="R930" s="207"/>
      <c r="S930" s="207"/>
      <c r="T930" s="208"/>
      <c r="AT930" s="209" t="s">
        <v>156</v>
      </c>
      <c r="AU930" s="209" t="s">
        <v>89</v>
      </c>
      <c r="AV930" s="13" t="s">
        <v>87</v>
      </c>
      <c r="AW930" s="13" t="s">
        <v>35</v>
      </c>
      <c r="AX930" s="13" t="s">
        <v>79</v>
      </c>
      <c r="AY930" s="209" t="s">
        <v>147</v>
      </c>
    </row>
    <row r="931" spans="2:51" s="13" customFormat="1">
      <c r="B931" s="199"/>
      <c r="C931" s="200"/>
      <c r="D931" s="201" t="s">
        <v>156</v>
      </c>
      <c r="E931" s="202" t="s">
        <v>1</v>
      </c>
      <c r="F931" s="203" t="s">
        <v>257</v>
      </c>
      <c r="G931" s="200"/>
      <c r="H931" s="202" t="s">
        <v>1</v>
      </c>
      <c r="I931" s="204"/>
      <c r="J931" s="200"/>
      <c r="K931" s="200"/>
      <c r="L931" s="205"/>
      <c r="M931" s="206"/>
      <c r="N931" s="207"/>
      <c r="O931" s="207"/>
      <c r="P931" s="207"/>
      <c r="Q931" s="207"/>
      <c r="R931" s="207"/>
      <c r="S931" s="207"/>
      <c r="T931" s="208"/>
      <c r="AT931" s="209" t="s">
        <v>156</v>
      </c>
      <c r="AU931" s="209" t="s">
        <v>89</v>
      </c>
      <c r="AV931" s="13" t="s">
        <v>87</v>
      </c>
      <c r="AW931" s="13" t="s">
        <v>35</v>
      </c>
      <c r="AX931" s="13" t="s">
        <v>79</v>
      </c>
      <c r="AY931" s="209" t="s">
        <v>147</v>
      </c>
    </row>
    <row r="932" spans="2:51" s="14" customFormat="1">
      <c r="B932" s="210"/>
      <c r="C932" s="211"/>
      <c r="D932" s="201" t="s">
        <v>156</v>
      </c>
      <c r="E932" s="212" t="s">
        <v>1</v>
      </c>
      <c r="F932" s="213" t="s">
        <v>260</v>
      </c>
      <c r="G932" s="211"/>
      <c r="H932" s="214">
        <v>1.194</v>
      </c>
      <c r="I932" s="215"/>
      <c r="J932" s="211"/>
      <c r="K932" s="211"/>
      <c r="L932" s="216"/>
      <c r="M932" s="217"/>
      <c r="N932" s="218"/>
      <c r="O932" s="218"/>
      <c r="P932" s="218"/>
      <c r="Q932" s="218"/>
      <c r="R932" s="218"/>
      <c r="S932" s="218"/>
      <c r="T932" s="219"/>
      <c r="AT932" s="220" t="s">
        <v>156</v>
      </c>
      <c r="AU932" s="220" t="s">
        <v>89</v>
      </c>
      <c r="AV932" s="14" t="s">
        <v>89</v>
      </c>
      <c r="AW932" s="14" t="s">
        <v>35</v>
      </c>
      <c r="AX932" s="14" t="s">
        <v>79</v>
      </c>
      <c r="AY932" s="220" t="s">
        <v>147</v>
      </c>
    </row>
    <row r="933" spans="2:51" s="14" customFormat="1">
      <c r="B933" s="210"/>
      <c r="C933" s="211"/>
      <c r="D933" s="201" t="s">
        <v>156</v>
      </c>
      <c r="E933" s="212" t="s">
        <v>1</v>
      </c>
      <c r="F933" s="213" t="s">
        <v>261</v>
      </c>
      <c r="G933" s="211"/>
      <c r="H933" s="214">
        <v>2.2719999999999998</v>
      </c>
      <c r="I933" s="215"/>
      <c r="J933" s="211"/>
      <c r="K933" s="211"/>
      <c r="L933" s="216"/>
      <c r="M933" s="217"/>
      <c r="N933" s="218"/>
      <c r="O933" s="218"/>
      <c r="P933" s="218"/>
      <c r="Q933" s="218"/>
      <c r="R933" s="218"/>
      <c r="S933" s="218"/>
      <c r="T933" s="219"/>
      <c r="AT933" s="220" t="s">
        <v>156</v>
      </c>
      <c r="AU933" s="220" t="s">
        <v>89</v>
      </c>
      <c r="AV933" s="14" t="s">
        <v>89</v>
      </c>
      <c r="AW933" s="14" t="s">
        <v>35</v>
      </c>
      <c r="AX933" s="14" t="s">
        <v>79</v>
      </c>
      <c r="AY933" s="220" t="s">
        <v>147</v>
      </c>
    </row>
    <row r="934" spans="2:51" s="14" customFormat="1">
      <c r="B934" s="210"/>
      <c r="C934" s="211"/>
      <c r="D934" s="201" t="s">
        <v>156</v>
      </c>
      <c r="E934" s="212" t="s">
        <v>1</v>
      </c>
      <c r="F934" s="213" t="s">
        <v>262</v>
      </c>
      <c r="G934" s="211"/>
      <c r="H934" s="214">
        <v>1.1759999999999999</v>
      </c>
      <c r="I934" s="215"/>
      <c r="J934" s="211"/>
      <c r="K934" s="211"/>
      <c r="L934" s="216"/>
      <c r="M934" s="217"/>
      <c r="N934" s="218"/>
      <c r="O934" s="218"/>
      <c r="P934" s="218"/>
      <c r="Q934" s="218"/>
      <c r="R934" s="218"/>
      <c r="S934" s="218"/>
      <c r="T934" s="219"/>
      <c r="AT934" s="220" t="s">
        <v>156</v>
      </c>
      <c r="AU934" s="220" t="s">
        <v>89</v>
      </c>
      <c r="AV934" s="14" t="s">
        <v>89</v>
      </c>
      <c r="AW934" s="14" t="s">
        <v>35</v>
      </c>
      <c r="AX934" s="14" t="s">
        <v>79</v>
      </c>
      <c r="AY934" s="220" t="s">
        <v>147</v>
      </c>
    </row>
    <row r="935" spans="2:51" s="14" customFormat="1">
      <c r="B935" s="210"/>
      <c r="C935" s="211"/>
      <c r="D935" s="201" t="s">
        <v>156</v>
      </c>
      <c r="E935" s="212" t="s">
        <v>1</v>
      </c>
      <c r="F935" s="213" t="s">
        <v>263</v>
      </c>
      <c r="G935" s="211"/>
      <c r="H935" s="214">
        <v>1.24</v>
      </c>
      <c r="I935" s="215"/>
      <c r="J935" s="211"/>
      <c r="K935" s="211"/>
      <c r="L935" s="216"/>
      <c r="M935" s="217"/>
      <c r="N935" s="218"/>
      <c r="O935" s="218"/>
      <c r="P935" s="218"/>
      <c r="Q935" s="218"/>
      <c r="R935" s="218"/>
      <c r="S935" s="218"/>
      <c r="T935" s="219"/>
      <c r="AT935" s="220" t="s">
        <v>156</v>
      </c>
      <c r="AU935" s="220" t="s">
        <v>89</v>
      </c>
      <c r="AV935" s="14" t="s">
        <v>89</v>
      </c>
      <c r="AW935" s="14" t="s">
        <v>35</v>
      </c>
      <c r="AX935" s="14" t="s">
        <v>79</v>
      </c>
      <c r="AY935" s="220" t="s">
        <v>147</v>
      </c>
    </row>
    <row r="936" spans="2:51" s="14" customFormat="1">
      <c r="B936" s="210"/>
      <c r="C936" s="211"/>
      <c r="D936" s="201" t="s">
        <v>156</v>
      </c>
      <c r="E936" s="212" t="s">
        <v>1</v>
      </c>
      <c r="F936" s="213" t="s">
        <v>264</v>
      </c>
      <c r="G936" s="211"/>
      <c r="H936" s="214">
        <v>0.63</v>
      </c>
      <c r="I936" s="215"/>
      <c r="J936" s="211"/>
      <c r="K936" s="211"/>
      <c r="L936" s="216"/>
      <c r="M936" s="217"/>
      <c r="N936" s="218"/>
      <c r="O936" s="218"/>
      <c r="P936" s="218"/>
      <c r="Q936" s="218"/>
      <c r="R936" s="218"/>
      <c r="S936" s="218"/>
      <c r="T936" s="219"/>
      <c r="AT936" s="220" t="s">
        <v>156</v>
      </c>
      <c r="AU936" s="220" t="s">
        <v>89</v>
      </c>
      <c r="AV936" s="14" t="s">
        <v>89</v>
      </c>
      <c r="AW936" s="14" t="s">
        <v>35</v>
      </c>
      <c r="AX936" s="14" t="s">
        <v>79</v>
      </c>
      <c r="AY936" s="220" t="s">
        <v>147</v>
      </c>
    </row>
    <row r="937" spans="2:51" s="14" customFormat="1">
      <c r="B937" s="210"/>
      <c r="C937" s="211"/>
      <c r="D937" s="201" t="s">
        <v>156</v>
      </c>
      <c r="E937" s="212" t="s">
        <v>1</v>
      </c>
      <c r="F937" s="213" t="s">
        <v>265</v>
      </c>
      <c r="G937" s="211"/>
      <c r="H937" s="214">
        <v>1.0820000000000001</v>
      </c>
      <c r="I937" s="215"/>
      <c r="J937" s="211"/>
      <c r="K937" s="211"/>
      <c r="L937" s="216"/>
      <c r="M937" s="217"/>
      <c r="N937" s="218"/>
      <c r="O937" s="218"/>
      <c r="P937" s="218"/>
      <c r="Q937" s="218"/>
      <c r="R937" s="218"/>
      <c r="S937" s="218"/>
      <c r="T937" s="219"/>
      <c r="AT937" s="220" t="s">
        <v>156</v>
      </c>
      <c r="AU937" s="220" t="s">
        <v>89</v>
      </c>
      <c r="AV937" s="14" t="s">
        <v>89</v>
      </c>
      <c r="AW937" s="14" t="s">
        <v>35</v>
      </c>
      <c r="AX937" s="14" t="s">
        <v>79</v>
      </c>
      <c r="AY937" s="220" t="s">
        <v>147</v>
      </c>
    </row>
    <row r="938" spans="2:51" s="16" customFormat="1">
      <c r="B938" s="232"/>
      <c r="C938" s="233"/>
      <c r="D938" s="201" t="s">
        <v>156</v>
      </c>
      <c r="E938" s="234" t="s">
        <v>1</v>
      </c>
      <c r="F938" s="235" t="s">
        <v>244</v>
      </c>
      <c r="G938" s="233"/>
      <c r="H938" s="236">
        <v>7.5939999999999994</v>
      </c>
      <c r="I938" s="237"/>
      <c r="J938" s="233"/>
      <c r="K938" s="233"/>
      <c r="L938" s="238"/>
      <c r="M938" s="239"/>
      <c r="N938" s="240"/>
      <c r="O938" s="240"/>
      <c r="P938" s="240"/>
      <c r="Q938" s="240"/>
      <c r="R938" s="240"/>
      <c r="S938" s="240"/>
      <c r="T938" s="241"/>
      <c r="AT938" s="242" t="s">
        <v>156</v>
      </c>
      <c r="AU938" s="242" t="s">
        <v>89</v>
      </c>
      <c r="AV938" s="16" t="s">
        <v>176</v>
      </c>
      <c r="AW938" s="16" t="s">
        <v>35</v>
      </c>
      <c r="AX938" s="16" t="s">
        <v>79</v>
      </c>
      <c r="AY938" s="242" t="s">
        <v>147</v>
      </c>
    </row>
    <row r="939" spans="2:51" s="13" customFormat="1">
      <c r="B939" s="199"/>
      <c r="C939" s="200"/>
      <c r="D939" s="201" t="s">
        <v>156</v>
      </c>
      <c r="E939" s="202" t="s">
        <v>1</v>
      </c>
      <c r="F939" s="203" t="s">
        <v>266</v>
      </c>
      <c r="G939" s="200"/>
      <c r="H939" s="202" t="s">
        <v>1</v>
      </c>
      <c r="I939" s="204"/>
      <c r="J939" s="200"/>
      <c r="K939" s="200"/>
      <c r="L939" s="205"/>
      <c r="M939" s="206"/>
      <c r="N939" s="207"/>
      <c r="O939" s="207"/>
      <c r="P939" s="207"/>
      <c r="Q939" s="207"/>
      <c r="R939" s="207"/>
      <c r="S939" s="207"/>
      <c r="T939" s="208"/>
      <c r="AT939" s="209" t="s">
        <v>156</v>
      </c>
      <c r="AU939" s="209" t="s">
        <v>89</v>
      </c>
      <c r="AV939" s="13" t="s">
        <v>87</v>
      </c>
      <c r="AW939" s="13" t="s">
        <v>35</v>
      </c>
      <c r="AX939" s="13" t="s">
        <v>79</v>
      </c>
      <c r="AY939" s="209" t="s">
        <v>147</v>
      </c>
    </row>
    <row r="940" spans="2:51" s="13" customFormat="1">
      <c r="B940" s="199"/>
      <c r="C940" s="200"/>
      <c r="D940" s="201" t="s">
        <v>156</v>
      </c>
      <c r="E940" s="202" t="s">
        <v>1</v>
      </c>
      <c r="F940" s="203" t="s">
        <v>158</v>
      </c>
      <c r="G940" s="200"/>
      <c r="H940" s="202" t="s">
        <v>1</v>
      </c>
      <c r="I940" s="204"/>
      <c r="J940" s="200"/>
      <c r="K940" s="200"/>
      <c r="L940" s="205"/>
      <c r="M940" s="206"/>
      <c r="N940" s="207"/>
      <c r="O940" s="207"/>
      <c r="P940" s="207"/>
      <c r="Q940" s="207"/>
      <c r="R940" s="207"/>
      <c r="S940" s="207"/>
      <c r="T940" s="208"/>
      <c r="AT940" s="209" t="s">
        <v>156</v>
      </c>
      <c r="AU940" s="209" t="s">
        <v>89</v>
      </c>
      <c r="AV940" s="13" t="s">
        <v>87</v>
      </c>
      <c r="AW940" s="13" t="s">
        <v>35</v>
      </c>
      <c r="AX940" s="13" t="s">
        <v>79</v>
      </c>
      <c r="AY940" s="209" t="s">
        <v>147</v>
      </c>
    </row>
    <row r="941" spans="2:51" s="13" customFormat="1">
      <c r="B941" s="199"/>
      <c r="C941" s="200"/>
      <c r="D941" s="201" t="s">
        <v>156</v>
      </c>
      <c r="E941" s="202" t="s">
        <v>1</v>
      </c>
      <c r="F941" s="203" t="s">
        <v>246</v>
      </c>
      <c r="G941" s="200"/>
      <c r="H941" s="202" t="s">
        <v>1</v>
      </c>
      <c r="I941" s="204"/>
      <c r="J941" s="200"/>
      <c r="K941" s="200"/>
      <c r="L941" s="205"/>
      <c r="M941" s="206"/>
      <c r="N941" s="207"/>
      <c r="O941" s="207"/>
      <c r="P941" s="207"/>
      <c r="Q941" s="207"/>
      <c r="R941" s="207"/>
      <c r="S941" s="207"/>
      <c r="T941" s="208"/>
      <c r="AT941" s="209" t="s">
        <v>156</v>
      </c>
      <c r="AU941" s="209" t="s">
        <v>89</v>
      </c>
      <c r="AV941" s="13" t="s">
        <v>87</v>
      </c>
      <c r="AW941" s="13" t="s">
        <v>35</v>
      </c>
      <c r="AX941" s="13" t="s">
        <v>79</v>
      </c>
      <c r="AY941" s="209" t="s">
        <v>147</v>
      </c>
    </row>
    <row r="942" spans="2:51" s="14" customFormat="1">
      <c r="B942" s="210"/>
      <c r="C942" s="211"/>
      <c r="D942" s="201" t="s">
        <v>156</v>
      </c>
      <c r="E942" s="212" t="s">
        <v>1</v>
      </c>
      <c r="F942" s="213" t="s">
        <v>267</v>
      </c>
      <c r="G942" s="211"/>
      <c r="H942" s="214">
        <v>156</v>
      </c>
      <c r="I942" s="215"/>
      <c r="J942" s="211"/>
      <c r="K942" s="211"/>
      <c r="L942" s="216"/>
      <c r="M942" s="217"/>
      <c r="N942" s="218"/>
      <c r="O942" s="218"/>
      <c r="P942" s="218"/>
      <c r="Q942" s="218"/>
      <c r="R942" s="218"/>
      <c r="S942" s="218"/>
      <c r="T942" s="219"/>
      <c r="AT942" s="220" t="s">
        <v>156</v>
      </c>
      <c r="AU942" s="220" t="s">
        <v>89</v>
      </c>
      <c r="AV942" s="14" t="s">
        <v>89</v>
      </c>
      <c r="AW942" s="14" t="s">
        <v>35</v>
      </c>
      <c r="AX942" s="14" t="s">
        <v>79</v>
      </c>
      <c r="AY942" s="220" t="s">
        <v>147</v>
      </c>
    </row>
    <row r="943" spans="2:51" s="14" customFormat="1">
      <c r="B943" s="210"/>
      <c r="C943" s="211"/>
      <c r="D943" s="201" t="s">
        <v>156</v>
      </c>
      <c r="E943" s="212" t="s">
        <v>1</v>
      </c>
      <c r="F943" s="213" t="s">
        <v>268</v>
      </c>
      <c r="G943" s="211"/>
      <c r="H943" s="214">
        <v>-11.555999999999999</v>
      </c>
      <c r="I943" s="215"/>
      <c r="J943" s="211"/>
      <c r="K943" s="211"/>
      <c r="L943" s="216"/>
      <c r="M943" s="217"/>
      <c r="N943" s="218"/>
      <c r="O943" s="218"/>
      <c r="P943" s="218"/>
      <c r="Q943" s="218"/>
      <c r="R943" s="218"/>
      <c r="S943" s="218"/>
      <c r="T943" s="219"/>
      <c r="AT943" s="220" t="s">
        <v>156</v>
      </c>
      <c r="AU943" s="220" t="s">
        <v>89</v>
      </c>
      <c r="AV943" s="14" t="s">
        <v>89</v>
      </c>
      <c r="AW943" s="14" t="s">
        <v>35</v>
      </c>
      <c r="AX943" s="14" t="s">
        <v>79</v>
      </c>
      <c r="AY943" s="220" t="s">
        <v>147</v>
      </c>
    </row>
    <row r="944" spans="2:51" s="14" customFormat="1">
      <c r="B944" s="210"/>
      <c r="C944" s="211"/>
      <c r="D944" s="201" t="s">
        <v>156</v>
      </c>
      <c r="E944" s="212" t="s">
        <v>1</v>
      </c>
      <c r="F944" s="213" t="s">
        <v>269</v>
      </c>
      <c r="G944" s="211"/>
      <c r="H944" s="214">
        <v>-12.175000000000001</v>
      </c>
      <c r="I944" s="215"/>
      <c r="J944" s="211"/>
      <c r="K944" s="211"/>
      <c r="L944" s="216"/>
      <c r="M944" s="217"/>
      <c r="N944" s="218"/>
      <c r="O944" s="218"/>
      <c r="P944" s="218"/>
      <c r="Q944" s="218"/>
      <c r="R944" s="218"/>
      <c r="S944" s="218"/>
      <c r="T944" s="219"/>
      <c r="AT944" s="220" t="s">
        <v>156</v>
      </c>
      <c r="AU944" s="220" t="s">
        <v>89</v>
      </c>
      <c r="AV944" s="14" t="s">
        <v>89</v>
      </c>
      <c r="AW944" s="14" t="s">
        <v>35</v>
      </c>
      <c r="AX944" s="14" t="s">
        <v>79</v>
      </c>
      <c r="AY944" s="220" t="s">
        <v>147</v>
      </c>
    </row>
    <row r="945" spans="2:51" s="14" customFormat="1">
      <c r="B945" s="210"/>
      <c r="C945" s="211"/>
      <c r="D945" s="201" t="s">
        <v>156</v>
      </c>
      <c r="E945" s="212" t="s">
        <v>1</v>
      </c>
      <c r="F945" s="213" t="s">
        <v>270</v>
      </c>
      <c r="G945" s="211"/>
      <c r="H945" s="214">
        <v>-11.88</v>
      </c>
      <c r="I945" s="215"/>
      <c r="J945" s="211"/>
      <c r="K945" s="211"/>
      <c r="L945" s="216"/>
      <c r="M945" s="217"/>
      <c r="N945" s="218"/>
      <c r="O945" s="218"/>
      <c r="P945" s="218"/>
      <c r="Q945" s="218"/>
      <c r="R945" s="218"/>
      <c r="S945" s="218"/>
      <c r="T945" s="219"/>
      <c r="AT945" s="220" t="s">
        <v>156</v>
      </c>
      <c r="AU945" s="220" t="s">
        <v>89</v>
      </c>
      <c r="AV945" s="14" t="s">
        <v>89</v>
      </c>
      <c r="AW945" s="14" t="s">
        <v>35</v>
      </c>
      <c r="AX945" s="14" t="s">
        <v>79</v>
      </c>
      <c r="AY945" s="220" t="s">
        <v>147</v>
      </c>
    </row>
    <row r="946" spans="2:51" s="14" customFormat="1">
      <c r="B946" s="210"/>
      <c r="C946" s="211"/>
      <c r="D946" s="201" t="s">
        <v>156</v>
      </c>
      <c r="E946" s="212" t="s">
        <v>1</v>
      </c>
      <c r="F946" s="213" t="s">
        <v>271</v>
      </c>
      <c r="G946" s="211"/>
      <c r="H946" s="214">
        <v>-3.7130000000000001</v>
      </c>
      <c r="I946" s="215"/>
      <c r="J946" s="211"/>
      <c r="K946" s="211"/>
      <c r="L946" s="216"/>
      <c r="M946" s="217"/>
      <c r="N946" s="218"/>
      <c r="O946" s="218"/>
      <c r="P946" s="218"/>
      <c r="Q946" s="218"/>
      <c r="R946" s="218"/>
      <c r="S946" s="218"/>
      <c r="T946" s="219"/>
      <c r="AT946" s="220" t="s">
        <v>156</v>
      </c>
      <c r="AU946" s="220" t="s">
        <v>89</v>
      </c>
      <c r="AV946" s="14" t="s">
        <v>89</v>
      </c>
      <c r="AW946" s="14" t="s">
        <v>35</v>
      </c>
      <c r="AX946" s="14" t="s">
        <v>79</v>
      </c>
      <c r="AY946" s="220" t="s">
        <v>147</v>
      </c>
    </row>
    <row r="947" spans="2:51" s="14" customFormat="1">
      <c r="B947" s="210"/>
      <c r="C947" s="211"/>
      <c r="D947" s="201" t="s">
        <v>156</v>
      </c>
      <c r="E947" s="212" t="s">
        <v>1</v>
      </c>
      <c r="F947" s="213" t="s">
        <v>272</v>
      </c>
      <c r="G947" s="211"/>
      <c r="H947" s="214">
        <v>-6</v>
      </c>
      <c r="I947" s="215"/>
      <c r="J947" s="211"/>
      <c r="K947" s="211"/>
      <c r="L947" s="216"/>
      <c r="M947" s="217"/>
      <c r="N947" s="218"/>
      <c r="O947" s="218"/>
      <c r="P947" s="218"/>
      <c r="Q947" s="218"/>
      <c r="R947" s="218"/>
      <c r="S947" s="218"/>
      <c r="T947" s="219"/>
      <c r="AT947" s="220" t="s">
        <v>156</v>
      </c>
      <c r="AU947" s="220" t="s">
        <v>89</v>
      </c>
      <c r="AV947" s="14" t="s">
        <v>89</v>
      </c>
      <c r="AW947" s="14" t="s">
        <v>35</v>
      </c>
      <c r="AX947" s="14" t="s">
        <v>79</v>
      </c>
      <c r="AY947" s="220" t="s">
        <v>147</v>
      </c>
    </row>
    <row r="948" spans="2:51" s="14" customFormat="1">
      <c r="B948" s="210"/>
      <c r="C948" s="211"/>
      <c r="D948" s="201" t="s">
        <v>156</v>
      </c>
      <c r="E948" s="212" t="s">
        <v>1</v>
      </c>
      <c r="F948" s="213" t="s">
        <v>273</v>
      </c>
      <c r="G948" s="211"/>
      <c r="H948" s="214">
        <v>-5.1360000000000001</v>
      </c>
      <c r="I948" s="215"/>
      <c r="J948" s="211"/>
      <c r="K948" s="211"/>
      <c r="L948" s="216"/>
      <c r="M948" s="217"/>
      <c r="N948" s="218"/>
      <c r="O948" s="218"/>
      <c r="P948" s="218"/>
      <c r="Q948" s="218"/>
      <c r="R948" s="218"/>
      <c r="S948" s="218"/>
      <c r="T948" s="219"/>
      <c r="AT948" s="220" t="s">
        <v>156</v>
      </c>
      <c r="AU948" s="220" t="s">
        <v>89</v>
      </c>
      <c r="AV948" s="14" t="s">
        <v>89</v>
      </c>
      <c r="AW948" s="14" t="s">
        <v>35</v>
      </c>
      <c r="AX948" s="14" t="s">
        <v>79</v>
      </c>
      <c r="AY948" s="220" t="s">
        <v>147</v>
      </c>
    </row>
    <row r="949" spans="2:51" s="16" customFormat="1">
      <c r="B949" s="232"/>
      <c r="C949" s="233"/>
      <c r="D949" s="201" t="s">
        <v>156</v>
      </c>
      <c r="E949" s="234" t="s">
        <v>1</v>
      </c>
      <c r="F949" s="235" t="s">
        <v>244</v>
      </c>
      <c r="G949" s="233"/>
      <c r="H949" s="236">
        <v>105.53999999999999</v>
      </c>
      <c r="I949" s="237"/>
      <c r="J949" s="233"/>
      <c r="K949" s="233"/>
      <c r="L949" s="238"/>
      <c r="M949" s="239"/>
      <c r="N949" s="240"/>
      <c r="O949" s="240"/>
      <c r="P949" s="240"/>
      <c r="Q949" s="240"/>
      <c r="R949" s="240"/>
      <c r="S949" s="240"/>
      <c r="T949" s="241"/>
      <c r="AT949" s="242" t="s">
        <v>156</v>
      </c>
      <c r="AU949" s="242" t="s">
        <v>89</v>
      </c>
      <c r="AV949" s="16" t="s">
        <v>176</v>
      </c>
      <c r="AW949" s="16" t="s">
        <v>35</v>
      </c>
      <c r="AX949" s="16" t="s">
        <v>79</v>
      </c>
      <c r="AY949" s="242" t="s">
        <v>147</v>
      </c>
    </row>
    <row r="950" spans="2:51" s="13" customFormat="1">
      <c r="B950" s="199"/>
      <c r="C950" s="200"/>
      <c r="D950" s="201" t="s">
        <v>156</v>
      </c>
      <c r="E950" s="202" t="s">
        <v>1</v>
      </c>
      <c r="F950" s="203" t="s">
        <v>252</v>
      </c>
      <c r="G950" s="200"/>
      <c r="H950" s="202" t="s">
        <v>1</v>
      </c>
      <c r="I950" s="204"/>
      <c r="J950" s="200"/>
      <c r="K950" s="200"/>
      <c r="L950" s="205"/>
      <c r="M950" s="206"/>
      <c r="N950" s="207"/>
      <c r="O950" s="207"/>
      <c r="P950" s="207"/>
      <c r="Q950" s="207"/>
      <c r="R950" s="207"/>
      <c r="S950" s="207"/>
      <c r="T950" s="208"/>
      <c r="AT950" s="209" t="s">
        <v>156</v>
      </c>
      <c r="AU950" s="209" t="s">
        <v>89</v>
      </c>
      <c r="AV950" s="13" t="s">
        <v>87</v>
      </c>
      <c r="AW950" s="13" t="s">
        <v>35</v>
      </c>
      <c r="AX950" s="13" t="s">
        <v>79</v>
      </c>
      <c r="AY950" s="209" t="s">
        <v>147</v>
      </c>
    </row>
    <row r="951" spans="2:51" s="13" customFormat="1">
      <c r="B951" s="199"/>
      <c r="C951" s="200"/>
      <c r="D951" s="201" t="s">
        <v>156</v>
      </c>
      <c r="E951" s="202" t="s">
        <v>1</v>
      </c>
      <c r="F951" s="203" t="s">
        <v>246</v>
      </c>
      <c r="G951" s="200"/>
      <c r="H951" s="202" t="s">
        <v>1</v>
      </c>
      <c r="I951" s="204"/>
      <c r="J951" s="200"/>
      <c r="K951" s="200"/>
      <c r="L951" s="205"/>
      <c r="M951" s="206"/>
      <c r="N951" s="207"/>
      <c r="O951" s="207"/>
      <c r="P951" s="207"/>
      <c r="Q951" s="207"/>
      <c r="R951" s="207"/>
      <c r="S951" s="207"/>
      <c r="T951" s="208"/>
      <c r="AT951" s="209" t="s">
        <v>156</v>
      </c>
      <c r="AU951" s="209" t="s">
        <v>89</v>
      </c>
      <c r="AV951" s="13" t="s">
        <v>87</v>
      </c>
      <c r="AW951" s="13" t="s">
        <v>35</v>
      </c>
      <c r="AX951" s="13" t="s">
        <v>79</v>
      </c>
      <c r="AY951" s="209" t="s">
        <v>147</v>
      </c>
    </row>
    <row r="952" spans="2:51" s="14" customFormat="1">
      <c r="B952" s="210"/>
      <c r="C952" s="211"/>
      <c r="D952" s="201" t="s">
        <v>156</v>
      </c>
      <c r="E952" s="212" t="s">
        <v>1</v>
      </c>
      <c r="F952" s="213" t="s">
        <v>274</v>
      </c>
      <c r="G952" s="211"/>
      <c r="H952" s="214">
        <v>192</v>
      </c>
      <c r="I952" s="215"/>
      <c r="J952" s="211"/>
      <c r="K952" s="211"/>
      <c r="L952" s="216"/>
      <c r="M952" s="217"/>
      <c r="N952" s="218"/>
      <c r="O952" s="218"/>
      <c r="P952" s="218"/>
      <c r="Q952" s="218"/>
      <c r="R952" s="218"/>
      <c r="S952" s="218"/>
      <c r="T952" s="219"/>
      <c r="AT952" s="220" t="s">
        <v>156</v>
      </c>
      <c r="AU952" s="220" t="s">
        <v>89</v>
      </c>
      <c r="AV952" s="14" t="s">
        <v>89</v>
      </c>
      <c r="AW952" s="14" t="s">
        <v>35</v>
      </c>
      <c r="AX952" s="14" t="s">
        <v>79</v>
      </c>
      <c r="AY952" s="220" t="s">
        <v>147</v>
      </c>
    </row>
    <row r="953" spans="2:51" s="14" customFormat="1">
      <c r="B953" s="210"/>
      <c r="C953" s="211"/>
      <c r="D953" s="201" t="s">
        <v>156</v>
      </c>
      <c r="E953" s="212" t="s">
        <v>1</v>
      </c>
      <c r="F953" s="213" t="s">
        <v>275</v>
      </c>
      <c r="G953" s="211"/>
      <c r="H953" s="214">
        <v>-3.6230000000000002</v>
      </c>
      <c r="I953" s="215"/>
      <c r="J953" s="211"/>
      <c r="K953" s="211"/>
      <c r="L953" s="216"/>
      <c r="M953" s="217"/>
      <c r="N953" s="218"/>
      <c r="O953" s="218"/>
      <c r="P953" s="218"/>
      <c r="Q953" s="218"/>
      <c r="R953" s="218"/>
      <c r="S953" s="218"/>
      <c r="T953" s="219"/>
      <c r="AT953" s="220" t="s">
        <v>156</v>
      </c>
      <c r="AU953" s="220" t="s">
        <v>89</v>
      </c>
      <c r="AV953" s="14" t="s">
        <v>89</v>
      </c>
      <c r="AW953" s="14" t="s">
        <v>35</v>
      </c>
      <c r="AX953" s="14" t="s">
        <v>79</v>
      </c>
      <c r="AY953" s="220" t="s">
        <v>147</v>
      </c>
    </row>
    <row r="954" spans="2:51" s="14" customFormat="1">
      <c r="B954" s="210"/>
      <c r="C954" s="211"/>
      <c r="D954" s="201" t="s">
        <v>156</v>
      </c>
      <c r="E954" s="212" t="s">
        <v>1</v>
      </c>
      <c r="F954" s="213" t="s">
        <v>276</v>
      </c>
      <c r="G954" s="211"/>
      <c r="H954" s="214">
        <v>-11.712999999999999</v>
      </c>
      <c r="I954" s="215"/>
      <c r="J954" s="211"/>
      <c r="K954" s="211"/>
      <c r="L954" s="216"/>
      <c r="M954" s="217"/>
      <c r="N954" s="218"/>
      <c r="O954" s="218"/>
      <c r="P954" s="218"/>
      <c r="Q954" s="218"/>
      <c r="R954" s="218"/>
      <c r="S954" s="218"/>
      <c r="T954" s="219"/>
      <c r="AT954" s="220" t="s">
        <v>156</v>
      </c>
      <c r="AU954" s="220" t="s">
        <v>89</v>
      </c>
      <c r="AV954" s="14" t="s">
        <v>89</v>
      </c>
      <c r="AW954" s="14" t="s">
        <v>35</v>
      </c>
      <c r="AX954" s="14" t="s">
        <v>79</v>
      </c>
      <c r="AY954" s="220" t="s">
        <v>147</v>
      </c>
    </row>
    <row r="955" spans="2:51" s="14" customFormat="1">
      <c r="B955" s="210"/>
      <c r="C955" s="211"/>
      <c r="D955" s="201" t="s">
        <v>156</v>
      </c>
      <c r="E955" s="212" t="s">
        <v>1</v>
      </c>
      <c r="F955" s="213" t="s">
        <v>277</v>
      </c>
      <c r="G955" s="211"/>
      <c r="H955" s="214">
        <v>-11.813000000000001</v>
      </c>
      <c r="I955" s="215"/>
      <c r="J955" s="211"/>
      <c r="K955" s="211"/>
      <c r="L955" s="216"/>
      <c r="M955" s="217"/>
      <c r="N955" s="218"/>
      <c r="O955" s="218"/>
      <c r="P955" s="218"/>
      <c r="Q955" s="218"/>
      <c r="R955" s="218"/>
      <c r="S955" s="218"/>
      <c r="T955" s="219"/>
      <c r="AT955" s="220" t="s">
        <v>156</v>
      </c>
      <c r="AU955" s="220" t="s">
        <v>89</v>
      </c>
      <c r="AV955" s="14" t="s">
        <v>89</v>
      </c>
      <c r="AW955" s="14" t="s">
        <v>35</v>
      </c>
      <c r="AX955" s="14" t="s">
        <v>79</v>
      </c>
      <c r="AY955" s="220" t="s">
        <v>147</v>
      </c>
    </row>
    <row r="956" spans="2:51" s="14" customFormat="1">
      <c r="B956" s="210"/>
      <c r="C956" s="211"/>
      <c r="D956" s="201" t="s">
        <v>156</v>
      </c>
      <c r="E956" s="212" t="s">
        <v>1</v>
      </c>
      <c r="F956" s="213" t="s">
        <v>278</v>
      </c>
      <c r="G956" s="211"/>
      <c r="H956" s="214">
        <v>-4.3120000000000003</v>
      </c>
      <c r="I956" s="215"/>
      <c r="J956" s="211"/>
      <c r="K956" s="211"/>
      <c r="L956" s="216"/>
      <c r="M956" s="217"/>
      <c r="N956" s="218"/>
      <c r="O956" s="218"/>
      <c r="P956" s="218"/>
      <c r="Q956" s="218"/>
      <c r="R956" s="218"/>
      <c r="S956" s="218"/>
      <c r="T956" s="219"/>
      <c r="AT956" s="220" t="s">
        <v>156</v>
      </c>
      <c r="AU956" s="220" t="s">
        <v>89</v>
      </c>
      <c r="AV956" s="14" t="s">
        <v>89</v>
      </c>
      <c r="AW956" s="14" t="s">
        <v>35</v>
      </c>
      <c r="AX956" s="14" t="s">
        <v>79</v>
      </c>
      <c r="AY956" s="220" t="s">
        <v>147</v>
      </c>
    </row>
    <row r="957" spans="2:51" s="16" customFormat="1">
      <c r="B957" s="232"/>
      <c r="C957" s="233"/>
      <c r="D957" s="201" t="s">
        <v>156</v>
      </c>
      <c r="E957" s="234" t="s">
        <v>1</v>
      </c>
      <c r="F957" s="235" t="s">
        <v>244</v>
      </c>
      <c r="G957" s="233"/>
      <c r="H957" s="236">
        <v>160.53900000000002</v>
      </c>
      <c r="I957" s="237"/>
      <c r="J957" s="233"/>
      <c r="K957" s="233"/>
      <c r="L957" s="238"/>
      <c r="M957" s="239"/>
      <c r="N957" s="240"/>
      <c r="O957" s="240"/>
      <c r="P957" s="240"/>
      <c r="Q957" s="240"/>
      <c r="R957" s="240"/>
      <c r="S957" s="240"/>
      <c r="T957" s="241"/>
      <c r="AT957" s="242" t="s">
        <v>156</v>
      </c>
      <c r="AU957" s="242" t="s">
        <v>89</v>
      </c>
      <c r="AV957" s="16" t="s">
        <v>176</v>
      </c>
      <c r="AW957" s="16" t="s">
        <v>35</v>
      </c>
      <c r="AX957" s="16" t="s">
        <v>79</v>
      </c>
      <c r="AY957" s="242" t="s">
        <v>147</v>
      </c>
    </row>
    <row r="958" spans="2:51" s="13" customFormat="1">
      <c r="B958" s="199"/>
      <c r="C958" s="200"/>
      <c r="D958" s="201" t="s">
        <v>156</v>
      </c>
      <c r="E958" s="202" t="s">
        <v>1</v>
      </c>
      <c r="F958" s="203" t="s">
        <v>279</v>
      </c>
      <c r="G958" s="200"/>
      <c r="H958" s="202" t="s">
        <v>1</v>
      </c>
      <c r="I958" s="204"/>
      <c r="J958" s="200"/>
      <c r="K958" s="200"/>
      <c r="L958" s="205"/>
      <c r="M958" s="206"/>
      <c r="N958" s="207"/>
      <c r="O958" s="207"/>
      <c r="P958" s="207"/>
      <c r="Q958" s="207"/>
      <c r="R958" s="207"/>
      <c r="S958" s="207"/>
      <c r="T958" s="208"/>
      <c r="AT958" s="209" t="s">
        <v>156</v>
      </c>
      <c r="AU958" s="209" t="s">
        <v>89</v>
      </c>
      <c r="AV958" s="13" t="s">
        <v>87</v>
      </c>
      <c r="AW958" s="13" t="s">
        <v>35</v>
      </c>
      <c r="AX958" s="13" t="s">
        <v>79</v>
      </c>
      <c r="AY958" s="209" t="s">
        <v>147</v>
      </c>
    </row>
    <row r="959" spans="2:51" s="13" customFormat="1">
      <c r="B959" s="199"/>
      <c r="C959" s="200"/>
      <c r="D959" s="201" t="s">
        <v>156</v>
      </c>
      <c r="E959" s="202" t="s">
        <v>1</v>
      </c>
      <c r="F959" s="203" t="s">
        <v>280</v>
      </c>
      <c r="G959" s="200"/>
      <c r="H959" s="202" t="s">
        <v>1</v>
      </c>
      <c r="I959" s="204"/>
      <c r="J959" s="200"/>
      <c r="K959" s="200"/>
      <c r="L959" s="205"/>
      <c r="M959" s="206"/>
      <c r="N959" s="207"/>
      <c r="O959" s="207"/>
      <c r="P959" s="207"/>
      <c r="Q959" s="207"/>
      <c r="R959" s="207"/>
      <c r="S959" s="207"/>
      <c r="T959" s="208"/>
      <c r="AT959" s="209" t="s">
        <v>156</v>
      </c>
      <c r="AU959" s="209" t="s">
        <v>89</v>
      </c>
      <c r="AV959" s="13" t="s">
        <v>87</v>
      </c>
      <c r="AW959" s="13" t="s">
        <v>35</v>
      </c>
      <c r="AX959" s="13" t="s">
        <v>79</v>
      </c>
      <c r="AY959" s="209" t="s">
        <v>147</v>
      </c>
    </row>
    <row r="960" spans="2:51" s="13" customFormat="1">
      <c r="B960" s="199"/>
      <c r="C960" s="200"/>
      <c r="D960" s="201" t="s">
        <v>156</v>
      </c>
      <c r="E960" s="202" t="s">
        <v>1</v>
      </c>
      <c r="F960" s="203" t="s">
        <v>257</v>
      </c>
      <c r="G960" s="200"/>
      <c r="H960" s="202" t="s">
        <v>1</v>
      </c>
      <c r="I960" s="204"/>
      <c r="J960" s="200"/>
      <c r="K960" s="200"/>
      <c r="L960" s="205"/>
      <c r="M960" s="206"/>
      <c r="N960" s="207"/>
      <c r="O960" s="207"/>
      <c r="P960" s="207"/>
      <c r="Q960" s="207"/>
      <c r="R960" s="207"/>
      <c r="S960" s="207"/>
      <c r="T960" s="208"/>
      <c r="AT960" s="209" t="s">
        <v>156</v>
      </c>
      <c r="AU960" s="209" t="s">
        <v>89</v>
      </c>
      <c r="AV960" s="13" t="s">
        <v>87</v>
      </c>
      <c r="AW960" s="13" t="s">
        <v>35</v>
      </c>
      <c r="AX960" s="13" t="s">
        <v>79</v>
      </c>
      <c r="AY960" s="209" t="s">
        <v>147</v>
      </c>
    </row>
    <row r="961" spans="2:51" s="14" customFormat="1">
      <c r="B961" s="210"/>
      <c r="C961" s="211"/>
      <c r="D961" s="201" t="s">
        <v>156</v>
      </c>
      <c r="E961" s="212" t="s">
        <v>1</v>
      </c>
      <c r="F961" s="213" t="s">
        <v>281</v>
      </c>
      <c r="G961" s="211"/>
      <c r="H961" s="214">
        <v>47.27</v>
      </c>
      <c r="I961" s="215"/>
      <c r="J961" s="211"/>
      <c r="K961" s="211"/>
      <c r="L961" s="216"/>
      <c r="M961" s="217"/>
      <c r="N961" s="218"/>
      <c r="O961" s="218"/>
      <c r="P961" s="218"/>
      <c r="Q961" s="218"/>
      <c r="R961" s="218"/>
      <c r="S961" s="218"/>
      <c r="T961" s="219"/>
      <c r="AT961" s="220" t="s">
        <v>156</v>
      </c>
      <c r="AU961" s="220" t="s">
        <v>89</v>
      </c>
      <c r="AV961" s="14" t="s">
        <v>89</v>
      </c>
      <c r="AW961" s="14" t="s">
        <v>35</v>
      </c>
      <c r="AX961" s="14" t="s">
        <v>79</v>
      </c>
      <c r="AY961" s="220" t="s">
        <v>147</v>
      </c>
    </row>
    <row r="962" spans="2:51" s="16" customFormat="1">
      <c r="B962" s="232"/>
      <c r="C962" s="233"/>
      <c r="D962" s="201" t="s">
        <v>156</v>
      </c>
      <c r="E962" s="234" t="s">
        <v>1</v>
      </c>
      <c r="F962" s="235" t="s">
        <v>244</v>
      </c>
      <c r="G962" s="233"/>
      <c r="H962" s="236">
        <v>47.27</v>
      </c>
      <c r="I962" s="237"/>
      <c r="J962" s="233"/>
      <c r="K962" s="233"/>
      <c r="L962" s="238"/>
      <c r="M962" s="239"/>
      <c r="N962" s="240"/>
      <c r="O962" s="240"/>
      <c r="P962" s="240"/>
      <c r="Q962" s="240"/>
      <c r="R962" s="240"/>
      <c r="S962" s="240"/>
      <c r="T962" s="241"/>
      <c r="AT962" s="242" t="s">
        <v>156</v>
      </c>
      <c r="AU962" s="242" t="s">
        <v>89</v>
      </c>
      <c r="AV962" s="16" t="s">
        <v>176</v>
      </c>
      <c r="AW962" s="16" t="s">
        <v>35</v>
      </c>
      <c r="AX962" s="16" t="s">
        <v>79</v>
      </c>
      <c r="AY962" s="242" t="s">
        <v>147</v>
      </c>
    </row>
    <row r="963" spans="2:51" s="13" customFormat="1">
      <c r="B963" s="199"/>
      <c r="C963" s="200"/>
      <c r="D963" s="201" t="s">
        <v>156</v>
      </c>
      <c r="E963" s="202" t="s">
        <v>1</v>
      </c>
      <c r="F963" s="203" t="s">
        <v>162</v>
      </c>
      <c r="G963" s="200"/>
      <c r="H963" s="202" t="s">
        <v>1</v>
      </c>
      <c r="I963" s="204"/>
      <c r="J963" s="200"/>
      <c r="K963" s="200"/>
      <c r="L963" s="205"/>
      <c r="M963" s="206"/>
      <c r="N963" s="207"/>
      <c r="O963" s="207"/>
      <c r="P963" s="207"/>
      <c r="Q963" s="207"/>
      <c r="R963" s="207"/>
      <c r="S963" s="207"/>
      <c r="T963" s="208"/>
      <c r="AT963" s="209" t="s">
        <v>156</v>
      </c>
      <c r="AU963" s="209" t="s">
        <v>89</v>
      </c>
      <c r="AV963" s="13" t="s">
        <v>87</v>
      </c>
      <c r="AW963" s="13" t="s">
        <v>35</v>
      </c>
      <c r="AX963" s="13" t="s">
        <v>79</v>
      </c>
      <c r="AY963" s="209" t="s">
        <v>147</v>
      </c>
    </row>
    <row r="964" spans="2:51" s="13" customFormat="1">
      <c r="B964" s="199"/>
      <c r="C964" s="200"/>
      <c r="D964" s="201" t="s">
        <v>156</v>
      </c>
      <c r="E964" s="202" t="s">
        <v>1</v>
      </c>
      <c r="F964" s="203" t="s">
        <v>257</v>
      </c>
      <c r="G964" s="200"/>
      <c r="H964" s="202" t="s">
        <v>1</v>
      </c>
      <c r="I964" s="204"/>
      <c r="J964" s="200"/>
      <c r="K964" s="200"/>
      <c r="L964" s="205"/>
      <c r="M964" s="206"/>
      <c r="N964" s="207"/>
      <c r="O964" s="207"/>
      <c r="P964" s="207"/>
      <c r="Q964" s="207"/>
      <c r="R964" s="207"/>
      <c r="S964" s="207"/>
      <c r="T964" s="208"/>
      <c r="AT964" s="209" t="s">
        <v>156</v>
      </c>
      <c r="AU964" s="209" t="s">
        <v>89</v>
      </c>
      <c r="AV964" s="13" t="s">
        <v>87</v>
      </c>
      <c r="AW964" s="13" t="s">
        <v>35</v>
      </c>
      <c r="AX964" s="13" t="s">
        <v>79</v>
      </c>
      <c r="AY964" s="209" t="s">
        <v>147</v>
      </c>
    </row>
    <row r="965" spans="2:51" s="14" customFormat="1">
      <c r="B965" s="210"/>
      <c r="C965" s="211"/>
      <c r="D965" s="201" t="s">
        <v>156</v>
      </c>
      <c r="E965" s="212" t="s">
        <v>1</v>
      </c>
      <c r="F965" s="213" t="s">
        <v>282</v>
      </c>
      <c r="G965" s="211"/>
      <c r="H965" s="214">
        <v>54.7</v>
      </c>
      <c r="I965" s="215"/>
      <c r="J965" s="211"/>
      <c r="K965" s="211"/>
      <c r="L965" s="216"/>
      <c r="M965" s="217"/>
      <c r="N965" s="218"/>
      <c r="O965" s="218"/>
      <c r="P965" s="218"/>
      <c r="Q965" s="218"/>
      <c r="R965" s="218"/>
      <c r="S965" s="218"/>
      <c r="T965" s="219"/>
      <c r="AT965" s="220" t="s">
        <v>156</v>
      </c>
      <c r="AU965" s="220" t="s">
        <v>89</v>
      </c>
      <c r="AV965" s="14" t="s">
        <v>89</v>
      </c>
      <c r="AW965" s="14" t="s">
        <v>35</v>
      </c>
      <c r="AX965" s="14" t="s">
        <v>79</v>
      </c>
      <c r="AY965" s="220" t="s">
        <v>147</v>
      </c>
    </row>
    <row r="966" spans="2:51" s="14" customFormat="1">
      <c r="B966" s="210"/>
      <c r="C966" s="211"/>
      <c r="D966" s="201" t="s">
        <v>156</v>
      </c>
      <c r="E966" s="212" t="s">
        <v>1</v>
      </c>
      <c r="F966" s="213" t="s">
        <v>283</v>
      </c>
      <c r="G966" s="211"/>
      <c r="H966" s="214">
        <v>-1.9550000000000001</v>
      </c>
      <c r="I966" s="215"/>
      <c r="J966" s="211"/>
      <c r="K966" s="211"/>
      <c r="L966" s="216"/>
      <c r="M966" s="217"/>
      <c r="N966" s="218"/>
      <c r="O966" s="218"/>
      <c r="P966" s="218"/>
      <c r="Q966" s="218"/>
      <c r="R966" s="218"/>
      <c r="S966" s="218"/>
      <c r="T966" s="219"/>
      <c r="AT966" s="220" t="s">
        <v>156</v>
      </c>
      <c r="AU966" s="220" t="s">
        <v>89</v>
      </c>
      <c r="AV966" s="14" t="s">
        <v>89</v>
      </c>
      <c r="AW966" s="14" t="s">
        <v>35</v>
      </c>
      <c r="AX966" s="14" t="s">
        <v>79</v>
      </c>
      <c r="AY966" s="220" t="s">
        <v>147</v>
      </c>
    </row>
    <row r="967" spans="2:51" s="14" customFormat="1">
      <c r="B967" s="210"/>
      <c r="C967" s="211"/>
      <c r="D967" s="201" t="s">
        <v>156</v>
      </c>
      <c r="E967" s="212" t="s">
        <v>1</v>
      </c>
      <c r="F967" s="213" t="s">
        <v>284</v>
      </c>
      <c r="G967" s="211"/>
      <c r="H967" s="214">
        <v>-2.7949999999999999</v>
      </c>
      <c r="I967" s="215"/>
      <c r="J967" s="211"/>
      <c r="K967" s="211"/>
      <c r="L967" s="216"/>
      <c r="M967" s="217"/>
      <c r="N967" s="218"/>
      <c r="O967" s="218"/>
      <c r="P967" s="218"/>
      <c r="Q967" s="218"/>
      <c r="R967" s="218"/>
      <c r="S967" s="218"/>
      <c r="T967" s="219"/>
      <c r="AT967" s="220" t="s">
        <v>156</v>
      </c>
      <c r="AU967" s="220" t="s">
        <v>89</v>
      </c>
      <c r="AV967" s="14" t="s">
        <v>89</v>
      </c>
      <c r="AW967" s="14" t="s">
        <v>35</v>
      </c>
      <c r="AX967" s="14" t="s">
        <v>79</v>
      </c>
      <c r="AY967" s="220" t="s">
        <v>147</v>
      </c>
    </row>
    <row r="968" spans="2:51" s="14" customFormat="1">
      <c r="B968" s="210"/>
      <c r="C968" s="211"/>
      <c r="D968" s="201" t="s">
        <v>156</v>
      </c>
      <c r="E968" s="212" t="s">
        <v>1</v>
      </c>
      <c r="F968" s="213" t="s">
        <v>285</v>
      </c>
      <c r="G968" s="211"/>
      <c r="H968" s="214">
        <v>-2.1</v>
      </c>
      <c r="I968" s="215"/>
      <c r="J968" s="211"/>
      <c r="K968" s="211"/>
      <c r="L968" s="216"/>
      <c r="M968" s="217"/>
      <c r="N968" s="218"/>
      <c r="O968" s="218"/>
      <c r="P968" s="218"/>
      <c r="Q968" s="218"/>
      <c r="R968" s="218"/>
      <c r="S968" s="218"/>
      <c r="T968" s="219"/>
      <c r="AT968" s="220" t="s">
        <v>156</v>
      </c>
      <c r="AU968" s="220" t="s">
        <v>89</v>
      </c>
      <c r="AV968" s="14" t="s">
        <v>89</v>
      </c>
      <c r="AW968" s="14" t="s">
        <v>35</v>
      </c>
      <c r="AX968" s="14" t="s">
        <v>79</v>
      </c>
      <c r="AY968" s="220" t="s">
        <v>147</v>
      </c>
    </row>
    <row r="969" spans="2:51" s="16" customFormat="1">
      <c r="B969" s="232"/>
      <c r="C969" s="233"/>
      <c r="D969" s="201" t="s">
        <v>156</v>
      </c>
      <c r="E969" s="234" t="s">
        <v>1</v>
      </c>
      <c r="F969" s="235" t="s">
        <v>244</v>
      </c>
      <c r="G969" s="233"/>
      <c r="H969" s="236">
        <v>47.85</v>
      </c>
      <c r="I969" s="237"/>
      <c r="J969" s="233"/>
      <c r="K969" s="233"/>
      <c r="L969" s="238"/>
      <c r="M969" s="239"/>
      <c r="N969" s="240"/>
      <c r="O969" s="240"/>
      <c r="P969" s="240"/>
      <c r="Q969" s="240"/>
      <c r="R969" s="240"/>
      <c r="S969" s="240"/>
      <c r="T969" s="241"/>
      <c r="AT969" s="242" t="s">
        <v>156</v>
      </c>
      <c r="AU969" s="242" t="s">
        <v>89</v>
      </c>
      <c r="AV969" s="16" t="s">
        <v>176</v>
      </c>
      <c r="AW969" s="16" t="s">
        <v>35</v>
      </c>
      <c r="AX969" s="16" t="s">
        <v>79</v>
      </c>
      <c r="AY969" s="242" t="s">
        <v>147</v>
      </c>
    </row>
    <row r="970" spans="2:51" s="13" customFormat="1">
      <c r="B970" s="199"/>
      <c r="C970" s="200"/>
      <c r="D970" s="201" t="s">
        <v>156</v>
      </c>
      <c r="E970" s="202" t="s">
        <v>1</v>
      </c>
      <c r="F970" s="203" t="s">
        <v>164</v>
      </c>
      <c r="G970" s="200"/>
      <c r="H970" s="202" t="s">
        <v>1</v>
      </c>
      <c r="I970" s="204"/>
      <c r="J970" s="200"/>
      <c r="K970" s="200"/>
      <c r="L970" s="205"/>
      <c r="M970" s="206"/>
      <c r="N970" s="207"/>
      <c r="O970" s="207"/>
      <c r="P970" s="207"/>
      <c r="Q970" s="207"/>
      <c r="R970" s="207"/>
      <c r="S970" s="207"/>
      <c r="T970" s="208"/>
      <c r="AT970" s="209" t="s">
        <v>156</v>
      </c>
      <c r="AU970" s="209" t="s">
        <v>89</v>
      </c>
      <c r="AV970" s="13" t="s">
        <v>87</v>
      </c>
      <c r="AW970" s="13" t="s">
        <v>35</v>
      </c>
      <c r="AX970" s="13" t="s">
        <v>79</v>
      </c>
      <c r="AY970" s="209" t="s">
        <v>147</v>
      </c>
    </row>
    <row r="971" spans="2:51" s="13" customFormat="1">
      <c r="B971" s="199"/>
      <c r="C971" s="200"/>
      <c r="D971" s="201" t="s">
        <v>156</v>
      </c>
      <c r="E971" s="202" t="s">
        <v>1</v>
      </c>
      <c r="F971" s="203" t="s">
        <v>257</v>
      </c>
      <c r="G971" s="200"/>
      <c r="H971" s="202" t="s">
        <v>1</v>
      </c>
      <c r="I971" s="204"/>
      <c r="J971" s="200"/>
      <c r="K971" s="200"/>
      <c r="L971" s="205"/>
      <c r="M971" s="206"/>
      <c r="N971" s="207"/>
      <c r="O971" s="207"/>
      <c r="P971" s="207"/>
      <c r="Q971" s="207"/>
      <c r="R971" s="207"/>
      <c r="S971" s="207"/>
      <c r="T971" s="208"/>
      <c r="AT971" s="209" t="s">
        <v>156</v>
      </c>
      <c r="AU971" s="209" t="s">
        <v>89</v>
      </c>
      <c r="AV971" s="13" t="s">
        <v>87</v>
      </c>
      <c r="AW971" s="13" t="s">
        <v>35</v>
      </c>
      <c r="AX971" s="13" t="s">
        <v>79</v>
      </c>
      <c r="AY971" s="209" t="s">
        <v>147</v>
      </c>
    </row>
    <row r="972" spans="2:51" s="14" customFormat="1">
      <c r="B972" s="210"/>
      <c r="C972" s="211"/>
      <c r="D972" s="201" t="s">
        <v>156</v>
      </c>
      <c r="E972" s="212" t="s">
        <v>1</v>
      </c>
      <c r="F972" s="213" t="s">
        <v>286</v>
      </c>
      <c r="G972" s="211"/>
      <c r="H972" s="214">
        <v>54</v>
      </c>
      <c r="I972" s="215"/>
      <c r="J972" s="211"/>
      <c r="K972" s="211"/>
      <c r="L972" s="216"/>
      <c r="M972" s="217"/>
      <c r="N972" s="218"/>
      <c r="O972" s="218"/>
      <c r="P972" s="218"/>
      <c r="Q972" s="218"/>
      <c r="R972" s="218"/>
      <c r="S972" s="218"/>
      <c r="T972" s="219"/>
      <c r="AT972" s="220" t="s">
        <v>156</v>
      </c>
      <c r="AU972" s="220" t="s">
        <v>89</v>
      </c>
      <c r="AV972" s="14" t="s">
        <v>89</v>
      </c>
      <c r="AW972" s="14" t="s">
        <v>35</v>
      </c>
      <c r="AX972" s="14" t="s">
        <v>79</v>
      </c>
      <c r="AY972" s="220" t="s">
        <v>147</v>
      </c>
    </row>
    <row r="973" spans="2:51" s="14" customFormat="1">
      <c r="B973" s="210"/>
      <c r="C973" s="211"/>
      <c r="D973" s="201" t="s">
        <v>156</v>
      </c>
      <c r="E973" s="212" t="s">
        <v>1</v>
      </c>
      <c r="F973" s="213" t="s">
        <v>287</v>
      </c>
      <c r="G973" s="211"/>
      <c r="H973" s="214">
        <v>-2.2349999999999999</v>
      </c>
      <c r="I973" s="215"/>
      <c r="J973" s="211"/>
      <c r="K973" s="211"/>
      <c r="L973" s="216"/>
      <c r="M973" s="217"/>
      <c r="N973" s="218"/>
      <c r="O973" s="218"/>
      <c r="P973" s="218"/>
      <c r="Q973" s="218"/>
      <c r="R973" s="218"/>
      <c r="S973" s="218"/>
      <c r="T973" s="219"/>
      <c r="AT973" s="220" t="s">
        <v>156</v>
      </c>
      <c r="AU973" s="220" t="s">
        <v>89</v>
      </c>
      <c r="AV973" s="14" t="s">
        <v>89</v>
      </c>
      <c r="AW973" s="14" t="s">
        <v>35</v>
      </c>
      <c r="AX973" s="14" t="s">
        <v>79</v>
      </c>
      <c r="AY973" s="220" t="s">
        <v>147</v>
      </c>
    </row>
    <row r="974" spans="2:51" s="14" customFormat="1">
      <c r="B974" s="210"/>
      <c r="C974" s="211"/>
      <c r="D974" s="201" t="s">
        <v>156</v>
      </c>
      <c r="E974" s="212" t="s">
        <v>1</v>
      </c>
      <c r="F974" s="213" t="s">
        <v>288</v>
      </c>
      <c r="G974" s="211"/>
      <c r="H974" s="214">
        <v>-1.952</v>
      </c>
      <c r="I974" s="215"/>
      <c r="J974" s="211"/>
      <c r="K974" s="211"/>
      <c r="L974" s="216"/>
      <c r="M974" s="217"/>
      <c r="N974" s="218"/>
      <c r="O974" s="218"/>
      <c r="P974" s="218"/>
      <c r="Q974" s="218"/>
      <c r="R974" s="218"/>
      <c r="S974" s="218"/>
      <c r="T974" s="219"/>
      <c r="AT974" s="220" t="s">
        <v>156</v>
      </c>
      <c r="AU974" s="220" t="s">
        <v>89</v>
      </c>
      <c r="AV974" s="14" t="s">
        <v>89</v>
      </c>
      <c r="AW974" s="14" t="s">
        <v>35</v>
      </c>
      <c r="AX974" s="14" t="s">
        <v>79</v>
      </c>
      <c r="AY974" s="220" t="s">
        <v>147</v>
      </c>
    </row>
    <row r="975" spans="2:51" s="14" customFormat="1">
      <c r="B975" s="210"/>
      <c r="C975" s="211"/>
      <c r="D975" s="201" t="s">
        <v>156</v>
      </c>
      <c r="E975" s="212" t="s">
        <v>1</v>
      </c>
      <c r="F975" s="213" t="s">
        <v>289</v>
      </c>
      <c r="G975" s="211"/>
      <c r="H975" s="214">
        <v>-2.161</v>
      </c>
      <c r="I975" s="215"/>
      <c r="J975" s="211"/>
      <c r="K975" s="211"/>
      <c r="L975" s="216"/>
      <c r="M975" s="217"/>
      <c r="N975" s="218"/>
      <c r="O975" s="218"/>
      <c r="P975" s="218"/>
      <c r="Q975" s="218"/>
      <c r="R975" s="218"/>
      <c r="S975" s="218"/>
      <c r="T975" s="219"/>
      <c r="AT975" s="220" t="s">
        <v>156</v>
      </c>
      <c r="AU975" s="220" t="s">
        <v>89</v>
      </c>
      <c r="AV975" s="14" t="s">
        <v>89</v>
      </c>
      <c r="AW975" s="14" t="s">
        <v>35</v>
      </c>
      <c r="AX975" s="14" t="s">
        <v>79</v>
      </c>
      <c r="AY975" s="220" t="s">
        <v>147</v>
      </c>
    </row>
    <row r="976" spans="2:51" s="14" customFormat="1">
      <c r="B976" s="210"/>
      <c r="C976" s="211"/>
      <c r="D976" s="201" t="s">
        <v>156</v>
      </c>
      <c r="E976" s="212" t="s">
        <v>1</v>
      </c>
      <c r="F976" s="213" t="s">
        <v>290</v>
      </c>
      <c r="G976" s="211"/>
      <c r="H976" s="214">
        <v>-1.05</v>
      </c>
      <c r="I976" s="215"/>
      <c r="J976" s="211"/>
      <c r="K976" s="211"/>
      <c r="L976" s="216"/>
      <c r="M976" s="217"/>
      <c r="N976" s="218"/>
      <c r="O976" s="218"/>
      <c r="P976" s="218"/>
      <c r="Q976" s="218"/>
      <c r="R976" s="218"/>
      <c r="S976" s="218"/>
      <c r="T976" s="219"/>
      <c r="AT976" s="220" t="s">
        <v>156</v>
      </c>
      <c r="AU976" s="220" t="s">
        <v>89</v>
      </c>
      <c r="AV976" s="14" t="s">
        <v>89</v>
      </c>
      <c r="AW976" s="14" t="s">
        <v>35</v>
      </c>
      <c r="AX976" s="14" t="s">
        <v>79</v>
      </c>
      <c r="AY976" s="220" t="s">
        <v>147</v>
      </c>
    </row>
    <row r="977" spans="1:65" s="14" customFormat="1">
      <c r="B977" s="210"/>
      <c r="C977" s="211"/>
      <c r="D977" s="201" t="s">
        <v>156</v>
      </c>
      <c r="E977" s="212" t="s">
        <v>1</v>
      </c>
      <c r="F977" s="213" t="s">
        <v>291</v>
      </c>
      <c r="G977" s="211"/>
      <c r="H977" s="214">
        <v>-1.194</v>
      </c>
      <c r="I977" s="215"/>
      <c r="J977" s="211"/>
      <c r="K977" s="211"/>
      <c r="L977" s="216"/>
      <c r="M977" s="217"/>
      <c r="N977" s="218"/>
      <c r="O977" s="218"/>
      <c r="P977" s="218"/>
      <c r="Q977" s="218"/>
      <c r="R977" s="218"/>
      <c r="S977" s="218"/>
      <c r="T977" s="219"/>
      <c r="AT977" s="220" t="s">
        <v>156</v>
      </c>
      <c r="AU977" s="220" t="s">
        <v>89</v>
      </c>
      <c r="AV977" s="14" t="s">
        <v>89</v>
      </c>
      <c r="AW977" s="14" t="s">
        <v>35</v>
      </c>
      <c r="AX977" s="14" t="s">
        <v>79</v>
      </c>
      <c r="AY977" s="220" t="s">
        <v>147</v>
      </c>
    </row>
    <row r="978" spans="1:65" s="14" customFormat="1">
      <c r="B978" s="210"/>
      <c r="C978" s="211"/>
      <c r="D978" s="201" t="s">
        <v>156</v>
      </c>
      <c r="E978" s="212" t="s">
        <v>1</v>
      </c>
      <c r="F978" s="213" t="s">
        <v>292</v>
      </c>
      <c r="G978" s="211"/>
      <c r="H978" s="214">
        <v>-2.226</v>
      </c>
      <c r="I978" s="215"/>
      <c r="J978" s="211"/>
      <c r="K978" s="211"/>
      <c r="L978" s="216"/>
      <c r="M978" s="217"/>
      <c r="N978" s="218"/>
      <c r="O978" s="218"/>
      <c r="P978" s="218"/>
      <c r="Q978" s="218"/>
      <c r="R978" s="218"/>
      <c r="S978" s="218"/>
      <c r="T978" s="219"/>
      <c r="AT978" s="220" t="s">
        <v>156</v>
      </c>
      <c r="AU978" s="220" t="s">
        <v>89</v>
      </c>
      <c r="AV978" s="14" t="s">
        <v>89</v>
      </c>
      <c r="AW978" s="14" t="s">
        <v>35</v>
      </c>
      <c r="AX978" s="14" t="s">
        <v>79</v>
      </c>
      <c r="AY978" s="220" t="s">
        <v>147</v>
      </c>
    </row>
    <row r="979" spans="1:65" s="15" customFormat="1">
      <c r="B979" s="221"/>
      <c r="C979" s="222"/>
      <c r="D979" s="201" t="s">
        <v>156</v>
      </c>
      <c r="E979" s="223" t="s">
        <v>1</v>
      </c>
      <c r="F979" s="224" t="s">
        <v>166</v>
      </c>
      <c r="G979" s="222"/>
      <c r="H979" s="225">
        <v>491.8119999999999</v>
      </c>
      <c r="I979" s="226"/>
      <c r="J979" s="222"/>
      <c r="K979" s="222"/>
      <c r="L979" s="227"/>
      <c r="M979" s="228"/>
      <c r="N979" s="229"/>
      <c r="O979" s="229"/>
      <c r="P979" s="229"/>
      <c r="Q979" s="229"/>
      <c r="R979" s="229"/>
      <c r="S979" s="229"/>
      <c r="T979" s="230"/>
      <c r="AT979" s="231" t="s">
        <v>156</v>
      </c>
      <c r="AU979" s="231" t="s">
        <v>89</v>
      </c>
      <c r="AV979" s="15" t="s">
        <v>154</v>
      </c>
      <c r="AW979" s="15" t="s">
        <v>35</v>
      </c>
      <c r="AX979" s="15" t="s">
        <v>87</v>
      </c>
      <c r="AY979" s="231" t="s">
        <v>147</v>
      </c>
    </row>
    <row r="980" spans="1:65" s="2" customFormat="1" ht="44.25" customHeight="1">
      <c r="A980" s="34"/>
      <c r="B980" s="35"/>
      <c r="C980" s="186" t="s">
        <v>570</v>
      </c>
      <c r="D980" s="186" t="s">
        <v>149</v>
      </c>
      <c r="E980" s="187" t="s">
        <v>571</v>
      </c>
      <c r="F980" s="188" t="s">
        <v>572</v>
      </c>
      <c r="G980" s="189" t="s">
        <v>152</v>
      </c>
      <c r="H980" s="190">
        <v>491.81200000000001</v>
      </c>
      <c r="I980" s="191"/>
      <c r="J980" s="192">
        <f>ROUND(I980*H980,2)</f>
        <v>0</v>
      </c>
      <c r="K980" s="188" t="s">
        <v>153</v>
      </c>
      <c r="L980" s="39"/>
      <c r="M980" s="193" t="s">
        <v>1</v>
      </c>
      <c r="N980" s="194" t="s">
        <v>44</v>
      </c>
      <c r="O980" s="71"/>
      <c r="P980" s="195">
        <f>O980*H980</f>
        <v>0</v>
      </c>
      <c r="Q980" s="195">
        <v>0</v>
      </c>
      <c r="R980" s="195">
        <f>Q980*H980</f>
        <v>0</v>
      </c>
      <c r="S980" s="195">
        <v>0</v>
      </c>
      <c r="T980" s="196">
        <f>S980*H980</f>
        <v>0</v>
      </c>
      <c r="U980" s="34"/>
      <c r="V980" s="34"/>
      <c r="W980" s="34"/>
      <c r="X980" s="34"/>
      <c r="Y980" s="34"/>
      <c r="Z980" s="34"/>
      <c r="AA980" s="34"/>
      <c r="AB980" s="34"/>
      <c r="AC980" s="34"/>
      <c r="AD980" s="34"/>
      <c r="AE980" s="34"/>
      <c r="AR980" s="197" t="s">
        <v>154</v>
      </c>
      <c r="AT980" s="197" t="s">
        <v>149</v>
      </c>
      <c r="AU980" s="197" t="s">
        <v>89</v>
      </c>
      <c r="AY980" s="18" t="s">
        <v>147</v>
      </c>
      <c r="BE980" s="198">
        <f>IF(N980="základní",J980,0)</f>
        <v>0</v>
      </c>
      <c r="BF980" s="198">
        <f>IF(N980="snížená",J980,0)</f>
        <v>0</v>
      </c>
      <c r="BG980" s="198">
        <f>IF(N980="zákl. přenesená",J980,0)</f>
        <v>0</v>
      </c>
      <c r="BH980" s="198">
        <f>IF(N980="sníž. přenesená",J980,0)</f>
        <v>0</v>
      </c>
      <c r="BI980" s="198">
        <f>IF(N980="nulová",J980,0)</f>
        <v>0</v>
      </c>
      <c r="BJ980" s="18" t="s">
        <v>87</v>
      </c>
      <c r="BK980" s="198">
        <f>ROUND(I980*H980,2)</f>
        <v>0</v>
      </c>
      <c r="BL980" s="18" t="s">
        <v>154</v>
      </c>
      <c r="BM980" s="197" t="s">
        <v>573</v>
      </c>
    </row>
    <row r="981" spans="1:65" s="13" customFormat="1">
      <c r="B981" s="199"/>
      <c r="C981" s="200"/>
      <c r="D981" s="201" t="s">
        <v>156</v>
      </c>
      <c r="E981" s="202" t="s">
        <v>1</v>
      </c>
      <c r="F981" s="203" t="s">
        <v>236</v>
      </c>
      <c r="G981" s="200"/>
      <c r="H981" s="202" t="s">
        <v>1</v>
      </c>
      <c r="I981" s="204"/>
      <c r="J981" s="200"/>
      <c r="K981" s="200"/>
      <c r="L981" s="205"/>
      <c r="M981" s="206"/>
      <c r="N981" s="207"/>
      <c r="O981" s="207"/>
      <c r="P981" s="207"/>
      <c r="Q981" s="207"/>
      <c r="R981" s="207"/>
      <c r="S981" s="207"/>
      <c r="T981" s="208"/>
      <c r="AT981" s="209" t="s">
        <v>156</v>
      </c>
      <c r="AU981" s="209" t="s">
        <v>89</v>
      </c>
      <c r="AV981" s="13" t="s">
        <v>87</v>
      </c>
      <c r="AW981" s="13" t="s">
        <v>35</v>
      </c>
      <c r="AX981" s="13" t="s">
        <v>79</v>
      </c>
      <c r="AY981" s="209" t="s">
        <v>147</v>
      </c>
    </row>
    <row r="982" spans="1:65" s="13" customFormat="1">
      <c r="B982" s="199"/>
      <c r="C982" s="200"/>
      <c r="D982" s="201" t="s">
        <v>156</v>
      </c>
      <c r="E982" s="202" t="s">
        <v>1</v>
      </c>
      <c r="F982" s="203" t="s">
        <v>237</v>
      </c>
      <c r="G982" s="200"/>
      <c r="H982" s="202" t="s">
        <v>1</v>
      </c>
      <c r="I982" s="204"/>
      <c r="J982" s="200"/>
      <c r="K982" s="200"/>
      <c r="L982" s="205"/>
      <c r="M982" s="206"/>
      <c r="N982" s="207"/>
      <c r="O982" s="207"/>
      <c r="P982" s="207"/>
      <c r="Q982" s="207"/>
      <c r="R982" s="207"/>
      <c r="S982" s="207"/>
      <c r="T982" s="208"/>
      <c r="AT982" s="209" t="s">
        <v>156</v>
      </c>
      <c r="AU982" s="209" t="s">
        <v>89</v>
      </c>
      <c r="AV982" s="13" t="s">
        <v>87</v>
      </c>
      <c r="AW982" s="13" t="s">
        <v>35</v>
      </c>
      <c r="AX982" s="13" t="s">
        <v>79</v>
      </c>
      <c r="AY982" s="209" t="s">
        <v>147</v>
      </c>
    </row>
    <row r="983" spans="1:65" s="14" customFormat="1">
      <c r="B983" s="210"/>
      <c r="C983" s="211"/>
      <c r="D983" s="201" t="s">
        <v>156</v>
      </c>
      <c r="E983" s="212" t="s">
        <v>1</v>
      </c>
      <c r="F983" s="213" t="s">
        <v>238</v>
      </c>
      <c r="G983" s="211"/>
      <c r="H983" s="214">
        <v>4.0049999999999999</v>
      </c>
      <c r="I983" s="215"/>
      <c r="J983" s="211"/>
      <c r="K983" s="211"/>
      <c r="L983" s="216"/>
      <c r="M983" s="217"/>
      <c r="N983" s="218"/>
      <c r="O983" s="218"/>
      <c r="P983" s="218"/>
      <c r="Q983" s="218"/>
      <c r="R983" s="218"/>
      <c r="S983" s="218"/>
      <c r="T983" s="219"/>
      <c r="AT983" s="220" t="s">
        <v>156</v>
      </c>
      <c r="AU983" s="220" t="s">
        <v>89</v>
      </c>
      <c r="AV983" s="14" t="s">
        <v>89</v>
      </c>
      <c r="AW983" s="14" t="s">
        <v>35</v>
      </c>
      <c r="AX983" s="14" t="s">
        <v>79</v>
      </c>
      <c r="AY983" s="220" t="s">
        <v>147</v>
      </c>
    </row>
    <row r="984" spans="1:65" s="14" customFormat="1">
      <c r="B984" s="210"/>
      <c r="C984" s="211"/>
      <c r="D984" s="201" t="s">
        <v>156</v>
      </c>
      <c r="E984" s="212" t="s">
        <v>1</v>
      </c>
      <c r="F984" s="213" t="s">
        <v>239</v>
      </c>
      <c r="G984" s="211"/>
      <c r="H984" s="214">
        <v>2.6030000000000002</v>
      </c>
      <c r="I984" s="215"/>
      <c r="J984" s="211"/>
      <c r="K984" s="211"/>
      <c r="L984" s="216"/>
      <c r="M984" s="217"/>
      <c r="N984" s="218"/>
      <c r="O984" s="218"/>
      <c r="P984" s="218"/>
      <c r="Q984" s="218"/>
      <c r="R984" s="218"/>
      <c r="S984" s="218"/>
      <c r="T984" s="219"/>
      <c r="AT984" s="220" t="s">
        <v>156</v>
      </c>
      <c r="AU984" s="220" t="s">
        <v>89</v>
      </c>
      <c r="AV984" s="14" t="s">
        <v>89</v>
      </c>
      <c r="AW984" s="14" t="s">
        <v>35</v>
      </c>
      <c r="AX984" s="14" t="s">
        <v>79</v>
      </c>
      <c r="AY984" s="220" t="s">
        <v>147</v>
      </c>
    </row>
    <row r="985" spans="1:65" s="14" customFormat="1">
      <c r="B985" s="210"/>
      <c r="C985" s="211"/>
      <c r="D985" s="201" t="s">
        <v>156</v>
      </c>
      <c r="E985" s="212" t="s">
        <v>1</v>
      </c>
      <c r="F985" s="213" t="s">
        <v>240</v>
      </c>
      <c r="G985" s="211"/>
      <c r="H985" s="214">
        <v>4.6980000000000004</v>
      </c>
      <c r="I985" s="215"/>
      <c r="J985" s="211"/>
      <c r="K985" s="211"/>
      <c r="L985" s="216"/>
      <c r="M985" s="217"/>
      <c r="N985" s="218"/>
      <c r="O985" s="218"/>
      <c r="P985" s="218"/>
      <c r="Q985" s="218"/>
      <c r="R985" s="218"/>
      <c r="S985" s="218"/>
      <c r="T985" s="219"/>
      <c r="AT985" s="220" t="s">
        <v>156</v>
      </c>
      <c r="AU985" s="220" t="s">
        <v>89</v>
      </c>
      <c r="AV985" s="14" t="s">
        <v>89</v>
      </c>
      <c r="AW985" s="14" t="s">
        <v>35</v>
      </c>
      <c r="AX985" s="14" t="s">
        <v>79</v>
      </c>
      <c r="AY985" s="220" t="s">
        <v>147</v>
      </c>
    </row>
    <row r="986" spans="1:65" s="13" customFormat="1">
      <c r="B986" s="199"/>
      <c r="C986" s="200"/>
      <c r="D986" s="201" t="s">
        <v>156</v>
      </c>
      <c r="E986" s="202" t="s">
        <v>1</v>
      </c>
      <c r="F986" s="203" t="s">
        <v>241</v>
      </c>
      <c r="G986" s="200"/>
      <c r="H986" s="202" t="s">
        <v>1</v>
      </c>
      <c r="I986" s="204"/>
      <c r="J986" s="200"/>
      <c r="K986" s="200"/>
      <c r="L986" s="205"/>
      <c r="M986" s="206"/>
      <c r="N986" s="207"/>
      <c r="O986" s="207"/>
      <c r="P986" s="207"/>
      <c r="Q986" s="207"/>
      <c r="R986" s="207"/>
      <c r="S986" s="207"/>
      <c r="T986" s="208"/>
      <c r="AT986" s="209" t="s">
        <v>156</v>
      </c>
      <c r="AU986" s="209" t="s">
        <v>89</v>
      </c>
      <c r="AV986" s="13" t="s">
        <v>87</v>
      </c>
      <c r="AW986" s="13" t="s">
        <v>35</v>
      </c>
      <c r="AX986" s="13" t="s">
        <v>79</v>
      </c>
      <c r="AY986" s="209" t="s">
        <v>147</v>
      </c>
    </row>
    <row r="987" spans="1:65" s="14" customFormat="1">
      <c r="B987" s="210"/>
      <c r="C987" s="211"/>
      <c r="D987" s="201" t="s">
        <v>156</v>
      </c>
      <c r="E987" s="212" t="s">
        <v>1</v>
      </c>
      <c r="F987" s="213" t="s">
        <v>242</v>
      </c>
      <c r="G987" s="211"/>
      <c r="H987" s="214">
        <v>4.82</v>
      </c>
      <c r="I987" s="215"/>
      <c r="J987" s="211"/>
      <c r="K987" s="211"/>
      <c r="L987" s="216"/>
      <c r="M987" s="217"/>
      <c r="N987" s="218"/>
      <c r="O987" s="218"/>
      <c r="P987" s="218"/>
      <c r="Q987" s="218"/>
      <c r="R987" s="218"/>
      <c r="S987" s="218"/>
      <c r="T987" s="219"/>
      <c r="AT987" s="220" t="s">
        <v>156</v>
      </c>
      <c r="AU987" s="220" t="s">
        <v>89</v>
      </c>
      <c r="AV987" s="14" t="s">
        <v>89</v>
      </c>
      <c r="AW987" s="14" t="s">
        <v>35</v>
      </c>
      <c r="AX987" s="14" t="s">
        <v>79</v>
      </c>
      <c r="AY987" s="220" t="s">
        <v>147</v>
      </c>
    </row>
    <row r="988" spans="1:65" s="14" customFormat="1">
      <c r="B988" s="210"/>
      <c r="C988" s="211"/>
      <c r="D988" s="201" t="s">
        <v>156</v>
      </c>
      <c r="E988" s="212" t="s">
        <v>1</v>
      </c>
      <c r="F988" s="213" t="s">
        <v>243</v>
      </c>
      <c r="G988" s="211"/>
      <c r="H988" s="214">
        <v>8.6999999999999993</v>
      </c>
      <c r="I988" s="215"/>
      <c r="J988" s="211"/>
      <c r="K988" s="211"/>
      <c r="L988" s="216"/>
      <c r="M988" s="217"/>
      <c r="N988" s="218"/>
      <c r="O988" s="218"/>
      <c r="P988" s="218"/>
      <c r="Q988" s="218"/>
      <c r="R988" s="218"/>
      <c r="S988" s="218"/>
      <c r="T988" s="219"/>
      <c r="AT988" s="220" t="s">
        <v>156</v>
      </c>
      <c r="AU988" s="220" t="s">
        <v>89</v>
      </c>
      <c r="AV988" s="14" t="s">
        <v>89</v>
      </c>
      <c r="AW988" s="14" t="s">
        <v>35</v>
      </c>
      <c r="AX988" s="14" t="s">
        <v>79</v>
      </c>
      <c r="AY988" s="220" t="s">
        <v>147</v>
      </c>
    </row>
    <row r="989" spans="1:65" s="16" customFormat="1">
      <c r="B989" s="232"/>
      <c r="C989" s="233"/>
      <c r="D989" s="201" t="s">
        <v>156</v>
      </c>
      <c r="E989" s="234" t="s">
        <v>1</v>
      </c>
      <c r="F989" s="235" t="s">
        <v>244</v>
      </c>
      <c r="G989" s="233"/>
      <c r="H989" s="236">
        <v>24.826000000000001</v>
      </c>
      <c r="I989" s="237"/>
      <c r="J989" s="233"/>
      <c r="K989" s="233"/>
      <c r="L989" s="238"/>
      <c r="M989" s="239"/>
      <c r="N989" s="240"/>
      <c r="O989" s="240"/>
      <c r="P989" s="240"/>
      <c r="Q989" s="240"/>
      <c r="R989" s="240"/>
      <c r="S989" s="240"/>
      <c r="T989" s="241"/>
      <c r="AT989" s="242" t="s">
        <v>156</v>
      </c>
      <c r="AU989" s="242" t="s">
        <v>89</v>
      </c>
      <c r="AV989" s="16" t="s">
        <v>176</v>
      </c>
      <c r="AW989" s="16" t="s">
        <v>35</v>
      </c>
      <c r="AX989" s="16" t="s">
        <v>79</v>
      </c>
      <c r="AY989" s="242" t="s">
        <v>147</v>
      </c>
    </row>
    <row r="990" spans="1:65" s="13" customFormat="1">
      <c r="B990" s="199"/>
      <c r="C990" s="200"/>
      <c r="D990" s="201" t="s">
        <v>156</v>
      </c>
      <c r="E990" s="202" t="s">
        <v>1</v>
      </c>
      <c r="F990" s="203" t="s">
        <v>245</v>
      </c>
      <c r="G990" s="200"/>
      <c r="H990" s="202" t="s">
        <v>1</v>
      </c>
      <c r="I990" s="204"/>
      <c r="J990" s="200"/>
      <c r="K990" s="200"/>
      <c r="L990" s="205"/>
      <c r="M990" s="206"/>
      <c r="N990" s="207"/>
      <c r="O990" s="207"/>
      <c r="P990" s="207"/>
      <c r="Q990" s="207"/>
      <c r="R990" s="207"/>
      <c r="S990" s="207"/>
      <c r="T990" s="208"/>
      <c r="AT990" s="209" t="s">
        <v>156</v>
      </c>
      <c r="AU990" s="209" t="s">
        <v>89</v>
      </c>
      <c r="AV990" s="13" t="s">
        <v>87</v>
      </c>
      <c r="AW990" s="13" t="s">
        <v>35</v>
      </c>
      <c r="AX990" s="13" t="s">
        <v>79</v>
      </c>
      <c r="AY990" s="209" t="s">
        <v>147</v>
      </c>
    </row>
    <row r="991" spans="1:65" s="13" customFormat="1">
      <c r="B991" s="199"/>
      <c r="C991" s="200"/>
      <c r="D991" s="201" t="s">
        <v>156</v>
      </c>
      <c r="E991" s="202" t="s">
        <v>1</v>
      </c>
      <c r="F991" s="203" t="s">
        <v>158</v>
      </c>
      <c r="G991" s="200"/>
      <c r="H991" s="202" t="s">
        <v>1</v>
      </c>
      <c r="I991" s="204"/>
      <c r="J991" s="200"/>
      <c r="K991" s="200"/>
      <c r="L991" s="205"/>
      <c r="M991" s="206"/>
      <c r="N991" s="207"/>
      <c r="O991" s="207"/>
      <c r="P991" s="207"/>
      <c r="Q991" s="207"/>
      <c r="R991" s="207"/>
      <c r="S991" s="207"/>
      <c r="T991" s="208"/>
      <c r="AT991" s="209" t="s">
        <v>156</v>
      </c>
      <c r="AU991" s="209" t="s">
        <v>89</v>
      </c>
      <c r="AV991" s="13" t="s">
        <v>87</v>
      </c>
      <c r="AW991" s="13" t="s">
        <v>35</v>
      </c>
      <c r="AX991" s="13" t="s">
        <v>79</v>
      </c>
      <c r="AY991" s="209" t="s">
        <v>147</v>
      </c>
    </row>
    <row r="992" spans="1:65" s="13" customFormat="1">
      <c r="B992" s="199"/>
      <c r="C992" s="200"/>
      <c r="D992" s="201" t="s">
        <v>156</v>
      </c>
      <c r="E992" s="202" t="s">
        <v>1</v>
      </c>
      <c r="F992" s="203" t="s">
        <v>246</v>
      </c>
      <c r="G992" s="200"/>
      <c r="H992" s="202" t="s">
        <v>1</v>
      </c>
      <c r="I992" s="204"/>
      <c r="J992" s="200"/>
      <c r="K992" s="200"/>
      <c r="L992" s="205"/>
      <c r="M992" s="206"/>
      <c r="N992" s="207"/>
      <c r="O992" s="207"/>
      <c r="P992" s="207"/>
      <c r="Q992" s="207"/>
      <c r="R992" s="207"/>
      <c r="S992" s="207"/>
      <c r="T992" s="208"/>
      <c r="AT992" s="209" t="s">
        <v>156</v>
      </c>
      <c r="AU992" s="209" t="s">
        <v>89</v>
      </c>
      <c r="AV992" s="13" t="s">
        <v>87</v>
      </c>
      <c r="AW992" s="13" t="s">
        <v>35</v>
      </c>
      <c r="AX992" s="13" t="s">
        <v>79</v>
      </c>
      <c r="AY992" s="209" t="s">
        <v>147</v>
      </c>
    </row>
    <row r="993" spans="2:51" s="14" customFormat="1">
      <c r="B993" s="210"/>
      <c r="C993" s="211"/>
      <c r="D993" s="201" t="s">
        <v>156</v>
      </c>
      <c r="E993" s="212" t="s">
        <v>1</v>
      </c>
      <c r="F993" s="213" t="s">
        <v>247</v>
      </c>
      <c r="G993" s="211"/>
      <c r="H993" s="214">
        <v>11.82</v>
      </c>
      <c r="I993" s="215"/>
      <c r="J993" s="211"/>
      <c r="K993" s="211"/>
      <c r="L993" s="216"/>
      <c r="M993" s="217"/>
      <c r="N993" s="218"/>
      <c r="O993" s="218"/>
      <c r="P993" s="218"/>
      <c r="Q993" s="218"/>
      <c r="R993" s="218"/>
      <c r="S993" s="218"/>
      <c r="T993" s="219"/>
      <c r="AT993" s="220" t="s">
        <v>156</v>
      </c>
      <c r="AU993" s="220" t="s">
        <v>89</v>
      </c>
      <c r="AV993" s="14" t="s">
        <v>89</v>
      </c>
      <c r="AW993" s="14" t="s">
        <v>35</v>
      </c>
      <c r="AX993" s="14" t="s">
        <v>79</v>
      </c>
      <c r="AY993" s="220" t="s">
        <v>147</v>
      </c>
    </row>
    <row r="994" spans="2:51" s="14" customFormat="1">
      <c r="B994" s="210"/>
      <c r="C994" s="211"/>
      <c r="D994" s="201" t="s">
        <v>156</v>
      </c>
      <c r="E994" s="212" t="s">
        <v>1</v>
      </c>
      <c r="F994" s="213" t="s">
        <v>248</v>
      </c>
      <c r="G994" s="211"/>
      <c r="H994" s="214">
        <v>12.18</v>
      </c>
      <c r="I994" s="215"/>
      <c r="J994" s="211"/>
      <c r="K994" s="211"/>
      <c r="L994" s="216"/>
      <c r="M994" s="217"/>
      <c r="N994" s="218"/>
      <c r="O994" s="218"/>
      <c r="P994" s="218"/>
      <c r="Q994" s="218"/>
      <c r="R994" s="218"/>
      <c r="S994" s="218"/>
      <c r="T994" s="219"/>
      <c r="AT994" s="220" t="s">
        <v>156</v>
      </c>
      <c r="AU994" s="220" t="s">
        <v>89</v>
      </c>
      <c r="AV994" s="14" t="s">
        <v>89</v>
      </c>
      <c r="AW994" s="14" t="s">
        <v>35</v>
      </c>
      <c r="AX994" s="14" t="s">
        <v>79</v>
      </c>
      <c r="AY994" s="220" t="s">
        <v>147</v>
      </c>
    </row>
    <row r="995" spans="2:51" s="14" customFormat="1">
      <c r="B995" s="210"/>
      <c r="C995" s="211"/>
      <c r="D995" s="201" t="s">
        <v>156</v>
      </c>
      <c r="E995" s="212" t="s">
        <v>1</v>
      </c>
      <c r="F995" s="213" t="s">
        <v>249</v>
      </c>
      <c r="G995" s="211"/>
      <c r="H995" s="214">
        <v>4.8</v>
      </c>
      <c r="I995" s="215"/>
      <c r="J995" s="211"/>
      <c r="K995" s="211"/>
      <c r="L995" s="216"/>
      <c r="M995" s="217"/>
      <c r="N995" s="218"/>
      <c r="O995" s="218"/>
      <c r="P995" s="218"/>
      <c r="Q995" s="218"/>
      <c r="R995" s="218"/>
      <c r="S995" s="218"/>
      <c r="T995" s="219"/>
      <c r="AT995" s="220" t="s">
        <v>156</v>
      </c>
      <c r="AU995" s="220" t="s">
        <v>89</v>
      </c>
      <c r="AV995" s="14" t="s">
        <v>89</v>
      </c>
      <c r="AW995" s="14" t="s">
        <v>35</v>
      </c>
      <c r="AX995" s="14" t="s">
        <v>79</v>
      </c>
      <c r="AY995" s="220" t="s">
        <v>147</v>
      </c>
    </row>
    <row r="996" spans="2:51" s="14" customFormat="1">
      <c r="B996" s="210"/>
      <c r="C996" s="211"/>
      <c r="D996" s="201" t="s">
        <v>156</v>
      </c>
      <c r="E996" s="212" t="s">
        <v>1</v>
      </c>
      <c r="F996" s="213" t="s">
        <v>250</v>
      </c>
      <c r="G996" s="211"/>
      <c r="H996" s="214">
        <v>2.3969999999999998</v>
      </c>
      <c r="I996" s="215"/>
      <c r="J996" s="211"/>
      <c r="K996" s="211"/>
      <c r="L996" s="216"/>
      <c r="M996" s="217"/>
      <c r="N996" s="218"/>
      <c r="O996" s="218"/>
      <c r="P996" s="218"/>
      <c r="Q996" s="218"/>
      <c r="R996" s="218"/>
      <c r="S996" s="218"/>
      <c r="T996" s="219"/>
      <c r="AT996" s="220" t="s">
        <v>156</v>
      </c>
      <c r="AU996" s="220" t="s">
        <v>89</v>
      </c>
      <c r="AV996" s="14" t="s">
        <v>89</v>
      </c>
      <c r="AW996" s="14" t="s">
        <v>35</v>
      </c>
      <c r="AX996" s="14" t="s">
        <v>79</v>
      </c>
      <c r="AY996" s="220" t="s">
        <v>147</v>
      </c>
    </row>
    <row r="997" spans="2:51" s="14" customFormat="1">
      <c r="B997" s="210"/>
      <c r="C997" s="211"/>
      <c r="D997" s="201" t="s">
        <v>156</v>
      </c>
      <c r="E997" s="212" t="s">
        <v>1</v>
      </c>
      <c r="F997" s="213" t="s">
        <v>251</v>
      </c>
      <c r="G997" s="211"/>
      <c r="H997" s="214">
        <v>2.5419999999999998</v>
      </c>
      <c r="I997" s="215"/>
      <c r="J997" s="211"/>
      <c r="K997" s="211"/>
      <c r="L997" s="216"/>
      <c r="M997" s="217"/>
      <c r="N997" s="218"/>
      <c r="O997" s="218"/>
      <c r="P997" s="218"/>
      <c r="Q997" s="218"/>
      <c r="R997" s="218"/>
      <c r="S997" s="218"/>
      <c r="T997" s="219"/>
      <c r="AT997" s="220" t="s">
        <v>156</v>
      </c>
      <c r="AU997" s="220" t="s">
        <v>89</v>
      </c>
      <c r="AV997" s="14" t="s">
        <v>89</v>
      </c>
      <c r="AW997" s="14" t="s">
        <v>35</v>
      </c>
      <c r="AX997" s="14" t="s">
        <v>79</v>
      </c>
      <c r="AY997" s="220" t="s">
        <v>147</v>
      </c>
    </row>
    <row r="998" spans="2:51" s="16" customFormat="1">
      <c r="B998" s="232"/>
      <c r="C998" s="233"/>
      <c r="D998" s="201" t="s">
        <v>156</v>
      </c>
      <c r="E998" s="234" t="s">
        <v>1</v>
      </c>
      <c r="F998" s="235" t="s">
        <v>244</v>
      </c>
      <c r="G998" s="233"/>
      <c r="H998" s="236">
        <v>33.738999999999997</v>
      </c>
      <c r="I998" s="237"/>
      <c r="J998" s="233"/>
      <c r="K998" s="233"/>
      <c r="L998" s="238"/>
      <c r="M998" s="239"/>
      <c r="N998" s="240"/>
      <c r="O998" s="240"/>
      <c r="P998" s="240"/>
      <c r="Q998" s="240"/>
      <c r="R998" s="240"/>
      <c r="S998" s="240"/>
      <c r="T998" s="241"/>
      <c r="AT998" s="242" t="s">
        <v>156</v>
      </c>
      <c r="AU998" s="242" t="s">
        <v>89</v>
      </c>
      <c r="AV998" s="16" t="s">
        <v>176</v>
      </c>
      <c r="AW998" s="16" t="s">
        <v>35</v>
      </c>
      <c r="AX998" s="16" t="s">
        <v>79</v>
      </c>
      <c r="AY998" s="242" t="s">
        <v>147</v>
      </c>
    </row>
    <row r="999" spans="2:51" s="13" customFormat="1">
      <c r="B999" s="199"/>
      <c r="C999" s="200"/>
      <c r="D999" s="201" t="s">
        <v>156</v>
      </c>
      <c r="E999" s="202" t="s">
        <v>1</v>
      </c>
      <c r="F999" s="203" t="s">
        <v>252</v>
      </c>
      <c r="G999" s="200"/>
      <c r="H999" s="202" t="s">
        <v>1</v>
      </c>
      <c r="I999" s="204"/>
      <c r="J999" s="200"/>
      <c r="K999" s="200"/>
      <c r="L999" s="205"/>
      <c r="M999" s="206"/>
      <c r="N999" s="207"/>
      <c r="O999" s="207"/>
      <c r="P999" s="207"/>
      <c r="Q999" s="207"/>
      <c r="R999" s="207"/>
      <c r="S999" s="207"/>
      <c r="T999" s="208"/>
      <c r="AT999" s="209" t="s">
        <v>156</v>
      </c>
      <c r="AU999" s="209" t="s">
        <v>89</v>
      </c>
      <c r="AV999" s="13" t="s">
        <v>87</v>
      </c>
      <c r="AW999" s="13" t="s">
        <v>35</v>
      </c>
      <c r="AX999" s="13" t="s">
        <v>79</v>
      </c>
      <c r="AY999" s="209" t="s">
        <v>147</v>
      </c>
    </row>
    <row r="1000" spans="2:51" s="13" customFormat="1">
      <c r="B1000" s="199"/>
      <c r="C1000" s="200"/>
      <c r="D1000" s="201" t="s">
        <v>156</v>
      </c>
      <c r="E1000" s="202" t="s">
        <v>1</v>
      </c>
      <c r="F1000" s="203" t="s">
        <v>246</v>
      </c>
      <c r="G1000" s="200"/>
      <c r="H1000" s="202" t="s">
        <v>1</v>
      </c>
      <c r="I1000" s="204"/>
      <c r="J1000" s="200"/>
      <c r="K1000" s="200"/>
      <c r="L1000" s="205"/>
      <c r="M1000" s="206"/>
      <c r="N1000" s="207"/>
      <c r="O1000" s="207"/>
      <c r="P1000" s="207"/>
      <c r="Q1000" s="207"/>
      <c r="R1000" s="207"/>
      <c r="S1000" s="207"/>
      <c r="T1000" s="208"/>
      <c r="AT1000" s="209" t="s">
        <v>156</v>
      </c>
      <c r="AU1000" s="209" t="s">
        <v>89</v>
      </c>
      <c r="AV1000" s="13" t="s">
        <v>87</v>
      </c>
      <c r="AW1000" s="13" t="s">
        <v>35</v>
      </c>
      <c r="AX1000" s="13" t="s">
        <v>79</v>
      </c>
      <c r="AY1000" s="209" t="s">
        <v>147</v>
      </c>
    </row>
    <row r="1001" spans="2:51" s="14" customFormat="1">
      <c r="B1001" s="210"/>
      <c r="C1001" s="211"/>
      <c r="D1001" s="201" t="s">
        <v>156</v>
      </c>
      <c r="E1001" s="212" t="s">
        <v>1</v>
      </c>
      <c r="F1001" s="213" t="s">
        <v>253</v>
      </c>
      <c r="G1001" s="211"/>
      <c r="H1001" s="214">
        <v>2.286</v>
      </c>
      <c r="I1001" s="215"/>
      <c r="J1001" s="211"/>
      <c r="K1001" s="211"/>
      <c r="L1001" s="216"/>
      <c r="M1001" s="217"/>
      <c r="N1001" s="218"/>
      <c r="O1001" s="218"/>
      <c r="P1001" s="218"/>
      <c r="Q1001" s="218"/>
      <c r="R1001" s="218"/>
      <c r="S1001" s="218"/>
      <c r="T1001" s="219"/>
      <c r="AT1001" s="220" t="s">
        <v>156</v>
      </c>
      <c r="AU1001" s="220" t="s">
        <v>89</v>
      </c>
      <c r="AV1001" s="14" t="s">
        <v>89</v>
      </c>
      <c r="AW1001" s="14" t="s">
        <v>35</v>
      </c>
      <c r="AX1001" s="14" t="s">
        <v>79</v>
      </c>
      <c r="AY1001" s="220" t="s">
        <v>147</v>
      </c>
    </row>
    <row r="1002" spans="2:51" s="14" customFormat="1">
      <c r="B1002" s="210"/>
      <c r="C1002" s="211"/>
      <c r="D1002" s="201" t="s">
        <v>156</v>
      </c>
      <c r="E1002" s="212" t="s">
        <v>1</v>
      </c>
      <c r="F1002" s="213" t="s">
        <v>254</v>
      </c>
      <c r="G1002" s="211"/>
      <c r="H1002" s="214">
        <v>7.1820000000000004</v>
      </c>
      <c r="I1002" s="215"/>
      <c r="J1002" s="211"/>
      <c r="K1002" s="211"/>
      <c r="L1002" s="216"/>
      <c r="M1002" s="217"/>
      <c r="N1002" s="218"/>
      <c r="O1002" s="218"/>
      <c r="P1002" s="218"/>
      <c r="Q1002" s="218"/>
      <c r="R1002" s="218"/>
      <c r="S1002" s="218"/>
      <c r="T1002" s="219"/>
      <c r="AT1002" s="220" t="s">
        <v>156</v>
      </c>
      <c r="AU1002" s="220" t="s">
        <v>89</v>
      </c>
      <c r="AV1002" s="14" t="s">
        <v>89</v>
      </c>
      <c r="AW1002" s="14" t="s">
        <v>35</v>
      </c>
      <c r="AX1002" s="14" t="s">
        <v>79</v>
      </c>
      <c r="AY1002" s="220" t="s">
        <v>147</v>
      </c>
    </row>
    <row r="1003" spans="2:51" s="14" customFormat="1">
      <c r="B1003" s="210"/>
      <c r="C1003" s="211"/>
      <c r="D1003" s="201" t="s">
        <v>156</v>
      </c>
      <c r="E1003" s="212" t="s">
        <v>1</v>
      </c>
      <c r="F1003" s="213" t="s">
        <v>255</v>
      </c>
      <c r="G1003" s="211"/>
      <c r="H1003" s="214">
        <v>7.1639999999999997</v>
      </c>
      <c r="I1003" s="215"/>
      <c r="J1003" s="211"/>
      <c r="K1003" s="211"/>
      <c r="L1003" s="216"/>
      <c r="M1003" s="217"/>
      <c r="N1003" s="218"/>
      <c r="O1003" s="218"/>
      <c r="P1003" s="218"/>
      <c r="Q1003" s="218"/>
      <c r="R1003" s="218"/>
      <c r="S1003" s="218"/>
      <c r="T1003" s="219"/>
      <c r="AT1003" s="220" t="s">
        <v>156</v>
      </c>
      <c r="AU1003" s="220" t="s">
        <v>89</v>
      </c>
      <c r="AV1003" s="14" t="s">
        <v>89</v>
      </c>
      <c r="AW1003" s="14" t="s">
        <v>35</v>
      </c>
      <c r="AX1003" s="14" t="s">
        <v>79</v>
      </c>
      <c r="AY1003" s="220" t="s">
        <v>147</v>
      </c>
    </row>
    <row r="1004" spans="2:51" s="14" customFormat="1">
      <c r="B1004" s="210"/>
      <c r="C1004" s="211"/>
      <c r="D1004" s="201" t="s">
        <v>156</v>
      </c>
      <c r="E1004" s="212" t="s">
        <v>1</v>
      </c>
      <c r="F1004" s="213" t="s">
        <v>256</v>
      </c>
      <c r="G1004" s="211"/>
      <c r="H1004" s="214">
        <v>2.16</v>
      </c>
      <c r="I1004" s="215"/>
      <c r="J1004" s="211"/>
      <c r="K1004" s="211"/>
      <c r="L1004" s="216"/>
      <c r="M1004" s="217"/>
      <c r="N1004" s="218"/>
      <c r="O1004" s="218"/>
      <c r="P1004" s="218"/>
      <c r="Q1004" s="218"/>
      <c r="R1004" s="218"/>
      <c r="S1004" s="218"/>
      <c r="T1004" s="219"/>
      <c r="AT1004" s="220" t="s">
        <v>156</v>
      </c>
      <c r="AU1004" s="220" t="s">
        <v>89</v>
      </c>
      <c r="AV1004" s="14" t="s">
        <v>89</v>
      </c>
      <c r="AW1004" s="14" t="s">
        <v>35</v>
      </c>
      <c r="AX1004" s="14" t="s">
        <v>79</v>
      </c>
      <c r="AY1004" s="220" t="s">
        <v>147</v>
      </c>
    </row>
    <row r="1005" spans="2:51" s="16" customFormat="1">
      <c r="B1005" s="232"/>
      <c r="C1005" s="233"/>
      <c r="D1005" s="201" t="s">
        <v>156</v>
      </c>
      <c r="E1005" s="234" t="s">
        <v>1</v>
      </c>
      <c r="F1005" s="235" t="s">
        <v>244</v>
      </c>
      <c r="G1005" s="233"/>
      <c r="H1005" s="236">
        <v>18.791999999999998</v>
      </c>
      <c r="I1005" s="237"/>
      <c r="J1005" s="233"/>
      <c r="K1005" s="233"/>
      <c r="L1005" s="238"/>
      <c r="M1005" s="239"/>
      <c r="N1005" s="240"/>
      <c r="O1005" s="240"/>
      <c r="P1005" s="240"/>
      <c r="Q1005" s="240"/>
      <c r="R1005" s="240"/>
      <c r="S1005" s="240"/>
      <c r="T1005" s="241"/>
      <c r="AT1005" s="242" t="s">
        <v>156</v>
      </c>
      <c r="AU1005" s="242" t="s">
        <v>89</v>
      </c>
      <c r="AV1005" s="16" t="s">
        <v>176</v>
      </c>
      <c r="AW1005" s="16" t="s">
        <v>35</v>
      </c>
      <c r="AX1005" s="16" t="s">
        <v>79</v>
      </c>
      <c r="AY1005" s="242" t="s">
        <v>147</v>
      </c>
    </row>
    <row r="1006" spans="2:51" s="13" customFormat="1">
      <c r="B1006" s="199"/>
      <c r="C1006" s="200"/>
      <c r="D1006" s="201" t="s">
        <v>156</v>
      </c>
      <c r="E1006" s="202" t="s">
        <v>1</v>
      </c>
      <c r="F1006" s="203" t="s">
        <v>162</v>
      </c>
      <c r="G1006" s="200"/>
      <c r="H1006" s="202" t="s">
        <v>1</v>
      </c>
      <c r="I1006" s="204"/>
      <c r="J1006" s="200"/>
      <c r="K1006" s="200"/>
      <c r="L1006" s="205"/>
      <c r="M1006" s="206"/>
      <c r="N1006" s="207"/>
      <c r="O1006" s="207"/>
      <c r="P1006" s="207"/>
      <c r="Q1006" s="207"/>
      <c r="R1006" s="207"/>
      <c r="S1006" s="207"/>
      <c r="T1006" s="208"/>
      <c r="AT1006" s="209" t="s">
        <v>156</v>
      </c>
      <c r="AU1006" s="209" t="s">
        <v>89</v>
      </c>
      <c r="AV1006" s="13" t="s">
        <v>87</v>
      </c>
      <c r="AW1006" s="13" t="s">
        <v>35</v>
      </c>
      <c r="AX1006" s="13" t="s">
        <v>79</v>
      </c>
      <c r="AY1006" s="209" t="s">
        <v>147</v>
      </c>
    </row>
    <row r="1007" spans="2:51" s="13" customFormat="1">
      <c r="B1007" s="199"/>
      <c r="C1007" s="200"/>
      <c r="D1007" s="201" t="s">
        <v>156</v>
      </c>
      <c r="E1007" s="202" t="s">
        <v>1</v>
      </c>
      <c r="F1007" s="203" t="s">
        <v>257</v>
      </c>
      <c r="G1007" s="200"/>
      <c r="H1007" s="202" t="s">
        <v>1</v>
      </c>
      <c r="I1007" s="204"/>
      <c r="J1007" s="200"/>
      <c r="K1007" s="200"/>
      <c r="L1007" s="205"/>
      <c r="M1007" s="206"/>
      <c r="N1007" s="207"/>
      <c r="O1007" s="207"/>
      <c r="P1007" s="207"/>
      <c r="Q1007" s="207"/>
      <c r="R1007" s="207"/>
      <c r="S1007" s="207"/>
      <c r="T1007" s="208"/>
      <c r="AT1007" s="209" t="s">
        <v>156</v>
      </c>
      <c r="AU1007" s="209" t="s">
        <v>89</v>
      </c>
      <c r="AV1007" s="13" t="s">
        <v>87</v>
      </c>
      <c r="AW1007" s="13" t="s">
        <v>35</v>
      </c>
      <c r="AX1007" s="13" t="s">
        <v>79</v>
      </c>
      <c r="AY1007" s="209" t="s">
        <v>147</v>
      </c>
    </row>
    <row r="1008" spans="2:51" s="14" customFormat="1">
      <c r="B1008" s="210"/>
      <c r="C1008" s="211"/>
      <c r="D1008" s="201" t="s">
        <v>156</v>
      </c>
      <c r="E1008" s="212" t="s">
        <v>1</v>
      </c>
      <c r="F1008" s="213" t="s">
        <v>258</v>
      </c>
      <c r="G1008" s="211"/>
      <c r="H1008" s="214">
        <v>1.1399999999999999</v>
      </c>
      <c r="I1008" s="215"/>
      <c r="J1008" s="211"/>
      <c r="K1008" s="211"/>
      <c r="L1008" s="216"/>
      <c r="M1008" s="217"/>
      <c r="N1008" s="218"/>
      <c r="O1008" s="218"/>
      <c r="P1008" s="218"/>
      <c r="Q1008" s="218"/>
      <c r="R1008" s="218"/>
      <c r="S1008" s="218"/>
      <c r="T1008" s="219"/>
      <c r="AT1008" s="220" t="s">
        <v>156</v>
      </c>
      <c r="AU1008" s="220" t="s">
        <v>89</v>
      </c>
      <c r="AV1008" s="14" t="s">
        <v>89</v>
      </c>
      <c r="AW1008" s="14" t="s">
        <v>35</v>
      </c>
      <c r="AX1008" s="14" t="s">
        <v>79</v>
      </c>
      <c r="AY1008" s="220" t="s">
        <v>147</v>
      </c>
    </row>
    <row r="1009" spans="2:51" s="14" customFormat="1">
      <c r="B1009" s="210"/>
      <c r="C1009" s="211"/>
      <c r="D1009" s="201" t="s">
        <v>156</v>
      </c>
      <c r="E1009" s="212" t="s">
        <v>1</v>
      </c>
      <c r="F1009" s="213" t="s">
        <v>259</v>
      </c>
      <c r="G1009" s="211"/>
      <c r="H1009" s="214">
        <v>1.34</v>
      </c>
      <c r="I1009" s="215"/>
      <c r="J1009" s="211"/>
      <c r="K1009" s="211"/>
      <c r="L1009" s="216"/>
      <c r="M1009" s="217"/>
      <c r="N1009" s="218"/>
      <c r="O1009" s="218"/>
      <c r="P1009" s="218"/>
      <c r="Q1009" s="218"/>
      <c r="R1009" s="218"/>
      <c r="S1009" s="218"/>
      <c r="T1009" s="219"/>
      <c r="AT1009" s="220" t="s">
        <v>156</v>
      </c>
      <c r="AU1009" s="220" t="s">
        <v>89</v>
      </c>
      <c r="AV1009" s="14" t="s">
        <v>89</v>
      </c>
      <c r="AW1009" s="14" t="s">
        <v>35</v>
      </c>
      <c r="AX1009" s="14" t="s">
        <v>79</v>
      </c>
      <c r="AY1009" s="220" t="s">
        <v>147</v>
      </c>
    </row>
    <row r="1010" spans="2:51" s="16" customFormat="1">
      <c r="B1010" s="232"/>
      <c r="C1010" s="233"/>
      <c r="D1010" s="201" t="s">
        <v>156</v>
      </c>
      <c r="E1010" s="234" t="s">
        <v>1</v>
      </c>
      <c r="F1010" s="235" t="s">
        <v>244</v>
      </c>
      <c r="G1010" s="233"/>
      <c r="H1010" s="236">
        <v>2.48</v>
      </c>
      <c r="I1010" s="237"/>
      <c r="J1010" s="233"/>
      <c r="K1010" s="233"/>
      <c r="L1010" s="238"/>
      <c r="M1010" s="239"/>
      <c r="N1010" s="240"/>
      <c r="O1010" s="240"/>
      <c r="P1010" s="240"/>
      <c r="Q1010" s="240"/>
      <c r="R1010" s="240"/>
      <c r="S1010" s="240"/>
      <c r="T1010" s="241"/>
      <c r="AT1010" s="242" t="s">
        <v>156</v>
      </c>
      <c r="AU1010" s="242" t="s">
        <v>89</v>
      </c>
      <c r="AV1010" s="16" t="s">
        <v>176</v>
      </c>
      <c r="AW1010" s="16" t="s">
        <v>35</v>
      </c>
      <c r="AX1010" s="16" t="s">
        <v>79</v>
      </c>
      <c r="AY1010" s="242" t="s">
        <v>147</v>
      </c>
    </row>
    <row r="1011" spans="2:51" s="13" customFormat="1">
      <c r="B1011" s="199"/>
      <c r="C1011" s="200"/>
      <c r="D1011" s="201" t="s">
        <v>156</v>
      </c>
      <c r="E1011" s="202" t="s">
        <v>1</v>
      </c>
      <c r="F1011" s="203" t="s">
        <v>164</v>
      </c>
      <c r="G1011" s="200"/>
      <c r="H1011" s="202" t="s">
        <v>1</v>
      </c>
      <c r="I1011" s="204"/>
      <c r="J1011" s="200"/>
      <c r="K1011" s="200"/>
      <c r="L1011" s="205"/>
      <c r="M1011" s="206"/>
      <c r="N1011" s="207"/>
      <c r="O1011" s="207"/>
      <c r="P1011" s="207"/>
      <c r="Q1011" s="207"/>
      <c r="R1011" s="207"/>
      <c r="S1011" s="207"/>
      <c r="T1011" s="208"/>
      <c r="AT1011" s="209" t="s">
        <v>156</v>
      </c>
      <c r="AU1011" s="209" t="s">
        <v>89</v>
      </c>
      <c r="AV1011" s="13" t="s">
        <v>87</v>
      </c>
      <c r="AW1011" s="13" t="s">
        <v>35</v>
      </c>
      <c r="AX1011" s="13" t="s">
        <v>79</v>
      </c>
      <c r="AY1011" s="209" t="s">
        <v>147</v>
      </c>
    </row>
    <row r="1012" spans="2:51" s="13" customFormat="1">
      <c r="B1012" s="199"/>
      <c r="C1012" s="200"/>
      <c r="D1012" s="201" t="s">
        <v>156</v>
      </c>
      <c r="E1012" s="202" t="s">
        <v>1</v>
      </c>
      <c r="F1012" s="203" t="s">
        <v>257</v>
      </c>
      <c r="G1012" s="200"/>
      <c r="H1012" s="202" t="s">
        <v>1</v>
      </c>
      <c r="I1012" s="204"/>
      <c r="J1012" s="200"/>
      <c r="K1012" s="200"/>
      <c r="L1012" s="205"/>
      <c r="M1012" s="206"/>
      <c r="N1012" s="207"/>
      <c r="O1012" s="207"/>
      <c r="P1012" s="207"/>
      <c r="Q1012" s="207"/>
      <c r="R1012" s="207"/>
      <c r="S1012" s="207"/>
      <c r="T1012" s="208"/>
      <c r="AT1012" s="209" t="s">
        <v>156</v>
      </c>
      <c r="AU1012" s="209" t="s">
        <v>89</v>
      </c>
      <c r="AV1012" s="13" t="s">
        <v>87</v>
      </c>
      <c r="AW1012" s="13" t="s">
        <v>35</v>
      </c>
      <c r="AX1012" s="13" t="s">
        <v>79</v>
      </c>
      <c r="AY1012" s="209" t="s">
        <v>147</v>
      </c>
    </row>
    <row r="1013" spans="2:51" s="14" customFormat="1">
      <c r="B1013" s="210"/>
      <c r="C1013" s="211"/>
      <c r="D1013" s="201" t="s">
        <v>156</v>
      </c>
      <c r="E1013" s="212" t="s">
        <v>1</v>
      </c>
      <c r="F1013" s="213" t="s">
        <v>260</v>
      </c>
      <c r="G1013" s="211"/>
      <c r="H1013" s="214">
        <v>1.194</v>
      </c>
      <c r="I1013" s="215"/>
      <c r="J1013" s="211"/>
      <c r="K1013" s="211"/>
      <c r="L1013" s="216"/>
      <c r="M1013" s="217"/>
      <c r="N1013" s="218"/>
      <c r="O1013" s="218"/>
      <c r="P1013" s="218"/>
      <c r="Q1013" s="218"/>
      <c r="R1013" s="218"/>
      <c r="S1013" s="218"/>
      <c r="T1013" s="219"/>
      <c r="AT1013" s="220" t="s">
        <v>156</v>
      </c>
      <c r="AU1013" s="220" t="s">
        <v>89</v>
      </c>
      <c r="AV1013" s="14" t="s">
        <v>89</v>
      </c>
      <c r="AW1013" s="14" t="s">
        <v>35</v>
      </c>
      <c r="AX1013" s="14" t="s">
        <v>79</v>
      </c>
      <c r="AY1013" s="220" t="s">
        <v>147</v>
      </c>
    </row>
    <row r="1014" spans="2:51" s="14" customFormat="1">
      <c r="B1014" s="210"/>
      <c r="C1014" s="211"/>
      <c r="D1014" s="201" t="s">
        <v>156</v>
      </c>
      <c r="E1014" s="212" t="s">
        <v>1</v>
      </c>
      <c r="F1014" s="213" t="s">
        <v>261</v>
      </c>
      <c r="G1014" s="211"/>
      <c r="H1014" s="214">
        <v>2.2719999999999998</v>
      </c>
      <c r="I1014" s="215"/>
      <c r="J1014" s="211"/>
      <c r="K1014" s="211"/>
      <c r="L1014" s="216"/>
      <c r="M1014" s="217"/>
      <c r="N1014" s="218"/>
      <c r="O1014" s="218"/>
      <c r="P1014" s="218"/>
      <c r="Q1014" s="218"/>
      <c r="R1014" s="218"/>
      <c r="S1014" s="218"/>
      <c r="T1014" s="219"/>
      <c r="AT1014" s="220" t="s">
        <v>156</v>
      </c>
      <c r="AU1014" s="220" t="s">
        <v>89</v>
      </c>
      <c r="AV1014" s="14" t="s">
        <v>89</v>
      </c>
      <c r="AW1014" s="14" t="s">
        <v>35</v>
      </c>
      <c r="AX1014" s="14" t="s">
        <v>79</v>
      </c>
      <c r="AY1014" s="220" t="s">
        <v>147</v>
      </c>
    </row>
    <row r="1015" spans="2:51" s="14" customFormat="1">
      <c r="B1015" s="210"/>
      <c r="C1015" s="211"/>
      <c r="D1015" s="201" t="s">
        <v>156</v>
      </c>
      <c r="E1015" s="212" t="s">
        <v>1</v>
      </c>
      <c r="F1015" s="213" t="s">
        <v>262</v>
      </c>
      <c r="G1015" s="211"/>
      <c r="H1015" s="214">
        <v>1.1759999999999999</v>
      </c>
      <c r="I1015" s="215"/>
      <c r="J1015" s="211"/>
      <c r="K1015" s="211"/>
      <c r="L1015" s="216"/>
      <c r="M1015" s="217"/>
      <c r="N1015" s="218"/>
      <c r="O1015" s="218"/>
      <c r="P1015" s="218"/>
      <c r="Q1015" s="218"/>
      <c r="R1015" s="218"/>
      <c r="S1015" s="218"/>
      <c r="T1015" s="219"/>
      <c r="AT1015" s="220" t="s">
        <v>156</v>
      </c>
      <c r="AU1015" s="220" t="s">
        <v>89</v>
      </c>
      <c r="AV1015" s="14" t="s">
        <v>89</v>
      </c>
      <c r="AW1015" s="14" t="s">
        <v>35</v>
      </c>
      <c r="AX1015" s="14" t="s">
        <v>79</v>
      </c>
      <c r="AY1015" s="220" t="s">
        <v>147</v>
      </c>
    </row>
    <row r="1016" spans="2:51" s="14" customFormat="1">
      <c r="B1016" s="210"/>
      <c r="C1016" s="211"/>
      <c r="D1016" s="201" t="s">
        <v>156</v>
      </c>
      <c r="E1016" s="212" t="s">
        <v>1</v>
      </c>
      <c r="F1016" s="213" t="s">
        <v>263</v>
      </c>
      <c r="G1016" s="211"/>
      <c r="H1016" s="214">
        <v>1.24</v>
      </c>
      <c r="I1016" s="215"/>
      <c r="J1016" s="211"/>
      <c r="K1016" s="211"/>
      <c r="L1016" s="216"/>
      <c r="M1016" s="217"/>
      <c r="N1016" s="218"/>
      <c r="O1016" s="218"/>
      <c r="P1016" s="218"/>
      <c r="Q1016" s="218"/>
      <c r="R1016" s="218"/>
      <c r="S1016" s="218"/>
      <c r="T1016" s="219"/>
      <c r="AT1016" s="220" t="s">
        <v>156</v>
      </c>
      <c r="AU1016" s="220" t="s">
        <v>89</v>
      </c>
      <c r="AV1016" s="14" t="s">
        <v>89</v>
      </c>
      <c r="AW1016" s="14" t="s">
        <v>35</v>
      </c>
      <c r="AX1016" s="14" t="s">
        <v>79</v>
      </c>
      <c r="AY1016" s="220" t="s">
        <v>147</v>
      </c>
    </row>
    <row r="1017" spans="2:51" s="14" customFormat="1">
      <c r="B1017" s="210"/>
      <c r="C1017" s="211"/>
      <c r="D1017" s="201" t="s">
        <v>156</v>
      </c>
      <c r="E1017" s="212" t="s">
        <v>1</v>
      </c>
      <c r="F1017" s="213" t="s">
        <v>264</v>
      </c>
      <c r="G1017" s="211"/>
      <c r="H1017" s="214">
        <v>0.63</v>
      </c>
      <c r="I1017" s="215"/>
      <c r="J1017" s="211"/>
      <c r="K1017" s="211"/>
      <c r="L1017" s="216"/>
      <c r="M1017" s="217"/>
      <c r="N1017" s="218"/>
      <c r="O1017" s="218"/>
      <c r="P1017" s="218"/>
      <c r="Q1017" s="218"/>
      <c r="R1017" s="218"/>
      <c r="S1017" s="218"/>
      <c r="T1017" s="219"/>
      <c r="AT1017" s="220" t="s">
        <v>156</v>
      </c>
      <c r="AU1017" s="220" t="s">
        <v>89</v>
      </c>
      <c r="AV1017" s="14" t="s">
        <v>89</v>
      </c>
      <c r="AW1017" s="14" t="s">
        <v>35</v>
      </c>
      <c r="AX1017" s="14" t="s">
        <v>79</v>
      </c>
      <c r="AY1017" s="220" t="s">
        <v>147</v>
      </c>
    </row>
    <row r="1018" spans="2:51" s="14" customFormat="1">
      <c r="B1018" s="210"/>
      <c r="C1018" s="211"/>
      <c r="D1018" s="201" t="s">
        <v>156</v>
      </c>
      <c r="E1018" s="212" t="s">
        <v>1</v>
      </c>
      <c r="F1018" s="213" t="s">
        <v>265</v>
      </c>
      <c r="G1018" s="211"/>
      <c r="H1018" s="214">
        <v>1.0820000000000001</v>
      </c>
      <c r="I1018" s="215"/>
      <c r="J1018" s="211"/>
      <c r="K1018" s="211"/>
      <c r="L1018" s="216"/>
      <c r="M1018" s="217"/>
      <c r="N1018" s="218"/>
      <c r="O1018" s="218"/>
      <c r="P1018" s="218"/>
      <c r="Q1018" s="218"/>
      <c r="R1018" s="218"/>
      <c r="S1018" s="218"/>
      <c r="T1018" s="219"/>
      <c r="AT1018" s="220" t="s">
        <v>156</v>
      </c>
      <c r="AU1018" s="220" t="s">
        <v>89</v>
      </c>
      <c r="AV1018" s="14" t="s">
        <v>89</v>
      </c>
      <c r="AW1018" s="14" t="s">
        <v>35</v>
      </c>
      <c r="AX1018" s="14" t="s">
        <v>79</v>
      </c>
      <c r="AY1018" s="220" t="s">
        <v>147</v>
      </c>
    </row>
    <row r="1019" spans="2:51" s="16" customFormat="1">
      <c r="B1019" s="232"/>
      <c r="C1019" s="233"/>
      <c r="D1019" s="201" t="s">
        <v>156</v>
      </c>
      <c r="E1019" s="234" t="s">
        <v>1</v>
      </c>
      <c r="F1019" s="235" t="s">
        <v>244</v>
      </c>
      <c r="G1019" s="233"/>
      <c r="H1019" s="236">
        <v>7.5939999999999994</v>
      </c>
      <c r="I1019" s="237"/>
      <c r="J1019" s="233"/>
      <c r="K1019" s="233"/>
      <c r="L1019" s="238"/>
      <c r="M1019" s="239"/>
      <c r="N1019" s="240"/>
      <c r="O1019" s="240"/>
      <c r="P1019" s="240"/>
      <c r="Q1019" s="240"/>
      <c r="R1019" s="240"/>
      <c r="S1019" s="240"/>
      <c r="T1019" s="241"/>
      <c r="AT1019" s="242" t="s">
        <v>156</v>
      </c>
      <c r="AU1019" s="242" t="s">
        <v>89</v>
      </c>
      <c r="AV1019" s="16" t="s">
        <v>176</v>
      </c>
      <c r="AW1019" s="16" t="s">
        <v>35</v>
      </c>
      <c r="AX1019" s="16" t="s">
        <v>79</v>
      </c>
      <c r="AY1019" s="242" t="s">
        <v>147</v>
      </c>
    </row>
    <row r="1020" spans="2:51" s="13" customFormat="1">
      <c r="B1020" s="199"/>
      <c r="C1020" s="200"/>
      <c r="D1020" s="201" t="s">
        <v>156</v>
      </c>
      <c r="E1020" s="202" t="s">
        <v>1</v>
      </c>
      <c r="F1020" s="203" t="s">
        <v>266</v>
      </c>
      <c r="G1020" s="200"/>
      <c r="H1020" s="202" t="s">
        <v>1</v>
      </c>
      <c r="I1020" s="204"/>
      <c r="J1020" s="200"/>
      <c r="K1020" s="200"/>
      <c r="L1020" s="205"/>
      <c r="M1020" s="206"/>
      <c r="N1020" s="207"/>
      <c r="O1020" s="207"/>
      <c r="P1020" s="207"/>
      <c r="Q1020" s="207"/>
      <c r="R1020" s="207"/>
      <c r="S1020" s="207"/>
      <c r="T1020" s="208"/>
      <c r="AT1020" s="209" t="s">
        <v>156</v>
      </c>
      <c r="AU1020" s="209" t="s">
        <v>89</v>
      </c>
      <c r="AV1020" s="13" t="s">
        <v>87</v>
      </c>
      <c r="AW1020" s="13" t="s">
        <v>35</v>
      </c>
      <c r="AX1020" s="13" t="s">
        <v>79</v>
      </c>
      <c r="AY1020" s="209" t="s">
        <v>147</v>
      </c>
    </row>
    <row r="1021" spans="2:51" s="13" customFormat="1">
      <c r="B1021" s="199"/>
      <c r="C1021" s="200"/>
      <c r="D1021" s="201" t="s">
        <v>156</v>
      </c>
      <c r="E1021" s="202" t="s">
        <v>1</v>
      </c>
      <c r="F1021" s="203" t="s">
        <v>158</v>
      </c>
      <c r="G1021" s="200"/>
      <c r="H1021" s="202" t="s">
        <v>1</v>
      </c>
      <c r="I1021" s="204"/>
      <c r="J1021" s="200"/>
      <c r="K1021" s="200"/>
      <c r="L1021" s="205"/>
      <c r="M1021" s="206"/>
      <c r="N1021" s="207"/>
      <c r="O1021" s="207"/>
      <c r="P1021" s="207"/>
      <c r="Q1021" s="207"/>
      <c r="R1021" s="207"/>
      <c r="S1021" s="207"/>
      <c r="T1021" s="208"/>
      <c r="AT1021" s="209" t="s">
        <v>156</v>
      </c>
      <c r="AU1021" s="209" t="s">
        <v>89</v>
      </c>
      <c r="AV1021" s="13" t="s">
        <v>87</v>
      </c>
      <c r="AW1021" s="13" t="s">
        <v>35</v>
      </c>
      <c r="AX1021" s="13" t="s">
        <v>79</v>
      </c>
      <c r="AY1021" s="209" t="s">
        <v>147</v>
      </c>
    </row>
    <row r="1022" spans="2:51" s="13" customFormat="1">
      <c r="B1022" s="199"/>
      <c r="C1022" s="200"/>
      <c r="D1022" s="201" t="s">
        <v>156</v>
      </c>
      <c r="E1022" s="202" t="s">
        <v>1</v>
      </c>
      <c r="F1022" s="203" t="s">
        <v>246</v>
      </c>
      <c r="G1022" s="200"/>
      <c r="H1022" s="202" t="s">
        <v>1</v>
      </c>
      <c r="I1022" s="204"/>
      <c r="J1022" s="200"/>
      <c r="K1022" s="200"/>
      <c r="L1022" s="205"/>
      <c r="M1022" s="206"/>
      <c r="N1022" s="207"/>
      <c r="O1022" s="207"/>
      <c r="P1022" s="207"/>
      <c r="Q1022" s="207"/>
      <c r="R1022" s="207"/>
      <c r="S1022" s="207"/>
      <c r="T1022" s="208"/>
      <c r="AT1022" s="209" t="s">
        <v>156</v>
      </c>
      <c r="AU1022" s="209" t="s">
        <v>89</v>
      </c>
      <c r="AV1022" s="13" t="s">
        <v>87</v>
      </c>
      <c r="AW1022" s="13" t="s">
        <v>35</v>
      </c>
      <c r="AX1022" s="13" t="s">
        <v>79</v>
      </c>
      <c r="AY1022" s="209" t="s">
        <v>147</v>
      </c>
    </row>
    <row r="1023" spans="2:51" s="14" customFormat="1">
      <c r="B1023" s="210"/>
      <c r="C1023" s="211"/>
      <c r="D1023" s="201" t="s">
        <v>156</v>
      </c>
      <c r="E1023" s="212" t="s">
        <v>1</v>
      </c>
      <c r="F1023" s="213" t="s">
        <v>267</v>
      </c>
      <c r="G1023" s="211"/>
      <c r="H1023" s="214">
        <v>156</v>
      </c>
      <c r="I1023" s="215"/>
      <c r="J1023" s="211"/>
      <c r="K1023" s="211"/>
      <c r="L1023" s="216"/>
      <c r="M1023" s="217"/>
      <c r="N1023" s="218"/>
      <c r="O1023" s="218"/>
      <c r="P1023" s="218"/>
      <c r="Q1023" s="218"/>
      <c r="R1023" s="218"/>
      <c r="S1023" s="218"/>
      <c r="T1023" s="219"/>
      <c r="AT1023" s="220" t="s">
        <v>156</v>
      </c>
      <c r="AU1023" s="220" t="s">
        <v>89</v>
      </c>
      <c r="AV1023" s="14" t="s">
        <v>89</v>
      </c>
      <c r="AW1023" s="14" t="s">
        <v>35</v>
      </c>
      <c r="AX1023" s="14" t="s">
        <v>79</v>
      </c>
      <c r="AY1023" s="220" t="s">
        <v>147</v>
      </c>
    </row>
    <row r="1024" spans="2:51" s="14" customFormat="1">
      <c r="B1024" s="210"/>
      <c r="C1024" s="211"/>
      <c r="D1024" s="201" t="s">
        <v>156</v>
      </c>
      <c r="E1024" s="212" t="s">
        <v>1</v>
      </c>
      <c r="F1024" s="213" t="s">
        <v>268</v>
      </c>
      <c r="G1024" s="211"/>
      <c r="H1024" s="214">
        <v>-11.555999999999999</v>
      </c>
      <c r="I1024" s="215"/>
      <c r="J1024" s="211"/>
      <c r="K1024" s="211"/>
      <c r="L1024" s="216"/>
      <c r="M1024" s="217"/>
      <c r="N1024" s="218"/>
      <c r="O1024" s="218"/>
      <c r="P1024" s="218"/>
      <c r="Q1024" s="218"/>
      <c r="R1024" s="218"/>
      <c r="S1024" s="218"/>
      <c r="T1024" s="219"/>
      <c r="AT1024" s="220" t="s">
        <v>156</v>
      </c>
      <c r="AU1024" s="220" t="s">
        <v>89</v>
      </c>
      <c r="AV1024" s="14" t="s">
        <v>89</v>
      </c>
      <c r="AW1024" s="14" t="s">
        <v>35</v>
      </c>
      <c r="AX1024" s="14" t="s">
        <v>79</v>
      </c>
      <c r="AY1024" s="220" t="s">
        <v>147</v>
      </c>
    </row>
    <row r="1025" spans="2:51" s="14" customFormat="1">
      <c r="B1025" s="210"/>
      <c r="C1025" s="211"/>
      <c r="D1025" s="201" t="s">
        <v>156</v>
      </c>
      <c r="E1025" s="212" t="s">
        <v>1</v>
      </c>
      <c r="F1025" s="213" t="s">
        <v>269</v>
      </c>
      <c r="G1025" s="211"/>
      <c r="H1025" s="214">
        <v>-12.175000000000001</v>
      </c>
      <c r="I1025" s="215"/>
      <c r="J1025" s="211"/>
      <c r="K1025" s="211"/>
      <c r="L1025" s="216"/>
      <c r="M1025" s="217"/>
      <c r="N1025" s="218"/>
      <c r="O1025" s="218"/>
      <c r="P1025" s="218"/>
      <c r="Q1025" s="218"/>
      <c r="R1025" s="218"/>
      <c r="S1025" s="218"/>
      <c r="T1025" s="219"/>
      <c r="AT1025" s="220" t="s">
        <v>156</v>
      </c>
      <c r="AU1025" s="220" t="s">
        <v>89</v>
      </c>
      <c r="AV1025" s="14" t="s">
        <v>89</v>
      </c>
      <c r="AW1025" s="14" t="s">
        <v>35</v>
      </c>
      <c r="AX1025" s="14" t="s">
        <v>79</v>
      </c>
      <c r="AY1025" s="220" t="s">
        <v>147</v>
      </c>
    </row>
    <row r="1026" spans="2:51" s="14" customFormat="1">
      <c r="B1026" s="210"/>
      <c r="C1026" s="211"/>
      <c r="D1026" s="201" t="s">
        <v>156</v>
      </c>
      <c r="E1026" s="212" t="s">
        <v>1</v>
      </c>
      <c r="F1026" s="213" t="s">
        <v>270</v>
      </c>
      <c r="G1026" s="211"/>
      <c r="H1026" s="214">
        <v>-11.88</v>
      </c>
      <c r="I1026" s="215"/>
      <c r="J1026" s="211"/>
      <c r="K1026" s="211"/>
      <c r="L1026" s="216"/>
      <c r="M1026" s="217"/>
      <c r="N1026" s="218"/>
      <c r="O1026" s="218"/>
      <c r="P1026" s="218"/>
      <c r="Q1026" s="218"/>
      <c r="R1026" s="218"/>
      <c r="S1026" s="218"/>
      <c r="T1026" s="219"/>
      <c r="AT1026" s="220" t="s">
        <v>156</v>
      </c>
      <c r="AU1026" s="220" t="s">
        <v>89</v>
      </c>
      <c r="AV1026" s="14" t="s">
        <v>89</v>
      </c>
      <c r="AW1026" s="14" t="s">
        <v>35</v>
      </c>
      <c r="AX1026" s="14" t="s">
        <v>79</v>
      </c>
      <c r="AY1026" s="220" t="s">
        <v>147</v>
      </c>
    </row>
    <row r="1027" spans="2:51" s="14" customFormat="1">
      <c r="B1027" s="210"/>
      <c r="C1027" s="211"/>
      <c r="D1027" s="201" t="s">
        <v>156</v>
      </c>
      <c r="E1027" s="212" t="s">
        <v>1</v>
      </c>
      <c r="F1027" s="213" t="s">
        <v>271</v>
      </c>
      <c r="G1027" s="211"/>
      <c r="H1027" s="214">
        <v>-3.7130000000000001</v>
      </c>
      <c r="I1027" s="215"/>
      <c r="J1027" s="211"/>
      <c r="K1027" s="211"/>
      <c r="L1027" s="216"/>
      <c r="M1027" s="217"/>
      <c r="N1027" s="218"/>
      <c r="O1027" s="218"/>
      <c r="P1027" s="218"/>
      <c r="Q1027" s="218"/>
      <c r="R1027" s="218"/>
      <c r="S1027" s="218"/>
      <c r="T1027" s="219"/>
      <c r="AT1027" s="220" t="s">
        <v>156</v>
      </c>
      <c r="AU1027" s="220" t="s">
        <v>89</v>
      </c>
      <c r="AV1027" s="14" t="s">
        <v>89</v>
      </c>
      <c r="AW1027" s="14" t="s">
        <v>35</v>
      </c>
      <c r="AX1027" s="14" t="s">
        <v>79</v>
      </c>
      <c r="AY1027" s="220" t="s">
        <v>147</v>
      </c>
    </row>
    <row r="1028" spans="2:51" s="14" customFormat="1">
      <c r="B1028" s="210"/>
      <c r="C1028" s="211"/>
      <c r="D1028" s="201" t="s">
        <v>156</v>
      </c>
      <c r="E1028" s="212" t="s">
        <v>1</v>
      </c>
      <c r="F1028" s="213" t="s">
        <v>272</v>
      </c>
      <c r="G1028" s="211"/>
      <c r="H1028" s="214">
        <v>-6</v>
      </c>
      <c r="I1028" s="215"/>
      <c r="J1028" s="211"/>
      <c r="K1028" s="211"/>
      <c r="L1028" s="216"/>
      <c r="M1028" s="217"/>
      <c r="N1028" s="218"/>
      <c r="O1028" s="218"/>
      <c r="P1028" s="218"/>
      <c r="Q1028" s="218"/>
      <c r="R1028" s="218"/>
      <c r="S1028" s="218"/>
      <c r="T1028" s="219"/>
      <c r="AT1028" s="220" t="s">
        <v>156</v>
      </c>
      <c r="AU1028" s="220" t="s">
        <v>89</v>
      </c>
      <c r="AV1028" s="14" t="s">
        <v>89</v>
      </c>
      <c r="AW1028" s="14" t="s">
        <v>35</v>
      </c>
      <c r="AX1028" s="14" t="s">
        <v>79</v>
      </c>
      <c r="AY1028" s="220" t="s">
        <v>147</v>
      </c>
    </row>
    <row r="1029" spans="2:51" s="14" customFormat="1">
      <c r="B1029" s="210"/>
      <c r="C1029" s="211"/>
      <c r="D1029" s="201" t="s">
        <v>156</v>
      </c>
      <c r="E1029" s="212" t="s">
        <v>1</v>
      </c>
      <c r="F1029" s="213" t="s">
        <v>273</v>
      </c>
      <c r="G1029" s="211"/>
      <c r="H1029" s="214">
        <v>-5.1360000000000001</v>
      </c>
      <c r="I1029" s="215"/>
      <c r="J1029" s="211"/>
      <c r="K1029" s="211"/>
      <c r="L1029" s="216"/>
      <c r="M1029" s="217"/>
      <c r="N1029" s="218"/>
      <c r="O1029" s="218"/>
      <c r="P1029" s="218"/>
      <c r="Q1029" s="218"/>
      <c r="R1029" s="218"/>
      <c r="S1029" s="218"/>
      <c r="T1029" s="219"/>
      <c r="AT1029" s="220" t="s">
        <v>156</v>
      </c>
      <c r="AU1029" s="220" t="s">
        <v>89</v>
      </c>
      <c r="AV1029" s="14" t="s">
        <v>89</v>
      </c>
      <c r="AW1029" s="14" t="s">
        <v>35</v>
      </c>
      <c r="AX1029" s="14" t="s">
        <v>79</v>
      </c>
      <c r="AY1029" s="220" t="s">
        <v>147</v>
      </c>
    </row>
    <row r="1030" spans="2:51" s="16" customFormat="1">
      <c r="B1030" s="232"/>
      <c r="C1030" s="233"/>
      <c r="D1030" s="201" t="s">
        <v>156</v>
      </c>
      <c r="E1030" s="234" t="s">
        <v>1</v>
      </c>
      <c r="F1030" s="235" t="s">
        <v>244</v>
      </c>
      <c r="G1030" s="233"/>
      <c r="H1030" s="236">
        <v>105.53999999999999</v>
      </c>
      <c r="I1030" s="237"/>
      <c r="J1030" s="233"/>
      <c r="K1030" s="233"/>
      <c r="L1030" s="238"/>
      <c r="M1030" s="239"/>
      <c r="N1030" s="240"/>
      <c r="O1030" s="240"/>
      <c r="P1030" s="240"/>
      <c r="Q1030" s="240"/>
      <c r="R1030" s="240"/>
      <c r="S1030" s="240"/>
      <c r="T1030" s="241"/>
      <c r="AT1030" s="242" t="s">
        <v>156</v>
      </c>
      <c r="AU1030" s="242" t="s">
        <v>89</v>
      </c>
      <c r="AV1030" s="16" t="s">
        <v>176</v>
      </c>
      <c r="AW1030" s="16" t="s">
        <v>35</v>
      </c>
      <c r="AX1030" s="16" t="s">
        <v>79</v>
      </c>
      <c r="AY1030" s="242" t="s">
        <v>147</v>
      </c>
    </row>
    <row r="1031" spans="2:51" s="13" customFormat="1">
      <c r="B1031" s="199"/>
      <c r="C1031" s="200"/>
      <c r="D1031" s="201" t="s">
        <v>156</v>
      </c>
      <c r="E1031" s="202" t="s">
        <v>1</v>
      </c>
      <c r="F1031" s="203" t="s">
        <v>252</v>
      </c>
      <c r="G1031" s="200"/>
      <c r="H1031" s="202" t="s">
        <v>1</v>
      </c>
      <c r="I1031" s="204"/>
      <c r="J1031" s="200"/>
      <c r="K1031" s="200"/>
      <c r="L1031" s="205"/>
      <c r="M1031" s="206"/>
      <c r="N1031" s="207"/>
      <c r="O1031" s="207"/>
      <c r="P1031" s="207"/>
      <c r="Q1031" s="207"/>
      <c r="R1031" s="207"/>
      <c r="S1031" s="207"/>
      <c r="T1031" s="208"/>
      <c r="AT1031" s="209" t="s">
        <v>156</v>
      </c>
      <c r="AU1031" s="209" t="s">
        <v>89</v>
      </c>
      <c r="AV1031" s="13" t="s">
        <v>87</v>
      </c>
      <c r="AW1031" s="13" t="s">
        <v>35</v>
      </c>
      <c r="AX1031" s="13" t="s">
        <v>79</v>
      </c>
      <c r="AY1031" s="209" t="s">
        <v>147</v>
      </c>
    </row>
    <row r="1032" spans="2:51" s="13" customFormat="1">
      <c r="B1032" s="199"/>
      <c r="C1032" s="200"/>
      <c r="D1032" s="201" t="s">
        <v>156</v>
      </c>
      <c r="E1032" s="202" t="s">
        <v>1</v>
      </c>
      <c r="F1032" s="203" t="s">
        <v>246</v>
      </c>
      <c r="G1032" s="200"/>
      <c r="H1032" s="202" t="s">
        <v>1</v>
      </c>
      <c r="I1032" s="204"/>
      <c r="J1032" s="200"/>
      <c r="K1032" s="200"/>
      <c r="L1032" s="205"/>
      <c r="M1032" s="206"/>
      <c r="N1032" s="207"/>
      <c r="O1032" s="207"/>
      <c r="P1032" s="207"/>
      <c r="Q1032" s="207"/>
      <c r="R1032" s="207"/>
      <c r="S1032" s="207"/>
      <c r="T1032" s="208"/>
      <c r="AT1032" s="209" t="s">
        <v>156</v>
      </c>
      <c r="AU1032" s="209" t="s">
        <v>89</v>
      </c>
      <c r="AV1032" s="13" t="s">
        <v>87</v>
      </c>
      <c r="AW1032" s="13" t="s">
        <v>35</v>
      </c>
      <c r="AX1032" s="13" t="s">
        <v>79</v>
      </c>
      <c r="AY1032" s="209" t="s">
        <v>147</v>
      </c>
    </row>
    <row r="1033" spans="2:51" s="14" customFormat="1">
      <c r="B1033" s="210"/>
      <c r="C1033" s="211"/>
      <c r="D1033" s="201" t="s">
        <v>156</v>
      </c>
      <c r="E1033" s="212" t="s">
        <v>1</v>
      </c>
      <c r="F1033" s="213" t="s">
        <v>274</v>
      </c>
      <c r="G1033" s="211"/>
      <c r="H1033" s="214">
        <v>192</v>
      </c>
      <c r="I1033" s="215"/>
      <c r="J1033" s="211"/>
      <c r="K1033" s="211"/>
      <c r="L1033" s="216"/>
      <c r="M1033" s="217"/>
      <c r="N1033" s="218"/>
      <c r="O1033" s="218"/>
      <c r="P1033" s="218"/>
      <c r="Q1033" s="218"/>
      <c r="R1033" s="218"/>
      <c r="S1033" s="218"/>
      <c r="T1033" s="219"/>
      <c r="AT1033" s="220" t="s">
        <v>156</v>
      </c>
      <c r="AU1033" s="220" t="s">
        <v>89</v>
      </c>
      <c r="AV1033" s="14" t="s">
        <v>89</v>
      </c>
      <c r="AW1033" s="14" t="s">
        <v>35</v>
      </c>
      <c r="AX1033" s="14" t="s">
        <v>79</v>
      </c>
      <c r="AY1033" s="220" t="s">
        <v>147</v>
      </c>
    </row>
    <row r="1034" spans="2:51" s="14" customFormat="1">
      <c r="B1034" s="210"/>
      <c r="C1034" s="211"/>
      <c r="D1034" s="201" t="s">
        <v>156</v>
      </c>
      <c r="E1034" s="212" t="s">
        <v>1</v>
      </c>
      <c r="F1034" s="213" t="s">
        <v>275</v>
      </c>
      <c r="G1034" s="211"/>
      <c r="H1034" s="214">
        <v>-3.6230000000000002</v>
      </c>
      <c r="I1034" s="215"/>
      <c r="J1034" s="211"/>
      <c r="K1034" s="211"/>
      <c r="L1034" s="216"/>
      <c r="M1034" s="217"/>
      <c r="N1034" s="218"/>
      <c r="O1034" s="218"/>
      <c r="P1034" s="218"/>
      <c r="Q1034" s="218"/>
      <c r="R1034" s="218"/>
      <c r="S1034" s="218"/>
      <c r="T1034" s="219"/>
      <c r="AT1034" s="220" t="s">
        <v>156</v>
      </c>
      <c r="AU1034" s="220" t="s">
        <v>89</v>
      </c>
      <c r="AV1034" s="14" t="s">
        <v>89</v>
      </c>
      <c r="AW1034" s="14" t="s">
        <v>35</v>
      </c>
      <c r="AX1034" s="14" t="s">
        <v>79</v>
      </c>
      <c r="AY1034" s="220" t="s">
        <v>147</v>
      </c>
    </row>
    <row r="1035" spans="2:51" s="14" customFormat="1">
      <c r="B1035" s="210"/>
      <c r="C1035" s="211"/>
      <c r="D1035" s="201" t="s">
        <v>156</v>
      </c>
      <c r="E1035" s="212" t="s">
        <v>1</v>
      </c>
      <c r="F1035" s="213" t="s">
        <v>276</v>
      </c>
      <c r="G1035" s="211"/>
      <c r="H1035" s="214">
        <v>-11.712999999999999</v>
      </c>
      <c r="I1035" s="215"/>
      <c r="J1035" s="211"/>
      <c r="K1035" s="211"/>
      <c r="L1035" s="216"/>
      <c r="M1035" s="217"/>
      <c r="N1035" s="218"/>
      <c r="O1035" s="218"/>
      <c r="P1035" s="218"/>
      <c r="Q1035" s="218"/>
      <c r="R1035" s="218"/>
      <c r="S1035" s="218"/>
      <c r="T1035" s="219"/>
      <c r="AT1035" s="220" t="s">
        <v>156</v>
      </c>
      <c r="AU1035" s="220" t="s">
        <v>89</v>
      </c>
      <c r="AV1035" s="14" t="s">
        <v>89</v>
      </c>
      <c r="AW1035" s="14" t="s">
        <v>35</v>
      </c>
      <c r="AX1035" s="14" t="s">
        <v>79</v>
      </c>
      <c r="AY1035" s="220" t="s">
        <v>147</v>
      </c>
    </row>
    <row r="1036" spans="2:51" s="14" customFormat="1">
      <c r="B1036" s="210"/>
      <c r="C1036" s="211"/>
      <c r="D1036" s="201" t="s">
        <v>156</v>
      </c>
      <c r="E1036" s="212" t="s">
        <v>1</v>
      </c>
      <c r="F1036" s="213" t="s">
        <v>277</v>
      </c>
      <c r="G1036" s="211"/>
      <c r="H1036" s="214">
        <v>-11.813000000000001</v>
      </c>
      <c r="I1036" s="215"/>
      <c r="J1036" s="211"/>
      <c r="K1036" s="211"/>
      <c r="L1036" s="216"/>
      <c r="M1036" s="217"/>
      <c r="N1036" s="218"/>
      <c r="O1036" s="218"/>
      <c r="P1036" s="218"/>
      <c r="Q1036" s="218"/>
      <c r="R1036" s="218"/>
      <c r="S1036" s="218"/>
      <c r="T1036" s="219"/>
      <c r="AT1036" s="220" t="s">
        <v>156</v>
      </c>
      <c r="AU1036" s="220" t="s">
        <v>89</v>
      </c>
      <c r="AV1036" s="14" t="s">
        <v>89</v>
      </c>
      <c r="AW1036" s="14" t="s">
        <v>35</v>
      </c>
      <c r="AX1036" s="14" t="s">
        <v>79</v>
      </c>
      <c r="AY1036" s="220" t="s">
        <v>147</v>
      </c>
    </row>
    <row r="1037" spans="2:51" s="14" customFormat="1">
      <c r="B1037" s="210"/>
      <c r="C1037" s="211"/>
      <c r="D1037" s="201" t="s">
        <v>156</v>
      </c>
      <c r="E1037" s="212" t="s">
        <v>1</v>
      </c>
      <c r="F1037" s="213" t="s">
        <v>278</v>
      </c>
      <c r="G1037" s="211"/>
      <c r="H1037" s="214">
        <v>-4.3120000000000003</v>
      </c>
      <c r="I1037" s="215"/>
      <c r="J1037" s="211"/>
      <c r="K1037" s="211"/>
      <c r="L1037" s="216"/>
      <c r="M1037" s="217"/>
      <c r="N1037" s="218"/>
      <c r="O1037" s="218"/>
      <c r="P1037" s="218"/>
      <c r="Q1037" s="218"/>
      <c r="R1037" s="218"/>
      <c r="S1037" s="218"/>
      <c r="T1037" s="219"/>
      <c r="AT1037" s="220" t="s">
        <v>156</v>
      </c>
      <c r="AU1037" s="220" t="s">
        <v>89</v>
      </c>
      <c r="AV1037" s="14" t="s">
        <v>89</v>
      </c>
      <c r="AW1037" s="14" t="s">
        <v>35</v>
      </c>
      <c r="AX1037" s="14" t="s">
        <v>79</v>
      </c>
      <c r="AY1037" s="220" t="s">
        <v>147</v>
      </c>
    </row>
    <row r="1038" spans="2:51" s="16" customFormat="1">
      <c r="B1038" s="232"/>
      <c r="C1038" s="233"/>
      <c r="D1038" s="201" t="s">
        <v>156</v>
      </c>
      <c r="E1038" s="234" t="s">
        <v>1</v>
      </c>
      <c r="F1038" s="235" t="s">
        <v>244</v>
      </c>
      <c r="G1038" s="233"/>
      <c r="H1038" s="236">
        <v>160.53900000000002</v>
      </c>
      <c r="I1038" s="237"/>
      <c r="J1038" s="233"/>
      <c r="K1038" s="233"/>
      <c r="L1038" s="238"/>
      <c r="M1038" s="239"/>
      <c r="N1038" s="240"/>
      <c r="O1038" s="240"/>
      <c r="P1038" s="240"/>
      <c r="Q1038" s="240"/>
      <c r="R1038" s="240"/>
      <c r="S1038" s="240"/>
      <c r="T1038" s="241"/>
      <c r="AT1038" s="242" t="s">
        <v>156</v>
      </c>
      <c r="AU1038" s="242" t="s">
        <v>89</v>
      </c>
      <c r="AV1038" s="16" t="s">
        <v>176</v>
      </c>
      <c r="AW1038" s="16" t="s">
        <v>35</v>
      </c>
      <c r="AX1038" s="16" t="s">
        <v>79</v>
      </c>
      <c r="AY1038" s="242" t="s">
        <v>147</v>
      </c>
    </row>
    <row r="1039" spans="2:51" s="13" customFormat="1">
      <c r="B1039" s="199"/>
      <c r="C1039" s="200"/>
      <c r="D1039" s="201" t="s">
        <v>156</v>
      </c>
      <c r="E1039" s="202" t="s">
        <v>1</v>
      </c>
      <c r="F1039" s="203" t="s">
        <v>279</v>
      </c>
      <c r="G1039" s="200"/>
      <c r="H1039" s="202" t="s">
        <v>1</v>
      </c>
      <c r="I1039" s="204"/>
      <c r="J1039" s="200"/>
      <c r="K1039" s="200"/>
      <c r="L1039" s="205"/>
      <c r="M1039" s="206"/>
      <c r="N1039" s="207"/>
      <c r="O1039" s="207"/>
      <c r="P1039" s="207"/>
      <c r="Q1039" s="207"/>
      <c r="R1039" s="207"/>
      <c r="S1039" s="207"/>
      <c r="T1039" s="208"/>
      <c r="AT1039" s="209" t="s">
        <v>156</v>
      </c>
      <c r="AU1039" s="209" t="s">
        <v>89</v>
      </c>
      <c r="AV1039" s="13" t="s">
        <v>87</v>
      </c>
      <c r="AW1039" s="13" t="s">
        <v>35</v>
      </c>
      <c r="AX1039" s="13" t="s">
        <v>79</v>
      </c>
      <c r="AY1039" s="209" t="s">
        <v>147</v>
      </c>
    </row>
    <row r="1040" spans="2:51" s="13" customFormat="1">
      <c r="B1040" s="199"/>
      <c r="C1040" s="200"/>
      <c r="D1040" s="201" t="s">
        <v>156</v>
      </c>
      <c r="E1040" s="202" t="s">
        <v>1</v>
      </c>
      <c r="F1040" s="203" t="s">
        <v>280</v>
      </c>
      <c r="G1040" s="200"/>
      <c r="H1040" s="202" t="s">
        <v>1</v>
      </c>
      <c r="I1040" s="204"/>
      <c r="J1040" s="200"/>
      <c r="K1040" s="200"/>
      <c r="L1040" s="205"/>
      <c r="M1040" s="206"/>
      <c r="N1040" s="207"/>
      <c r="O1040" s="207"/>
      <c r="P1040" s="207"/>
      <c r="Q1040" s="207"/>
      <c r="R1040" s="207"/>
      <c r="S1040" s="207"/>
      <c r="T1040" s="208"/>
      <c r="AT1040" s="209" t="s">
        <v>156</v>
      </c>
      <c r="AU1040" s="209" t="s">
        <v>89</v>
      </c>
      <c r="AV1040" s="13" t="s">
        <v>87</v>
      </c>
      <c r="AW1040" s="13" t="s">
        <v>35</v>
      </c>
      <c r="AX1040" s="13" t="s">
        <v>79</v>
      </c>
      <c r="AY1040" s="209" t="s">
        <v>147</v>
      </c>
    </row>
    <row r="1041" spans="2:51" s="13" customFormat="1">
      <c r="B1041" s="199"/>
      <c r="C1041" s="200"/>
      <c r="D1041" s="201" t="s">
        <v>156</v>
      </c>
      <c r="E1041" s="202" t="s">
        <v>1</v>
      </c>
      <c r="F1041" s="203" t="s">
        <v>257</v>
      </c>
      <c r="G1041" s="200"/>
      <c r="H1041" s="202" t="s">
        <v>1</v>
      </c>
      <c r="I1041" s="204"/>
      <c r="J1041" s="200"/>
      <c r="K1041" s="200"/>
      <c r="L1041" s="205"/>
      <c r="M1041" s="206"/>
      <c r="N1041" s="207"/>
      <c r="O1041" s="207"/>
      <c r="P1041" s="207"/>
      <c r="Q1041" s="207"/>
      <c r="R1041" s="207"/>
      <c r="S1041" s="207"/>
      <c r="T1041" s="208"/>
      <c r="AT1041" s="209" t="s">
        <v>156</v>
      </c>
      <c r="AU1041" s="209" t="s">
        <v>89</v>
      </c>
      <c r="AV1041" s="13" t="s">
        <v>87</v>
      </c>
      <c r="AW1041" s="13" t="s">
        <v>35</v>
      </c>
      <c r="AX1041" s="13" t="s">
        <v>79</v>
      </c>
      <c r="AY1041" s="209" t="s">
        <v>147</v>
      </c>
    </row>
    <row r="1042" spans="2:51" s="14" customFormat="1">
      <c r="B1042" s="210"/>
      <c r="C1042" s="211"/>
      <c r="D1042" s="201" t="s">
        <v>156</v>
      </c>
      <c r="E1042" s="212" t="s">
        <v>1</v>
      </c>
      <c r="F1042" s="213" t="s">
        <v>281</v>
      </c>
      <c r="G1042" s="211"/>
      <c r="H1042" s="214">
        <v>47.27</v>
      </c>
      <c r="I1042" s="215"/>
      <c r="J1042" s="211"/>
      <c r="K1042" s="211"/>
      <c r="L1042" s="216"/>
      <c r="M1042" s="217"/>
      <c r="N1042" s="218"/>
      <c r="O1042" s="218"/>
      <c r="P1042" s="218"/>
      <c r="Q1042" s="218"/>
      <c r="R1042" s="218"/>
      <c r="S1042" s="218"/>
      <c r="T1042" s="219"/>
      <c r="AT1042" s="220" t="s">
        <v>156</v>
      </c>
      <c r="AU1042" s="220" t="s">
        <v>89</v>
      </c>
      <c r="AV1042" s="14" t="s">
        <v>89</v>
      </c>
      <c r="AW1042" s="14" t="s">
        <v>35</v>
      </c>
      <c r="AX1042" s="14" t="s">
        <v>79</v>
      </c>
      <c r="AY1042" s="220" t="s">
        <v>147</v>
      </c>
    </row>
    <row r="1043" spans="2:51" s="16" customFormat="1">
      <c r="B1043" s="232"/>
      <c r="C1043" s="233"/>
      <c r="D1043" s="201" t="s">
        <v>156</v>
      </c>
      <c r="E1043" s="234" t="s">
        <v>1</v>
      </c>
      <c r="F1043" s="235" t="s">
        <v>244</v>
      </c>
      <c r="G1043" s="233"/>
      <c r="H1043" s="236">
        <v>47.27</v>
      </c>
      <c r="I1043" s="237"/>
      <c r="J1043" s="233"/>
      <c r="K1043" s="233"/>
      <c r="L1043" s="238"/>
      <c r="M1043" s="239"/>
      <c r="N1043" s="240"/>
      <c r="O1043" s="240"/>
      <c r="P1043" s="240"/>
      <c r="Q1043" s="240"/>
      <c r="R1043" s="240"/>
      <c r="S1043" s="240"/>
      <c r="T1043" s="241"/>
      <c r="AT1043" s="242" t="s">
        <v>156</v>
      </c>
      <c r="AU1043" s="242" t="s">
        <v>89</v>
      </c>
      <c r="AV1043" s="16" t="s">
        <v>176</v>
      </c>
      <c r="AW1043" s="16" t="s">
        <v>35</v>
      </c>
      <c r="AX1043" s="16" t="s">
        <v>79</v>
      </c>
      <c r="AY1043" s="242" t="s">
        <v>147</v>
      </c>
    </row>
    <row r="1044" spans="2:51" s="13" customFormat="1">
      <c r="B1044" s="199"/>
      <c r="C1044" s="200"/>
      <c r="D1044" s="201" t="s">
        <v>156</v>
      </c>
      <c r="E1044" s="202" t="s">
        <v>1</v>
      </c>
      <c r="F1044" s="203" t="s">
        <v>162</v>
      </c>
      <c r="G1044" s="200"/>
      <c r="H1044" s="202" t="s">
        <v>1</v>
      </c>
      <c r="I1044" s="204"/>
      <c r="J1044" s="200"/>
      <c r="K1044" s="200"/>
      <c r="L1044" s="205"/>
      <c r="M1044" s="206"/>
      <c r="N1044" s="207"/>
      <c r="O1044" s="207"/>
      <c r="P1044" s="207"/>
      <c r="Q1044" s="207"/>
      <c r="R1044" s="207"/>
      <c r="S1044" s="207"/>
      <c r="T1044" s="208"/>
      <c r="AT1044" s="209" t="s">
        <v>156</v>
      </c>
      <c r="AU1044" s="209" t="s">
        <v>89</v>
      </c>
      <c r="AV1044" s="13" t="s">
        <v>87</v>
      </c>
      <c r="AW1044" s="13" t="s">
        <v>35</v>
      </c>
      <c r="AX1044" s="13" t="s">
        <v>79</v>
      </c>
      <c r="AY1044" s="209" t="s">
        <v>147</v>
      </c>
    </row>
    <row r="1045" spans="2:51" s="13" customFormat="1">
      <c r="B1045" s="199"/>
      <c r="C1045" s="200"/>
      <c r="D1045" s="201" t="s">
        <v>156</v>
      </c>
      <c r="E1045" s="202" t="s">
        <v>1</v>
      </c>
      <c r="F1045" s="203" t="s">
        <v>257</v>
      </c>
      <c r="G1045" s="200"/>
      <c r="H1045" s="202" t="s">
        <v>1</v>
      </c>
      <c r="I1045" s="204"/>
      <c r="J1045" s="200"/>
      <c r="K1045" s="200"/>
      <c r="L1045" s="205"/>
      <c r="M1045" s="206"/>
      <c r="N1045" s="207"/>
      <c r="O1045" s="207"/>
      <c r="P1045" s="207"/>
      <c r="Q1045" s="207"/>
      <c r="R1045" s="207"/>
      <c r="S1045" s="207"/>
      <c r="T1045" s="208"/>
      <c r="AT1045" s="209" t="s">
        <v>156</v>
      </c>
      <c r="AU1045" s="209" t="s">
        <v>89</v>
      </c>
      <c r="AV1045" s="13" t="s">
        <v>87</v>
      </c>
      <c r="AW1045" s="13" t="s">
        <v>35</v>
      </c>
      <c r="AX1045" s="13" t="s">
        <v>79</v>
      </c>
      <c r="AY1045" s="209" t="s">
        <v>147</v>
      </c>
    </row>
    <row r="1046" spans="2:51" s="14" customFormat="1">
      <c r="B1046" s="210"/>
      <c r="C1046" s="211"/>
      <c r="D1046" s="201" t="s">
        <v>156</v>
      </c>
      <c r="E1046" s="212" t="s">
        <v>1</v>
      </c>
      <c r="F1046" s="213" t="s">
        <v>282</v>
      </c>
      <c r="G1046" s="211"/>
      <c r="H1046" s="214">
        <v>54.7</v>
      </c>
      <c r="I1046" s="215"/>
      <c r="J1046" s="211"/>
      <c r="K1046" s="211"/>
      <c r="L1046" s="216"/>
      <c r="M1046" s="217"/>
      <c r="N1046" s="218"/>
      <c r="O1046" s="218"/>
      <c r="P1046" s="218"/>
      <c r="Q1046" s="218"/>
      <c r="R1046" s="218"/>
      <c r="S1046" s="218"/>
      <c r="T1046" s="219"/>
      <c r="AT1046" s="220" t="s">
        <v>156</v>
      </c>
      <c r="AU1046" s="220" t="s">
        <v>89</v>
      </c>
      <c r="AV1046" s="14" t="s">
        <v>89</v>
      </c>
      <c r="AW1046" s="14" t="s">
        <v>35</v>
      </c>
      <c r="AX1046" s="14" t="s">
        <v>79</v>
      </c>
      <c r="AY1046" s="220" t="s">
        <v>147</v>
      </c>
    </row>
    <row r="1047" spans="2:51" s="14" customFormat="1">
      <c r="B1047" s="210"/>
      <c r="C1047" s="211"/>
      <c r="D1047" s="201" t="s">
        <v>156</v>
      </c>
      <c r="E1047" s="212" t="s">
        <v>1</v>
      </c>
      <c r="F1047" s="213" t="s">
        <v>283</v>
      </c>
      <c r="G1047" s="211"/>
      <c r="H1047" s="214">
        <v>-1.9550000000000001</v>
      </c>
      <c r="I1047" s="215"/>
      <c r="J1047" s="211"/>
      <c r="K1047" s="211"/>
      <c r="L1047" s="216"/>
      <c r="M1047" s="217"/>
      <c r="N1047" s="218"/>
      <c r="O1047" s="218"/>
      <c r="P1047" s="218"/>
      <c r="Q1047" s="218"/>
      <c r="R1047" s="218"/>
      <c r="S1047" s="218"/>
      <c r="T1047" s="219"/>
      <c r="AT1047" s="220" t="s">
        <v>156</v>
      </c>
      <c r="AU1047" s="220" t="s">
        <v>89</v>
      </c>
      <c r="AV1047" s="14" t="s">
        <v>89</v>
      </c>
      <c r="AW1047" s="14" t="s">
        <v>35</v>
      </c>
      <c r="AX1047" s="14" t="s">
        <v>79</v>
      </c>
      <c r="AY1047" s="220" t="s">
        <v>147</v>
      </c>
    </row>
    <row r="1048" spans="2:51" s="14" customFormat="1">
      <c r="B1048" s="210"/>
      <c r="C1048" s="211"/>
      <c r="D1048" s="201" t="s">
        <v>156</v>
      </c>
      <c r="E1048" s="212" t="s">
        <v>1</v>
      </c>
      <c r="F1048" s="213" t="s">
        <v>284</v>
      </c>
      <c r="G1048" s="211"/>
      <c r="H1048" s="214">
        <v>-2.7949999999999999</v>
      </c>
      <c r="I1048" s="215"/>
      <c r="J1048" s="211"/>
      <c r="K1048" s="211"/>
      <c r="L1048" s="216"/>
      <c r="M1048" s="217"/>
      <c r="N1048" s="218"/>
      <c r="O1048" s="218"/>
      <c r="P1048" s="218"/>
      <c r="Q1048" s="218"/>
      <c r="R1048" s="218"/>
      <c r="S1048" s="218"/>
      <c r="T1048" s="219"/>
      <c r="AT1048" s="220" t="s">
        <v>156</v>
      </c>
      <c r="AU1048" s="220" t="s">
        <v>89</v>
      </c>
      <c r="AV1048" s="14" t="s">
        <v>89</v>
      </c>
      <c r="AW1048" s="14" t="s">
        <v>35</v>
      </c>
      <c r="AX1048" s="14" t="s">
        <v>79</v>
      </c>
      <c r="AY1048" s="220" t="s">
        <v>147</v>
      </c>
    </row>
    <row r="1049" spans="2:51" s="14" customFormat="1">
      <c r="B1049" s="210"/>
      <c r="C1049" s="211"/>
      <c r="D1049" s="201" t="s">
        <v>156</v>
      </c>
      <c r="E1049" s="212" t="s">
        <v>1</v>
      </c>
      <c r="F1049" s="213" t="s">
        <v>285</v>
      </c>
      <c r="G1049" s="211"/>
      <c r="H1049" s="214">
        <v>-2.1</v>
      </c>
      <c r="I1049" s="215"/>
      <c r="J1049" s="211"/>
      <c r="K1049" s="211"/>
      <c r="L1049" s="216"/>
      <c r="M1049" s="217"/>
      <c r="N1049" s="218"/>
      <c r="O1049" s="218"/>
      <c r="P1049" s="218"/>
      <c r="Q1049" s="218"/>
      <c r="R1049" s="218"/>
      <c r="S1049" s="218"/>
      <c r="T1049" s="219"/>
      <c r="AT1049" s="220" t="s">
        <v>156</v>
      </c>
      <c r="AU1049" s="220" t="s">
        <v>89</v>
      </c>
      <c r="AV1049" s="14" t="s">
        <v>89</v>
      </c>
      <c r="AW1049" s="14" t="s">
        <v>35</v>
      </c>
      <c r="AX1049" s="14" t="s">
        <v>79</v>
      </c>
      <c r="AY1049" s="220" t="s">
        <v>147</v>
      </c>
    </row>
    <row r="1050" spans="2:51" s="16" customFormat="1">
      <c r="B1050" s="232"/>
      <c r="C1050" s="233"/>
      <c r="D1050" s="201" t="s">
        <v>156</v>
      </c>
      <c r="E1050" s="234" t="s">
        <v>1</v>
      </c>
      <c r="F1050" s="235" t="s">
        <v>244</v>
      </c>
      <c r="G1050" s="233"/>
      <c r="H1050" s="236">
        <v>47.85</v>
      </c>
      <c r="I1050" s="237"/>
      <c r="J1050" s="233"/>
      <c r="K1050" s="233"/>
      <c r="L1050" s="238"/>
      <c r="M1050" s="239"/>
      <c r="N1050" s="240"/>
      <c r="O1050" s="240"/>
      <c r="P1050" s="240"/>
      <c r="Q1050" s="240"/>
      <c r="R1050" s="240"/>
      <c r="S1050" s="240"/>
      <c r="T1050" s="241"/>
      <c r="AT1050" s="242" t="s">
        <v>156</v>
      </c>
      <c r="AU1050" s="242" t="s">
        <v>89</v>
      </c>
      <c r="AV1050" s="16" t="s">
        <v>176</v>
      </c>
      <c r="AW1050" s="16" t="s">
        <v>35</v>
      </c>
      <c r="AX1050" s="16" t="s">
        <v>79</v>
      </c>
      <c r="AY1050" s="242" t="s">
        <v>147</v>
      </c>
    </row>
    <row r="1051" spans="2:51" s="13" customFormat="1">
      <c r="B1051" s="199"/>
      <c r="C1051" s="200"/>
      <c r="D1051" s="201" t="s">
        <v>156</v>
      </c>
      <c r="E1051" s="202" t="s">
        <v>1</v>
      </c>
      <c r="F1051" s="203" t="s">
        <v>164</v>
      </c>
      <c r="G1051" s="200"/>
      <c r="H1051" s="202" t="s">
        <v>1</v>
      </c>
      <c r="I1051" s="204"/>
      <c r="J1051" s="200"/>
      <c r="K1051" s="200"/>
      <c r="L1051" s="205"/>
      <c r="M1051" s="206"/>
      <c r="N1051" s="207"/>
      <c r="O1051" s="207"/>
      <c r="P1051" s="207"/>
      <c r="Q1051" s="207"/>
      <c r="R1051" s="207"/>
      <c r="S1051" s="207"/>
      <c r="T1051" s="208"/>
      <c r="AT1051" s="209" t="s">
        <v>156</v>
      </c>
      <c r="AU1051" s="209" t="s">
        <v>89</v>
      </c>
      <c r="AV1051" s="13" t="s">
        <v>87</v>
      </c>
      <c r="AW1051" s="13" t="s">
        <v>35</v>
      </c>
      <c r="AX1051" s="13" t="s">
        <v>79</v>
      </c>
      <c r="AY1051" s="209" t="s">
        <v>147</v>
      </c>
    </row>
    <row r="1052" spans="2:51" s="13" customFormat="1">
      <c r="B1052" s="199"/>
      <c r="C1052" s="200"/>
      <c r="D1052" s="201" t="s">
        <v>156</v>
      </c>
      <c r="E1052" s="202" t="s">
        <v>1</v>
      </c>
      <c r="F1052" s="203" t="s">
        <v>257</v>
      </c>
      <c r="G1052" s="200"/>
      <c r="H1052" s="202" t="s">
        <v>1</v>
      </c>
      <c r="I1052" s="204"/>
      <c r="J1052" s="200"/>
      <c r="K1052" s="200"/>
      <c r="L1052" s="205"/>
      <c r="M1052" s="206"/>
      <c r="N1052" s="207"/>
      <c r="O1052" s="207"/>
      <c r="P1052" s="207"/>
      <c r="Q1052" s="207"/>
      <c r="R1052" s="207"/>
      <c r="S1052" s="207"/>
      <c r="T1052" s="208"/>
      <c r="AT1052" s="209" t="s">
        <v>156</v>
      </c>
      <c r="AU1052" s="209" t="s">
        <v>89</v>
      </c>
      <c r="AV1052" s="13" t="s">
        <v>87</v>
      </c>
      <c r="AW1052" s="13" t="s">
        <v>35</v>
      </c>
      <c r="AX1052" s="13" t="s">
        <v>79</v>
      </c>
      <c r="AY1052" s="209" t="s">
        <v>147</v>
      </c>
    </row>
    <row r="1053" spans="2:51" s="14" customFormat="1">
      <c r="B1053" s="210"/>
      <c r="C1053" s="211"/>
      <c r="D1053" s="201" t="s">
        <v>156</v>
      </c>
      <c r="E1053" s="212" t="s">
        <v>1</v>
      </c>
      <c r="F1053" s="213" t="s">
        <v>286</v>
      </c>
      <c r="G1053" s="211"/>
      <c r="H1053" s="214">
        <v>54</v>
      </c>
      <c r="I1053" s="215"/>
      <c r="J1053" s="211"/>
      <c r="K1053" s="211"/>
      <c r="L1053" s="216"/>
      <c r="M1053" s="217"/>
      <c r="N1053" s="218"/>
      <c r="O1053" s="218"/>
      <c r="P1053" s="218"/>
      <c r="Q1053" s="218"/>
      <c r="R1053" s="218"/>
      <c r="S1053" s="218"/>
      <c r="T1053" s="219"/>
      <c r="AT1053" s="220" t="s">
        <v>156</v>
      </c>
      <c r="AU1053" s="220" t="s">
        <v>89</v>
      </c>
      <c r="AV1053" s="14" t="s">
        <v>89</v>
      </c>
      <c r="AW1053" s="14" t="s">
        <v>35</v>
      </c>
      <c r="AX1053" s="14" t="s">
        <v>79</v>
      </c>
      <c r="AY1053" s="220" t="s">
        <v>147</v>
      </c>
    </row>
    <row r="1054" spans="2:51" s="14" customFormat="1">
      <c r="B1054" s="210"/>
      <c r="C1054" s="211"/>
      <c r="D1054" s="201" t="s">
        <v>156</v>
      </c>
      <c r="E1054" s="212" t="s">
        <v>1</v>
      </c>
      <c r="F1054" s="213" t="s">
        <v>287</v>
      </c>
      <c r="G1054" s="211"/>
      <c r="H1054" s="214">
        <v>-2.2349999999999999</v>
      </c>
      <c r="I1054" s="215"/>
      <c r="J1054" s="211"/>
      <c r="K1054" s="211"/>
      <c r="L1054" s="216"/>
      <c r="M1054" s="217"/>
      <c r="N1054" s="218"/>
      <c r="O1054" s="218"/>
      <c r="P1054" s="218"/>
      <c r="Q1054" s="218"/>
      <c r="R1054" s="218"/>
      <c r="S1054" s="218"/>
      <c r="T1054" s="219"/>
      <c r="AT1054" s="220" t="s">
        <v>156</v>
      </c>
      <c r="AU1054" s="220" t="s">
        <v>89</v>
      </c>
      <c r="AV1054" s="14" t="s">
        <v>89</v>
      </c>
      <c r="AW1054" s="14" t="s">
        <v>35</v>
      </c>
      <c r="AX1054" s="14" t="s">
        <v>79</v>
      </c>
      <c r="AY1054" s="220" t="s">
        <v>147</v>
      </c>
    </row>
    <row r="1055" spans="2:51" s="14" customFormat="1">
      <c r="B1055" s="210"/>
      <c r="C1055" s="211"/>
      <c r="D1055" s="201" t="s">
        <v>156</v>
      </c>
      <c r="E1055" s="212" t="s">
        <v>1</v>
      </c>
      <c r="F1055" s="213" t="s">
        <v>288</v>
      </c>
      <c r="G1055" s="211"/>
      <c r="H1055" s="214">
        <v>-1.952</v>
      </c>
      <c r="I1055" s="215"/>
      <c r="J1055" s="211"/>
      <c r="K1055" s="211"/>
      <c r="L1055" s="216"/>
      <c r="M1055" s="217"/>
      <c r="N1055" s="218"/>
      <c r="O1055" s="218"/>
      <c r="P1055" s="218"/>
      <c r="Q1055" s="218"/>
      <c r="R1055" s="218"/>
      <c r="S1055" s="218"/>
      <c r="T1055" s="219"/>
      <c r="AT1055" s="220" t="s">
        <v>156</v>
      </c>
      <c r="AU1055" s="220" t="s">
        <v>89</v>
      </c>
      <c r="AV1055" s="14" t="s">
        <v>89</v>
      </c>
      <c r="AW1055" s="14" t="s">
        <v>35</v>
      </c>
      <c r="AX1055" s="14" t="s">
        <v>79</v>
      </c>
      <c r="AY1055" s="220" t="s">
        <v>147</v>
      </c>
    </row>
    <row r="1056" spans="2:51" s="14" customFormat="1">
      <c r="B1056" s="210"/>
      <c r="C1056" s="211"/>
      <c r="D1056" s="201" t="s">
        <v>156</v>
      </c>
      <c r="E1056" s="212" t="s">
        <v>1</v>
      </c>
      <c r="F1056" s="213" t="s">
        <v>289</v>
      </c>
      <c r="G1056" s="211"/>
      <c r="H1056" s="214">
        <v>-2.161</v>
      </c>
      <c r="I1056" s="215"/>
      <c r="J1056" s="211"/>
      <c r="K1056" s="211"/>
      <c r="L1056" s="216"/>
      <c r="M1056" s="217"/>
      <c r="N1056" s="218"/>
      <c r="O1056" s="218"/>
      <c r="P1056" s="218"/>
      <c r="Q1056" s="218"/>
      <c r="R1056" s="218"/>
      <c r="S1056" s="218"/>
      <c r="T1056" s="219"/>
      <c r="AT1056" s="220" t="s">
        <v>156</v>
      </c>
      <c r="AU1056" s="220" t="s">
        <v>89</v>
      </c>
      <c r="AV1056" s="14" t="s">
        <v>89</v>
      </c>
      <c r="AW1056" s="14" t="s">
        <v>35</v>
      </c>
      <c r="AX1056" s="14" t="s">
        <v>79</v>
      </c>
      <c r="AY1056" s="220" t="s">
        <v>147</v>
      </c>
    </row>
    <row r="1057" spans="1:65" s="14" customFormat="1">
      <c r="B1057" s="210"/>
      <c r="C1057" s="211"/>
      <c r="D1057" s="201" t="s">
        <v>156</v>
      </c>
      <c r="E1057" s="212" t="s">
        <v>1</v>
      </c>
      <c r="F1057" s="213" t="s">
        <v>290</v>
      </c>
      <c r="G1057" s="211"/>
      <c r="H1057" s="214">
        <v>-1.05</v>
      </c>
      <c r="I1057" s="215"/>
      <c r="J1057" s="211"/>
      <c r="K1057" s="211"/>
      <c r="L1057" s="216"/>
      <c r="M1057" s="217"/>
      <c r="N1057" s="218"/>
      <c r="O1057" s="218"/>
      <c r="P1057" s="218"/>
      <c r="Q1057" s="218"/>
      <c r="R1057" s="218"/>
      <c r="S1057" s="218"/>
      <c r="T1057" s="219"/>
      <c r="AT1057" s="220" t="s">
        <v>156</v>
      </c>
      <c r="AU1057" s="220" t="s">
        <v>89</v>
      </c>
      <c r="AV1057" s="14" t="s">
        <v>89</v>
      </c>
      <c r="AW1057" s="14" t="s">
        <v>35</v>
      </c>
      <c r="AX1057" s="14" t="s">
        <v>79</v>
      </c>
      <c r="AY1057" s="220" t="s">
        <v>147</v>
      </c>
    </row>
    <row r="1058" spans="1:65" s="14" customFormat="1">
      <c r="B1058" s="210"/>
      <c r="C1058" s="211"/>
      <c r="D1058" s="201" t="s">
        <v>156</v>
      </c>
      <c r="E1058" s="212" t="s">
        <v>1</v>
      </c>
      <c r="F1058" s="213" t="s">
        <v>291</v>
      </c>
      <c r="G1058" s="211"/>
      <c r="H1058" s="214">
        <v>-1.194</v>
      </c>
      <c r="I1058" s="215"/>
      <c r="J1058" s="211"/>
      <c r="K1058" s="211"/>
      <c r="L1058" s="216"/>
      <c r="M1058" s="217"/>
      <c r="N1058" s="218"/>
      <c r="O1058" s="218"/>
      <c r="P1058" s="218"/>
      <c r="Q1058" s="218"/>
      <c r="R1058" s="218"/>
      <c r="S1058" s="218"/>
      <c r="T1058" s="219"/>
      <c r="AT1058" s="220" t="s">
        <v>156</v>
      </c>
      <c r="AU1058" s="220" t="s">
        <v>89</v>
      </c>
      <c r="AV1058" s="14" t="s">
        <v>89</v>
      </c>
      <c r="AW1058" s="14" t="s">
        <v>35</v>
      </c>
      <c r="AX1058" s="14" t="s">
        <v>79</v>
      </c>
      <c r="AY1058" s="220" t="s">
        <v>147</v>
      </c>
    </row>
    <row r="1059" spans="1:65" s="14" customFormat="1">
      <c r="B1059" s="210"/>
      <c r="C1059" s="211"/>
      <c r="D1059" s="201" t="s">
        <v>156</v>
      </c>
      <c r="E1059" s="212" t="s">
        <v>1</v>
      </c>
      <c r="F1059" s="213" t="s">
        <v>292</v>
      </c>
      <c r="G1059" s="211"/>
      <c r="H1059" s="214">
        <v>-2.226</v>
      </c>
      <c r="I1059" s="215"/>
      <c r="J1059" s="211"/>
      <c r="K1059" s="211"/>
      <c r="L1059" s="216"/>
      <c r="M1059" s="217"/>
      <c r="N1059" s="218"/>
      <c r="O1059" s="218"/>
      <c r="P1059" s="218"/>
      <c r="Q1059" s="218"/>
      <c r="R1059" s="218"/>
      <c r="S1059" s="218"/>
      <c r="T1059" s="219"/>
      <c r="AT1059" s="220" t="s">
        <v>156</v>
      </c>
      <c r="AU1059" s="220" t="s">
        <v>89</v>
      </c>
      <c r="AV1059" s="14" t="s">
        <v>89</v>
      </c>
      <c r="AW1059" s="14" t="s">
        <v>35</v>
      </c>
      <c r="AX1059" s="14" t="s">
        <v>79</v>
      </c>
      <c r="AY1059" s="220" t="s">
        <v>147</v>
      </c>
    </row>
    <row r="1060" spans="1:65" s="15" customFormat="1">
      <c r="B1060" s="221"/>
      <c r="C1060" s="222"/>
      <c r="D1060" s="201" t="s">
        <v>156</v>
      </c>
      <c r="E1060" s="223" t="s">
        <v>1</v>
      </c>
      <c r="F1060" s="224" t="s">
        <v>166</v>
      </c>
      <c r="G1060" s="222"/>
      <c r="H1060" s="225">
        <v>491.8119999999999</v>
      </c>
      <c r="I1060" s="226"/>
      <c r="J1060" s="222"/>
      <c r="K1060" s="222"/>
      <c r="L1060" s="227"/>
      <c r="M1060" s="228"/>
      <c r="N1060" s="229"/>
      <c r="O1060" s="229"/>
      <c r="P1060" s="229"/>
      <c r="Q1060" s="229"/>
      <c r="R1060" s="229"/>
      <c r="S1060" s="229"/>
      <c r="T1060" s="230"/>
      <c r="AT1060" s="231" t="s">
        <v>156</v>
      </c>
      <c r="AU1060" s="231" t="s">
        <v>89</v>
      </c>
      <c r="AV1060" s="15" t="s">
        <v>154</v>
      </c>
      <c r="AW1060" s="15" t="s">
        <v>35</v>
      </c>
      <c r="AX1060" s="15" t="s">
        <v>87</v>
      </c>
      <c r="AY1060" s="231" t="s">
        <v>147</v>
      </c>
    </row>
    <row r="1061" spans="1:65" s="2" customFormat="1" ht="33" customHeight="1">
      <c r="A1061" s="34"/>
      <c r="B1061" s="35"/>
      <c r="C1061" s="186" t="s">
        <v>574</v>
      </c>
      <c r="D1061" s="186" t="s">
        <v>149</v>
      </c>
      <c r="E1061" s="187" t="s">
        <v>575</v>
      </c>
      <c r="F1061" s="188" t="s">
        <v>576</v>
      </c>
      <c r="G1061" s="189" t="s">
        <v>152</v>
      </c>
      <c r="H1061" s="190">
        <v>47.27</v>
      </c>
      <c r="I1061" s="191"/>
      <c r="J1061" s="192">
        <f>ROUND(I1061*H1061,2)</f>
        <v>0</v>
      </c>
      <c r="K1061" s="188" t="s">
        <v>153</v>
      </c>
      <c r="L1061" s="39"/>
      <c r="M1061" s="193" t="s">
        <v>1</v>
      </c>
      <c r="N1061" s="194" t="s">
        <v>44</v>
      </c>
      <c r="O1061" s="71"/>
      <c r="P1061" s="195">
        <f>O1061*H1061</f>
        <v>0</v>
      </c>
      <c r="Q1061" s="195">
        <v>0</v>
      </c>
      <c r="R1061" s="195">
        <f>Q1061*H1061</f>
        <v>0</v>
      </c>
      <c r="S1061" s="195">
        <v>0</v>
      </c>
      <c r="T1061" s="196">
        <f>S1061*H1061</f>
        <v>0</v>
      </c>
      <c r="U1061" s="34"/>
      <c r="V1061" s="34"/>
      <c r="W1061" s="34"/>
      <c r="X1061" s="34"/>
      <c r="Y1061" s="34"/>
      <c r="Z1061" s="34"/>
      <c r="AA1061" s="34"/>
      <c r="AB1061" s="34"/>
      <c r="AC1061" s="34"/>
      <c r="AD1061" s="34"/>
      <c r="AE1061" s="34"/>
      <c r="AR1061" s="197" t="s">
        <v>154</v>
      </c>
      <c r="AT1061" s="197" t="s">
        <v>149</v>
      </c>
      <c r="AU1061" s="197" t="s">
        <v>89</v>
      </c>
      <c r="AY1061" s="18" t="s">
        <v>147</v>
      </c>
      <c r="BE1061" s="198">
        <f>IF(N1061="základní",J1061,0)</f>
        <v>0</v>
      </c>
      <c r="BF1061" s="198">
        <f>IF(N1061="snížená",J1061,0)</f>
        <v>0</v>
      </c>
      <c r="BG1061" s="198">
        <f>IF(N1061="zákl. přenesená",J1061,0)</f>
        <v>0</v>
      </c>
      <c r="BH1061" s="198">
        <f>IF(N1061="sníž. přenesená",J1061,0)</f>
        <v>0</v>
      </c>
      <c r="BI1061" s="198">
        <f>IF(N1061="nulová",J1061,0)</f>
        <v>0</v>
      </c>
      <c r="BJ1061" s="18" t="s">
        <v>87</v>
      </c>
      <c r="BK1061" s="198">
        <f>ROUND(I1061*H1061,2)</f>
        <v>0</v>
      </c>
      <c r="BL1061" s="18" t="s">
        <v>154</v>
      </c>
      <c r="BM1061" s="197" t="s">
        <v>577</v>
      </c>
    </row>
    <row r="1062" spans="1:65" s="13" customFormat="1">
      <c r="B1062" s="199"/>
      <c r="C1062" s="200"/>
      <c r="D1062" s="201" t="s">
        <v>156</v>
      </c>
      <c r="E1062" s="202" t="s">
        <v>1</v>
      </c>
      <c r="F1062" s="203" t="s">
        <v>280</v>
      </c>
      <c r="G1062" s="200"/>
      <c r="H1062" s="202" t="s">
        <v>1</v>
      </c>
      <c r="I1062" s="204"/>
      <c r="J1062" s="200"/>
      <c r="K1062" s="200"/>
      <c r="L1062" s="205"/>
      <c r="M1062" s="206"/>
      <c r="N1062" s="207"/>
      <c r="O1062" s="207"/>
      <c r="P1062" s="207"/>
      <c r="Q1062" s="207"/>
      <c r="R1062" s="207"/>
      <c r="S1062" s="207"/>
      <c r="T1062" s="208"/>
      <c r="AT1062" s="209" t="s">
        <v>156</v>
      </c>
      <c r="AU1062" s="209" t="s">
        <v>89</v>
      </c>
      <c r="AV1062" s="13" t="s">
        <v>87</v>
      </c>
      <c r="AW1062" s="13" t="s">
        <v>35</v>
      </c>
      <c r="AX1062" s="13" t="s">
        <v>79</v>
      </c>
      <c r="AY1062" s="209" t="s">
        <v>147</v>
      </c>
    </row>
    <row r="1063" spans="1:65" s="13" customFormat="1">
      <c r="B1063" s="199"/>
      <c r="C1063" s="200"/>
      <c r="D1063" s="201" t="s">
        <v>156</v>
      </c>
      <c r="E1063" s="202" t="s">
        <v>1</v>
      </c>
      <c r="F1063" s="203" t="s">
        <v>257</v>
      </c>
      <c r="G1063" s="200"/>
      <c r="H1063" s="202" t="s">
        <v>1</v>
      </c>
      <c r="I1063" s="204"/>
      <c r="J1063" s="200"/>
      <c r="K1063" s="200"/>
      <c r="L1063" s="205"/>
      <c r="M1063" s="206"/>
      <c r="N1063" s="207"/>
      <c r="O1063" s="207"/>
      <c r="P1063" s="207"/>
      <c r="Q1063" s="207"/>
      <c r="R1063" s="207"/>
      <c r="S1063" s="207"/>
      <c r="T1063" s="208"/>
      <c r="AT1063" s="209" t="s">
        <v>156</v>
      </c>
      <c r="AU1063" s="209" t="s">
        <v>89</v>
      </c>
      <c r="AV1063" s="13" t="s">
        <v>87</v>
      </c>
      <c r="AW1063" s="13" t="s">
        <v>35</v>
      </c>
      <c r="AX1063" s="13" t="s">
        <v>79</v>
      </c>
      <c r="AY1063" s="209" t="s">
        <v>147</v>
      </c>
    </row>
    <row r="1064" spans="1:65" s="14" customFormat="1">
      <c r="B1064" s="210"/>
      <c r="C1064" s="211"/>
      <c r="D1064" s="201" t="s">
        <v>156</v>
      </c>
      <c r="E1064" s="212" t="s">
        <v>1</v>
      </c>
      <c r="F1064" s="213" t="s">
        <v>281</v>
      </c>
      <c r="G1064" s="211"/>
      <c r="H1064" s="214">
        <v>47.27</v>
      </c>
      <c r="I1064" s="215"/>
      <c r="J1064" s="211"/>
      <c r="K1064" s="211"/>
      <c r="L1064" s="216"/>
      <c r="M1064" s="217"/>
      <c r="N1064" s="218"/>
      <c r="O1064" s="218"/>
      <c r="P1064" s="218"/>
      <c r="Q1064" s="218"/>
      <c r="R1064" s="218"/>
      <c r="S1064" s="218"/>
      <c r="T1064" s="219"/>
      <c r="AT1064" s="220" t="s">
        <v>156</v>
      </c>
      <c r="AU1064" s="220" t="s">
        <v>89</v>
      </c>
      <c r="AV1064" s="14" t="s">
        <v>89</v>
      </c>
      <c r="AW1064" s="14" t="s">
        <v>35</v>
      </c>
      <c r="AX1064" s="14" t="s">
        <v>79</v>
      </c>
      <c r="AY1064" s="220" t="s">
        <v>147</v>
      </c>
    </row>
    <row r="1065" spans="1:65" s="15" customFormat="1">
      <c r="B1065" s="221"/>
      <c r="C1065" s="222"/>
      <c r="D1065" s="201" t="s">
        <v>156</v>
      </c>
      <c r="E1065" s="223" t="s">
        <v>1</v>
      </c>
      <c r="F1065" s="224" t="s">
        <v>166</v>
      </c>
      <c r="G1065" s="222"/>
      <c r="H1065" s="225">
        <v>47.27</v>
      </c>
      <c r="I1065" s="226"/>
      <c r="J1065" s="222"/>
      <c r="K1065" s="222"/>
      <c r="L1065" s="227"/>
      <c r="M1065" s="228"/>
      <c r="N1065" s="229"/>
      <c r="O1065" s="229"/>
      <c r="P1065" s="229"/>
      <c r="Q1065" s="229"/>
      <c r="R1065" s="229"/>
      <c r="S1065" s="229"/>
      <c r="T1065" s="230"/>
      <c r="AT1065" s="231" t="s">
        <v>156</v>
      </c>
      <c r="AU1065" s="231" t="s">
        <v>89</v>
      </c>
      <c r="AV1065" s="15" t="s">
        <v>154</v>
      </c>
      <c r="AW1065" s="15" t="s">
        <v>35</v>
      </c>
      <c r="AX1065" s="15" t="s">
        <v>87</v>
      </c>
      <c r="AY1065" s="231" t="s">
        <v>147</v>
      </c>
    </row>
    <row r="1066" spans="1:65" s="2" customFormat="1" ht="33" customHeight="1">
      <c r="A1066" s="34"/>
      <c r="B1066" s="35"/>
      <c r="C1066" s="186" t="s">
        <v>578</v>
      </c>
      <c r="D1066" s="186" t="s">
        <v>149</v>
      </c>
      <c r="E1066" s="187" t="s">
        <v>579</v>
      </c>
      <c r="F1066" s="188" t="s">
        <v>580</v>
      </c>
      <c r="G1066" s="189" t="s">
        <v>169</v>
      </c>
      <c r="H1066" s="190">
        <v>0.21</v>
      </c>
      <c r="I1066" s="191"/>
      <c r="J1066" s="192">
        <f>ROUND(I1066*H1066,2)</f>
        <v>0</v>
      </c>
      <c r="K1066" s="188" t="s">
        <v>153</v>
      </c>
      <c r="L1066" s="39"/>
      <c r="M1066" s="193" t="s">
        <v>1</v>
      </c>
      <c r="N1066" s="194" t="s">
        <v>44</v>
      </c>
      <c r="O1066" s="71"/>
      <c r="P1066" s="195">
        <f>O1066*H1066</f>
        <v>0</v>
      </c>
      <c r="Q1066" s="195">
        <v>2.5018699999999998</v>
      </c>
      <c r="R1066" s="195">
        <f>Q1066*H1066</f>
        <v>0.52539269999999993</v>
      </c>
      <c r="S1066" s="195">
        <v>0</v>
      </c>
      <c r="T1066" s="196">
        <f>S1066*H1066</f>
        <v>0</v>
      </c>
      <c r="U1066" s="34"/>
      <c r="V1066" s="34"/>
      <c r="W1066" s="34"/>
      <c r="X1066" s="34"/>
      <c r="Y1066" s="34"/>
      <c r="Z1066" s="34"/>
      <c r="AA1066" s="34"/>
      <c r="AB1066" s="34"/>
      <c r="AC1066" s="34"/>
      <c r="AD1066" s="34"/>
      <c r="AE1066" s="34"/>
      <c r="AR1066" s="197" t="s">
        <v>154</v>
      </c>
      <c r="AT1066" s="197" t="s">
        <v>149</v>
      </c>
      <c r="AU1066" s="197" t="s">
        <v>89</v>
      </c>
      <c r="AY1066" s="18" t="s">
        <v>147</v>
      </c>
      <c r="BE1066" s="198">
        <f>IF(N1066="základní",J1066,0)</f>
        <v>0</v>
      </c>
      <c r="BF1066" s="198">
        <f>IF(N1066="snížená",J1066,0)</f>
        <v>0</v>
      </c>
      <c r="BG1066" s="198">
        <f>IF(N1066="zákl. přenesená",J1066,0)</f>
        <v>0</v>
      </c>
      <c r="BH1066" s="198">
        <f>IF(N1066="sníž. přenesená",J1066,0)</f>
        <v>0</v>
      </c>
      <c r="BI1066" s="198">
        <f>IF(N1066="nulová",J1066,0)</f>
        <v>0</v>
      </c>
      <c r="BJ1066" s="18" t="s">
        <v>87</v>
      </c>
      <c r="BK1066" s="198">
        <f>ROUND(I1066*H1066,2)</f>
        <v>0</v>
      </c>
      <c r="BL1066" s="18" t="s">
        <v>154</v>
      </c>
      <c r="BM1066" s="197" t="s">
        <v>581</v>
      </c>
    </row>
    <row r="1067" spans="1:65" s="13" customFormat="1">
      <c r="B1067" s="199"/>
      <c r="C1067" s="200"/>
      <c r="D1067" s="201" t="s">
        <v>156</v>
      </c>
      <c r="E1067" s="202" t="s">
        <v>1</v>
      </c>
      <c r="F1067" s="203" t="s">
        <v>582</v>
      </c>
      <c r="G1067" s="200"/>
      <c r="H1067" s="202" t="s">
        <v>1</v>
      </c>
      <c r="I1067" s="204"/>
      <c r="J1067" s="200"/>
      <c r="K1067" s="200"/>
      <c r="L1067" s="205"/>
      <c r="M1067" s="206"/>
      <c r="N1067" s="207"/>
      <c r="O1067" s="207"/>
      <c r="P1067" s="207"/>
      <c r="Q1067" s="207"/>
      <c r="R1067" s="207"/>
      <c r="S1067" s="207"/>
      <c r="T1067" s="208"/>
      <c r="AT1067" s="209" t="s">
        <v>156</v>
      </c>
      <c r="AU1067" s="209" t="s">
        <v>89</v>
      </c>
      <c r="AV1067" s="13" t="s">
        <v>87</v>
      </c>
      <c r="AW1067" s="13" t="s">
        <v>35</v>
      </c>
      <c r="AX1067" s="13" t="s">
        <v>79</v>
      </c>
      <c r="AY1067" s="209" t="s">
        <v>147</v>
      </c>
    </row>
    <row r="1068" spans="1:65" s="14" customFormat="1">
      <c r="B1068" s="210"/>
      <c r="C1068" s="211"/>
      <c r="D1068" s="201" t="s">
        <v>156</v>
      </c>
      <c r="E1068" s="212" t="s">
        <v>1</v>
      </c>
      <c r="F1068" s="213" t="s">
        <v>583</v>
      </c>
      <c r="G1068" s="211"/>
      <c r="H1068" s="214">
        <v>0.21</v>
      </c>
      <c r="I1068" s="215"/>
      <c r="J1068" s="211"/>
      <c r="K1068" s="211"/>
      <c r="L1068" s="216"/>
      <c r="M1068" s="217"/>
      <c r="N1068" s="218"/>
      <c r="O1068" s="218"/>
      <c r="P1068" s="218"/>
      <c r="Q1068" s="218"/>
      <c r="R1068" s="218"/>
      <c r="S1068" s="218"/>
      <c r="T1068" s="219"/>
      <c r="AT1068" s="220" t="s">
        <v>156</v>
      </c>
      <c r="AU1068" s="220" t="s">
        <v>89</v>
      </c>
      <c r="AV1068" s="14" t="s">
        <v>89</v>
      </c>
      <c r="AW1068" s="14" t="s">
        <v>35</v>
      </c>
      <c r="AX1068" s="14" t="s">
        <v>79</v>
      </c>
      <c r="AY1068" s="220" t="s">
        <v>147</v>
      </c>
    </row>
    <row r="1069" spans="1:65" s="15" customFormat="1">
      <c r="B1069" s="221"/>
      <c r="C1069" s="222"/>
      <c r="D1069" s="201" t="s">
        <v>156</v>
      </c>
      <c r="E1069" s="223" t="s">
        <v>1</v>
      </c>
      <c r="F1069" s="224" t="s">
        <v>166</v>
      </c>
      <c r="G1069" s="222"/>
      <c r="H1069" s="225">
        <v>0.21</v>
      </c>
      <c r="I1069" s="226"/>
      <c r="J1069" s="222"/>
      <c r="K1069" s="222"/>
      <c r="L1069" s="227"/>
      <c r="M1069" s="228"/>
      <c r="N1069" s="229"/>
      <c r="O1069" s="229"/>
      <c r="P1069" s="229"/>
      <c r="Q1069" s="229"/>
      <c r="R1069" s="229"/>
      <c r="S1069" s="229"/>
      <c r="T1069" s="230"/>
      <c r="AT1069" s="231" t="s">
        <v>156</v>
      </c>
      <c r="AU1069" s="231" t="s">
        <v>89</v>
      </c>
      <c r="AV1069" s="15" t="s">
        <v>154</v>
      </c>
      <c r="AW1069" s="15" t="s">
        <v>35</v>
      </c>
      <c r="AX1069" s="15" t="s">
        <v>87</v>
      </c>
      <c r="AY1069" s="231" t="s">
        <v>147</v>
      </c>
    </row>
    <row r="1070" spans="1:65" s="2" customFormat="1" ht="37.9" customHeight="1">
      <c r="A1070" s="34"/>
      <c r="B1070" s="35"/>
      <c r="C1070" s="186" t="s">
        <v>584</v>
      </c>
      <c r="D1070" s="186" t="s">
        <v>149</v>
      </c>
      <c r="E1070" s="187" t="s">
        <v>585</v>
      </c>
      <c r="F1070" s="188" t="s">
        <v>586</v>
      </c>
      <c r="G1070" s="189" t="s">
        <v>381</v>
      </c>
      <c r="H1070" s="190">
        <v>9.18</v>
      </c>
      <c r="I1070" s="191"/>
      <c r="J1070" s="192">
        <f>ROUND(I1070*H1070,2)</f>
        <v>0</v>
      </c>
      <c r="K1070" s="188" t="s">
        <v>153</v>
      </c>
      <c r="L1070" s="39"/>
      <c r="M1070" s="193" t="s">
        <v>1</v>
      </c>
      <c r="N1070" s="194" t="s">
        <v>44</v>
      </c>
      <c r="O1070" s="71"/>
      <c r="P1070" s="195">
        <f>O1070*H1070</f>
        <v>0</v>
      </c>
      <c r="Q1070" s="195">
        <v>4.0949999999999998E-4</v>
      </c>
      <c r="R1070" s="195">
        <f>Q1070*H1070</f>
        <v>3.7592099999999998E-3</v>
      </c>
      <c r="S1070" s="195">
        <v>0</v>
      </c>
      <c r="T1070" s="196">
        <f>S1070*H1070</f>
        <v>0</v>
      </c>
      <c r="U1070" s="34"/>
      <c r="V1070" s="34"/>
      <c r="W1070" s="34"/>
      <c r="X1070" s="34"/>
      <c r="Y1070" s="34"/>
      <c r="Z1070" s="34"/>
      <c r="AA1070" s="34"/>
      <c r="AB1070" s="34"/>
      <c r="AC1070" s="34"/>
      <c r="AD1070" s="34"/>
      <c r="AE1070" s="34"/>
      <c r="AR1070" s="197" t="s">
        <v>154</v>
      </c>
      <c r="AT1070" s="197" t="s">
        <v>149</v>
      </c>
      <c r="AU1070" s="197" t="s">
        <v>89</v>
      </c>
      <c r="AY1070" s="18" t="s">
        <v>147</v>
      </c>
      <c r="BE1070" s="198">
        <f>IF(N1070="základní",J1070,0)</f>
        <v>0</v>
      </c>
      <c r="BF1070" s="198">
        <f>IF(N1070="snížená",J1070,0)</f>
        <v>0</v>
      </c>
      <c r="BG1070" s="198">
        <f>IF(N1070="zákl. přenesená",J1070,0)</f>
        <v>0</v>
      </c>
      <c r="BH1070" s="198">
        <f>IF(N1070="sníž. přenesená",J1070,0)</f>
        <v>0</v>
      </c>
      <c r="BI1070" s="198">
        <f>IF(N1070="nulová",J1070,0)</f>
        <v>0</v>
      </c>
      <c r="BJ1070" s="18" t="s">
        <v>87</v>
      </c>
      <c r="BK1070" s="198">
        <f>ROUND(I1070*H1070,2)</f>
        <v>0</v>
      </c>
      <c r="BL1070" s="18" t="s">
        <v>154</v>
      </c>
      <c r="BM1070" s="197" t="s">
        <v>587</v>
      </c>
    </row>
    <row r="1071" spans="1:65" s="13" customFormat="1">
      <c r="B1071" s="199"/>
      <c r="C1071" s="200"/>
      <c r="D1071" s="201" t="s">
        <v>156</v>
      </c>
      <c r="E1071" s="202" t="s">
        <v>1</v>
      </c>
      <c r="F1071" s="203" t="s">
        <v>582</v>
      </c>
      <c r="G1071" s="200"/>
      <c r="H1071" s="202" t="s">
        <v>1</v>
      </c>
      <c r="I1071" s="204"/>
      <c r="J1071" s="200"/>
      <c r="K1071" s="200"/>
      <c r="L1071" s="205"/>
      <c r="M1071" s="206"/>
      <c r="N1071" s="207"/>
      <c r="O1071" s="207"/>
      <c r="P1071" s="207"/>
      <c r="Q1071" s="207"/>
      <c r="R1071" s="207"/>
      <c r="S1071" s="207"/>
      <c r="T1071" s="208"/>
      <c r="AT1071" s="209" t="s">
        <v>156</v>
      </c>
      <c r="AU1071" s="209" t="s">
        <v>89</v>
      </c>
      <c r="AV1071" s="13" t="s">
        <v>87</v>
      </c>
      <c r="AW1071" s="13" t="s">
        <v>35</v>
      </c>
      <c r="AX1071" s="13" t="s">
        <v>79</v>
      </c>
      <c r="AY1071" s="209" t="s">
        <v>147</v>
      </c>
    </row>
    <row r="1072" spans="1:65" s="14" customFormat="1">
      <c r="B1072" s="210"/>
      <c r="C1072" s="211"/>
      <c r="D1072" s="201" t="s">
        <v>156</v>
      </c>
      <c r="E1072" s="212" t="s">
        <v>1</v>
      </c>
      <c r="F1072" s="213" t="s">
        <v>588</v>
      </c>
      <c r="G1072" s="211"/>
      <c r="H1072" s="214">
        <v>9.18</v>
      </c>
      <c r="I1072" s="215"/>
      <c r="J1072" s="211"/>
      <c r="K1072" s="211"/>
      <c r="L1072" s="216"/>
      <c r="M1072" s="217"/>
      <c r="N1072" s="218"/>
      <c r="O1072" s="218"/>
      <c r="P1072" s="218"/>
      <c r="Q1072" s="218"/>
      <c r="R1072" s="218"/>
      <c r="S1072" s="218"/>
      <c r="T1072" s="219"/>
      <c r="AT1072" s="220" t="s">
        <v>156</v>
      </c>
      <c r="AU1072" s="220" t="s">
        <v>89</v>
      </c>
      <c r="AV1072" s="14" t="s">
        <v>89</v>
      </c>
      <c r="AW1072" s="14" t="s">
        <v>35</v>
      </c>
      <c r="AX1072" s="14" t="s">
        <v>79</v>
      </c>
      <c r="AY1072" s="220" t="s">
        <v>147</v>
      </c>
    </row>
    <row r="1073" spans="1:65" s="15" customFormat="1">
      <c r="B1073" s="221"/>
      <c r="C1073" s="222"/>
      <c r="D1073" s="201" t="s">
        <v>156</v>
      </c>
      <c r="E1073" s="223" t="s">
        <v>1</v>
      </c>
      <c r="F1073" s="224" t="s">
        <v>166</v>
      </c>
      <c r="G1073" s="222"/>
      <c r="H1073" s="225">
        <v>9.18</v>
      </c>
      <c r="I1073" s="226"/>
      <c r="J1073" s="222"/>
      <c r="K1073" s="222"/>
      <c r="L1073" s="227"/>
      <c r="M1073" s="228"/>
      <c r="N1073" s="229"/>
      <c r="O1073" s="229"/>
      <c r="P1073" s="229"/>
      <c r="Q1073" s="229"/>
      <c r="R1073" s="229"/>
      <c r="S1073" s="229"/>
      <c r="T1073" s="230"/>
      <c r="AT1073" s="231" t="s">
        <v>156</v>
      </c>
      <c r="AU1073" s="231" t="s">
        <v>89</v>
      </c>
      <c r="AV1073" s="15" t="s">
        <v>154</v>
      </c>
      <c r="AW1073" s="15" t="s">
        <v>35</v>
      </c>
      <c r="AX1073" s="15" t="s">
        <v>87</v>
      </c>
      <c r="AY1073" s="231" t="s">
        <v>147</v>
      </c>
    </row>
    <row r="1074" spans="1:65" s="12" customFormat="1" ht="22.9" customHeight="1">
      <c r="B1074" s="170"/>
      <c r="C1074" s="171"/>
      <c r="D1074" s="172" t="s">
        <v>78</v>
      </c>
      <c r="E1074" s="184" t="s">
        <v>221</v>
      </c>
      <c r="F1074" s="184" t="s">
        <v>589</v>
      </c>
      <c r="G1074" s="171"/>
      <c r="H1074" s="171"/>
      <c r="I1074" s="174"/>
      <c r="J1074" s="185">
        <f>BK1074</f>
        <v>0</v>
      </c>
      <c r="K1074" s="171"/>
      <c r="L1074" s="176"/>
      <c r="M1074" s="177"/>
      <c r="N1074" s="178"/>
      <c r="O1074" s="178"/>
      <c r="P1074" s="179">
        <f>SUM(P1075:P1271)</f>
        <v>0</v>
      </c>
      <c r="Q1074" s="178"/>
      <c r="R1074" s="179">
        <f>SUM(R1075:R1271)</f>
        <v>3.3600000000000001E-3</v>
      </c>
      <c r="S1074" s="178"/>
      <c r="T1074" s="180">
        <f>SUM(T1075:T1271)</f>
        <v>11.594949000000002</v>
      </c>
      <c r="AR1074" s="181" t="s">
        <v>87</v>
      </c>
      <c r="AT1074" s="182" t="s">
        <v>78</v>
      </c>
      <c r="AU1074" s="182" t="s">
        <v>87</v>
      </c>
      <c r="AY1074" s="181" t="s">
        <v>147</v>
      </c>
      <c r="BK1074" s="183">
        <f>SUM(BK1075:BK1271)</f>
        <v>0</v>
      </c>
    </row>
    <row r="1075" spans="1:65" s="2" customFormat="1" ht="44.25" customHeight="1">
      <c r="A1075" s="34"/>
      <c r="B1075" s="35"/>
      <c r="C1075" s="186" t="s">
        <v>590</v>
      </c>
      <c r="D1075" s="186" t="s">
        <v>149</v>
      </c>
      <c r="E1075" s="187" t="s">
        <v>591</v>
      </c>
      <c r="F1075" s="188" t="s">
        <v>592</v>
      </c>
      <c r="G1075" s="189" t="s">
        <v>152</v>
      </c>
      <c r="H1075" s="190">
        <v>503.97</v>
      </c>
      <c r="I1075" s="191"/>
      <c r="J1075" s="192">
        <f>ROUND(I1075*H1075,2)</f>
        <v>0</v>
      </c>
      <c r="K1075" s="188" t="s">
        <v>153</v>
      </c>
      <c r="L1075" s="39"/>
      <c r="M1075" s="193" t="s">
        <v>1</v>
      </c>
      <c r="N1075" s="194" t="s">
        <v>44</v>
      </c>
      <c r="O1075" s="71"/>
      <c r="P1075" s="195">
        <f>O1075*H1075</f>
        <v>0</v>
      </c>
      <c r="Q1075" s="195">
        <v>0</v>
      </c>
      <c r="R1075" s="195">
        <f>Q1075*H1075</f>
        <v>0</v>
      </c>
      <c r="S1075" s="195">
        <v>0</v>
      </c>
      <c r="T1075" s="196">
        <f>S1075*H1075</f>
        <v>0</v>
      </c>
      <c r="U1075" s="34"/>
      <c r="V1075" s="34"/>
      <c r="W1075" s="34"/>
      <c r="X1075" s="34"/>
      <c r="Y1075" s="34"/>
      <c r="Z1075" s="34"/>
      <c r="AA1075" s="34"/>
      <c r="AB1075" s="34"/>
      <c r="AC1075" s="34"/>
      <c r="AD1075" s="34"/>
      <c r="AE1075" s="34"/>
      <c r="AR1075" s="197" t="s">
        <v>154</v>
      </c>
      <c r="AT1075" s="197" t="s">
        <v>149</v>
      </c>
      <c r="AU1075" s="197" t="s">
        <v>89</v>
      </c>
      <c r="AY1075" s="18" t="s">
        <v>147</v>
      </c>
      <c r="BE1075" s="198">
        <f>IF(N1075="základní",J1075,0)</f>
        <v>0</v>
      </c>
      <c r="BF1075" s="198">
        <f>IF(N1075="snížená",J1075,0)</f>
        <v>0</v>
      </c>
      <c r="BG1075" s="198">
        <f>IF(N1075="zákl. přenesená",J1075,0)</f>
        <v>0</v>
      </c>
      <c r="BH1075" s="198">
        <f>IF(N1075="sníž. přenesená",J1075,0)</f>
        <v>0</v>
      </c>
      <c r="BI1075" s="198">
        <f>IF(N1075="nulová",J1075,0)</f>
        <v>0</v>
      </c>
      <c r="BJ1075" s="18" t="s">
        <v>87</v>
      </c>
      <c r="BK1075" s="198">
        <f>ROUND(I1075*H1075,2)</f>
        <v>0</v>
      </c>
      <c r="BL1075" s="18" t="s">
        <v>154</v>
      </c>
      <c r="BM1075" s="197" t="s">
        <v>593</v>
      </c>
    </row>
    <row r="1076" spans="1:65" s="13" customFormat="1">
      <c r="B1076" s="199"/>
      <c r="C1076" s="200"/>
      <c r="D1076" s="201" t="s">
        <v>156</v>
      </c>
      <c r="E1076" s="202" t="s">
        <v>1</v>
      </c>
      <c r="F1076" s="203" t="s">
        <v>158</v>
      </c>
      <c r="G1076" s="200"/>
      <c r="H1076" s="202" t="s">
        <v>1</v>
      </c>
      <c r="I1076" s="204"/>
      <c r="J1076" s="200"/>
      <c r="K1076" s="200"/>
      <c r="L1076" s="205"/>
      <c r="M1076" s="206"/>
      <c r="N1076" s="207"/>
      <c r="O1076" s="207"/>
      <c r="P1076" s="207"/>
      <c r="Q1076" s="207"/>
      <c r="R1076" s="207"/>
      <c r="S1076" s="207"/>
      <c r="T1076" s="208"/>
      <c r="AT1076" s="209" t="s">
        <v>156</v>
      </c>
      <c r="AU1076" s="209" t="s">
        <v>89</v>
      </c>
      <c r="AV1076" s="13" t="s">
        <v>87</v>
      </c>
      <c r="AW1076" s="13" t="s">
        <v>35</v>
      </c>
      <c r="AX1076" s="13" t="s">
        <v>79</v>
      </c>
      <c r="AY1076" s="209" t="s">
        <v>147</v>
      </c>
    </row>
    <row r="1077" spans="1:65" s="13" customFormat="1">
      <c r="B1077" s="199"/>
      <c r="C1077" s="200"/>
      <c r="D1077" s="201" t="s">
        <v>156</v>
      </c>
      <c r="E1077" s="202" t="s">
        <v>1</v>
      </c>
      <c r="F1077" s="203" t="s">
        <v>246</v>
      </c>
      <c r="G1077" s="200"/>
      <c r="H1077" s="202" t="s">
        <v>1</v>
      </c>
      <c r="I1077" s="204"/>
      <c r="J1077" s="200"/>
      <c r="K1077" s="200"/>
      <c r="L1077" s="205"/>
      <c r="M1077" s="206"/>
      <c r="N1077" s="207"/>
      <c r="O1077" s="207"/>
      <c r="P1077" s="207"/>
      <c r="Q1077" s="207"/>
      <c r="R1077" s="207"/>
      <c r="S1077" s="207"/>
      <c r="T1077" s="208"/>
      <c r="AT1077" s="209" t="s">
        <v>156</v>
      </c>
      <c r="AU1077" s="209" t="s">
        <v>89</v>
      </c>
      <c r="AV1077" s="13" t="s">
        <v>87</v>
      </c>
      <c r="AW1077" s="13" t="s">
        <v>35</v>
      </c>
      <c r="AX1077" s="13" t="s">
        <v>79</v>
      </c>
      <c r="AY1077" s="209" t="s">
        <v>147</v>
      </c>
    </row>
    <row r="1078" spans="1:65" s="14" customFormat="1">
      <c r="B1078" s="210"/>
      <c r="C1078" s="211"/>
      <c r="D1078" s="201" t="s">
        <v>156</v>
      </c>
      <c r="E1078" s="212" t="s">
        <v>1</v>
      </c>
      <c r="F1078" s="213" t="s">
        <v>267</v>
      </c>
      <c r="G1078" s="211"/>
      <c r="H1078" s="214">
        <v>156</v>
      </c>
      <c r="I1078" s="215"/>
      <c r="J1078" s="211"/>
      <c r="K1078" s="211"/>
      <c r="L1078" s="216"/>
      <c r="M1078" s="217"/>
      <c r="N1078" s="218"/>
      <c r="O1078" s="218"/>
      <c r="P1078" s="218"/>
      <c r="Q1078" s="218"/>
      <c r="R1078" s="218"/>
      <c r="S1078" s="218"/>
      <c r="T1078" s="219"/>
      <c r="AT1078" s="220" t="s">
        <v>156</v>
      </c>
      <c r="AU1078" s="220" t="s">
        <v>89</v>
      </c>
      <c r="AV1078" s="14" t="s">
        <v>89</v>
      </c>
      <c r="AW1078" s="14" t="s">
        <v>35</v>
      </c>
      <c r="AX1078" s="14" t="s">
        <v>79</v>
      </c>
      <c r="AY1078" s="220" t="s">
        <v>147</v>
      </c>
    </row>
    <row r="1079" spans="1:65" s="16" customFormat="1">
      <c r="B1079" s="232"/>
      <c r="C1079" s="233"/>
      <c r="D1079" s="201" t="s">
        <v>156</v>
      </c>
      <c r="E1079" s="234" t="s">
        <v>1</v>
      </c>
      <c r="F1079" s="235" t="s">
        <v>244</v>
      </c>
      <c r="G1079" s="233"/>
      <c r="H1079" s="236">
        <v>156</v>
      </c>
      <c r="I1079" s="237"/>
      <c r="J1079" s="233"/>
      <c r="K1079" s="233"/>
      <c r="L1079" s="238"/>
      <c r="M1079" s="239"/>
      <c r="N1079" s="240"/>
      <c r="O1079" s="240"/>
      <c r="P1079" s="240"/>
      <c r="Q1079" s="240"/>
      <c r="R1079" s="240"/>
      <c r="S1079" s="240"/>
      <c r="T1079" s="241"/>
      <c r="AT1079" s="242" t="s">
        <v>156</v>
      </c>
      <c r="AU1079" s="242" t="s">
        <v>89</v>
      </c>
      <c r="AV1079" s="16" t="s">
        <v>176</v>
      </c>
      <c r="AW1079" s="16" t="s">
        <v>35</v>
      </c>
      <c r="AX1079" s="16" t="s">
        <v>79</v>
      </c>
      <c r="AY1079" s="242" t="s">
        <v>147</v>
      </c>
    </row>
    <row r="1080" spans="1:65" s="13" customFormat="1">
      <c r="B1080" s="199"/>
      <c r="C1080" s="200"/>
      <c r="D1080" s="201" t="s">
        <v>156</v>
      </c>
      <c r="E1080" s="202" t="s">
        <v>1</v>
      </c>
      <c r="F1080" s="203" t="s">
        <v>252</v>
      </c>
      <c r="G1080" s="200"/>
      <c r="H1080" s="202" t="s">
        <v>1</v>
      </c>
      <c r="I1080" s="204"/>
      <c r="J1080" s="200"/>
      <c r="K1080" s="200"/>
      <c r="L1080" s="205"/>
      <c r="M1080" s="206"/>
      <c r="N1080" s="207"/>
      <c r="O1080" s="207"/>
      <c r="P1080" s="207"/>
      <c r="Q1080" s="207"/>
      <c r="R1080" s="207"/>
      <c r="S1080" s="207"/>
      <c r="T1080" s="208"/>
      <c r="AT1080" s="209" t="s">
        <v>156</v>
      </c>
      <c r="AU1080" s="209" t="s">
        <v>89</v>
      </c>
      <c r="AV1080" s="13" t="s">
        <v>87</v>
      </c>
      <c r="AW1080" s="13" t="s">
        <v>35</v>
      </c>
      <c r="AX1080" s="13" t="s">
        <v>79</v>
      </c>
      <c r="AY1080" s="209" t="s">
        <v>147</v>
      </c>
    </row>
    <row r="1081" spans="1:65" s="13" customFormat="1">
      <c r="B1081" s="199"/>
      <c r="C1081" s="200"/>
      <c r="D1081" s="201" t="s">
        <v>156</v>
      </c>
      <c r="E1081" s="202" t="s">
        <v>1</v>
      </c>
      <c r="F1081" s="203" t="s">
        <v>246</v>
      </c>
      <c r="G1081" s="200"/>
      <c r="H1081" s="202" t="s">
        <v>1</v>
      </c>
      <c r="I1081" s="204"/>
      <c r="J1081" s="200"/>
      <c r="K1081" s="200"/>
      <c r="L1081" s="205"/>
      <c r="M1081" s="206"/>
      <c r="N1081" s="207"/>
      <c r="O1081" s="207"/>
      <c r="P1081" s="207"/>
      <c r="Q1081" s="207"/>
      <c r="R1081" s="207"/>
      <c r="S1081" s="207"/>
      <c r="T1081" s="208"/>
      <c r="AT1081" s="209" t="s">
        <v>156</v>
      </c>
      <c r="AU1081" s="209" t="s">
        <v>89</v>
      </c>
      <c r="AV1081" s="13" t="s">
        <v>87</v>
      </c>
      <c r="AW1081" s="13" t="s">
        <v>35</v>
      </c>
      <c r="AX1081" s="13" t="s">
        <v>79</v>
      </c>
      <c r="AY1081" s="209" t="s">
        <v>147</v>
      </c>
    </row>
    <row r="1082" spans="1:65" s="14" customFormat="1">
      <c r="B1082" s="210"/>
      <c r="C1082" s="211"/>
      <c r="D1082" s="201" t="s">
        <v>156</v>
      </c>
      <c r="E1082" s="212" t="s">
        <v>1</v>
      </c>
      <c r="F1082" s="213" t="s">
        <v>274</v>
      </c>
      <c r="G1082" s="211"/>
      <c r="H1082" s="214">
        <v>192</v>
      </c>
      <c r="I1082" s="215"/>
      <c r="J1082" s="211"/>
      <c r="K1082" s="211"/>
      <c r="L1082" s="216"/>
      <c r="M1082" s="217"/>
      <c r="N1082" s="218"/>
      <c r="O1082" s="218"/>
      <c r="P1082" s="218"/>
      <c r="Q1082" s="218"/>
      <c r="R1082" s="218"/>
      <c r="S1082" s="218"/>
      <c r="T1082" s="219"/>
      <c r="AT1082" s="220" t="s">
        <v>156</v>
      </c>
      <c r="AU1082" s="220" t="s">
        <v>89</v>
      </c>
      <c r="AV1082" s="14" t="s">
        <v>89</v>
      </c>
      <c r="AW1082" s="14" t="s">
        <v>35</v>
      </c>
      <c r="AX1082" s="14" t="s">
        <v>79</v>
      </c>
      <c r="AY1082" s="220" t="s">
        <v>147</v>
      </c>
    </row>
    <row r="1083" spans="1:65" s="16" customFormat="1">
      <c r="B1083" s="232"/>
      <c r="C1083" s="233"/>
      <c r="D1083" s="201" t="s">
        <v>156</v>
      </c>
      <c r="E1083" s="234" t="s">
        <v>1</v>
      </c>
      <c r="F1083" s="235" t="s">
        <v>244</v>
      </c>
      <c r="G1083" s="233"/>
      <c r="H1083" s="236">
        <v>192</v>
      </c>
      <c r="I1083" s="237"/>
      <c r="J1083" s="233"/>
      <c r="K1083" s="233"/>
      <c r="L1083" s="238"/>
      <c r="M1083" s="239"/>
      <c r="N1083" s="240"/>
      <c r="O1083" s="240"/>
      <c r="P1083" s="240"/>
      <c r="Q1083" s="240"/>
      <c r="R1083" s="240"/>
      <c r="S1083" s="240"/>
      <c r="T1083" s="241"/>
      <c r="AT1083" s="242" t="s">
        <v>156</v>
      </c>
      <c r="AU1083" s="242" t="s">
        <v>89</v>
      </c>
      <c r="AV1083" s="16" t="s">
        <v>176</v>
      </c>
      <c r="AW1083" s="16" t="s">
        <v>35</v>
      </c>
      <c r="AX1083" s="16" t="s">
        <v>79</v>
      </c>
      <c r="AY1083" s="242" t="s">
        <v>147</v>
      </c>
    </row>
    <row r="1084" spans="1:65" s="13" customFormat="1">
      <c r="B1084" s="199"/>
      <c r="C1084" s="200"/>
      <c r="D1084" s="201" t="s">
        <v>156</v>
      </c>
      <c r="E1084" s="202" t="s">
        <v>1</v>
      </c>
      <c r="F1084" s="203" t="s">
        <v>280</v>
      </c>
      <c r="G1084" s="200"/>
      <c r="H1084" s="202" t="s">
        <v>1</v>
      </c>
      <c r="I1084" s="204"/>
      <c r="J1084" s="200"/>
      <c r="K1084" s="200"/>
      <c r="L1084" s="205"/>
      <c r="M1084" s="206"/>
      <c r="N1084" s="207"/>
      <c r="O1084" s="207"/>
      <c r="P1084" s="207"/>
      <c r="Q1084" s="207"/>
      <c r="R1084" s="207"/>
      <c r="S1084" s="207"/>
      <c r="T1084" s="208"/>
      <c r="AT1084" s="209" t="s">
        <v>156</v>
      </c>
      <c r="AU1084" s="209" t="s">
        <v>89</v>
      </c>
      <c r="AV1084" s="13" t="s">
        <v>87</v>
      </c>
      <c r="AW1084" s="13" t="s">
        <v>35</v>
      </c>
      <c r="AX1084" s="13" t="s">
        <v>79</v>
      </c>
      <c r="AY1084" s="209" t="s">
        <v>147</v>
      </c>
    </row>
    <row r="1085" spans="1:65" s="13" customFormat="1">
      <c r="B1085" s="199"/>
      <c r="C1085" s="200"/>
      <c r="D1085" s="201" t="s">
        <v>156</v>
      </c>
      <c r="E1085" s="202" t="s">
        <v>1</v>
      </c>
      <c r="F1085" s="203" t="s">
        <v>257</v>
      </c>
      <c r="G1085" s="200"/>
      <c r="H1085" s="202" t="s">
        <v>1</v>
      </c>
      <c r="I1085" s="204"/>
      <c r="J1085" s="200"/>
      <c r="K1085" s="200"/>
      <c r="L1085" s="205"/>
      <c r="M1085" s="206"/>
      <c r="N1085" s="207"/>
      <c r="O1085" s="207"/>
      <c r="P1085" s="207"/>
      <c r="Q1085" s="207"/>
      <c r="R1085" s="207"/>
      <c r="S1085" s="207"/>
      <c r="T1085" s="208"/>
      <c r="AT1085" s="209" t="s">
        <v>156</v>
      </c>
      <c r="AU1085" s="209" t="s">
        <v>89</v>
      </c>
      <c r="AV1085" s="13" t="s">
        <v>87</v>
      </c>
      <c r="AW1085" s="13" t="s">
        <v>35</v>
      </c>
      <c r="AX1085" s="13" t="s">
        <v>79</v>
      </c>
      <c r="AY1085" s="209" t="s">
        <v>147</v>
      </c>
    </row>
    <row r="1086" spans="1:65" s="14" customFormat="1">
      <c r="B1086" s="210"/>
      <c r="C1086" s="211"/>
      <c r="D1086" s="201" t="s">
        <v>156</v>
      </c>
      <c r="E1086" s="212" t="s">
        <v>1</v>
      </c>
      <c r="F1086" s="213" t="s">
        <v>281</v>
      </c>
      <c r="G1086" s="211"/>
      <c r="H1086" s="214">
        <v>47.27</v>
      </c>
      <c r="I1086" s="215"/>
      <c r="J1086" s="211"/>
      <c r="K1086" s="211"/>
      <c r="L1086" s="216"/>
      <c r="M1086" s="217"/>
      <c r="N1086" s="218"/>
      <c r="O1086" s="218"/>
      <c r="P1086" s="218"/>
      <c r="Q1086" s="218"/>
      <c r="R1086" s="218"/>
      <c r="S1086" s="218"/>
      <c r="T1086" s="219"/>
      <c r="AT1086" s="220" t="s">
        <v>156</v>
      </c>
      <c r="AU1086" s="220" t="s">
        <v>89</v>
      </c>
      <c r="AV1086" s="14" t="s">
        <v>89</v>
      </c>
      <c r="AW1086" s="14" t="s">
        <v>35</v>
      </c>
      <c r="AX1086" s="14" t="s">
        <v>79</v>
      </c>
      <c r="AY1086" s="220" t="s">
        <v>147</v>
      </c>
    </row>
    <row r="1087" spans="1:65" s="16" customFormat="1">
      <c r="B1087" s="232"/>
      <c r="C1087" s="233"/>
      <c r="D1087" s="201" t="s">
        <v>156</v>
      </c>
      <c r="E1087" s="234" t="s">
        <v>1</v>
      </c>
      <c r="F1087" s="235" t="s">
        <v>244</v>
      </c>
      <c r="G1087" s="233"/>
      <c r="H1087" s="236">
        <v>47.27</v>
      </c>
      <c r="I1087" s="237"/>
      <c r="J1087" s="233"/>
      <c r="K1087" s="233"/>
      <c r="L1087" s="238"/>
      <c r="M1087" s="239"/>
      <c r="N1087" s="240"/>
      <c r="O1087" s="240"/>
      <c r="P1087" s="240"/>
      <c r="Q1087" s="240"/>
      <c r="R1087" s="240"/>
      <c r="S1087" s="240"/>
      <c r="T1087" s="241"/>
      <c r="AT1087" s="242" t="s">
        <v>156</v>
      </c>
      <c r="AU1087" s="242" t="s">
        <v>89</v>
      </c>
      <c r="AV1087" s="16" t="s">
        <v>176</v>
      </c>
      <c r="AW1087" s="16" t="s">
        <v>35</v>
      </c>
      <c r="AX1087" s="16" t="s">
        <v>79</v>
      </c>
      <c r="AY1087" s="242" t="s">
        <v>147</v>
      </c>
    </row>
    <row r="1088" spans="1:65" s="13" customFormat="1">
      <c r="B1088" s="199"/>
      <c r="C1088" s="200"/>
      <c r="D1088" s="201" t="s">
        <v>156</v>
      </c>
      <c r="E1088" s="202" t="s">
        <v>1</v>
      </c>
      <c r="F1088" s="203" t="s">
        <v>162</v>
      </c>
      <c r="G1088" s="200"/>
      <c r="H1088" s="202" t="s">
        <v>1</v>
      </c>
      <c r="I1088" s="204"/>
      <c r="J1088" s="200"/>
      <c r="K1088" s="200"/>
      <c r="L1088" s="205"/>
      <c r="M1088" s="206"/>
      <c r="N1088" s="207"/>
      <c r="O1088" s="207"/>
      <c r="P1088" s="207"/>
      <c r="Q1088" s="207"/>
      <c r="R1088" s="207"/>
      <c r="S1088" s="207"/>
      <c r="T1088" s="208"/>
      <c r="AT1088" s="209" t="s">
        <v>156</v>
      </c>
      <c r="AU1088" s="209" t="s">
        <v>89</v>
      </c>
      <c r="AV1088" s="13" t="s">
        <v>87</v>
      </c>
      <c r="AW1088" s="13" t="s">
        <v>35</v>
      </c>
      <c r="AX1088" s="13" t="s">
        <v>79</v>
      </c>
      <c r="AY1088" s="209" t="s">
        <v>147</v>
      </c>
    </row>
    <row r="1089" spans="1:65" s="13" customFormat="1">
      <c r="B1089" s="199"/>
      <c r="C1089" s="200"/>
      <c r="D1089" s="201" t="s">
        <v>156</v>
      </c>
      <c r="E1089" s="202" t="s">
        <v>1</v>
      </c>
      <c r="F1089" s="203" t="s">
        <v>257</v>
      </c>
      <c r="G1089" s="200"/>
      <c r="H1089" s="202" t="s">
        <v>1</v>
      </c>
      <c r="I1089" s="204"/>
      <c r="J1089" s="200"/>
      <c r="K1089" s="200"/>
      <c r="L1089" s="205"/>
      <c r="M1089" s="206"/>
      <c r="N1089" s="207"/>
      <c r="O1089" s="207"/>
      <c r="P1089" s="207"/>
      <c r="Q1089" s="207"/>
      <c r="R1089" s="207"/>
      <c r="S1089" s="207"/>
      <c r="T1089" s="208"/>
      <c r="AT1089" s="209" t="s">
        <v>156</v>
      </c>
      <c r="AU1089" s="209" t="s">
        <v>89</v>
      </c>
      <c r="AV1089" s="13" t="s">
        <v>87</v>
      </c>
      <c r="AW1089" s="13" t="s">
        <v>35</v>
      </c>
      <c r="AX1089" s="13" t="s">
        <v>79</v>
      </c>
      <c r="AY1089" s="209" t="s">
        <v>147</v>
      </c>
    </row>
    <row r="1090" spans="1:65" s="14" customFormat="1">
      <c r="B1090" s="210"/>
      <c r="C1090" s="211"/>
      <c r="D1090" s="201" t="s">
        <v>156</v>
      </c>
      <c r="E1090" s="212" t="s">
        <v>1</v>
      </c>
      <c r="F1090" s="213" t="s">
        <v>282</v>
      </c>
      <c r="G1090" s="211"/>
      <c r="H1090" s="214">
        <v>54.7</v>
      </c>
      <c r="I1090" s="215"/>
      <c r="J1090" s="211"/>
      <c r="K1090" s="211"/>
      <c r="L1090" s="216"/>
      <c r="M1090" s="217"/>
      <c r="N1090" s="218"/>
      <c r="O1090" s="218"/>
      <c r="P1090" s="218"/>
      <c r="Q1090" s="218"/>
      <c r="R1090" s="218"/>
      <c r="S1090" s="218"/>
      <c r="T1090" s="219"/>
      <c r="AT1090" s="220" t="s">
        <v>156</v>
      </c>
      <c r="AU1090" s="220" t="s">
        <v>89</v>
      </c>
      <c r="AV1090" s="14" t="s">
        <v>89</v>
      </c>
      <c r="AW1090" s="14" t="s">
        <v>35</v>
      </c>
      <c r="AX1090" s="14" t="s">
        <v>79</v>
      </c>
      <c r="AY1090" s="220" t="s">
        <v>147</v>
      </c>
    </row>
    <row r="1091" spans="1:65" s="16" customFormat="1">
      <c r="B1091" s="232"/>
      <c r="C1091" s="233"/>
      <c r="D1091" s="201" t="s">
        <v>156</v>
      </c>
      <c r="E1091" s="234" t="s">
        <v>1</v>
      </c>
      <c r="F1091" s="235" t="s">
        <v>244</v>
      </c>
      <c r="G1091" s="233"/>
      <c r="H1091" s="236">
        <v>54.7</v>
      </c>
      <c r="I1091" s="237"/>
      <c r="J1091" s="233"/>
      <c r="K1091" s="233"/>
      <c r="L1091" s="238"/>
      <c r="M1091" s="239"/>
      <c r="N1091" s="240"/>
      <c r="O1091" s="240"/>
      <c r="P1091" s="240"/>
      <c r="Q1091" s="240"/>
      <c r="R1091" s="240"/>
      <c r="S1091" s="240"/>
      <c r="T1091" s="241"/>
      <c r="AT1091" s="242" t="s">
        <v>156</v>
      </c>
      <c r="AU1091" s="242" t="s">
        <v>89</v>
      </c>
      <c r="AV1091" s="16" t="s">
        <v>176</v>
      </c>
      <c r="AW1091" s="16" t="s">
        <v>35</v>
      </c>
      <c r="AX1091" s="16" t="s">
        <v>79</v>
      </c>
      <c r="AY1091" s="242" t="s">
        <v>147</v>
      </c>
    </row>
    <row r="1092" spans="1:65" s="13" customFormat="1">
      <c r="B1092" s="199"/>
      <c r="C1092" s="200"/>
      <c r="D1092" s="201" t="s">
        <v>156</v>
      </c>
      <c r="E1092" s="202" t="s">
        <v>1</v>
      </c>
      <c r="F1092" s="203" t="s">
        <v>164</v>
      </c>
      <c r="G1092" s="200"/>
      <c r="H1092" s="202" t="s">
        <v>1</v>
      </c>
      <c r="I1092" s="204"/>
      <c r="J1092" s="200"/>
      <c r="K1092" s="200"/>
      <c r="L1092" s="205"/>
      <c r="M1092" s="206"/>
      <c r="N1092" s="207"/>
      <c r="O1092" s="207"/>
      <c r="P1092" s="207"/>
      <c r="Q1092" s="207"/>
      <c r="R1092" s="207"/>
      <c r="S1092" s="207"/>
      <c r="T1092" s="208"/>
      <c r="AT1092" s="209" t="s">
        <v>156</v>
      </c>
      <c r="AU1092" s="209" t="s">
        <v>89</v>
      </c>
      <c r="AV1092" s="13" t="s">
        <v>87</v>
      </c>
      <c r="AW1092" s="13" t="s">
        <v>35</v>
      </c>
      <c r="AX1092" s="13" t="s">
        <v>79</v>
      </c>
      <c r="AY1092" s="209" t="s">
        <v>147</v>
      </c>
    </row>
    <row r="1093" spans="1:65" s="13" customFormat="1">
      <c r="B1093" s="199"/>
      <c r="C1093" s="200"/>
      <c r="D1093" s="201" t="s">
        <v>156</v>
      </c>
      <c r="E1093" s="202" t="s">
        <v>1</v>
      </c>
      <c r="F1093" s="203" t="s">
        <v>257</v>
      </c>
      <c r="G1093" s="200"/>
      <c r="H1093" s="202" t="s">
        <v>1</v>
      </c>
      <c r="I1093" s="204"/>
      <c r="J1093" s="200"/>
      <c r="K1093" s="200"/>
      <c r="L1093" s="205"/>
      <c r="M1093" s="206"/>
      <c r="N1093" s="207"/>
      <c r="O1093" s="207"/>
      <c r="P1093" s="207"/>
      <c r="Q1093" s="207"/>
      <c r="R1093" s="207"/>
      <c r="S1093" s="207"/>
      <c r="T1093" s="208"/>
      <c r="AT1093" s="209" t="s">
        <v>156</v>
      </c>
      <c r="AU1093" s="209" t="s">
        <v>89</v>
      </c>
      <c r="AV1093" s="13" t="s">
        <v>87</v>
      </c>
      <c r="AW1093" s="13" t="s">
        <v>35</v>
      </c>
      <c r="AX1093" s="13" t="s">
        <v>79</v>
      </c>
      <c r="AY1093" s="209" t="s">
        <v>147</v>
      </c>
    </row>
    <row r="1094" spans="1:65" s="14" customFormat="1">
      <c r="B1094" s="210"/>
      <c r="C1094" s="211"/>
      <c r="D1094" s="201" t="s">
        <v>156</v>
      </c>
      <c r="E1094" s="212" t="s">
        <v>1</v>
      </c>
      <c r="F1094" s="213" t="s">
        <v>286</v>
      </c>
      <c r="G1094" s="211"/>
      <c r="H1094" s="214">
        <v>54</v>
      </c>
      <c r="I1094" s="215"/>
      <c r="J1094" s="211"/>
      <c r="K1094" s="211"/>
      <c r="L1094" s="216"/>
      <c r="M1094" s="217"/>
      <c r="N1094" s="218"/>
      <c r="O1094" s="218"/>
      <c r="P1094" s="218"/>
      <c r="Q1094" s="218"/>
      <c r="R1094" s="218"/>
      <c r="S1094" s="218"/>
      <c r="T1094" s="219"/>
      <c r="AT1094" s="220" t="s">
        <v>156</v>
      </c>
      <c r="AU1094" s="220" t="s">
        <v>89</v>
      </c>
      <c r="AV1094" s="14" t="s">
        <v>89</v>
      </c>
      <c r="AW1094" s="14" t="s">
        <v>35</v>
      </c>
      <c r="AX1094" s="14" t="s">
        <v>79</v>
      </c>
      <c r="AY1094" s="220" t="s">
        <v>147</v>
      </c>
    </row>
    <row r="1095" spans="1:65" s="15" customFormat="1">
      <c r="B1095" s="221"/>
      <c r="C1095" s="222"/>
      <c r="D1095" s="201" t="s">
        <v>156</v>
      </c>
      <c r="E1095" s="223" t="s">
        <v>1</v>
      </c>
      <c r="F1095" s="224" t="s">
        <v>166</v>
      </c>
      <c r="G1095" s="222"/>
      <c r="H1095" s="225">
        <v>503.96999999999997</v>
      </c>
      <c r="I1095" s="226"/>
      <c r="J1095" s="222"/>
      <c r="K1095" s="222"/>
      <c r="L1095" s="227"/>
      <c r="M1095" s="228"/>
      <c r="N1095" s="229"/>
      <c r="O1095" s="229"/>
      <c r="P1095" s="229"/>
      <c r="Q1095" s="229"/>
      <c r="R1095" s="229"/>
      <c r="S1095" s="229"/>
      <c r="T1095" s="230"/>
      <c r="AT1095" s="231" t="s">
        <v>156</v>
      </c>
      <c r="AU1095" s="231" t="s">
        <v>89</v>
      </c>
      <c r="AV1095" s="15" t="s">
        <v>154</v>
      </c>
      <c r="AW1095" s="15" t="s">
        <v>35</v>
      </c>
      <c r="AX1095" s="15" t="s">
        <v>87</v>
      </c>
      <c r="AY1095" s="231" t="s">
        <v>147</v>
      </c>
    </row>
    <row r="1096" spans="1:65" s="2" customFormat="1" ht="55.5" customHeight="1">
      <c r="A1096" s="34"/>
      <c r="B1096" s="35"/>
      <c r="C1096" s="186" t="s">
        <v>594</v>
      </c>
      <c r="D1096" s="186" t="s">
        <v>149</v>
      </c>
      <c r="E1096" s="187" t="s">
        <v>595</v>
      </c>
      <c r="F1096" s="188" t="s">
        <v>596</v>
      </c>
      <c r="G1096" s="189" t="s">
        <v>152</v>
      </c>
      <c r="H1096" s="190">
        <v>30238.2</v>
      </c>
      <c r="I1096" s="191"/>
      <c r="J1096" s="192">
        <f>ROUND(I1096*H1096,2)</f>
        <v>0</v>
      </c>
      <c r="K1096" s="188" t="s">
        <v>153</v>
      </c>
      <c r="L1096" s="39"/>
      <c r="M1096" s="193" t="s">
        <v>1</v>
      </c>
      <c r="N1096" s="194" t="s">
        <v>44</v>
      </c>
      <c r="O1096" s="71"/>
      <c r="P1096" s="195">
        <f>O1096*H1096</f>
        <v>0</v>
      </c>
      <c r="Q1096" s="195">
        <v>0</v>
      </c>
      <c r="R1096" s="195">
        <f>Q1096*H1096</f>
        <v>0</v>
      </c>
      <c r="S1096" s="195">
        <v>0</v>
      </c>
      <c r="T1096" s="196">
        <f>S1096*H1096</f>
        <v>0</v>
      </c>
      <c r="U1096" s="34"/>
      <c r="V1096" s="34"/>
      <c r="W1096" s="34"/>
      <c r="X1096" s="34"/>
      <c r="Y1096" s="34"/>
      <c r="Z1096" s="34"/>
      <c r="AA1096" s="34"/>
      <c r="AB1096" s="34"/>
      <c r="AC1096" s="34"/>
      <c r="AD1096" s="34"/>
      <c r="AE1096" s="34"/>
      <c r="AR1096" s="197" t="s">
        <v>154</v>
      </c>
      <c r="AT1096" s="197" t="s">
        <v>149</v>
      </c>
      <c r="AU1096" s="197" t="s">
        <v>89</v>
      </c>
      <c r="AY1096" s="18" t="s">
        <v>147</v>
      </c>
      <c r="BE1096" s="198">
        <f>IF(N1096="základní",J1096,0)</f>
        <v>0</v>
      </c>
      <c r="BF1096" s="198">
        <f>IF(N1096="snížená",J1096,0)</f>
        <v>0</v>
      </c>
      <c r="BG1096" s="198">
        <f>IF(N1096="zákl. přenesená",J1096,0)</f>
        <v>0</v>
      </c>
      <c r="BH1096" s="198">
        <f>IF(N1096="sníž. přenesená",J1096,0)</f>
        <v>0</v>
      </c>
      <c r="BI1096" s="198">
        <f>IF(N1096="nulová",J1096,0)</f>
        <v>0</v>
      </c>
      <c r="BJ1096" s="18" t="s">
        <v>87</v>
      </c>
      <c r="BK1096" s="198">
        <f>ROUND(I1096*H1096,2)</f>
        <v>0</v>
      </c>
      <c r="BL1096" s="18" t="s">
        <v>154</v>
      </c>
      <c r="BM1096" s="197" t="s">
        <v>597</v>
      </c>
    </row>
    <row r="1097" spans="1:65" s="14" customFormat="1">
      <c r="B1097" s="210"/>
      <c r="C1097" s="211"/>
      <c r="D1097" s="201" t="s">
        <v>156</v>
      </c>
      <c r="E1097" s="212" t="s">
        <v>1</v>
      </c>
      <c r="F1097" s="213" t="s">
        <v>598</v>
      </c>
      <c r="G1097" s="211"/>
      <c r="H1097" s="214">
        <v>30238.2</v>
      </c>
      <c r="I1097" s="215"/>
      <c r="J1097" s="211"/>
      <c r="K1097" s="211"/>
      <c r="L1097" s="216"/>
      <c r="M1097" s="217"/>
      <c r="N1097" s="218"/>
      <c r="O1097" s="218"/>
      <c r="P1097" s="218"/>
      <c r="Q1097" s="218"/>
      <c r="R1097" s="218"/>
      <c r="S1097" s="218"/>
      <c r="T1097" s="219"/>
      <c r="AT1097" s="220" t="s">
        <v>156</v>
      </c>
      <c r="AU1097" s="220" t="s">
        <v>89</v>
      </c>
      <c r="AV1097" s="14" t="s">
        <v>89</v>
      </c>
      <c r="AW1097" s="14" t="s">
        <v>35</v>
      </c>
      <c r="AX1097" s="14" t="s">
        <v>79</v>
      </c>
      <c r="AY1097" s="220" t="s">
        <v>147</v>
      </c>
    </row>
    <row r="1098" spans="1:65" s="15" customFormat="1">
      <c r="B1098" s="221"/>
      <c r="C1098" s="222"/>
      <c r="D1098" s="201" t="s">
        <v>156</v>
      </c>
      <c r="E1098" s="223" t="s">
        <v>1</v>
      </c>
      <c r="F1098" s="224" t="s">
        <v>166</v>
      </c>
      <c r="G1098" s="222"/>
      <c r="H1098" s="225">
        <v>30238.2</v>
      </c>
      <c r="I1098" s="226"/>
      <c r="J1098" s="222"/>
      <c r="K1098" s="222"/>
      <c r="L1098" s="227"/>
      <c r="M1098" s="228"/>
      <c r="N1098" s="229"/>
      <c r="O1098" s="229"/>
      <c r="P1098" s="229"/>
      <c r="Q1098" s="229"/>
      <c r="R1098" s="229"/>
      <c r="S1098" s="229"/>
      <c r="T1098" s="230"/>
      <c r="AT1098" s="231" t="s">
        <v>156</v>
      </c>
      <c r="AU1098" s="231" t="s">
        <v>89</v>
      </c>
      <c r="AV1098" s="15" t="s">
        <v>154</v>
      </c>
      <c r="AW1098" s="15" t="s">
        <v>35</v>
      </c>
      <c r="AX1098" s="15" t="s">
        <v>87</v>
      </c>
      <c r="AY1098" s="231" t="s">
        <v>147</v>
      </c>
    </row>
    <row r="1099" spans="1:65" s="2" customFormat="1" ht="62.65" customHeight="1">
      <c r="A1099" s="34"/>
      <c r="B1099" s="35"/>
      <c r="C1099" s="186" t="s">
        <v>599</v>
      </c>
      <c r="D1099" s="186" t="s">
        <v>149</v>
      </c>
      <c r="E1099" s="187" t="s">
        <v>600</v>
      </c>
      <c r="F1099" s="188" t="s">
        <v>601</v>
      </c>
      <c r="G1099" s="189" t="s">
        <v>602</v>
      </c>
      <c r="H1099" s="190">
        <v>1</v>
      </c>
      <c r="I1099" s="191"/>
      <c r="J1099" s="192">
        <f>ROUND(I1099*H1099,2)</f>
        <v>0</v>
      </c>
      <c r="K1099" s="188" t="s">
        <v>153</v>
      </c>
      <c r="L1099" s="39"/>
      <c r="M1099" s="193" t="s">
        <v>1</v>
      </c>
      <c r="N1099" s="194" t="s">
        <v>44</v>
      </c>
      <c r="O1099" s="71"/>
      <c r="P1099" s="195">
        <f>O1099*H1099</f>
        <v>0</v>
      </c>
      <c r="Q1099" s="195">
        <v>0</v>
      </c>
      <c r="R1099" s="195">
        <f>Q1099*H1099</f>
        <v>0</v>
      </c>
      <c r="S1099" s="195">
        <v>0</v>
      </c>
      <c r="T1099" s="196">
        <f>S1099*H1099</f>
        <v>0</v>
      </c>
      <c r="U1099" s="34"/>
      <c r="V1099" s="34"/>
      <c r="W1099" s="34"/>
      <c r="X1099" s="34"/>
      <c r="Y1099" s="34"/>
      <c r="Z1099" s="34"/>
      <c r="AA1099" s="34"/>
      <c r="AB1099" s="34"/>
      <c r="AC1099" s="34"/>
      <c r="AD1099" s="34"/>
      <c r="AE1099" s="34"/>
      <c r="AR1099" s="197" t="s">
        <v>154</v>
      </c>
      <c r="AT1099" s="197" t="s">
        <v>149</v>
      </c>
      <c r="AU1099" s="197" t="s">
        <v>89</v>
      </c>
      <c r="AY1099" s="18" t="s">
        <v>147</v>
      </c>
      <c r="BE1099" s="198">
        <f>IF(N1099="základní",J1099,0)</f>
        <v>0</v>
      </c>
      <c r="BF1099" s="198">
        <f>IF(N1099="snížená",J1099,0)</f>
        <v>0</v>
      </c>
      <c r="BG1099" s="198">
        <f>IF(N1099="zákl. přenesená",J1099,0)</f>
        <v>0</v>
      </c>
      <c r="BH1099" s="198">
        <f>IF(N1099="sníž. přenesená",J1099,0)</f>
        <v>0</v>
      </c>
      <c r="BI1099" s="198">
        <f>IF(N1099="nulová",J1099,0)</f>
        <v>0</v>
      </c>
      <c r="BJ1099" s="18" t="s">
        <v>87</v>
      </c>
      <c r="BK1099" s="198">
        <f>ROUND(I1099*H1099,2)</f>
        <v>0</v>
      </c>
      <c r="BL1099" s="18" t="s">
        <v>154</v>
      </c>
      <c r="BM1099" s="197" t="s">
        <v>603</v>
      </c>
    </row>
    <row r="1100" spans="1:65" s="14" customFormat="1">
      <c r="B1100" s="210"/>
      <c r="C1100" s="211"/>
      <c r="D1100" s="201" t="s">
        <v>156</v>
      </c>
      <c r="E1100" s="212" t="s">
        <v>1</v>
      </c>
      <c r="F1100" s="213" t="s">
        <v>604</v>
      </c>
      <c r="G1100" s="211"/>
      <c r="H1100" s="214">
        <v>1</v>
      </c>
      <c r="I1100" s="215"/>
      <c r="J1100" s="211"/>
      <c r="K1100" s="211"/>
      <c r="L1100" s="216"/>
      <c r="M1100" s="217"/>
      <c r="N1100" s="218"/>
      <c r="O1100" s="218"/>
      <c r="P1100" s="218"/>
      <c r="Q1100" s="218"/>
      <c r="R1100" s="218"/>
      <c r="S1100" s="218"/>
      <c r="T1100" s="219"/>
      <c r="AT1100" s="220" t="s">
        <v>156</v>
      </c>
      <c r="AU1100" s="220" t="s">
        <v>89</v>
      </c>
      <c r="AV1100" s="14" t="s">
        <v>89</v>
      </c>
      <c r="AW1100" s="14" t="s">
        <v>35</v>
      </c>
      <c r="AX1100" s="14" t="s">
        <v>79</v>
      </c>
      <c r="AY1100" s="220" t="s">
        <v>147</v>
      </c>
    </row>
    <row r="1101" spans="1:65" s="15" customFormat="1">
      <c r="B1101" s="221"/>
      <c r="C1101" s="222"/>
      <c r="D1101" s="201" t="s">
        <v>156</v>
      </c>
      <c r="E1101" s="223" t="s">
        <v>1</v>
      </c>
      <c r="F1101" s="224" t="s">
        <v>166</v>
      </c>
      <c r="G1101" s="222"/>
      <c r="H1101" s="225">
        <v>1</v>
      </c>
      <c r="I1101" s="226"/>
      <c r="J1101" s="222"/>
      <c r="K1101" s="222"/>
      <c r="L1101" s="227"/>
      <c r="M1101" s="228"/>
      <c r="N1101" s="229"/>
      <c r="O1101" s="229"/>
      <c r="P1101" s="229"/>
      <c r="Q1101" s="229"/>
      <c r="R1101" s="229"/>
      <c r="S1101" s="229"/>
      <c r="T1101" s="230"/>
      <c r="AT1101" s="231" t="s">
        <v>156</v>
      </c>
      <c r="AU1101" s="231" t="s">
        <v>89</v>
      </c>
      <c r="AV1101" s="15" t="s">
        <v>154</v>
      </c>
      <c r="AW1101" s="15" t="s">
        <v>35</v>
      </c>
      <c r="AX1101" s="15" t="s">
        <v>87</v>
      </c>
      <c r="AY1101" s="231" t="s">
        <v>147</v>
      </c>
    </row>
    <row r="1102" spans="1:65" s="2" customFormat="1" ht="44.25" customHeight="1">
      <c r="A1102" s="34"/>
      <c r="B1102" s="35"/>
      <c r="C1102" s="186" t="s">
        <v>605</v>
      </c>
      <c r="D1102" s="186" t="s">
        <v>149</v>
      </c>
      <c r="E1102" s="187" t="s">
        <v>606</v>
      </c>
      <c r="F1102" s="188" t="s">
        <v>607</v>
      </c>
      <c r="G1102" s="189" t="s">
        <v>152</v>
      </c>
      <c r="H1102" s="190">
        <v>503.97</v>
      </c>
      <c r="I1102" s="191"/>
      <c r="J1102" s="192">
        <f>ROUND(I1102*H1102,2)</f>
        <v>0</v>
      </c>
      <c r="K1102" s="188" t="s">
        <v>153</v>
      </c>
      <c r="L1102" s="39"/>
      <c r="M1102" s="193" t="s">
        <v>1</v>
      </c>
      <c r="N1102" s="194" t="s">
        <v>44</v>
      </c>
      <c r="O1102" s="71"/>
      <c r="P1102" s="195">
        <f>O1102*H1102</f>
        <v>0</v>
      </c>
      <c r="Q1102" s="195">
        <v>0</v>
      </c>
      <c r="R1102" s="195">
        <f>Q1102*H1102</f>
        <v>0</v>
      </c>
      <c r="S1102" s="195">
        <v>0</v>
      </c>
      <c r="T1102" s="196">
        <f>S1102*H1102</f>
        <v>0</v>
      </c>
      <c r="U1102" s="34"/>
      <c r="V1102" s="34"/>
      <c r="W1102" s="34"/>
      <c r="X1102" s="34"/>
      <c r="Y1102" s="34"/>
      <c r="Z1102" s="34"/>
      <c r="AA1102" s="34"/>
      <c r="AB1102" s="34"/>
      <c r="AC1102" s="34"/>
      <c r="AD1102" s="34"/>
      <c r="AE1102" s="34"/>
      <c r="AR1102" s="197" t="s">
        <v>154</v>
      </c>
      <c r="AT1102" s="197" t="s">
        <v>149</v>
      </c>
      <c r="AU1102" s="197" t="s">
        <v>89</v>
      </c>
      <c r="AY1102" s="18" t="s">
        <v>147</v>
      </c>
      <c r="BE1102" s="198">
        <f>IF(N1102="základní",J1102,0)</f>
        <v>0</v>
      </c>
      <c r="BF1102" s="198">
        <f>IF(N1102="snížená",J1102,0)</f>
        <v>0</v>
      </c>
      <c r="BG1102" s="198">
        <f>IF(N1102="zákl. přenesená",J1102,0)</f>
        <v>0</v>
      </c>
      <c r="BH1102" s="198">
        <f>IF(N1102="sníž. přenesená",J1102,0)</f>
        <v>0</v>
      </c>
      <c r="BI1102" s="198">
        <f>IF(N1102="nulová",J1102,0)</f>
        <v>0</v>
      </c>
      <c r="BJ1102" s="18" t="s">
        <v>87</v>
      </c>
      <c r="BK1102" s="198">
        <f>ROUND(I1102*H1102,2)</f>
        <v>0</v>
      </c>
      <c r="BL1102" s="18" t="s">
        <v>154</v>
      </c>
      <c r="BM1102" s="197" t="s">
        <v>608</v>
      </c>
    </row>
    <row r="1103" spans="1:65" s="13" customFormat="1">
      <c r="B1103" s="199"/>
      <c r="C1103" s="200"/>
      <c r="D1103" s="201" t="s">
        <v>156</v>
      </c>
      <c r="E1103" s="202" t="s">
        <v>1</v>
      </c>
      <c r="F1103" s="203" t="s">
        <v>158</v>
      </c>
      <c r="G1103" s="200"/>
      <c r="H1103" s="202" t="s">
        <v>1</v>
      </c>
      <c r="I1103" s="204"/>
      <c r="J1103" s="200"/>
      <c r="K1103" s="200"/>
      <c r="L1103" s="205"/>
      <c r="M1103" s="206"/>
      <c r="N1103" s="207"/>
      <c r="O1103" s="207"/>
      <c r="P1103" s="207"/>
      <c r="Q1103" s="207"/>
      <c r="R1103" s="207"/>
      <c r="S1103" s="207"/>
      <c r="T1103" s="208"/>
      <c r="AT1103" s="209" t="s">
        <v>156</v>
      </c>
      <c r="AU1103" s="209" t="s">
        <v>89</v>
      </c>
      <c r="AV1103" s="13" t="s">
        <v>87</v>
      </c>
      <c r="AW1103" s="13" t="s">
        <v>35</v>
      </c>
      <c r="AX1103" s="13" t="s">
        <v>79</v>
      </c>
      <c r="AY1103" s="209" t="s">
        <v>147</v>
      </c>
    </row>
    <row r="1104" spans="1:65" s="13" customFormat="1">
      <c r="B1104" s="199"/>
      <c r="C1104" s="200"/>
      <c r="D1104" s="201" t="s">
        <v>156</v>
      </c>
      <c r="E1104" s="202" t="s">
        <v>1</v>
      </c>
      <c r="F1104" s="203" t="s">
        <v>246</v>
      </c>
      <c r="G1104" s="200"/>
      <c r="H1104" s="202" t="s">
        <v>1</v>
      </c>
      <c r="I1104" s="204"/>
      <c r="J1104" s="200"/>
      <c r="K1104" s="200"/>
      <c r="L1104" s="205"/>
      <c r="M1104" s="206"/>
      <c r="N1104" s="207"/>
      <c r="O1104" s="207"/>
      <c r="P1104" s="207"/>
      <c r="Q1104" s="207"/>
      <c r="R1104" s="207"/>
      <c r="S1104" s="207"/>
      <c r="T1104" s="208"/>
      <c r="AT1104" s="209" t="s">
        <v>156</v>
      </c>
      <c r="AU1104" s="209" t="s">
        <v>89</v>
      </c>
      <c r="AV1104" s="13" t="s">
        <v>87</v>
      </c>
      <c r="AW1104" s="13" t="s">
        <v>35</v>
      </c>
      <c r="AX1104" s="13" t="s">
        <v>79</v>
      </c>
      <c r="AY1104" s="209" t="s">
        <v>147</v>
      </c>
    </row>
    <row r="1105" spans="2:51" s="14" customFormat="1">
      <c r="B1105" s="210"/>
      <c r="C1105" s="211"/>
      <c r="D1105" s="201" t="s">
        <v>156</v>
      </c>
      <c r="E1105" s="212" t="s">
        <v>1</v>
      </c>
      <c r="F1105" s="213" t="s">
        <v>267</v>
      </c>
      <c r="G1105" s="211"/>
      <c r="H1105" s="214">
        <v>156</v>
      </c>
      <c r="I1105" s="215"/>
      <c r="J1105" s="211"/>
      <c r="K1105" s="211"/>
      <c r="L1105" s="216"/>
      <c r="M1105" s="217"/>
      <c r="N1105" s="218"/>
      <c r="O1105" s="218"/>
      <c r="P1105" s="218"/>
      <c r="Q1105" s="218"/>
      <c r="R1105" s="218"/>
      <c r="S1105" s="218"/>
      <c r="T1105" s="219"/>
      <c r="AT1105" s="220" t="s">
        <v>156</v>
      </c>
      <c r="AU1105" s="220" t="s">
        <v>89</v>
      </c>
      <c r="AV1105" s="14" t="s">
        <v>89</v>
      </c>
      <c r="AW1105" s="14" t="s">
        <v>35</v>
      </c>
      <c r="AX1105" s="14" t="s">
        <v>79</v>
      </c>
      <c r="AY1105" s="220" t="s">
        <v>147</v>
      </c>
    </row>
    <row r="1106" spans="2:51" s="16" customFormat="1">
      <c r="B1106" s="232"/>
      <c r="C1106" s="233"/>
      <c r="D1106" s="201" t="s">
        <v>156</v>
      </c>
      <c r="E1106" s="234" t="s">
        <v>1</v>
      </c>
      <c r="F1106" s="235" t="s">
        <v>244</v>
      </c>
      <c r="G1106" s="233"/>
      <c r="H1106" s="236">
        <v>156</v>
      </c>
      <c r="I1106" s="237"/>
      <c r="J1106" s="233"/>
      <c r="K1106" s="233"/>
      <c r="L1106" s="238"/>
      <c r="M1106" s="239"/>
      <c r="N1106" s="240"/>
      <c r="O1106" s="240"/>
      <c r="P1106" s="240"/>
      <c r="Q1106" s="240"/>
      <c r="R1106" s="240"/>
      <c r="S1106" s="240"/>
      <c r="T1106" s="241"/>
      <c r="AT1106" s="242" t="s">
        <v>156</v>
      </c>
      <c r="AU1106" s="242" t="s">
        <v>89</v>
      </c>
      <c r="AV1106" s="16" t="s">
        <v>176</v>
      </c>
      <c r="AW1106" s="16" t="s">
        <v>35</v>
      </c>
      <c r="AX1106" s="16" t="s">
        <v>79</v>
      </c>
      <c r="AY1106" s="242" t="s">
        <v>147</v>
      </c>
    </row>
    <row r="1107" spans="2:51" s="13" customFormat="1">
      <c r="B1107" s="199"/>
      <c r="C1107" s="200"/>
      <c r="D1107" s="201" t="s">
        <v>156</v>
      </c>
      <c r="E1107" s="202" t="s">
        <v>1</v>
      </c>
      <c r="F1107" s="203" t="s">
        <v>252</v>
      </c>
      <c r="G1107" s="200"/>
      <c r="H1107" s="202" t="s">
        <v>1</v>
      </c>
      <c r="I1107" s="204"/>
      <c r="J1107" s="200"/>
      <c r="K1107" s="200"/>
      <c r="L1107" s="205"/>
      <c r="M1107" s="206"/>
      <c r="N1107" s="207"/>
      <c r="O1107" s="207"/>
      <c r="P1107" s="207"/>
      <c r="Q1107" s="207"/>
      <c r="R1107" s="207"/>
      <c r="S1107" s="207"/>
      <c r="T1107" s="208"/>
      <c r="AT1107" s="209" t="s">
        <v>156</v>
      </c>
      <c r="AU1107" s="209" t="s">
        <v>89</v>
      </c>
      <c r="AV1107" s="13" t="s">
        <v>87</v>
      </c>
      <c r="AW1107" s="13" t="s">
        <v>35</v>
      </c>
      <c r="AX1107" s="13" t="s">
        <v>79</v>
      </c>
      <c r="AY1107" s="209" t="s">
        <v>147</v>
      </c>
    </row>
    <row r="1108" spans="2:51" s="13" customFormat="1">
      <c r="B1108" s="199"/>
      <c r="C1108" s="200"/>
      <c r="D1108" s="201" t="s">
        <v>156</v>
      </c>
      <c r="E1108" s="202" t="s">
        <v>1</v>
      </c>
      <c r="F1108" s="203" t="s">
        <v>246</v>
      </c>
      <c r="G1108" s="200"/>
      <c r="H1108" s="202" t="s">
        <v>1</v>
      </c>
      <c r="I1108" s="204"/>
      <c r="J1108" s="200"/>
      <c r="K1108" s="200"/>
      <c r="L1108" s="205"/>
      <c r="M1108" s="206"/>
      <c r="N1108" s="207"/>
      <c r="O1108" s="207"/>
      <c r="P1108" s="207"/>
      <c r="Q1108" s="207"/>
      <c r="R1108" s="207"/>
      <c r="S1108" s="207"/>
      <c r="T1108" s="208"/>
      <c r="AT1108" s="209" t="s">
        <v>156</v>
      </c>
      <c r="AU1108" s="209" t="s">
        <v>89</v>
      </c>
      <c r="AV1108" s="13" t="s">
        <v>87</v>
      </c>
      <c r="AW1108" s="13" t="s">
        <v>35</v>
      </c>
      <c r="AX1108" s="13" t="s">
        <v>79</v>
      </c>
      <c r="AY1108" s="209" t="s">
        <v>147</v>
      </c>
    </row>
    <row r="1109" spans="2:51" s="14" customFormat="1">
      <c r="B1109" s="210"/>
      <c r="C1109" s="211"/>
      <c r="D1109" s="201" t="s">
        <v>156</v>
      </c>
      <c r="E1109" s="212" t="s">
        <v>1</v>
      </c>
      <c r="F1109" s="213" t="s">
        <v>274</v>
      </c>
      <c r="G1109" s="211"/>
      <c r="H1109" s="214">
        <v>192</v>
      </c>
      <c r="I1109" s="215"/>
      <c r="J1109" s="211"/>
      <c r="K1109" s="211"/>
      <c r="L1109" s="216"/>
      <c r="M1109" s="217"/>
      <c r="N1109" s="218"/>
      <c r="O1109" s="218"/>
      <c r="P1109" s="218"/>
      <c r="Q1109" s="218"/>
      <c r="R1109" s="218"/>
      <c r="S1109" s="218"/>
      <c r="T1109" s="219"/>
      <c r="AT1109" s="220" t="s">
        <v>156</v>
      </c>
      <c r="AU1109" s="220" t="s">
        <v>89</v>
      </c>
      <c r="AV1109" s="14" t="s">
        <v>89</v>
      </c>
      <c r="AW1109" s="14" t="s">
        <v>35</v>
      </c>
      <c r="AX1109" s="14" t="s">
        <v>79</v>
      </c>
      <c r="AY1109" s="220" t="s">
        <v>147</v>
      </c>
    </row>
    <row r="1110" spans="2:51" s="16" customFormat="1">
      <c r="B1110" s="232"/>
      <c r="C1110" s="233"/>
      <c r="D1110" s="201" t="s">
        <v>156</v>
      </c>
      <c r="E1110" s="234" t="s">
        <v>1</v>
      </c>
      <c r="F1110" s="235" t="s">
        <v>244</v>
      </c>
      <c r="G1110" s="233"/>
      <c r="H1110" s="236">
        <v>192</v>
      </c>
      <c r="I1110" s="237"/>
      <c r="J1110" s="233"/>
      <c r="K1110" s="233"/>
      <c r="L1110" s="238"/>
      <c r="M1110" s="239"/>
      <c r="N1110" s="240"/>
      <c r="O1110" s="240"/>
      <c r="P1110" s="240"/>
      <c r="Q1110" s="240"/>
      <c r="R1110" s="240"/>
      <c r="S1110" s="240"/>
      <c r="T1110" s="241"/>
      <c r="AT1110" s="242" t="s">
        <v>156</v>
      </c>
      <c r="AU1110" s="242" t="s">
        <v>89</v>
      </c>
      <c r="AV1110" s="16" t="s">
        <v>176</v>
      </c>
      <c r="AW1110" s="16" t="s">
        <v>35</v>
      </c>
      <c r="AX1110" s="16" t="s">
        <v>79</v>
      </c>
      <c r="AY1110" s="242" t="s">
        <v>147</v>
      </c>
    </row>
    <row r="1111" spans="2:51" s="13" customFormat="1">
      <c r="B1111" s="199"/>
      <c r="C1111" s="200"/>
      <c r="D1111" s="201" t="s">
        <v>156</v>
      </c>
      <c r="E1111" s="202" t="s">
        <v>1</v>
      </c>
      <c r="F1111" s="203" t="s">
        <v>280</v>
      </c>
      <c r="G1111" s="200"/>
      <c r="H1111" s="202" t="s">
        <v>1</v>
      </c>
      <c r="I1111" s="204"/>
      <c r="J1111" s="200"/>
      <c r="K1111" s="200"/>
      <c r="L1111" s="205"/>
      <c r="M1111" s="206"/>
      <c r="N1111" s="207"/>
      <c r="O1111" s="207"/>
      <c r="P1111" s="207"/>
      <c r="Q1111" s="207"/>
      <c r="R1111" s="207"/>
      <c r="S1111" s="207"/>
      <c r="T1111" s="208"/>
      <c r="AT1111" s="209" t="s">
        <v>156</v>
      </c>
      <c r="AU1111" s="209" t="s">
        <v>89</v>
      </c>
      <c r="AV1111" s="13" t="s">
        <v>87</v>
      </c>
      <c r="AW1111" s="13" t="s">
        <v>35</v>
      </c>
      <c r="AX1111" s="13" t="s">
        <v>79</v>
      </c>
      <c r="AY1111" s="209" t="s">
        <v>147</v>
      </c>
    </row>
    <row r="1112" spans="2:51" s="13" customFormat="1">
      <c r="B1112" s="199"/>
      <c r="C1112" s="200"/>
      <c r="D1112" s="201" t="s">
        <v>156</v>
      </c>
      <c r="E1112" s="202" t="s">
        <v>1</v>
      </c>
      <c r="F1112" s="203" t="s">
        <v>257</v>
      </c>
      <c r="G1112" s="200"/>
      <c r="H1112" s="202" t="s">
        <v>1</v>
      </c>
      <c r="I1112" s="204"/>
      <c r="J1112" s="200"/>
      <c r="K1112" s="200"/>
      <c r="L1112" s="205"/>
      <c r="M1112" s="206"/>
      <c r="N1112" s="207"/>
      <c r="O1112" s="207"/>
      <c r="P1112" s="207"/>
      <c r="Q1112" s="207"/>
      <c r="R1112" s="207"/>
      <c r="S1112" s="207"/>
      <c r="T1112" s="208"/>
      <c r="AT1112" s="209" t="s">
        <v>156</v>
      </c>
      <c r="AU1112" s="209" t="s">
        <v>89</v>
      </c>
      <c r="AV1112" s="13" t="s">
        <v>87</v>
      </c>
      <c r="AW1112" s="13" t="s">
        <v>35</v>
      </c>
      <c r="AX1112" s="13" t="s">
        <v>79</v>
      </c>
      <c r="AY1112" s="209" t="s">
        <v>147</v>
      </c>
    </row>
    <row r="1113" spans="2:51" s="14" customFormat="1">
      <c r="B1113" s="210"/>
      <c r="C1113" s="211"/>
      <c r="D1113" s="201" t="s">
        <v>156</v>
      </c>
      <c r="E1113" s="212" t="s">
        <v>1</v>
      </c>
      <c r="F1113" s="213" t="s">
        <v>281</v>
      </c>
      <c r="G1113" s="211"/>
      <c r="H1113" s="214">
        <v>47.27</v>
      </c>
      <c r="I1113" s="215"/>
      <c r="J1113" s="211"/>
      <c r="K1113" s="211"/>
      <c r="L1113" s="216"/>
      <c r="M1113" s="217"/>
      <c r="N1113" s="218"/>
      <c r="O1113" s="218"/>
      <c r="P1113" s="218"/>
      <c r="Q1113" s="218"/>
      <c r="R1113" s="218"/>
      <c r="S1113" s="218"/>
      <c r="T1113" s="219"/>
      <c r="AT1113" s="220" t="s">
        <v>156</v>
      </c>
      <c r="AU1113" s="220" t="s">
        <v>89</v>
      </c>
      <c r="AV1113" s="14" t="s">
        <v>89</v>
      </c>
      <c r="AW1113" s="14" t="s">
        <v>35</v>
      </c>
      <c r="AX1113" s="14" t="s">
        <v>79</v>
      </c>
      <c r="AY1113" s="220" t="s">
        <v>147</v>
      </c>
    </row>
    <row r="1114" spans="2:51" s="16" customFormat="1">
      <c r="B1114" s="232"/>
      <c r="C1114" s="233"/>
      <c r="D1114" s="201" t="s">
        <v>156</v>
      </c>
      <c r="E1114" s="234" t="s">
        <v>1</v>
      </c>
      <c r="F1114" s="235" t="s">
        <v>244</v>
      </c>
      <c r="G1114" s="233"/>
      <c r="H1114" s="236">
        <v>47.27</v>
      </c>
      <c r="I1114" s="237"/>
      <c r="J1114" s="233"/>
      <c r="K1114" s="233"/>
      <c r="L1114" s="238"/>
      <c r="M1114" s="239"/>
      <c r="N1114" s="240"/>
      <c r="O1114" s="240"/>
      <c r="P1114" s="240"/>
      <c r="Q1114" s="240"/>
      <c r="R1114" s="240"/>
      <c r="S1114" s="240"/>
      <c r="T1114" s="241"/>
      <c r="AT1114" s="242" t="s">
        <v>156</v>
      </c>
      <c r="AU1114" s="242" t="s">
        <v>89</v>
      </c>
      <c r="AV1114" s="16" t="s">
        <v>176</v>
      </c>
      <c r="AW1114" s="16" t="s">
        <v>35</v>
      </c>
      <c r="AX1114" s="16" t="s">
        <v>79</v>
      </c>
      <c r="AY1114" s="242" t="s">
        <v>147</v>
      </c>
    </row>
    <row r="1115" spans="2:51" s="13" customFormat="1">
      <c r="B1115" s="199"/>
      <c r="C1115" s="200"/>
      <c r="D1115" s="201" t="s">
        <v>156</v>
      </c>
      <c r="E1115" s="202" t="s">
        <v>1</v>
      </c>
      <c r="F1115" s="203" t="s">
        <v>162</v>
      </c>
      <c r="G1115" s="200"/>
      <c r="H1115" s="202" t="s">
        <v>1</v>
      </c>
      <c r="I1115" s="204"/>
      <c r="J1115" s="200"/>
      <c r="K1115" s="200"/>
      <c r="L1115" s="205"/>
      <c r="M1115" s="206"/>
      <c r="N1115" s="207"/>
      <c r="O1115" s="207"/>
      <c r="P1115" s="207"/>
      <c r="Q1115" s="207"/>
      <c r="R1115" s="207"/>
      <c r="S1115" s="207"/>
      <c r="T1115" s="208"/>
      <c r="AT1115" s="209" t="s">
        <v>156</v>
      </c>
      <c r="AU1115" s="209" t="s">
        <v>89</v>
      </c>
      <c r="AV1115" s="13" t="s">
        <v>87</v>
      </c>
      <c r="AW1115" s="13" t="s">
        <v>35</v>
      </c>
      <c r="AX1115" s="13" t="s">
        <v>79</v>
      </c>
      <c r="AY1115" s="209" t="s">
        <v>147</v>
      </c>
    </row>
    <row r="1116" spans="2:51" s="13" customFormat="1">
      <c r="B1116" s="199"/>
      <c r="C1116" s="200"/>
      <c r="D1116" s="201" t="s">
        <v>156</v>
      </c>
      <c r="E1116" s="202" t="s">
        <v>1</v>
      </c>
      <c r="F1116" s="203" t="s">
        <v>257</v>
      </c>
      <c r="G1116" s="200"/>
      <c r="H1116" s="202" t="s">
        <v>1</v>
      </c>
      <c r="I1116" s="204"/>
      <c r="J1116" s="200"/>
      <c r="K1116" s="200"/>
      <c r="L1116" s="205"/>
      <c r="M1116" s="206"/>
      <c r="N1116" s="207"/>
      <c r="O1116" s="207"/>
      <c r="P1116" s="207"/>
      <c r="Q1116" s="207"/>
      <c r="R1116" s="207"/>
      <c r="S1116" s="207"/>
      <c r="T1116" s="208"/>
      <c r="AT1116" s="209" t="s">
        <v>156</v>
      </c>
      <c r="AU1116" s="209" t="s">
        <v>89</v>
      </c>
      <c r="AV1116" s="13" t="s">
        <v>87</v>
      </c>
      <c r="AW1116" s="13" t="s">
        <v>35</v>
      </c>
      <c r="AX1116" s="13" t="s">
        <v>79</v>
      </c>
      <c r="AY1116" s="209" t="s">
        <v>147</v>
      </c>
    </row>
    <row r="1117" spans="2:51" s="14" customFormat="1">
      <c r="B1117" s="210"/>
      <c r="C1117" s="211"/>
      <c r="D1117" s="201" t="s">
        <v>156</v>
      </c>
      <c r="E1117" s="212" t="s">
        <v>1</v>
      </c>
      <c r="F1117" s="213" t="s">
        <v>282</v>
      </c>
      <c r="G1117" s="211"/>
      <c r="H1117" s="214">
        <v>54.7</v>
      </c>
      <c r="I1117" s="215"/>
      <c r="J1117" s="211"/>
      <c r="K1117" s="211"/>
      <c r="L1117" s="216"/>
      <c r="M1117" s="217"/>
      <c r="N1117" s="218"/>
      <c r="O1117" s="218"/>
      <c r="P1117" s="218"/>
      <c r="Q1117" s="218"/>
      <c r="R1117" s="218"/>
      <c r="S1117" s="218"/>
      <c r="T1117" s="219"/>
      <c r="AT1117" s="220" t="s">
        <v>156</v>
      </c>
      <c r="AU1117" s="220" t="s">
        <v>89</v>
      </c>
      <c r="AV1117" s="14" t="s">
        <v>89</v>
      </c>
      <c r="AW1117" s="14" t="s">
        <v>35</v>
      </c>
      <c r="AX1117" s="14" t="s">
        <v>79</v>
      </c>
      <c r="AY1117" s="220" t="s">
        <v>147</v>
      </c>
    </row>
    <row r="1118" spans="2:51" s="16" customFormat="1">
      <c r="B1118" s="232"/>
      <c r="C1118" s="233"/>
      <c r="D1118" s="201" t="s">
        <v>156</v>
      </c>
      <c r="E1118" s="234" t="s">
        <v>1</v>
      </c>
      <c r="F1118" s="235" t="s">
        <v>244</v>
      </c>
      <c r="G1118" s="233"/>
      <c r="H1118" s="236">
        <v>54.7</v>
      </c>
      <c r="I1118" s="237"/>
      <c r="J1118" s="233"/>
      <c r="K1118" s="233"/>
      <c r="L1118" s="238"/>
      <c r="M1118" s="239"/>
      <c r="N1118" s="240"/>
      <c r="O1118" s="240"/>
      <c r="P1118" s="240"/>
      <c r="Q1118" s="240"/>
      <c r="R1118" s="240"/>
      <c r="S1118" s="240"/>
      <c r="T1118" s="241"/>
      <c r="AT1118" s="242" t="s">
        <v>156</v>
      </c>
      <c r="AU1118" s="242" t="s">
        <v>89</v>
      </c>
      <c r="AV1118" s="16" t="s">
        <v>176</v>
      </c>
      <c r="AW1118" s="16" t="s">
        <v>35</v>
      </c>
      <c r="AX1118" s="16" t="s">
        <v>79</v>
      </c>
      <c r="AY1118" s="242" t="s">
        <v>147</v>
      </c>
    </row>
    <row r="1119" spans="2:51" s="13" customFormat="1">
      <c r="B1119" s="199"/>
      <c r="C1119" s="200"/>
      <c r="D1119" s="201" t="s">
        <v>156</v>
      </c>
      <c r="E1119" s="202" t="s">
        <v>1</v>
      </c>
      <c r="F1119" s="203" t="s">
        <v>164</v>
      </c>
      <c r="G1119" s="200"/>
      <c r="H1119" s="202" t="s">
        <v>1</v>
      </c>
      <c r="I1119" s="204"/>
      <c r="J1119" s="200"/>
      <c r="K1119" s="200"/>
      <c r="L1119" s="205"/>
      <c r="M1119" s="206"/>
      <c r="N1119" s="207"/>
      <c r="O1119" s="207"/>
      <c r="P1119" s="207"/>
      <c r="Q1119" s="207"/>
      <c r="R1119" s="207"/>
      <c r="S1119" s="207"/>
      <c r="T1119" s="208"/>
      <c r="AT1119" s="209" t="s">
        <v>156</v>
      </c>
      <c r="AU1119" s="209" t="s">
        <v>89</v>
      </c>
      <c r="AV1119" s="13" t="s">
        <v>87</v>
      </c>
      <c r="AW1119" s="13" t="s">
        <v>35</v>
      </c>
      <c r="AX1119" s="13" t="s">
        <v>79</v>
      </c>
      <c r="AY1119" s="209" t="s">
        <v>147</v>
      </c>
    </row>
    <row r="1120" spans="2:51" s="13" customFormat="1">
      <c r="B1120" s="199"/>
      <c r="C1120" s="200"/>
      <c r="D1120" s="201" t="s">
        <v>156</v>
      </c>
      <c r="E1120" s="202" t="s">
        <v>1</v>
      </c>
      <c r="F1120" s="203" t="s">
        <v>257</v>
      </c>
      <c r="G1120" s="200"/>
      <c r="H1120" s="202" t="s">
        <v>1</v>
      </c>
      <c r="I1120" s="204"/>
      <c r="J1120" s="200"/>
      <c r="K1120" s="200"/>
      <c r="L1120" s="205"/>
      <c r="M1120" s="206"/>
      <c r="N1120" s="207"/>
      <c r="O1120" s="207"/>
      <c r="P1120" s="207"/>
      <c r="Q1120" s="207"/>
      <c r="R1120" s="207"/>
      <c r="S1120" s="207"/>
      <c r="T1120" s="208"/>
      <c r="AT1120" s="209" t="s">
        <v>156</v>
      </c>
      <c r="AU1120" s="209" t="s">
        <v>89</v>
      </c>
      <c r="AV1120" s="13" t="s">
        <v>87</v>
      </c>
      <c r="AW1120" s="13" t="s">
        <v>35</v>
      </c>
      <c r="AX1120" s="13" t="s">
        <v>79</v>
      </c>
      <c r="AY1120" s="209" t="s">
        <v>147</v>
      </c>
    </row>
    <row r="1121" spans="1:65" s="14" customFormat="1">
      <c r="B1121" s="210"/>
      <c r="C1121" s="211"/>
      <c r="D1121" s="201" t="s">
        <v>156</v>
      </c>
      <c r="E1121" s="212" t="s">
        <v>1</v>
      </c>
      <c r="F1121" s="213" t="s">
        <v>286</v>
      </c>
      <c r="G1121" s="211"/>
      <c r="H1121" s="214">
        <v>54</v>
      </c>
      <c r="I1121" s="215"/>
      <c r="J1121" s="211"/>
      <c r="K1121" s="211"/>
      <c r="L1121" s="216"/>
      <c r="M1121" s="217"/>
      <c r="N1121" s="218"/>
      <c r="O1121" s="218"/>
      <c r="P1121" s="218"/>
      <c r="Q1121" s="218"/>
      <c r="R1121" s="218"/>
      <c r="S1121" s="218"/>
      <c r="T1121" s="219"/>
      <c r="AT1121" s="220" t="s">
        <v>156</v>
      </c>
      <c r="AU1121" s="220" t="s">
        <v>89</v>
      </c>
      <c r="AV1121" s="14" t="s">
        <v>89</v>
      </c>
      <c r="AW1121" s="14" t="s">
        <v>35</v>
      </c>
      <c r="AX1121" s="14" t="s">
        <v>79</v>
      </c>
      <c r="AY1121" s="220" t="s">
        <v>147</v>
      </c>
    </row>
    <row r="1122" spans="1:65" s="15" customFormat="1">
      <c r="B1122" s="221"/>
      <c r="C1122" s="222"/>
      <c r="D1122" s="201" t="s">
        <v>156</v>
      </c>
      <c r="E1122" s="223" t="s">
        <v>1</v>
      </c>
      <c r="F1122" s="224" t="s">
        <v>166</v>
      </c>
      <c r="G1122" s="222"/>
      <c r="H1122" s="225">
        <v>503.96999999999997</v>
      </c>
      <c r="I1122" s="226"/>
      <c r="J1122" s="222"/>
      <c r="K1122" s="222"/>
      <c r="L1122" s="227"/>
      <c r="M1122" s="228"/>
      <c r="N1122" s="229"/>
      <c r="O1122" s="229"/>
      <c r="P1122" s="229"/>
      <c r="Q1122" s="229"/>
      <c r="R1122" s="229"/>
      <c r="S1122" s="229"/>
      <c r="T1122" s="230"/>
      <c r="AT1122" s="231" t="s">
        <v>156</v>
      </c>
      <c r="AU1122" s="231" t="s">
        <v>89</v>
      </c>
      <c r="AV1122" s="15" t="s">
        <v>154</v>
      </c>
      <c r="AW1122" s="15" t="s">
        <v>35</v>
      </c>
      <c r="AX1122" s="15" t="s">
        <v>87</v>
      </c>
      <c r="AY1122" s="231" t="s">
        <v>147</v>
      </c>
    </row>
    <row r="1123" spans="1:65" s="2" customFormat="1" ht="24.2" customHeight="1">
      <c r="A1123" s="34"/>
      <c r="B1123" s="35"/>
      <c r="C1123" s="186" t="s">
        <v>609</v>
      </c>
      <c r="D1123" s="186" t="s">
        <v>149</v>
      </c>
      <c r="E1123" s="187" t="s">
        <v>610</v>
      </c>
      <c r="F1123" s="188" t="s">
        <v>611</v>
      </c>
      <c r="G1123" s="189" t="s">
        <v>152</v>
      </c>
      <c r="H1123" s="190">
        <v>503.97</v>
      </c>
      <c r="I1123" s="191"/>
      <c r="J1123" s="192">
        <f>ROUND(I1123*H1123,2)</f>
        <v>0</v>
      </c>
      <c r="K1123" s="188" t="s">
        <v>153</v>
      </c>
      <c r="L1123" s="39"/>
      <c r="M1123" s="193" t="s">
        <v>1</v>
      </c>
      <c r="N1123" s="194" t="s">
        <v>44</v>
      </c>
      <c r="O1123" s="71"/>
      <c r="P1123" s="195">
        <f>O1123*H1123</f>
        <v>0</v>
      </c>
      <c r="Q1123" s="195">
        <v>0</v>
      </c>
      <c r="R1123" s="195">
        <f>Q1123*H1123</f>
        <v>0</v>
      </c>
      <c r="S1123" s="195">
        <v>0</v>
      </c>
      <c r="T1123" s="196">
        <f>S1123*H1123</f>
        <v>0</v>
      </c>
      <c r="U1123" s="34"/>
      <c r="V1123" s="34"/>
      <c r="W1123" s="34"/>
      <c r="X1123" s="34"/>
      <c r="Y1123" s="34"/>
      <c r="Z1123" s="34"/>
      <c r="AA1123" s="34"/>
      <c r="AB1123" s="34"/>
      <c r="AC1123" s="34"/>
      <c r="AD1123" s="34"/>
      <c r="AE1123" s="34"/>
      <c r="AR1123" s="197" t="s">
        <v>154</v>
      </c>
      <c r="AT1123" s="197" t="s">
        <v>149</v>
      </c>
      <c r="AU1123" s="197" t="s">
        <v>89</v>
      </c>
      <c r="AY1123" s="18" t="s">
        <v>147</v>
      </c>
      <c r="BE1123" s="198">
        <f>IF(N1123="základní",J1123,0)</f>
        <v>0</v>
      </c>
      <c r="BF1123" s="198">
        <f>IF(N1123="snížená",J1123,0)</f>
        <v>0</v>
      </c>
      <c r="BG1123" s="198">
        <f>IF(N1123="zákl. přenesená",J1123,0)</f>
        <v>0</v>
      </c>
      <c r="BH1123" s="198">
        <f>IF(N1123="sníž. přenesená",J1123,0)</f>
        <v>0</v>
      </c>
      <c r="BI1123" s="198">
        <f>IF(N1123="nulová",J1123,0)</f>
        <v>0</v>
      </c>
      <c r="BJ1123" s="18" t="s">
        <v>87</v>
      </c>
      <c r="BK1123" s="198">
        <f>ROUND(I1123*H1123,2)</f>
        <v>0</v>
      </c>
      <c r="BL1123" s="18" t="s">
        <v>154</v>
      </c>
      <c r="BM1123" s="197" t="s">
        <v>612</v>
      </c>
    </row>
    <row r="1124" spans="1:65" s="13" customFormat="1">
      <c r="B1124" s="199"/>
      <c r="C1124" s="200"/>
      <c r="D1124" s="201" t="s">
        <v>156</v>
      </c>
      <c r="E1124" s="202" t="s">
        <v>1</v>
      </c>
      <c r="F1124" s="203" t="s">
        <v>158</v>
      </c>
      <c r="G1124" s="200"/>
      <c r="H1124" s="202" t="s">
        <v>1</v>
      </c>
      <c r="I1124" s="204"/>
      <c r="J1124" s="200"/>
      <c r="K1124" s="200"/>
      <c r="L1124" s="205"/>
      <c r="M1124" s="206"/>
      <c r="N1124" s="207"/>
      <c r="O1124" s="207"/>
      <c r="P1124" s="207"/>
      <c r="Q1124" s="207"/>
      <c r="R1124" s="207"/>
      <c r="S1124" s="207"/>
      <c r="T1124" s="208"/>
      <c r="AT1124" s="209" t="s">
        <v>156</v>
      </c>
      <c r="AU1124" s="209" t="s">
        <v>89</v>
      </c>
      <c r="AV1124" s="13" t="s">
        <v>87</v>
      </c>
      <c r="AW1124" s="13" t="s">
        <v>35</v>
      </c>
      <c r="AX1124" s="13" t="s">
        <v>79</v>
      </c>
      <c r="AY1124" s="209" t="s">
        <v>147</v>
      </c>
    </row>
    <row r="1125" spans="1:65" s="13" customFormat="1">
      <c r="B1125" s="199"/>
      <c r="C1125" s="200"/>
      <c r="D1125" s="201" t="s">
        <v>156</v>
      </c>
      <c r="E1125" s="202" t="s">
        <v>1</v>
      </c>
      <c r="F1125" s="203" t="s">
        <v>246</v>
      </c>
      <c r="G1125" s="200"/>
      <c r="H1125" s="202" t="s">
        <v>1</v>
      </c>
      <c r="I1125" s="204"/>
      <c r="J1125" s="200"/>
      <c r="K1125" s="200"/>
      <c r="L1125" s="205"/>
      <c r="M1125" s="206"/>
      <c r="N1125" s="207"/>
      <c r="O1125" s="207"/>
      <c r="P1125" s="207"/>
      <c r="Q1125" s="207"/>
      <c r="R1125" s="207"/>
      <c r="S1125" s="207"/>
      <c r="T1125" s="208"/>
      <c r="AT1125" s="209" t="s">
        <v>156</v>
      </c>
      <c r="AU1125" s="209" t="s">
        <v>89</v>
      </c>
      <c r="AV1125" s="13" t="s">
        <v>87</v>
      </c>
      <c r="AW1125" s="13" t="s">
        <v>35</v>
      </c>
      <c r="AX1125" s="13" t="s">
        <v>79</v>
      </c>
      <c r="AY1125" s="209" t="s">
        <v>147</v>
      </c>
    </row>
    <row r="1126" spans="1:65" s="14" customFormat="1">
      <c r="B1126" s="210"/>
      <c r="C1126" s="211"/>
      <c r="D1126" s="201" t="s">
        <v>156</v>
      </c>
      <c r="E1126" s="212" t="s">
        <v>1</v>
      </c>
      <c r="F1126" s="213" t="s">
        <v>267</v>
      </c>
      <c r="G1126" s="211"/>
      <c r="H1126" s="214">
        <v>156</v>
      </c>
      <c r="I1126" s="215"/>
      <c r="J1126" s="211"/>
      <c r="K1126" s="211"/>
      <c r="L1126" s="216"/>
      <c r="M1126" s="217"/>
      <c r="N1126" s="218"/>
      <c r="O1126" s="218"/>
      <c r="P1126" s="218"/>
      <c r="Q1126" s="218"/>
      <c r="R1126" s="218"/>
      <c r="S1126" s="218"/>
      <c r="T1126" s="219"/>
      <c r="AT1126" s="220" t="s">
        <v>156</v>
      </c>
      <c r="AU1126" s="220" t="s">
        <v>89</v>
      </c>
      <c r="AV1126" s="14" t="s">
        <v>89</v>
      </c>
      <c r="AW1126" s="14" t="s">
        <v>35</v>
      </c>
      <c r="AX1126" s="14" t="s">
        <v>79</v>
      </c>
      <c r="AY1126" s="220" t="s">
        <v>147</v>
      </c>
    </row>
    <row r="1127" spans="1:65" s="16" customFormat="1">
      <c r="B1127" s="232"/>
      <c r="C1127" s="233"/>
      <c r="D1127" s="201" t="s">
        <v>156</v>
      </c>
      <c r="E1127" s="234" t="s">
        <v>1</v>
      </c>
      <c r="F1127" s="235" t="s">
        <v>244</v>
      </c>
      <c r="G1127" s="233"/>
      <c r="H1127" s="236">
        <v>156</v>
      </c>
      <c r="I1127" s="237"/>
      <c r="J1127" s="233"/>
      <c r="K1127" s="233"/>
      <c r="L1127" s="238"/>
      <c r="M1127" s="239"/>
      <c r="N1127" s="240"/>
      <c r="O1127" s="240"/>
      <c r="P1127" s="240"/>
      <c r="Q1127" s="240"/>
      <c r="R1127" s="240"/>
      <c r="S1127" s="240"/>
      <c r="T1127" s="241"/>
      <c r="AT1127" s="242" t="s">
        <v>156</v>
      </c>
      <c r="AU1127" s="242" t="s">
        <v>89</v>
      </c>
      <c r="AV1127" s="16" t="s">
        <v>176</v>
      </c>
      <c r="AW1127" s="16" t="s">
        <v>35</v>
      </c>
      <c r="AX1127" s="16" t="s">
        <v>79</v>
      </c>
      <c r="AY1127" s="242" t="s">
        <v>147</v>
      </c>
    </row>
    <row r="1128" spans="1:65" s="13" customFormat="1">
      <c r="B1128" s="199"/>
      <c r="C1128" s="200"/>
      <c r="D1128" s="201" t="s">
        <v>156</v>
      </c>
      <c r="E1128" s="202" t="s">
        <v>1</v>
      </c>
      <c r="F1128" s="203" t="s">
        <v>252</v>
      </c>
      <c r="G1128" s="200"/>
      <c r="H1128" s="202" t="s">
        <v>1</v>
      </c>
      <c r="I1128" s="204"/>
      <c r="J1128" s="200"/>
      <c r="K1128" s="200"/>
      <c r="L1128" s="205"/>
      <c r="M1128" s="206"/>
      <c r="N1128" s="207"/>
      <c r="O1128" s="207"/>
      <c r="P1128" s="207"/>
      <c r="Q1128" s="207"/>
      <c r="R1128" s="207"/>
      <c r="S1128" s="207"/>
      <c r="T1128" s="208"/>
      <c r="AT1128" s="209" t="s">
        <v>156</v>
      </c>
      <c r="AU1128" s="209" t="s">
        <v>89</v>
      </c>
      <c r="AV1128" s="13" t="s">
        <v>87</v>
      </c>
      <c r="AW1128" s="13" t="s">
        <v>35</v>
      </c>
      <c r="AX1128" s="13" t="s">
        <v>79</v>
      </c>
      <c r="AY1128" s="209" t="s">
        <v>147</v>
      </c>
    </row>
    <row r="1129" spans="1:65" s="13" customFormat="1">
      <c r="B1129" s="199"/>
      <c r="C1129" s="200"/>
      <c r="D1129" s="201" t="s">
        <v>156</v>
      </c>
      <c r="E1129" s="202" t="s">
        <v>1</v>
      </c>
      <c r="F1129" s="203" t="s">
        <v>246</v>
      </c>
      <c r="G1129" s="200"/>
      <c r="H1129" s="202" t="s">
        <v>1</v>
      </c>
      <c r="I1129" s="204"/>
      <c r="J1129" s="200"/>
      <c r="K1129" s="200"/>
      <c r="L1129" s="205"/>
      <c r="M1129" s="206"/>
      <c r="N1129" s="207"/>
      <c r="O1129" s="207"/>
      <c r="P1129" s="207"/>
      <c r="Q1129" s="207"/>
      <c r="R1129" s="207"/>
      <c r="S1129" s="207"/>
      <c r="T1129" s="208"/>
      <c r="AT1129" s="209" t="s">
        <v>156</v>
      </c>
      <c r="AU1129" s="209" t="s">
        <v>89</v>
      </c>
      <c r="AV1129" s="13" t="s">
        <v>87</v>
      </c>
      <c r="AW1129" s="13" t="s">
        <v>35</v>
      </c>
      <c r="AX1129" s="13" t="s">
        <v>79</v>
      </c>
      <c r="AY1129" s="209" t="s">
        <v>147</v>
      </c>
    </row>
    <row r="1130" spans="1:65" s="14" customFormat="1">
      <c r="B1130" s="210"/>
      <c r="C1130" s="211"/>
      <c r="D1130" s="201" t="s">
        <v>156</v>
      </c>
      <c r="E1130" s="212" t="s">
        <v>1</v>
      </c>
      <c r="F1130" s="213" t="s">
        <v>274</v>
      </c>
      <c r="G1130" s="211"/>
      <c r="H1130" s="214">
        <v>192</v>
      </c>
      <c r="I1130" s="215"/>
      <c r="J1130" s="211"/>
      <c r="K1130" s="211"/>
      <c r="L1130" s="216"/>
      <c r="M1130" s="217"/>
      <c r="N1130" s="218"/>
      <c r="O1130" s="218"/>
      <c r="P1130" s="218"/>
      <c r="Q1130" s="218"/>
      <c r="R1130" s="218"/>
      <c r="S1130" s="218"/>
      <c r="T1130" s="219"/>
      <c r="AT1130" s="220" t="s">
        <v>156</v>
      </c>
      <c r="AU1130" s="220" t="s">
        <v>89</v>
      </c>
      <c r="AV1130" s="14" t="s">
        <v>89</v>
      </c>
      <c r="AW1130" s="14" t="s">
        <v>35</v>
      </c>
      <c r="AX1130" s="14" t="s">
        <v>79</v>
      </c>
      <c r="AY1130" s="220" t="s">
        <v>147</v>
      </c>
    </row>
    <row r="1131" spans="1:65" s="16" customFormat="1">
      <c r="B1131" s="232"/>
      <c r="C1131" s="233"/>
      <c r="D1131" s="201" t="s">
        <v>156</v>
      </c>
      <c r="E1131" s="234" t="s">
        <v>1</v>
      </c>
      <c r="F1131" s="235" t="s">
        <v>244</v>
      </c>
      <c r="G1131" s="233"/>
      <c r="H1131" s="236">
        <v>192</v>
      </c>
      <c r="I1131" s="237"/>
      <c r="J1131" s="233"/>
      <c r="K1131" s="233"/>
      <c r="L1131" s="238"/>
      <c r="M1131" s="239"/>
      <c r="N1131" s="240"/>
      <c r="O1131" s="240"/>
      <c r="P1131" s="240"/>
      <c r="Q1131" s="240"/>
      <c r="R1131" s="240"/>
      <c r="S1131" s="240"/>
      <c r="T1131" s="241"/>
      <c r="AT1131" s="242" t="s">
        <v>156</v>
      </c>
      <c r="AU1131" s="242" t="s">
        <v>89</v>
      </c>
      <c r="AV1131" s="16" t="s">
        <v>176</v>
      </c>
      <c r="AW1131" s="16" t="s">
        <v>35</v>
      </c>
      <c r="AX1131" s="16" t="s">
        <v>79</v>
      </c>
      <c r="AY1131" s="242" t="s">
        <v>147</v>
      </c>
    </row>
    <row r="1132" spans="1:65" s="13" customFormat="1">
      <c r="B1132" s="199"/>
      <c r="C1132" s="200"/>
      <c r="D1132" s="201" t="s">
        <v>156</v>
      </c>
      <c r="E1132" s="202" t="s">
        <v>1</v>
      </c>
      <c r="F1132" s="203" t="s">
        <v>280</v>
      </c>
      <c r="G1132" s="200"/>
      <c r="H1132" s="202" t="s">
        <v>1</v>
      </c>
      <c r="I1132" s="204"/>
      <c r="J1132" s="200"/>
      <c r="K1132" s="200"/>
      <c r="L1132" s="205"/>
      <c r="M1132" s="206"/>
      <c r="N1132" s="207"/>
      <c r="O1132" s="207"/>
      <c r="P1132" s="207"/>
      <c r="Q1132" s="207"/>
      <c r="R1132" s="207"/>
      <c r="S1132" s="207"/>
      <c r="T1132" s="208"/>
      <c r="AT1132" s="209" t="s">
        <v>156</v>
      </c>
      <c r="AU1132" s="209" t="s">
        <v>89</v>
      </c>
      <c r="AV1132" s="13" t="s">
        <v>87</v>
      </c>
      <c r="AW1132" s="13" t="s">
        <v>35</v>
      </c>
      <c r="AX1132" s="13" t="s">
        <v>79</v>
      </c>
      <c r="AY1132" s="209" t="s">
        <v>147</v>
      </c>
    </row>
    <row r="1133" spans="1:65" s="13" customFormat="1">
      <c r="B1133" s="199"/>
      <c r="C1133" s="200"/>
      <c r="D1133" s="201" t="s">
        <v>156</v>
      </c>
      <c r="E1133" s="202" t="s">
        <v>1</v>
      </c>
      <c r="F1133" s="203" t="s">
        <v>257</v>
      </c>
      <c r="G1133" s="200"/>
      <c r="H1133" s="202" t="s">
        <v>1</v>
      </c>
      <c r="I1133" s="204"/>
      <c r="J1133" s="200"/>
      <c r="K1133" s="200"/>
      <c r="L1133" s="205"/>
      <c r="M1133" s="206"/>
      <c r="N1133" s="207"/>
      <c r="O1133" s="207"/>
      <c r="P1133" s="207"/>
      <c r="Q1133" s="207"/>
      <c r="R1133" s="207"/>
      <c r="S1133" s="207"/>
      <c r="T1133" s="208"/>
      <c r="AT1133" s="209" t="s">
        <v>156</v>
      </c>
      <c r="AU1133" s="209" t="s">
        <v>89</v>
      </c>
      <c r="AV1133" s="13" t="s">
        <v>87</v>
      </c>
      <c r="AW1133" s="13" t="s">
        <v>35</v>
      </c>
      <c r="AX1133" s="13" t="s">
        <v>79</v>
      </c>
      <c r="AY1133" s="209" t="s">
        <v>147</v>
      </c>
    </row>
    <row r="1134" spans="1:65" s="14" customFormat="1">
      <c r="B1134" s="210"/>
      <c r="C1134" s="211"/>
      <c r="D1134" s="201" t="s">
        <v>156</v>
      </c>
      <c r="E1134" s="212" t="s">
        <v>1</v>
      </c>
      <c r="F1134" s="213" t="s">
        <v>281</v>
      </c>
      <c r="G1134" s="211"/>
      <c r="H1134" s="214">
        <v>47.27</v>
      </c>
      <c r="I1134" s="215"/>
      <c r="J1134" s="211"/>
      <c r="K1134" s="211"/>
      <c r="L1134" s="216"/>
      <c r="M1134" s="217"/>
      <c r="N1134" s="218"/>
      <c r="O1134" s="218"/>
      <c r="P1134" s="218"/>
      <c r="Q1134" s="218"/>
      <c r="R1134" s="218"/>
      <c r="S1134" s="218"/>
      <c r="T1134" s="219"/>
      <c r="AT1134" s="220" t="s">
        <v>156</v>
      </c>
      <c r="AU1134" s="220" t="s">
        <v>89</v>
      </c>
      <c r="AV1134" s="14" t="s">
        <v>89</v>
      </c>
      <c r="AW1134" s="14" t="s">
        <v>35</v>
      </c>
      <c r="AX1134" s="14" t="s">
        <v>79</v>
      </c>
      <c r="AY1134" s="220" t="s">
        <v>147</v>
      </c>
    </row>
    <row r="1135" spans="1:65" s="16" customFormat="1">
      <c r="B1135" s="232"/>
      <c r="C1135" s="233"/>
      <c r="D1135" s="201" t="s">
        <v>156</v>
      </c>
      <c r="E1135" s="234" t="s">
        <v>1</v>
      </c>
      <c r="F1135" s="235" t="s">
        <v>244</v>
      </c>
      <c r="G1135" s="233"/>
      <c r="H1135" s="236">
        <v>47.27</v>
      </c>
      <c r="I1135" s="237"/>
      <c r="J1135" s="233"/>
      <c r="K1135" s="233"/>
      <c r="L1135" s="238"/>
      <c r="M1135" s="239"/>
      <c r="N1135" s="240"/>
      <c r="O1135" s="240"/>
      <c r="P1135" s="240"/>
      <c r="Q1135" s="240"/>
      <c r="R1135" s="240"/>
      <c r="S1135" s="240"/>
      <c r="T1135" s="241"/>
      <c r="AT1135" s="242" t="s">
        <v>156</v>
      </c>
      <c r="AU1135" s="242" t="s">
        <v>89</v>
      </c>
      <c r="AV1135" s="16" t="s">
        <v>176</v>
      </c>
      <c r="AW1135" s="16" t="s">
        <v>35</v>
      </c>
      <c r="AX1135" s="16" t="s">
        <v>79</v>
      </c>
      <c r="AY1135" s="242" t="s">
        <v>147</v>
      </c>
    </row>
    <row r="1136" spans="1:65" s="13" customFormat="1">
      <c r="B1136" s="199"/>
      <c r="C1136" s="200"/>
      <c r="D1136" s="201" t="s">
        <v>156</v>
      </c>
      <c r="E1136" s="202" t="s">
        <v>1</v>
      </c>
      <c r="F1136" s="203" t="s">
        <v>162</v>
      </c>
      <c r="G1136" s="200"/>
      <c r="H1136" s="202" t="s">
        <v>1</v>
      </c>
      <c r="I1136" s="204"/>
      <c r="J1136" s="200"/>
      <c r="K1136" s="200"/>
      <c r="L1136" s="205"/>
      <c r="M1136" s="206"/>
      <c r="N1136" s="207"/>
      <c r="O1136" s="207"/>
      <c r="P1136" s="207"/>
      <c r="Q1136" s="207"/>
      <c r="R1136" s="207"/>
      <c r="S1136" s="207"/>
      <c r="T1136" s="208"/>
      <c r="AT1136" s="209" t="s">
        <v>156</v>
      </c>
      <c r="AU1136" s="209" t="s">
        <v>89</v>
      </c>
      <c r="AV1136" s="13" t="s">
        <v>87</v>
      </c>
      <c r="AW1136" s="13" t="s">
        <v>35</v>
      </c>
      <c r="AX1136" s="13" t="s">
        <v>79</v>
      </c>
      <c r="AY1136" s="209" t="s">
        <v>147</v>
      </c>
    </row>
    <row r="1137" spans="1:65" s="13" customFormat="1">
      <c r="B1137" s="199"/>
      <c r="C1137" s="200"/>
      <c r="D1137" s="201" t="s">
        <v>156</v>
      </c>
      <c r="E1137" s="202" t="s">
        <v>1</v>
      </c>
      <c r="F1137" s="203" t="s">
        <v>257</v>
      </c>
      <c r="G1137" s="200"/>
      <c r="H1137" s="202" t="s">
        <v>1</v>
      </c>
      <c r="I1137" s="204"/>
      <c r="J1137" s="200"/>
      <c r="K1137" s="200"/>
      <c r="L1137" s="205"/>
      <c r="M1137" s="206"/>
      <c r="N1137" s="207"/>
      <c r="O1137" s="207"/>
      <c r="P1137" s="207"/>
      <c r="Q1137" s="207"/>
      <c r="R1137" s="207"/>
      <c r="S1137" s="207"/>
      <c r="T1137" s="208"/>
      <c r="AT1137" s="209" t="s">
        <v>156</v>
      </c>
      <c r="AU1137" s="209" t="s">
        <v>89</v>
      </c>
      <c r="AV1137" s="13" t="s">
        <v>87</v>
      </c>
      <c r="AW1137" s="13" t="s">
        <v>35</v>
      </c>
      <c r="AX1137" s="13" t="s">
        <v>79</v>
      </c>
      <c r="AY1137" s="209" t="s">
        <v>147</v>
      </c>
    </row>
    <row r="1138" spans="1:65" s="14" customFormat="1">
      <c r="B1138" s="210"/>
      <c r="C1138" s="211"/>
      <c r="D1138" s="201" t="s">
        <v>156</v>
      </c>
      <c r="E1138" s="212" t="s">
        <v>1</v>
      </c>
      <c r="F1138" s="213" t="s">
        <v>282</v>
      </c>
      <c r="G1138" s="211"/>
      <c r="H1138" s="214">
        <v>54.7</v>
      </c>
      <c r="I1138" s="215"/>
      <c r="J1138" s="211"/>
      <c r="K1138" s="211"/>
      <c r="L1138" s="216"/>
      <c r="M1138" s="217"/>
      <c r="N1138" s="218"/>
      <c r="O1138" s="218"/>
      <c r="P1138" s="218"/>
      <c r="Q1138" s="218"/>
      <c r="R1138" s="218"/>
      <c r="S1138" s="218"/>
      <c r="T1138" s="219"/>
      <c r="AT1138" s="220" t="s">
        <v>156</v>
      </c>
      <c r="AU1138" s="220" t="s">
        <v>89</v>
      </c>
      <c r="AV1138" s="14" t="s">
        <v>89</v>
      </c>
      <c r="AW1138" s="14" t="s">
        <v>35</v>
      </c>
      <c r="AX1138" s="14" t="s">
        <v>79</v>
      </c>
      <c r="AY1138" s="220" t="s">
        <v>147</v>
      </c>
    </row>
    <row r="1139" spans="1:65" s="16" customFormat="1">
      <c r="B1139" s="232"/>
      <c r="C1139" s="233"/>
      <c r="D1139" s="201" t="s">
        <v>156</v>
      </c>
      <c r="E1139" s="234" t="s">
        <v>1</v>
      </c>
      <c r="F1139" s="235" t="s">
        <v>244</v>
      </c>
      <c r="G1139" s="233"/>
      <c r="H1139" s="236">
        <v>54.7</v>
      </c>
      <c r="I1139" s="237"/>
      <c r="J1139" s="233"/>
      <c r="K1139" s="233"/>
      <c r="L1139" s="238"/>
      <c r="M1139" s="239"/>
      <c r="N1139" s="240"/>
      <c r="O1139" s="240"/>
      <c r="P1139" s="240"/>
      <c r="Q1139" s="240"/>
      <c r="R1139" s="240"/>
      <c r="S1139" s="240"/>
      <c r="T1139" s="241"/>
      <c r="AT1139" s="242" t="s">
        <v>156</v>
      </c>
      <c r="AU1139" s="242" t="s">
        <v>89</v>
      </c>
      <c r="AV1139" s="16" t="s">
        <v>176</v>
      </c>
      <c r="AW1139" s="16" t="s">
        <v>35</v>
      </c>
      <c r="AX1139" s="16" t="s">
        <v>79</v>
      </c>
      <c r="AY1139" s="242" t="s">
        <v>147</v>
      </c>
    </row>
    <row r="1140" spans="1:65" s="13" customFormat="1">
      <c r="B1140" s="199"/>
      <c r="C1140" s="200"/>
      <c r="D1140" s="201" t="s">
        <v>156</v>
      </c>
      <c r="E1140" s="202" t="s">
        <v>1</v>
      </c>
      <c r="F1140" s="203" t="s">
        <v>164</v>
      </c>
      <c r="G1140" s="200"/>
      <c r="H1140" s="202" t="s">
        <v>1</v>
      </c>
      <c r="I1140" s="204"/>
      <c r="J1140" s="200"/>
      <c r="K1140" s="200"/>
      <c r="L1140" s="205"/>
      <c r="M1140" s="206"/>
      <c r="N1140" s="207"/>
      <c r="O1140" s="207"/>
      <c r="P1140" s="207"/>
      <c r="Q1140" s="207"/>
      <c r="R1140" s="207"/>
      <c r="S1140" s="207"/>
      <c r="T1140" s="208"/>
      <c r="AT1140" s="209" t="s">
        <v>156</v>
      </c>
      <c r="AU1140" s="209" t="s">
        <v>89</v>
      </c>
      <c r="AV1140" s="13" t="s">
        <v>87</v>
      </c>
      <c r="AW1140" s="13" t="s">
        <v>35</v>
      </c>
      <c r="AX1140" s="13" t="s">
        <v>79</v>
      </c>
      <c r="AY1140" s="209" t="s">
        <v>147</v>
      </c>
    </row>
    <row r="1141" spans="1:65" s="13" customFormat="1">
      <c r="B1141" s="199"/>
      <c r="C1141" s="200"/>
      <c r="D1141" s="201" t="s">
        <v>156</v>
      </c>
      <c r="E1141" s="202" t="s">
        <v>1</v>
      </c>
      <c r="F1141" s="203" t="s">
        <v>257</v>
      </c>
      <c r="G1141" s="200"/>
      <c r="H1141" s="202" t="s">
        <v>1</v>
      </c>
      <c r="I1141" s="204"/>
      <c r="J1141" s="200"/>
      <c r="K1141" s="200"/>
      <c r="L1141" s="205"/>
      <c r="M1141" s="206"/>
      <c r="N1141" s="207"/>
      <c r="O1141" s="207"/>
      <c r="P1141" s="207"/>
      <c r="Q1141" s="207"/>
      <c r="R1141" s="207"/>
      <c r="S1141" s="207"/>
      <c r="T1141" s="208"/>
      <c r="AT1141" s="209" t="s">
        <v>156</v>
      </c>
      <c r="AU1141" s="209" t="s">
        <v>89</v>
      </c>
      <c r="AV1141" s="13" t="s">
        <v>87</v>
      </c>
      <c r="AW1141" s="13" t="s">
        <v>35</v>
      </c>
      <c r="AX1141" s="13" t="s">
        <v>79</v>
      </c>
      <c r="AY1141" s="209" t="s">
        <v>147</v>
      </c>
    </row>
    <row r="1142" spans="1:65" s="14" customFormat="1">
      <c r="B1142" s="210"/>
      <c r="C1142" s="211"/>
      <c r="D1142" s="201" t="s">
        <v>156</v>
      </c>
      <c r="E1142" s="212" t="s">
        <v>1</v>
      </c>
      <c r="F1142" s="213" t="s">
        <v>286</v>
      </c>
      <c r="G1142" s="211"/>
      <c r="H1142" s="214">
        <v>54</v>
      </c>
      <c r="I1142" s="215"/>
      <c r="J1142" s="211"/>
      <c r="K1142" s="211"/>
      <c r="L1142" s="216"/>
      <c r="M1142" s="217"/>
      <c r="N1142" s="218"/>
      <c r="O1142" s="218"/>
      <c r="P1142" s="218"/>
      <c r="Q1142" s="218"/>
      <c r="R1142" s="218"/>
      <c r="S1142" s="218"/>
      <c r="T1142" s="219"/>
      <c r="AT1142" s="220" t="s">
        <v>156</v>
      </c>
      <c r="AU1142" s="220" t="s">
        <v>89</v>
      </c>
      <c r="AV1142" s="14" t="s">
        <v>89</v>
      </c>
      <c r="AW1142" s="14" t="s">
        <v>35</v>
      </c>
      <c r="AX1142" s="14" t="s">
        <v>79</v>
      </c>
      <c r="AY1142" s="220" t="s">
        <v>147</v>
      </c>
    </row>
    <row r="1143" spans="1:65" s="15" customFormat="1">
      <c r="B1143" s="221"/>
      <c r="C1143" s="222"/>
      <c r="D1143" s="201" t="s">
        <v>156</v>
      </c>
      <c r="E1143" s="223" t="s">
        <v>1</v>
      </c>
      <c r="F1143" s="224" t="s">
        <v>166</v>
      </c>
      <c r="G1143" s="222"/>
      <c r="H1143" s="225">
        <v>503.96999999999997</v>
      </c>
      <c r="I1143" s="226"/>
      <c r="J1143" s="222"/>
      <c r="K1143" s="222"/>
      <c r="L1143" s="227"/>
      <c r="M1143" s="228"/>
      <c r="N1143" s="229"/>
      <c r="O1143" s="229"/>
      <c r="P1143" s="229"/>
      <c r="Q1143" s="229"/>
      <c r="R1143" s="229"/>
      <c r="S1143" s="229"/>
      <c r="T1143" s="230"/>
      <c r="AT1143" s="231" t="s">
        <v>156</v>
      </c>
      <c r="AU1143" s="231" t="s">
        <v>89</v>
      </c>
      <c r="AV1143" s="15" t="s">
        <v>154</v>
      </c>
      <c r="AW1143" s="15" t="s">
        <v>35</v>
      </c>
      <c r="AX1143" s="15" t="s">
        <v>87</v>
      </c>
      <c r="AY1143" s="231" t="s">
        <v>147</v>
      </c>
    </row>
    <row r="1144" spans="1:65" s="2" customFormat="1" ht="33" customHeight="1">
      <c r="A1144" s="34"/>
      <c r="B1144" s="35"/>
      <c r="C1144" s="186" t="s">
        <v>613</v>
      </c>
      <c r="D1144" s="186" t="s">
        <v>149</v>
      </c>
      <c r="E1144" s="187" t="s">
        <v>614</v>
      </c>
      <c r="F1144" s="188" t="s">
        <v>615</v>
      </c>
      <c r="G1144" s="189" t="s">
        <v>152</v>
      </c>
      <c r="H1144" s="190">
        <v>30238.2</v>
      </c>
      <c r="I1144" s="191"/>
      <c r="J1144" s="192">
        <f>ROUND(I1144*H1144,2)</f>
        <v>0</v>
      </c>
      <c r="K1144" s="188" t="s">
        <v>153</v>
      </c>
      <c r="L1144" s="39"/>
      <c r="M1144" s="193" t="s">
        <v>1</v>
      </c>
      <c r="N1144" s="194" t="s">
        <v>44</v>
      </c>
      <c r="O1144" s="71"/>
      <c r="P1144" s="195">
        <f>O1144*H1144</f>
        <v>0</v>
      </c>
      <c r="Q1144" s="195">
        <v>0</v>
      </c>
      <c r="R1144" s="195">
        <f>Q1144*H1144</f>
        <v>0</v>
      </c>
      <c r="S1144" s="195">
        <v>0</v>
      </c>
      <c r="T1144" s="196">
        <f>S1144*H1144</f>
        <v>0</v>
      </c>
      <c r="U1144" s="34"/>
      <c r="V1144" s="34"/>
      <c r="W1144" s="34"/>
      <c r="X1144" s="34"/>
      <c r="Y1144" s="34"/>
      <c r="Z1144" s="34"/>
      <c r="AA1144" s="34"/>
      <c r="AB1144" s="34"/>
      <c r="AC1144" s="34"/>
      <c r="AD1144" s="34"/>
      <c r="AE1144" s="34"/>
      <c r="AR1144" s="197" t="s">
        <v>154</v>
      </c>
      <c r="AT1144" s="197" t="s">
        <v>149</v>
      </c>
      <c r="AU1144" s="197" t="s">
        <v>89</v>
      </c>
      <c r="AY1144" s="18" t="s">
        <v>147</v>
      </c>
      <c r="BE1144" s="198">
        <f>IF(N1144="základní",J1144,0)</f>
        <v>0</v>
      </c>
      <c r="BF1144" s="198">
        <f>IF(N1144="snížená",J1144,0)</f>
        <v>0</v>
      </c>
      <c r="BG1144" s="198">
        <f>IF(N1144="zákl. přenesená",J1144,0)</f>
        <v>0</v>
      </c>
      <c r="BH1144" s="198">
        <f>IF(N1144="sníž. přenesená",J1144,0)</f>
        <v>0</v>
      </c>
      <c r="BI1144" s="198">
        <f>IF(N1144="nulová",J1144,0)</f>
        <v>0</v>
      </c>
      <c r="BJ1144" s="18" t="s">
        <v>87</v>
      </c>
      <c r="BK1144" s="198">
        <f>ROUND(I1144*H1144,2)</f>
        <v>0</v>
      </c>
      <c r="BL1144" s="18" t="s">
        <v>154</v>
      </c>
      <c r="BM1144" s="197" t="s">
        <v>616</v>
      </c>
    </row>
    <row r="1145" spans="1:65" s="14" customFormat="1">
      <c r="B1145" s="210"/>
      <c r="C1145" s="211"/>
      <c r="D1145" s="201" t="s">
        <v>156</v>
      </c>
      <c r="E1145" s="212" t="s">
        <v>1</v>
      </c>
      <c r="F1145" s="213" t="s">
        <v>598</v>
      </c>
      <c r="G1145" s="211"/>
      <c r="H1145" s="214">
        <v>30238.2</v>
      </c>
      <c r="I1145" s="215"/>
      <c r="J1145" s="211"/>
      <c r="K1145" s="211"/>
      <c r="L1145" s="216"/>
      <c r="M1145" s="217"/>
      <c r="N1145" s="218"/>
      <c r="O1145" s="218"/>
      <c r="P1145" s="218"/>
      <c r="Q1145" s="218"/>
      <c r="R1145" s="218"/>
      <c r="S1145" s="218"/>
      <c r="T1145" s="219"/>
      <c r="AT1145" s="220" t="s">
        <v>156</v>
      </c>
      <c r="AU1145" s="220" t="s">
        <v>89</v>
      </c>
      <c r="AV1145" s="14" t="s">
        <v>89</v>
      </c>
      <c r="AW1145" s="14" t="s">
        <v>35</v>
      </c>
      <c r="AX1145" s="14" t="s">
        <v>79</v>
      </c>
      <c r="AY1145" s="220" t="s">
        <v>147</v>
      </c>
    </row>
    <row r="1146" spans="1:65" s="15" customFormat="1">
      <c r="B1146" s="221"/>
      <c r="C1146" s="222"/>
      <c r="D1146" s="201" t="s">
        <v>156</v>
      </c>
      <c r="E1146" s="223" t="s">
        <v>1</v>
      </c>
      <c r="F1146" s="224" t="s">
        <v>166</v>
      </c>
      <c r="G1146" s="222"/>
      <c r="H1146" s="225">
        <v>30238.2</v>
      </c>
      <c r="I1146" s="226"/>
      <c r="J1146" s="222"/>
      <c r="K1146" s="222"/>
      <c r="L1146" s="227"/>
      <c r="M1146" s="228"/>
      <c r="N1146" s="229"/>
      <c r="O1146" s="229"/>
      <c r="P1146" s="229"/>
      <c r="Q1146" s="229"/>
      <c r="R1146" s="229"/>
      <c r="S1146" s="229"/>
      <c r="T1146" s="230"/>
      <c r="AT1146" s="231" t="s">
        <v>156</v>
      </c>
      <c r="AU1146" s="231" t="s">
        <v>89</v>
      </c>
      <c r="AV1146" s="15" t="s">
        <v>154</v>
      </c>
      <c r="AW1146" s="15" t="s">
        <v>35</v>
      </c>
      <c r="AX1146" s="15" t="s">
        <v>87</v>
      </c>
      <c r="AY1146" s="231" t="s">
        <v>147</v>
      </c>
    </row>
    <row r="1147" spans="1:65" s="2" customFormat="1" ht="24.2" customHeight="1">
      <c r="A1147" s="34"/>
      <c r="B1147" s="35"/>
      <c r="C1147" s="186" t="s">
        <v>617</v>
      </c>
      <c r="D1147" s="186" t="s">
        <v>149</v>
      </c>
      <c r="E1147" s="187" t="s">
        <v>618</v>
      </c>
      <c r="F1147" s="188" t="s">
        <v>619</v>
      </c>
      <c r="G1147" s="189" t="s">
        <v>152</v>
      </c>
      <c r="H1147" s="190">
        <v>503.97</v>
      </c>
      <c r="I1147" s="191"/>
      <c r="J1147" s="192">
        <f>ROUND(I1147*H1147,2)</f>
        <v>0</v>
      </c>
      <c r="K1147" s="188" t="s">
        <v>153</v>
      </c>
      <c r="L1147" s="39"/>
      <c r="M1147" s="193" t="s">
        <v>1</v>
      </c>
      <c r="N1147" s="194" t="s">
        <v>44</v>
      </c>
      <c r="O1147" s="71"/>
      <c r="P1147" s="195">
        <f>O1147*H1147</f>
        <v>0</v>
      </c>
      <c r="Q1147" s="195">
        <v>0</v>
      </c>
      <c r="R1147" s="195">
        <f>Q1147*H1147</f>
        <v>0</v>
      </c>
      <c r="S1147" s="195">
        <v>0</v>
      </c>
      <c r="T1147" s="196">
        <f>S1147*H1147</f>
        <v>0</v>
      </c>
      <c r="U1147" s="34"/>
      <c r="V1147" s="34"/>
      <c r="W1147" s="34"/>
      <c r="X1147" s="34"/>
      <c r="Y1147" s="34"/>
      <c r="Z1147" s="34"/>
      <c r="AA1147" s="34"/>
      <c r="AB1147" s="34"/>
      <c r="AC1147" s="34"/>
      <c r="AD1147" s="34"/>
      <c r="AE1147" s="34"/>
      <c r="AR1147" s="197" t="s">
        <v>154</v>
      </c>
      <c r="AT1147" s="197" t="s">
        <v>149</v>
      </c>
      <c r="AU1147" s="197" t="s">
        <v>89</v>
      </c>
      <c r="AY1147" s="18" t="s">
        <v>147</v>
      </c>
      <c r="BE1147" s="198">
        <f>IF(N1147="základní",J1147,0)</f>
        <v>0</v>
      </c>
      <c r="BF1147" s="198">
        <f>IF(N1147="snížená",J1147,0)</f>
        <v>0</v>
      </c>
      <c r="BG1147" s="198">
        <f>IF(N1147="zákl. přenesená",J1147,0)</f>
        <v>0</v>
      </c>
      <c r="BH1147" s="198">
        <f>IF(N1147="sníž. přenesená",J1147,0)</f>
        <v>0</v>
      </c>
      <c r="BI1147" s="198">
        <f>IF(N1147="nulová",J1147,0)</f>
        <v>0</v>
      </c>
      <c r="BJ1147" s="18" t="s">
        <v>87</v>
      </c>
      <c r="BK1147" s="198">
        <f>ROUND(I1147*H1147,2)</f>
        <v>0</v>
      </c>
      <c r="BL1147" s="18" t="s">
        <v>154</v>
      </c>
      <c r="BM1147" s="197" t="s">
        <v>620</v>
      </c>
    </row>
    <row r="1148" spans="1:65" s="13" customFormat="1">
      <c r="B1148" s="199"/>
      <c r="C1148" s="200"/>
      <c r="D1148" s="201" t="s">
        <v>156</v>
      </c>
      <c r="E1148" s="202" t="s">
        <v>1</v>
      </c>
      <c r="F1148" s="203" t="s">
        <v>158</v>
      </c>
      <c r="G1148" s="200"/>
      <c r="H1148" s="202" t="s">
        <v>1</v>
      </c>
      <c r="I1148" s="204"/>
      <c r="J1148" s="200"/>
      <c r="K1148" s="200"/>
      <c r="L1148" s="205"/>
      <c r="M1148" s="206"/>
      <c r="N1148" s="207"/>
      <c r="O1148" s="207"/>
      <c r="P1148" s="207"/>
      <c r="Q1148" s="207"/>
      <c r="R1148" s="207"/>
      <c r="S1148" s="207"/>
      <c r="T1148" s="208"/>
      <c r="AT1148" s="209" t="s">
        <v>156</v>
      </c>
      <c r="AU1148" s="209" t="s">
        <v>89</v>
      </c>
      <c r="AV1148" s="13" t="s">
        <v>87</v>
      </c>
      <c r="AW1148" s="13" t="s">
        <v>35</v>
      </c>
      <c r="AX1148" s="13" t="s">
        <v>79</v>
      </c>
      <c r="AY1148" s="209" t="s">
        <v>147</v>
      </c>
    </row>
    <row r="1149" spans="1:65" s="13" customFormat="1">
      <c r="B1149" s="199"/>
      <c r="C1149" s="200"/>
      <c r="D1149" s="201" t="s">
        <v>156</v>
      </c>
      <c r="E1149" s="202" t="s">
        <v>1</v>
      </c>
      <c r="F1149" s="203" t="s">
        <v>246</v>
      </c>
      <c r="G1149" s="200"/>
      <c r="H1149" s="202" t="s">
        <v>1</v>
      </c>
      <c r="I1149" s="204"/>
      <c r="J1149" s="200"/>
      <c r="K1149" s="200"/>
      <c r="L1149" s="205"/>
      <c r="M1149" s="206"/>
      <c r="N1149" s="207"/>
      <c r="O1149" s="207"/>
      <c r="P1149" s="207"/>
      <c r="Q1149" s="207"/>
      <c r="R1149" s="207"/>
      <c r="S1149" s="207"/>
      <c r="T1149" s="208"/>
      <c r="AT1149" s="209" t="s">
        <v>156</v>
      </c>
      <c r="AU1149" s="209" t="s">
        <v>89</v>
      </c>
      <c r="AV1149" s="13" t="s">
        <v>87</v>
      </c>
      <c r="AW1149" s="13" t="s">
        <v>35</v>
      </c>
      <c r="AX1149" s="13" t="s">
        <v>79</v>
      </c>
      <c r="AY1149" s="209" t="s">
        <v>147</v>
      </c>
    </row>
    <row r="1150" spans="1:65" s="14" customFormat="1">
      <c r="B1150" s="210"/>
      <c r="C1150" s="211"/>
      <c r="D1150" s="201" t="s">
        <v>156</v>
      </c>
      <c r="E1150" s="212" t="s">
        <v>1</v>
      </c>
      <c r="F1150" s="213" t="s">
        <v>267</v>
      </c>
      <c r="G1150" s="211"/>
      <c r="H1150" s="214">
        <v>156</v>
      </c>
      <c r="I1150" s="215"/>
      <c r="J1150" s="211"/>
      <c r="K1150" s="211"/>
      <c r="L1150" s="216"/>
      <c r="M1150" s="217"/>
      <c r="N1150" s="218"/>
      <c r="O1150" s="218"/>
      <c r="P1150" s="218"/>
      <c r="Q1150" s="218"/>
      <c r="R1150" s="218"/>
      <c r="S1150" s="218"/>
      <c r="T1150" s="219"/>
      <c r="AT1150" s="220" t="s">
        <v>156</v>
      </c>
      <c r="AU1150" s="220" t="s">
        <v>89</v>
      </c>
      <c r="AV1150" s="14" t="s">
        <v>89</v>
      </c>
      <c r="AW1150" s="14" t="s">
        <v>35</v>
      </c>
      <c r="AX1150" s="14" t="s">
        <v>79</v>
      </c>
      <c r="AY1150" s="220" t="s">
        <v>147</v>
      </c>
    </row>
    <row r="1151" spans="1:65" s="16" customFormat="1">
      <c r="B1151" s="232"/>
      <c r="C1151" s="233"/>
      <c r="D1151" s="201" t="s">
        <v>156</v>
      </c>
      <c r="E1151" s="234" t="s">
        <v>1</v>
      </c>
      <c r="F1151" s="235" t="s">
        <v>244</v>
      </c>
      <c r="G1151" s="233"/>
      <c r="H1151" s="236">
        <v>156</v>
      </c>
      <c r="I1151" s="237"/>
      <c r="J1151" s="233"/>
      <c r="K1151" s="233"/>
      <c r="L1151" s="238"/>
      <c r="M1151" s="239"/>
      <c r="N1151" s="240"/>
      <c r="O1151" s="240"/>
      <c r="P1151" s="240"/>
      <c r="Q1151" s="240"/>
      <c r="R1151" s="240"/>
      <c r="S1151" s="240"/>
      <c r="T1151" s="241"/>
      <c r="AT1151" s="242" t="s">
        <v>156</v>
      </c>
      <c r="AU1151" s="242" t="s">
        <v>89</v>
      </c>
      <c r="AV1151" s="16" t="s">
        <v>176</v>
      </c>
      <c r="AW1151" s="16" t="s">
        <v>35</v>
      </c>
      <c r="AX1151" s="16" t="s">
        <v>79</v>
      </c>
      <c r="AY1151" s="242" t="s">
        <v>147</v>
      </c>
    </row>
    <row r="1152" spans="1:65" s="13" customFormat="1">
      <c r="B1152" s="199"/>
      <c r="C1152" s="200"/>
      <c r="D1152" s="201" t="s">
        <v>156</v>
      </c>
      <c r="E1152" s="202" t="s">
        <v>1</v>
      </c>
      <c r="F1152" s="203" t="s">
        <v>252</v>
      </c>
      <c r="G1152" s="200"/>
      <c r="H1152" s="202" t="s">
        <v>1</v>
      </c>
      <c r="I1152" s="204"/>
      <c r="J1152" s="200"/>
      <c r="K1152" s="200"/>
      <c r="L1152" s="205"/>
      <c r="M1152" s="206"/>
      <c r="N1152" s="207"/>
      <c r="O1152" s="207"/>
      <c r="P1152" s="207"/>
      <c r="Q1152" s="207"/>
      <c r="R1152" s="207"/>
      <c r="S1152" s="207"/>
      <c r="T1152" s="208"/>
      <c r="AT1152" s="209" t="s">
        <v>156</v>
      </c>
      <c r="AU1152" s="209" t="s">
        <v>89</v>
      </c>
      <c r="AV1152" s="13" t="s">
        <v>87</v>
      </c>
      <c r="AW1152" s="13" t="s">
        <v>35</v>
      </c>
      <c r="AX1152" s="13" t="s">
        <v>79</v>
      </c>
      <c r="AY1152" s="209" t="s">
        <v>147</v>
      </c>
    </row>
    <row r="1153" spans="1:65" s="13" customFormat="1">
      <c r="B1153" s="199"/>
      <c r="C1153" s="200"/>
      <c r="D1153" s="201" t="s">
        <v>156</v>
      </c>
      <c r="E1153" s="202" t="s">
        <v>1</v>
      </c>
      <c r="F1153" s="203" t="s">
        <v>246</v>
      </c>
      <c r="G1153" s="200"/>
      <c r="H1153" s="202" t="s">
        <v>1</v>
      </c>
      <c r="I1153" s="204"/>
      <c r="J1153" s="200"/>
      <c r="K1153" s="200"/>
      <c r="L1153" s="205"/>
      <c r="M1153" s="206"/>
      <c r="N1153" s="207"/>
      <c r="O1153" s="207"/>
      <c r="P1153" s="207"/>
      <c r="Q1153" s="207"/>
      <c r="R1153" s="207"/>
      <c r="S1153" s="207"/>
      <c r="T1153" s="208"/>
      <c r="AT1153" s="209" t="s">
        <v>156</v>
      </c>
      <c r="AU1153" s="209" t="s">
        <v>89</v>
      </c>
      <c r="AV1153" s="13" t="s">
        <v>87</v>
      </c>
      <c r="AW1153" s="13" t="s">
        <v>35</v>
      </c>
      <c r="AX1153" s="13" t="s">
        <v>79</v>
      </c>
      <c r="AY1153" s="209" t="s">
        <v>147</v>
      </c>
    </row>
    <row r="1154" spans="1:65" s="14" customFormat="1">
      <c r="B1154" s="210"/>
      <c r="C1154" s="211"/>
      <c r="D1154" s="201" t="s">
        <v>156</v>
      </c>
      <c r="E1154" s="212" t="s">
        <v>1</v>
      </c>
      <c r="F1154" s="213" t="s">
        <v>274</v>
      </c>
      <c r="G1154" s="211"/>
      <c r="H1154" s="214">
        <v>192</v>
      </c>
      <c r="I1154" s="215"/>
      <c r="J1154" s="211"/>
      <c r="K1154" s="211"/>
      <c r="L1154" s="216"/>
      <c r="M1154" s="217"/>
      <c r="N1154" s="218"/>
      <c r="O1154" s="218"/>
      <c r="P1154" s="218"/>
      <c r="Q1154" s="218"/>
      <c r="R1154" s="218"/>
      <c r="S1154" s="218"/>
      <c r="T1154" s="219"/>
      <c r="AT1154" s="220" t="s">
        <v>156</v>
      </c>
      <c r="AU1154" s="220" t="s">
        <v>89</v>
      </c>
      <c r="AV1154" s="14" t="s">
        <v>89</v>
      </c>
      <c r="AW1154" s="14" t="s">
        <v>35</v>
      </c>
      <c r="AX1154" s="14" t="s">
        <v>79</v>
      </c>
      <c r="AY1154" s="220" t="s">
        <v>147</v>
      </c>
    </row>
    <row r="1155" spans="1:65" s="16" customFormat="1">
      <c r="B1155" s="232"/>
      <c r="C1155" s="233"/>
      <c r="D1155" s="201" t="s">
        <v>156</v>
      </c>
      <c r="E1155" s="234" t="s">
        <v>1</v>
      </c>
      <c r="F1155" s="235" t="s">
        <v>244</v>
      </c>
      <c r="G1155" s="233"/>
      <c r="H1155" s="236">
        <v>192</v>
      </c>
      <c r="I1155" s="237"/>
      <c r="J1155" s="233"/>
      <c r="K1155" s="233"/>
      <c r="L1155" s="238"/>
      <c r="M1155" s="239"/>
      <c r="N1155" s="240"/>
      <c r="O1155" s="240"/>
      <c r="P1155" s="240"/>
      <c r="Q1155" s="240"/>
      <c r="R1155" s="240"/>
      <c r="S1155" s="240"/>
      <c r="T1155" s="241"/>
      <c r="AT1155" s="242" t="s">
        <v>156</v>
      </c>
      <c r="AU1155" s="242" t="s">
        <v>89</v>
      </c>
      <c r="AV1155" s="16" t="s">
        <v>176</v>
      </c>
      <c r="AW1155" s="16" t="s">
        <v>35</v>
      </c>
      <c r="AX1155" s="16" t="s">
        <v>79</v>
      </c>
      <c r="AY1155" s="242" t="s">
        <v>147</v>
      </c>
    </row>
    <row r="1156" spans="1:65" s="13" customFormat="1">
      <c r="B1156" s="199"/>
      <c r="C1156" s="200"/>
      <c r="D1156" s="201" t="s">
        <v>156</v>
      </c>
      <c r="E1156" s="202" t="s">
        <v>1</v>
      </c>
      <c r="F1156" s="203" t="s">
        <v>280</v>
      </c>
      <c r="G1156" s="200"/>
      <c r="H1156" s="202" t="s">
        <v>1</v>
      </c>
      <c r="I1156" s="204"/>
      <c r="J1156" s="200"/>
      <c r="K1156" s="200"/>
      <c r="L1156" s="205"/>
      <c r="M1156" s="206"/>
      <c r="N1156" s="207"/>
      <c r="O1156" s="207"/>
      <c r="P1156" s="207"/>
      <c r="Q1156" s="207"/>
      <c r="R1156" s="207"/>
      <c r="S1156" s="207"/>
      <c r="T1156" s="208"/>
      <c r="AT1156" s="209" t="s">
        <v>156</v>
      </c>
      <c r="AU1156" s="209" t="s">
        <v>89</v>
      </c>
      <c r="AV1156" s="13" t="s">
        <v>87</v>
      </c>
      <c r="AW1156" s="13" t="s">
        <v>35</v>
      </c>
      <c r="AX1156" s="13" t="s">
        <v>79</v>
      </c>
      <c r="AY1156" s="209" t="s">
        <v>147</v>
      </c>
    </row>
    <row r="1157" spans="1:65" s="13" customFormat="1">
      <c r="B1157" s="199"/>
      <c r="C1157" s="200"/>
      <c r="D1157" s="201" t="s">
        <v>156</v>
      </c>
      <c r="E1157" s="202" t="s">
        <v>1</v>
      </c>
      <c r="F1157" s="203" t="s">
        <v>257</v>
      </c>
      <c r="G1157" s="200"/>
      <c r="H1157" s="202" t="s">
        <v>1</v>
      </c>
      <c r="I1157" s="204"/>
      <c r="J1157" s="200"/>
      <c r="K1157" s="200"/>
      <c r="L1157" s="205"/>
      <c r="M1157" s="206"/>
      <c r="N1157" s="207"/>
      <c r="O1157" s="207"/>
      <c r="P1157" s="207"/>
      <c r="Q1157" s="207"/>
      <c r="R1157" s="207"/>
      <c r="S1157" s="207"/>
      <c r="T1157" s="208"/>
      <c r="AT1157" s="209" t="s">
        <v>156</v>
      </c>
      <c r="AU1157" s="209" t="s">
        <v>89</v>
      </c>
      <c r="AV1157" s="13" t="s">
        <v>87</v>
      </c>
      <c r="AW1157" s="13" t="s">
        <v>35</v>
      </c>
      <c r="AX1157" s="13" t="s">
        <v>79</v>
      </c>
      <c r="AY1157" s="209" t="s">
        <v>147</v>
      </c>
    </row>
    <row r="1158" spans="1:65" s="14" customFormat="1">
      <c r="B1158" s="210"/>
      <c r="C1158" s="211"/>
      <c r="D1158" s="201" t="s">
        <v>156</v>
      </c>
      <c r="E1158" s="212" t="s">
        <v>1</v>
      </c>
      <c r="F1158" s="213" t="s">
        <v>281</v>
      </c>
      <c r="G1158" s="211"/>
      <c r="H1158" s="214">
        <v>47.27</v>
      </c>
      <c r="I1158" s="215"/>
      <c r="J1158" s="211"/>
      <c r="K1158" s="211"/>
      <c r="L1158" s="216"/>
      <c r="M1158" s="217"/>
      <c r="N1158" s="218"/>
      <c r="O1158" s="218"/>
      <c r="P1158" s="218"/>
      <c r="Q1158" s="218"/>
      <c r="R1158" s="218"/>
      <c r="S1158" s="218"/>
      <c r="T1158" s="219"/>
      <c r="AT1158" s="220" t="s">
        <v>156</v>
      </c>
      <c r="AU1158" s="220" t="s">
        <v>89</v>
      </c>
      <c r="AV1158" s="14" t="s">
        <v>89</v>
      </c>
      <c r="AW1158" s="14" t="s">
        <v>35</v>
      </c>
      <c r="AX1158" s="14" t="s">
        <v>79</v>
      </c>
      <c r="AY1158" s="220" t="s">
        <v>147</v>
      </c>
    </row>
    <row r="1159" spans="1:65" s="16" customFormat="1">
      <c r="B1159" s="232"/>
      <c r="C1159" s="233"/>
      <c r="D1159" s="201" t="s">
        <v>156</v>
      </c>
      <c r="E1159" s="234" t="s">
        <v>1</v>
      </c>
      <c r="F1159" s="235" t="s">
        <v>244</v>
      </c>
      <c r="G1159" s="233"/>
      <c r="H1159" s="236">
        <v>47.27</v>
      </c>
      <c r="I1159" s="237"/>
      <c r="J1159" s="233"/>
      <c r="K1159" s="233"/>
      <c r="L1159" s="238"/>
      <c r="M1159" s="239"/>
      <c r="N1159" s="240"/>
      <c r="O1159" s="240"/>
      <c r="P1159" s="240"/>
      <c r="Q1159" s="240"/>
      <c r="R1159" s="240"/>
      <c r="S1159" s="240"/>
      <c r="T1159" s="241"/>
      <c r="AT1159" s="242" t="s">
        <v>156</v>
      </c>
      <c r="AU1159" s="242" t="s">
        <v>89</v>
      </c>
      <c r="AV1159" s="16" t="s">
        <v>176</v>
      </c>
      <c r="AW1159" s="16" t="s">
        <v>35</v>
      </c>
      <c r="AX1159" s="16" t="s">
        <v>79</v>
      </c>
      <c r="AY1159" s="242" t="s">
        <v>147</v>
      </c>
    </row>
    <row r="1160" spans="1:65" s="13" customFormat="1">
      <c r="B1160" s="199"/>
      <c r="C1160" s="200"/>
      <c r="D1160" s="201" t="s">
        <v>156</v>
      </c>
      <c r="E1160" s="202" t="s">
        <v>1</v>
      </c>
      <c r="F1160" s="203" t="s">
        <v>162</v>
      </c>
      <c r="G1160" s="200"/>
      <c r="H1160" s="202" t="s">
        <v>1</v>
      </c>
      <c r="I1160" s="204"/>
      <c r="J1160" s="200"/>
      <c r="K1160" s="200"/>
      <c r="L1160" s="205"/>
      <c r="M1160" s="206"/>
      <c r="N1160" s="207"/>
      <c r="O1160" s="207"/>
      <c r="P1160" s="207"/>
      <c r="Q1160" s="207"/>
      <c r="R1160" s="207"/>
      <c r="S1160" s="207"/>
      <c r="T1160" s="208"/>
      <c r="AT1160" s="209" t="s">
        <v>156</v>
      </c>
      <c r="AU1160" s="209" t="s">
        <v>89</v>
      </c>
      <c r="AV1160" s="13" t="s">
        <v>87</v>
      </c>
      <c r="AW1160" s="13" t="s">
        <v>35</v>
      </c>
      <c r="AX1160" s="13" t="s">
        <v>79</v>
      </c>
      <c r="AY1160" s="209" t="s">
        <v>147</v>
      </c>
    </row>
    <row r="1161" spans="1:65" s="13" customFormat="1">
      <c r="B1161" s="199"/>
      <c r="C1161" s="200"/>
      <c r="D1161" s="201" t="s">
        <v>156</v>
      </c>
      <c r="E1161" s="202" t="s">
        <v>1</v>
      </c>
      <c r="F1161" s="203" t="s">
        <v>257</v>
      </c>
      <c r="G1161" s="200"/>
      <c r="H1161" s="202" t="s">
        <v>1</v>
      </c>
      <c r="I1161" s="204"/>
      <c r="J1161" s="200"/>
      <c r="K1161" s="200"/>
      <c r="L1161" s="205"/>
      <c r="M1161" s="206"/>
      <c r="N1161" s="207"/>
      <c r="O1161" s="207"/>
      <c r="P1161" s="207"/>
      <c r="Q1161" s="207"/>
      <c r="R1161" s="207"/>
      <c r="S1161" s="207"/>
      <c r="T1161" s="208"/>
      <c r="AT1161" s="209" t="s">
        <v>156</v>
      </c>
      <c r="AU1161" s="209" t="s">
        <v>89</v>
      </c>
      <c r="AV1161" s="13" t="s">
        <v>87</v>
      </c>
      <c r="AW1161" s="13" t="s">
        <v>35</v>
      </c>
      <c r="AX1161" s="13" t="s">
        <v>79</v>
      </c>
      <c r="AY1161" s="209" t="s">
        <v>147</v>
      </c>
    </row>
    <row r="1162" spans="1:65" s="14" customFormat="1">
      <c r="B1162" s="210"/>
      <c r="C1162" s="211"/>
      <c r="D1162" s="201" t="s">
        <v>156</v>
      </c>
      <c r="E1162" s="212" t="s">
        <v>1</v>
      </c>
      <c r="F1162" s="213" t="s">
        <v>282</v>
      </c>
      <c r="G1162" s="211"/>
      <c r="H1162" s="214">
        <v>54.7</v>
      </c>
      <c r="I1162" s="215"/>
      <c r="J1162" s="211"/>
      <c r="K1162" s="211"/>
      <c r="L1162" s="216"/>
      <c r="M1162" s="217"/>
      <c r="N1162" s="218"/>
      <c r="O1162" s="218"/>
      <c r="P1162" s="218"/>
      <c r="Q1162" s="218"/>
      <c r="R1162" s="218"/>
      <c r="S1162" s="218"/>
      <c r="T1162" s="219"/>
      <c r="AT1162" s="220" t="s">
        <v>156</v>
      </c>
      <c r="AU1162" s="220" t="s">
        <v>89</v>
      </c>
      <c r="AV1162" s="14" t="s">
        <v>89</v>
      </c>
      <c r="AW1162" s="14" t="s">
        <v>35</v>
      </c>
      <c r="AX1162" s="14" t="s">
        <v>79</v>
      </c>
      <c r="AY1162" s="220" t="s">
        <v>147</v>
      </c>
    </row>
    <row r="1163" spans="1:65" s="16" customFormat="1">
      <c r="B1163" s="232"/>
      <c r="C1163" s="233"/>
      <c r="D1163" s="201" t="s">
        <v>156</v>
      </c>
      <c r="E1163" s="234" t="s">
        <v>1</v>
      </c>
      <c r="F1163" s="235" t="s">
        <v>244</v>
      </c>
      <c r="G1163" s="233"/>
      <c r="H1163" s="236">
        <v>54.7</v>
      </c>
      <c r="I1163" s="237"/>
      <c r="J1163" s="233"/>
      <c r="K1163" s="233"/>
      <c r="L1163" s="238"/>
      <c r="M1163" s="239"/>
      <c r="N1163" s="240"/>
      <c r="O1163" s="240"/>
      <c r="P1163" s="240"/>
      <c r="Q1163" s="240"/>
      <c r="R1163" s="240"/>
      <c r="S1163" s="240"/>
      <c r="T1163" s="241"/>
      <c r="AT1163" s="242" t="s">
        <v>156</v>
      </c>
      <c r="AU1163" s="242" t="s">
        <v>89</v>
      </c>
      <c r="AV1163" s="16" t="s">
        <v>176</v>
      </c>
      <c r="AW1163" s="16" t="s">
        <v>35</v>
      </c>
      <c r="AX1163" s="16" t="s">
        <v>79</v>
      </c>
      <c r="AY1163" s="242" t="s">
        <v>147</v>
      </c>
    </row>
    <row r="1164" spans="1:65" s="13" customFormat="1">
      <c r="B1164" s="199"/>
      <c r="C1164" s="200"/>
      <c r="D1164" s="201" t="s">
        <v>156</v>
      </c>
      <c r="E1164" s="202" t="s">
        <v>1</v>
      </c>
      <c r="F1164" s="203" t="s">
        <v>164</v>
      </c>
      <c r="G1164" s="200"/>
      <c r="H1164" s="202" t="s">
        <v>1</v>
      </c>
      <c r="I1164" s="204"/>
      <c r="J1164" s="200"/>
      <c r="K1164" s="200"/>
      <c r="L1164" s="205"/>
      <c r="M1164" s="206"/>
      <c r="N1164" s="207"/>
      <c r="O1164" s="207"/>
      <c r="P1164" s="207"/>
      <c r="Q1164" s="207"/>
      <c r="R1164" s="207"/>
      <c r="S1164" s="207"/>
      <c r="T1164" s="208"/>
      <c r="AT1164" s="209" t="s">
        <v>156</v>
      </c>
      <c r="AU1164" s="209" t="s">
        <v>89</v>
      </c>
      <c r="AV1164" s="13" t="s">
        <v>87</v>
      </c>
      <c r="AW1164" s="13" t="s">
        <v>35</v>
      </c>
      <c r="AX1164" s="13" t="s">
        <v>79</v>
      </c>
      <c r="AY1164" s="209" t="s">
        <v>147</v>
      </c>
    </row>
    <row r="1165" spans="1:65" s="13" customFormat="1">
      <c r="B1165" s="199"/>
      <c r="C1165" s="200"/>
      <c r="D1165" s="201" t="s">
        <v>156</v>
      </c>
      <c r="E1165" s="202" t="s">
        <v>1</v>
      </c>
      <c r="F1165" s="203" t="s">
        <v>257</v>
      </c>
      <c r="G1165" s="200"/>
      <c r="H1165" s="202" t="s">
        <v>1</v>
      </c>
      <c r="I1165" s="204"/>
      <c r="J1165" s="200"/>
      <c r="K1165" s="200"/>
      <c r="L1165" s="205"/>
      <c r="M1165" s="206"/>
      <c r="N1165" s="207"/>
      <c r="O1165" s="207"/>
      <c r="P1165" s="207"/>
      <c r="Q1165" s="207"/>
      <c r="R1165" s="207"/>
      <c r="S1165" s="207"/>
      <c r="T1165" s="208"/>
      <c r="AT1165" s="209" t="s">
        <v>156</v>
      </c>
      <c r="AU1165" s="209" t="s">
        <v>89</v>
      </c>
      <c r="AV1165" s="13" t="s">
        <v>87</v>
      </c>
      <c r="AW1165" s="13" t="s">
        <v>35</v>
      </c>
      <c r="AX1165" s="13" t="s">
        <v>79</v>
      </c>
      <c r="AY1165" s="209" t="s">
        <v>147</v>
      </c>
    </row>
    <row r="1166" spans="1:65" s="14" customFormat="1">
      <c r="B1166" s="210"/>
      <c r="C1166" s="211"/>
      <c r="D1166" s="201" t="s">
        <v>156</v>
      </c>
      <c r="E1166" s="212" t="s">
        <v>1</v>
      </c>
      <c r="F1166" s="213" t="s">
        <v>286</v>
      </c>
      <c r="G1166" s="211"/>
      <c r="H1166" s="214">
        <v>54</v>
      </c>
      <c r="I1166" s="215"/>
      <c r="J1166" s="211"/>
      <c r="K1166" s="211"/>
      <c r="L1166" s="216"/>
      <c r="M1166" s="217"/>
      <c r="N1166" s="218"/>
      <c r="O1166" s="218"/>
      <c r="P1166" s="218"/>
      <c r="Q1166" s="218"/>
      <c r="R1166" s="218"/>
      <c r="S1166" s="218"/>
      <c r="T1166" s="219"/>
      <c r="AT1166" s="220" t="s">
        <v>156</v>
      </c>
      <c r="AU1166" s="220" t="s">
        <v>89</v>
      </c>
      <c r="AV1166" s="14" t="s">
        <v>89</v>
      </c>
      <c r="AW1166" s="14" t="s">
        <v>35</v>
      </c>
      <c r="AX1166" s="14" t="s">
        <v>79</v>
      </c>
      <c r="AY1166" s="220" t="s">
        <v>147</v>
      </c>
    </row>
    <row r="1167" spans="1:65" s="15" customFormat="1">
      <c r="B1167" s="221"/>
      <c r="C1167" s="222"/>
      <c r="D1167" s="201" t="s">
        <v>156</v>
      </c>
      <c r="E1167" s="223" t="s">
        <v>1</v>
      </c>
      <c r="F1167" s="224" t="s">
        <v>166</v>
      </c>
      <c r="G1167" s="222"/>
      <c r="H1167" s="225">
        <v>503.96999999999997</v>
      </c>
      <c r="I1167" s="226"/>
      <c r="J1167" s="222"/>
      <c r="K1167" s="222"/>
      <c r="L1167" s="227"/>
      <c r="M1167" s="228"/>
      <c r="N1167" s="229"/>
      <c r="O1167" s="229"/>
      <c r="P1167" s="229"/>
      <c r="Q1167" s="229"/>
      <c r="R1167" s="229"/>
      <c r="S1167" s="229"/>
      <c r="T1167" s="230"/>
      <c r="AT1167" s="231" t="s">
        <v>156</v>
      </c>
      <c r="AU1167" s="231" t="s">
        <v>89</v>
      </c>
      <c r="AV1167" s="15" t="s">
        <v>154</v>
      </c>
      <c r="AW1167" s="15" t="s">
        <v>35</v>
      </c>
      <c r="AX1167" s="15" t="s">
        <v>87</v>
      </c>
      <c r="AY1167" s="231" t="s">
        <v>147</v>
      </c>
    </row>
    <row r="1168" spans="1:65" s="2" customFormat="1" ht="24.2" customHeight="1">
      <c r="A1168" s="34"/>
      <c r="B1168" s="35"/>
      <c r="C1168" s="186" t="s">
        <v>621</v>
      </c>
      <c r="D1168" s="186" t="s">
        <v>149</v>
      </c>
      <c r="E1168" s="187" t="s">
        <v>622</v>
      </c>
      <c r="F1168" s="188" t="s">
        <v>623</v>
      </c>
      <c r="G1168" s="189" t="s">
        <v>169</v>
      </c>
      <c r="H1168" s="190">
        <v>0.253</v>
      </c>
      <c r="I1168" s="191"/>
      <c r="J1168" s="192">
        <f>ROUND(I1168*H1168,2)</f>
        <v>0</v>
      </c>
      <c r="K1168" s="188" t="s">
        <v>153</v>
      </c>
      <c r="L1168" s="39"/>
      <c r="M1168" s="193" t="s">
        <v>1</v>
      </c>
      <c r="N1168" s="194" t="s">
        <v>44</v>
      </c>
      <c r="O1168" s="71"/>
      <c r="P1168" s="195">
        <f>O1168*H1168</f>
        <v>0</v>
      </c>
      <c r="Q1168" s="195">
        <v>0</v>
      </c>
      <c r="R1168" s="195">
        <f>Q1168*H1168</f>
        <v>0</v>
      </c>
      <c r="S1168" s="195">
        <v>2.2000000000000002</v>
      </c>
      <c r="T1168" s="196">
        <f>S1168*H1168</f>
        <v>0.55660000000000009</v>
      </c>
      <c r="U1168" s="34"/>
      <c r="V1168" s="34"/>
      <c r="W1168" s="34"/>
      <c r="X1168" s="34"/>
      <c r="Y1168" s="34"/>
      <c r="Z1168" s="34"/>
      <c r="AA1168" s="34"/>
      <c r="AB1168" s="34"/>
      <c r="AC1168" s="34"/>
      <c r="AD1168" s="34"/>
      <c r="AE1168" s="34"/>
      <c r="AR1168" s="197" t="s">
        <v>154</v>
      </c>
      <c r="AT1168" s="197" t="s">
        <v>149</v>
      </c>
      <c r="AU1168" s="197" t="s">
        <v>89</v>
      </c>
      <c r="AY1168" s="18" t="s">
        <v>147</v>
      </c>
      <c r="BE1168" s="198">
        <f>IF(N1168="základní",J1168,0)</f>
        <v>0</v>
      </c>
      <c r="BF1168" s="198">
        <f>IF(N1168="snížená",J1168,0)</f>
        <v>0</v>
      </c>
      <c r="BG1168" s="198">
        <f>IF(N1168="zákl. přenesená",J1168,0)</f>
        <v>0</v>
      </c>
      <c r="BH1168" s="198">
        <f>IF(N1168="sníž. přenesená",J1168,0)</f>
        <v>0</v>
      </c>
      <c r="BI1168" s="198">
        <f>IF(N1168="nulová",J1168,0)</f>
        <v>0</v>
      </c>
      <c r="BJ1168" s="18" t="s">
        <v>87</v>
      </c>
      <c r="BK1168" s="198">
        <f>ROUND(I1168*H1168,2)</f>
        <v>0</v>
      </c>
      <c r="BL1168" s="18" t="s">
        <v>154</v>
      </c>
      <c r="BM1168" s="197" t="s">
        <v>624</v>
      </c>
    </row>
    <row r="1169" spans="1:65" s="13" customFormat="1">
      <c r="B1169" s="199"/>
      <c r="C1169" s="200"/>
      <c r="D1169" s="201" t="s">
        <v>156</v>
      </c>
      <c r="E1169" s="202" t="s">
        <v>1</v>
      </c>
      <c r="F1169" s="203" t="s">
        <v>582</v>
      </c>
      <c r="G1169" s="200"/>
      <c r="H1169" s="202" t="s">
        <v>1</v>
      </c>
      <c r="I1169" s="204"/>
      <c r="J1169" s="200"/>
      <c r="K1169" s="200"/>
      <c r="L1169" s="205"/>
      <c r="M1169" s="206"/>
      <c r="N1169" s="207"/>
      <c r="O1169" s="207"/>
      <c r="P1169" s="207"/>
      <c r="Q1169" s="207"/>
      <c r="R1169" s="207"/>
      <c r="S1169" s="207"/>
      <c r="T1169" s="208"/>
      <c r="AT1169" s="209" t="s">
        <v>156</v>
      </c>
      <c r="AU1169" s="209" t="s">
        <v>89</v>
      </c>
      <c r="AV1169" s="13" t="s">
        <v>87</v>
      </c>
      <c r="AW1169" s="13" t="s">
        <v>35</v>
      </c>
      <c r="AX1169" s="13" t="s">
        <v>79</v>
      </c>
      <c r="AY1169" s="209" t="s">
        <v>147</v>
      </c>
    </row>
    <row r="1170" spans="1:65" s="14" customFormat="1">
      <c r="B1170" s="210"/>
      <c r="C1170" s="211"/>
      <c r="D1170" s="201" t="s">
        <v>156</v>
      </c>
      <c r="E1170" s="212" t="s">
        <v>1</v>
      </c>
      <c r="F1170" s="213" t="s">
        <v>625</v>
      </c>
      <c r="G1170" s="211"/>
      <c r="H1170" s="214">
        <v>0.253</v>
      </c>
      <c r="I1170" s="215"/>
      <c r="J1170" s="211"/>
      <c r="K1170" s="211"/>
      <c r="L1170" s="216"/>
      <c r="M1170" s="217"/>
      <c r="N1170" s="218"/>
      <c r="O1170" s="218"/>
      <c r="P1170" s="218"/>
      <c r="Q1170" s="218"/>
      <c r="R1170" s="218"/>
      <c r="S1170" s="218"/>
      <c r="T1170" s="219"/>
      <c r="AT1170" s="220" t="s">
        <v>156</v>
      </c>
      <c r="AU1170" s="220" t="s">
        <v>89</v>
      </c>
      <c r="AV1170" s="14" t="s">
        <v>89</v>
      </c>
      <c r="AW1170" s="14" t="s">
        <v>35</v>
      </c>
      <c r="AX1170" s="14" t="s">
        <v>79</v>
      </c>
      <c r="AY1170" s="220" t="s">
        <v>147</v>
      </c>
    </row>
    <row r="1171" spans="1:65" s="15" customFormat="1">
      <c r="B1171" s="221"/>
      <c r="C1171" s="222"/>
      <c r="D1171" s="201" t="s">
        <v>156</v>
      </c>
      <c r="E1171" s="223" t="s">
        <v>1</v>
      </c>
      <c r="F1171" s="224" t="s">
        <v>166</v>
      </c>
      <c r="G1171" s="222"/>
      <c r="H1171" s="225">
        <v>0.253</v>
      </c>
      <c r="I1171" s="226"/>
      <c r="J1171" s="222"/>
      <c r="K1171" s="222"/>
      <c r="L1171" s="227"/>
      <c r="M1171" s="228"/>
      <c r="N1171" s="229"/>
      <c r="O1171" s="229"/>
      <c r="P1171" s="229"/>
      <c r="Q1171" s="229"/>
      <c r="R1171" s="229"/>
      <c r="S1171" s="229"/>
      <c r="T1171" s="230"/>
      <c r="AT1171" s="231" t="s">
        <v>156</v>
      </c>
      <c r="AU1171" s="231" t="s">
        <v>89</v>
      </c>
      <c r="AV1171" s="15" t="s">
        <v>154</v>
      </c>
      <c r="AW1171" s="15" t="s">
        <v>35</v>
      </c>
      <c r="AX1171" s="15" t="s">
        <v>87</v>
      </c>
      <c r="AY1171" s="231" t="s">
        <v>147</v>
      </c>
    </row>
    <row r="1172" spans="1:65" s="2" customFormat="1" ht="37.9" customHeight="1">
      <c r="A1172" s="34"/>
      <c r="B1172" s="35"/>
      <c r="C1172" s="186" t="s">
        <v>626</v>
      </c>
      <c r="D1172" s="186" t="s">
        <v>149</v>
      </c>
      <c r="E1172" s="187" t="s">
        <v>627</v>
      </c>
      <c r="F1172" s="188" t="s">
        <v>628</v>
      </c>
      <c r="G1172" s="189" t="s">
        <v>152</v>
      </c>
      <c r="H1172" s="190">
        <v>32.81</v>
      </c>
      <c r="I1172" s="191"/>
      <c r="J1172" s="192">
        <f>ROUND(I1172*H1172,2)</f>
        <v>0</v>
      </c>
      <c r="K1172" s="188" t="s">
        <v>153</v>
      </c>
      <c r="L1172" s="39"/>
      <c r="M1172" s="193" t="s">
        <v>1</v>
      </c>
      <c r="N1172" s="194" t="s">
        <v>44</v>
      </c>
      <c r="O1172" s="71"/>
      <c r="P1172" s="195">
        <f>O1172*H1172</f>
        <v>0</v>
      </c>
      <c r="Q1172" s="195">
        <v>0</v>
      </c>
      <c r="R1172" s="195">
        <f>Q1172*H1172</f>
        <v>0</v>
      </c>
      <c r="S1172" s="195">
        <v>1.4E-2</v>
      </c>
      <c r="T1172" s="196">
        <f>S1172*H1172</f>
        <v>0.45934000000000003</v>
      </c>
      <c r="U1172" s="34"/>
      <c r="V1172" s="34"/>
      <c r="W1172" s="34"/>
      <c r="X1172" s="34"/>
      <c r="Y1172" s="34"/>
      <c r="Z1172" s="34"/>
      <c r="AA1172" s="34"/>
      <c r="AB1172" s="34"/>
      <c r="AC1172" s="34"/>
      <c r="AD1172" s="34"/>
      <c r="AE1172" s="34"/>
      <c r="AR1172" s="197" t="s">
        <v>154</v>
      </c>
      <c r="AT1172" s="197" t="s">
        <v>149</v>
      </c>
      <c r="AU1172" s="197" t="s">
        <v>89</v>
      </c>
      <c r="AY1172" s="18" t="s">
        <v>147</v>
      </c>
      <c r="BE1172" s="198">
        <f>IF(N1172="základní",J1172,0)</f>
        <v>0</v>
      </c>
      <c r="BF1172" s="198">
        <f>IF(N1172="snížená",J1172,0)</f>
        <v>0</v>
      </c>
      <c r="BG1172" s="198">
        <f>IF(N1172="zákl. přenesená",J1172,0)</f>
        <v>0</v>
      </c>
      <c r="BH1172" s="198">
        <f>IF(N1172="sníž. přenesená",J1172,0)</f>
        <v>0</v>
      </c>
      <c r="BI1172" s="198">
        <f>IF(N1172="nulová",J1172,0)</f>
        <v>0</v>
      </c>
      <c r="BJ1172" s="18" t="s">
        <v>87</v>
      </c>
      <c r="BK1172" s="198">
        <f>ROUND(I1172*H1172,2)</f>
        <v>0</v>
      </c>
      <c r="BL1172" s="18" t="s">
        <v>154</v>
      </c>
      <c r="BM1172" s="197" t="s">
        <v>629</v>
      </c>
    </row>
    <row r="1173" spans="1:65" s="13" customFormat="1">
      <c r="B1173" s="199"/>
      <c r="C1173" s="200"/>
      <c r="D1173" s="201" t="s">
        <v>156</v>
      </c>
      <c r="E1173" s="202" t="s">
        <v>1</v>
      </c>
      <c r="F1173" s="203" t="s">
        <v>158</v>
      </c>
      <c r="G1173" s="200"/>
      <c r="H1173" s="202" t="s">
        <v>1</v>
      </c>
      <c r="I1173" s="204"/>
      <c r="J1173" s="200"/>
      <c r="K1173" s="200"/>
      <c r="L1173" s="205"/>
      <c r="M1173" s="206"/>
      <c r="N1173" s="207"/>
      <c r="O1173" s="207"/>
      <c r="P1173" s="207"/>
      <c r="Q1173" s="207"/>
      <c r="R1173" s="207"/>
      <c r="S1173" s="207"/>
      <c r="T1173" s="208"/>
      <c r="AT1173" s="209" t="s">
        <v>156</v>
      </c>
      <c r="AU1173" s="209" t="s">
        <v>89</v>
      </c>
      <c r="AV1173" s="13" t="s">
        <v>87</v>
      </c>
      <c r="AW1173" s="13" t="s">
        <v>35</v>
      </c>
      <c r="AX1173" s="13" t="s">
        <v>79</v>
      </c>
      <c r="AY1173" s="209" t="s">
        <v>147</v>
      </c>
    </row>
    <row r="1174" spans="1:65" s="14" customFormat="1">
      <c r="B1174" s="210"/>
      <c r="C1174" s="211"/>
      <c r="D1174" s="201" t="s">
        <v>156</v>
      </c>
      <c r="E1174" s="212" t="s">
        <v>1</v>
      </c>
      <c r="F1174" s="213" t="s">
        <v>419</v>
      </c>
      <c r="G1174" s="211"/>
      <c r="H1174" s="214">
        <v>13.3</v>
      </c>
      <c r="I1174" s="215"/>
      <c r="J1174" s="211"/>
      <c r="K1174" s="211"/>
      <c r="L1174" s="216"/>
      <c r="M1174" s="217"/>
      <c r="N1174" s="218"/>
      <c r="O1174" s="218"/>
      <c r="P1174" s="218"/>
      <c r="Q1174" s="218"/>
      <c r="R1174" s="218"/>
      <c r="S1174" s="218"/>
      <c r="T1174" s="219"/>
      <c r="AT1174" s="220" t="s">
        <v>156</v>
      </c>
      <c r="AU1174" s="220" t="s">
        <v>89</v>
      </c>
      <c r="AV1174" s="14" t="s">
        <v>89</v>
      </c>
      <c r="AW1174" s="14" t="s">
        <v>35</v>
      </c>
      <c r="AX1174" s="14" t="s">
        <v>79</v>
      </c>
      <c r="AY1174" s="220" t="s">
        <v>147</v>
      </c>
    </row>
    <row r="1175" spans="1:65" s="14" customFormat="1">
      <c r="B1175" s="210"/>
      <c r="C1175" s="211"/>
      <c r="D1175" s="201" t="s">
        <v>156</v>
      </c>
      <c r="E1175" s="212" t="s">
        <v>1</v>
      </c>
      <c r="F1175" s="213" t="s">
        <v>420</v>
      </c>
      <c r="G1175" s="211"/>
      <c r="H1175" s="214">
        <v>-1.65</v>
      </c>
      <c r="I1175" s="215"/>
      <c r="J1175" s="211"/>
      <c r="K1175" s="211"/>
      <c r="L1175" s="216"/>
      <c r="M1175" s="217"/>
      <c r="N1175" s="218"/>
      <c r="O1175" s="218"/>
      <c r="P1175" s="218"/>
      <c r="Q1175" s="218"/>
      <c r="R1175" s="218"/>
      <c r="S1175" s="218"/>
      <c r="T1175" s="219"/>
      <c r="AT1175" s="220" t="s">
        <v>156</v>
      </c>
      <c r="AU1175" s="220" t="s">
        <v>89</v>
      </c>
      <c r="AV1175" s="14" t="s">
        <v>89</v>
      </c>
      <c r="AW1175" s="14" t="s">
        <v>35</v>
      </c>
      <c r="AX1175" s="14" t="s">
        <v>79</v>
      </c>
      <c r="AY1175" s="220" t="s">
        <v>147</v>
      </c>
    </row>
    <row r="1176" spans="1:65" s="13" customFormat="1">
      <c r="B1176" s="199"/>
      <c r="C1176" s="200"/>
      <c r="D1176" s="201" t="s">
        <v>156</v>
      </c>
      <c r="E1176" s="202" t="s">
        <v>1</v>
      </c>
      <c r="F1176" s="203" t="s">
        <v>160</v>
      </c>
      <c r="G1176" s="200"/>
      <c r="H1176" s="202" t="s">
        <v>1</v>
      </c>
      <c r="I1176" s="204"/>
      <c r="J1176" s="200"/>
      <c r="K1176" s="200"/>
      <c r="L1176" s="205"/>
      <c r="M1176" s="206"/>
      <c r="N1176" s="207"/>
      <c r="O1176" s="207"/>
      <c r="P1176" s="207"/>
      <c r="Q1176" s="207"/>
      <c r="R1176" s="207"/>
      <c r="S1176" s="207"/>
      <c r="T1176" s="208"/>
      <c r="AT1176" s="209" t="s">
        <v>156</v>
      </c>
      <c r="AU1176" s="209" t="s">
        <v>89</v>
      </c>
      <c r="AV1176" s="13" t="s">
        <v>87</v>
      </c>
      <c r="AW1176" s="13" t="s">
        <v>35</v>
      </c>
      <c r="AX1176" s="13" t="s">
        <v>79</v>
      </c>
      <c r="AY1176" s="209" t="s">
        <v>147</v>
      </c>
    </row>
    <row r="1177" spans="1:65" s="14" customFormat="1">
      <c r="B1177" s="210"/>
      <c r="C1177" s="211"/>
      <c r="D1177" s="201" t="s">
        <v>156</v>
      </c>
      <c r="E1177" s="212" t="s">
        <v>1</v>
      </c>
      <c r="F1177" s="213" t="s">
        <v>421</v>
      </c>
      <c r="G1177" s="211"/>
      <c r="H1177" s="214">
        <v>17.100000000000001</v>
      </c>
      <c r="I1177" s="215"/>
      <c r="J1177" s="211"/>
      <c r="K1177" s="211"/>
      <c r="L1177" s="216"/>
      <c r="M1177" s="217"/>
      <c r="N1177" s="218"/>
      <c r="O1177" s="218"/>
      <c r="P1177" s="218"/>
      <c r="Q1177" s="218"/>
      <c r="R1177" s="218"/>
      <c r="S1177" s="218"/>
      <c r="T1177" s="219"/>
      <c r="AT1177" s="220" t="s">
        <v>156</v>
      </c>
      <c r="AU1177" s="220" t="s">
        <v>89</v>
      </c>
      <c r="AV1177" s="14" t="s">
        <v>89</v>
      </c>
      <c r="AW1177" s="14" t="s">
        <v>35</v>
      </c>
      <c r="AX1177" s="14" t="s">
        <v>79</v>
      </c>
      <c r="AY1177" s="220" t="s">
        <v>147</v>
      </c>
    </row>
    <row r="1178" spans="1:65" s="14" customFormat="1">
      <c r="B1178" s="210"/>
      <c r="C1178" s="211"/>
      <c r="D1178" s="201" t="s">
        <v>156</v>
      </c>
      <c r="E1178" s="212" t="s">
        <v>1</v>
      </c>
      <c r="F1178" s="213" t="s">
        <v>422</v>
      </c>
      <c r="G1178" s="211"/>
      <c r="H1178" s="214">
        <v>-2.2000000000000002</v>
      </c>
      <c r="I1178" s="215"/>
      <c r="J1178" s="211"/>
      <c r="K1178" s="211"/>
      <c r="L1178" s="216"/>
      <c r="M1178" s="217"/>
      <c r="N1178" s="218"/>
      <c r="O1178" s="218"/>
      <c r="P1178" s="218"/>
      <c r="Q1178" s="218"/>
      <c r="R1178" s="218"/>
      <c r="S1178" s="218"/>
      <c r="T1178" s="219"/>
      <c r="AT1178" s="220" t="s">
        <v>156</v>
      </c>
      <c r="AU1178" s="220" t="s">
        <v>89</v>
      </c>
      <c r="AV1178" s="14" t="s">
        <v>89</v>
      </c>
      <c r="AW1178" s="14" t="s">
        <v>35</v>
      </c>
      <c r="AX1178" s="14" t="s">
        <v>79</v>
      </c>
      <c r="AY1178" s="220" t="s">
        <v>147</v>
      </c>
    </row>
    <row r="1179" spans="1:65" s="13" customFormat="1">
      <c r="B1179" s="199"/>
      <c r="C1179" s="200"/>
      <c r="D1179" s="201" t="s">
        <v>156</v>
      </c>
      <c r="E1179" s="202" t="s">
        <v>1</v>
      </c>
      <c r="F1179" s="203" t="s">
        <v>162</v>
      </c>
      <c r="G1179" s="200"/>
      <c r="H1179" s="202" t="s">
        <v>1</v>
      </c>
      <c r="I1179" s="204"/>
      <c r="J1179" s="200"/>
      <c r="K1179" s="200"/>
      <c r="L1179" s="205"/>
      <c r="M1179" s="206"/>
      <c r="N1179" s="207"/>
      <c r="O1179" s="207"/>
      <c r="P1179" s="207"/>
      <c r="Q1179" s="207"/>
      <c r="R1179" s="207"/>
      <c r="S1179" s="207"/>
      <c r="T1179" s="208"/>
      <c r="AT1179" s="209" t="s">
        <v>156</v>
      </c>
      <c r="AU1179" s="209" t="s">
        <v>89</v>
      </c>
      <c r="AV1179" s="13" t="s">
        <v>87</v>
      </c>
      <c r="AW1179" s="13" t="s">
        <v>35</v>
      </c>
      <c r="AX1179" s="13" t="s">
        <v>79</v>
      </c>
      <c r="AY1179" s="209" t="s">
        <v>147</v>
      </c>
    </row>
    <row r="1180" spans="1:65" s="14" customFormat="1">
      <c r="B1180" s="210"/>
      <c r="C1180" s="211"/>
      <c r="D1180" s="201" t="s">
        <v>156</v>
      </c>
      <c r="E1180" s="212" t="s">
        <v>1</v>
      </c>
      <c r="F1180" s="213" t="s">
        <v>423</v>
      </c>
      <c r="G1180" s="211"/>
      <c r="H1180" s="214">
        <v>3.85</v>
      </c>
      <c r="I1180" s="215"/>
      <c r="J1180" s="211"/>
      <c r="K1180" s="211"/>
      <c r="L1180" s="216"/>
      <c r="M1180" s="217"/>
      <c r="N1180" s="218"/>
      <c r="O1180" s="218"/>
      <c r="P1180" s="218"/>
      <c r="Q1180" s="218"/>
      <c r="R1180" s="218"/>
      <c r="S1180" s="218"/>
      <c r="T1180" s="219"/>
      <c r="AT1180" s="220" t="s">
        <v>156</v>
      </c>
      <c r="AU1180" s="220" t="s">
        <v>89</v>
      </c>
      <c r="AV1180" s="14" t="s">
        <v>89</v>
      </c>
      <c r="AW1180" s="14" t="s">
        <v>35</v>
      </c>
      <c r="AX1180" s="14" t="s">
        <v>79</v>
      </c>
      <c r="AY1180" s="220" t="s">
        <v>147</v>
      </c>
    </row>
    <row r="1181" spans="1:65" s="14" customFormat="1">
      <c r="B1181" s="210"/>
      <c r="C1181" s="211"/>
      <c r="D1181" s="201" t="s">
        <v>156</v>
      </c>
      <c r="E1181" s="212" t="s">
        <v>1</v>
      </c>
      <c r="F1181" s="213" t="s">
        <v>424</v>
      </c>
      <c r="G1181" s="211"/>
      <c r="H1181" s="214">
        <v>-0.85</v>
      </c>
      <c r="I1181" s="215"/>
      <c r="J1181" s="211"/>
      <c r="K1181" s="211"/>
      <c r="L1181" s="216"/>
      <c r="M1181" s="217"/>
      <c r="N1181" s="218"/>
      <c r="O1181" s="218"/>
      <c r="P1181" s="218"/>
      <c r="Q1181" s="218"/>
      <c r="R1181" s="218"/>
      <c r="S1181" s="218"/>
      <c r="T1181" s="219"/>
      <c r="AT1181" s="220" t="s">
        <v>156</v>
      </c>
      <c r="AU1181" s="220" t="s">
        <v>89</v>
      </c>
      <c r="AV1181" s="14" t="s">
        <v>89</v>
      </c>
      <c r="AW1181" s="14" t="s">
        <v>35</v>
      </c>
      <c r="AX1181" s="14" t="s">
        <v>79</v>
      </c>
      <c r="AY1181" s="220" t="s">
        <v>147</v>
      </c>
    </row>
    <row r="1182" spans="1:65" s="14" customFormat="1">
      <c r="B1182" s="210"/>
      <c r="C1182" s="211"/>
      <c r="D1182" s="201" t="s">
        <v>156</v>
      </c>
      <c r="E1182" s="212" t="s">
        <v>1</v>
      </c>
      <c r="F1182" s="213" t="s">
        <v>425</v>
      </c>
      <c r="G1182" s="211"/>
      <c r="H1182" s="214">
        <v>-0.92</v>
      </c>
      <c r="I1182" s="215"/>
      <c r="J1182" s="211"/>
      <c r="K1182" s="211"/>
      <c r="L1182" s="216"/>
      <c r="M1182" s="217"/>
      <c r="N1182" s="218"/>
      <c r="O1182" s="218"/>
      <c r="P1182" s="218"/>
      <c r="Q1182" s="218"/>
      <c r="R1182" s="218"/>
      <c r="S1182" s="218"/>
      <c r="T1182" s="219"/>
      <c r="AT1182" s="220" t="s">
        <v>156</v>
      </c>
      <c r="AU1182" s="220" t="s">
        <v>89</v>
      </c>
      <c r="AV1182" s="14" t="s">
        <v>89</v>
      </c>
      <c r="AW1182" s="14" t="s">
        <v>35</v>
      </c>
      <c r="AX1182" s="14" t="s">
        <v>79</v>
      </c>
      <c r="AY1182" s="220" t="s">
        <v>147</v>
      </c>
    </row>
    <row r="1183" spans="1:65" s="13" customFormat="1">
      <c r="B1183" s="199"/>
      <c r="C1183" s="200"/>
      <c r="D1183" s="201" t="s">
        <v>156</v>
      </c>
      <c r="E1183" s="202" t="s">
        <v>1</v>
      </c>
      <c r="F1183" s="203" t="s">
        <v>164</v>
      </c>
      <c r="G1183" s="200"/>
      <c r="H1183" s="202" t="s">
        <v>1</v>
      </c>
      <c r="I1183" s="204"/>
      <c r="J1183" s="200"/>
      <c r="K1183" s="200"/>
      <c r="L1183" s="205"/>
      <c r="M1183" s="206"/>
      <c r="N1183" s="207"/>
      <c r="O1183" s="207"/>
      <c r="P1183" s="207"/>
      <c r="Q1183" s="207"/>
      <c r="R1183" s="207"/>
      <c r="S1183" s="207"/>
      <c r="T1183" s="208"/>
      <c r="AT1183" s="209" t="s">
        <v>156</v>
      </c>
      <c r="AU1183" s="209" t="s">
        <v>89</v>
      </c>
      <c r="AV1183" s="13" t="s">
        <v>87</v>
      </c>
      <c r="AW1183" s="13" t="s">
        <v>35</v>
      </c>
      <c r="AX1183" s="13" t="s">
        <v>79</v>
      </c>
      <c r="AY1183" s="209" t="s">
        <v>147</v>
      </c>
    </row>
    <row r="1184" spans="1:65" s="14" customFormat="1">
      <c r="B1184" s="210"/>
      <c r="C1184" s="211"/>
      <c r="D1184" s="201" t="s">
        <v>156</v>
      </c>
      <c r="E1184" s="212" t="s">
        <v>1</v>
      </c>
      <c r="F1184" s="213" t="s">
        <v>426</v>
      </c>
      <c r="G1184" s="211"/>
      <c r="H1184" s="214">
        <v>5.0999999999999996</v>
      </c>
      <c r="I1184" s="215"/>
      <c r="J1184" s="211"/>
      <c r="K1184" s="211"/>
      <c r="L1184" s="216"/>
      <c r="M1184" s="217"/>
      <c r="N1184" s="218"/>
      <c r="O1184" s="218"/>
      <c r="P1184" s="218"/>
      <c r="Q1184" s="218"/>
      <c r="R1184" s="218"/>
      <c r="S1184" s="218"/>
      <c r="T1184" s="219"/>
      <c r="AT1184" s="220" t="s">
        <v>156</v>
      </c>
      <c r="AU1184" s="220" t="s">
        <v>89</v>
      </c>
      <c r="AV1184" s="14" t="s">
        <v>89</v>
      </c>
      <c r="AW1184" s="14" t="s">
        <v>35</v>
      </c>
      <c r="AX1184" s="14" t="s">
        <v>79</v>
      </c>
      <c r="AY1184" s="220" t="s">
        <v>147</v>
      </c>
    </row>
    <row r="1185" spans="1:65" s="14" customFormat="1">
      <c r="B1185" s="210"/>
      <c r="C1185" s="211"/>
      <c r="D1185" s="201" t="s">
        <v>156</v>
      </c>
      <c r="E1185" s="212" t="s">
        <v>1</v>
      </c>
      <c r="F1185" s="213" t="s">
        <v>425</v>
      </c>
      <c r="G1185" s="211"/>
      <c r="H1185" s="214">
        <v>-0.92</v>
      </c>
      <c r="I1185" s="215"/>
      <c r="J1185" s="211"/>
      <c r="K1185" s="211"/>
      <c r="L1185" s="216"/>
      <c r="M1185" s="217"/>
      <c r="N1185" s="218"/>
      <c r="O1185" s="218"/>
      <c r="P1185" s="218"/>
      <c r="Q1185" s="218"/>
      <c r="R1185" s="218"/>
      <c r="S1185" s="218"/>
      <c r="T1185" s="219"/>
      <c r="AT1185" s="220" t="s">
        <v>156</v>
      </c>
      <c r="AU1185" s="220" t="s">
        <v>89</v>
      </c>
      <c r="AV1185" s="14" t="s">
        <v>89</v>
      </c>
      <c r="AW1185" s="14" t="s">
        <v>35</v>
      </c>
      <c r="AX1185" s="14" t="s">
        <v>79</v>
      </c>
      <c r="AY1185" s="220" t="s">
        <v>147</v>
      </c>
    </row>
    <row r="1186" spans="1:65" s="15" customFormat="1">
      <c r="B1186" s="221"/>
      <c r="C1186" s="222"/>
      <c r="D1186" s="201" t="s">
        <v>156</v>
      </c>
      <c r="E1186" s="223" t="s">
        <v>1</v>
      </c>
      <c r="F1186" s="224" t="s">
        <v>166</v>
      </c>
      <c r="G1186" s="222"/>
      <c r="H1186" s="225">
        <v>32.809999999999995</v>
      </c>
      <c r="I1186" s="226"/>
      <c r="J1186" s="222"/>
      <c r="K1186" s="222"/>
      <c r="L1186" s="227"/>
      <c r="M1186" s="228"/>
      <c r="N1186" s="229"/>
      <c r="O1186" s="229"/>
      <c r="P1186" s="229"/>
      <c r="Q1186" s="229"/>
      <c r="R1186" s="229"/>
      <c r="S1186" s="229"/>
      <c r="T1186" s="230"/>
      <c r="AT1186" s="231" t="s">
        <v>156</v>
      </c>
      <c r="AU1186" s="231" t="s">
        <v>89</v>
      </c>
      <c r="AV1186" s="15" t="s">
        <v>154</v>
      </c>
      <c r="AW1186" s="15" t="s">
        <v>35</v>
      </c>
      <c r="AX1186" s="15" t="s">
        <v>87</v>
      </c>
      <c r="AY1186" s="231" t="s">
        <v>147</v>
      </c>
    </row>
    <row r="1187" spans="1:65" s="2" customFormat="1" ht="44.25" customHeight="1">
      <c r="A1187" s="34"/>
      <c r="B1187" s="35"/>
      <c r="C1187" s="186" t="s">
        <v>630</v>
      </c>
      <c r="D1187" s="186" t="s">
        <v>149</v>
      </c>
      <c r="E1187" s="187" t="s">
        <v>631</v>
      </c>
      <c r="F1187" s="188" t="s">
        <v>632</v>
      </c>
      <c r="G1187" s="189" t="s">
        <v>152</v>
      </c>
      <c r="H1187" s="190">
        <v>3.69</v>
      </c>
      <c r="I1187" s="191"/>
      <c r="J1187" s="192">
        <f>ROUND(I1187*H1187,2)</f>
        <v>0</v>
      </c>
      <c r="K1187" s="188" t="s">
        <v>153</v>
      </c>
      <c r="L1187" s="39"/>
      <c r="M1187" s="193" t="s">
        <v>1</v>
      </c>
      <c r="N1187" s="194" t="s">
        <v>44</v>
      </c>
      <c r="O1187" s="71"/>
      <c r="P1187" s="195">
        <f>O1187*H1187</f>
        <v>0</v>
      </c>
      <c r="Q1187" s="195">
        <v>0</v>
      </c>
      <c r="R1187" s="195">
        <f>Q1187*H1187</f>
        <v>0</v>
      </c>
      <c r="S1187" s="195">
        <v>4.1000000000000002E-2</v>
      </c>
      <c r="T1187" s="196">
        <f>S1187*H1187</f>
        <v>0.15129000000000001</v>
      </c>
      <c r="U1187" s="34"/>
      <c r="V1187" s="34"/>
      <c r="W1187" s="34"/>
      <c r="X1187" s="34"/>
      <c r="Y1187" s="34"/>
      <c r="Z1187" s="34"/>
      <c r="AA1187" s="34"/>
      <c r="AB1187" s="34"/>
      <c r="AC1187" s="34"/>
      <c r="AD1187" s="34"/>
      <c r="AE1187" s="34"/>
      <c r="AR1187" s="197" t="s">
        <v>154</v>
      </c>
      <c r="AT1187" s="197" t="s">
        <v>149</v>
      </c>
      <c r="AU1187" s="197" t="s">
        <v>89</v>
      </c>
      <c r="AY1187" s="18" t="s">
        <v>147</v>
      </c>
      <c r="BE1187" s="198">
        <f>IF(N1187="základní",J1187,0)</f>
        <v>0</v>
      </c>
      <c r="BF1187" s="198">
        <f>IF(N1187="snížená",J1187,0)</f>
        <v>0</v>
      </c>
      <c r="BG1187" s="198">
        <f>IF(N1187="zákl. přenesená",J1187,0)</f>
        <v>0</v>
      </c>
      <c r="BH1187" s="198">
        <f>IF(N1187="sníž. přenesená",J1187,0)</f>
        <v>0</v>
      </c>
      <c r="BI1187" s="198">
        <f>IF(N1187="nulová",J1187,0)</f>
        <v>0</v>
      </c>
      <c r="BJ1187" s="18" t="s">
        <v>87</v>
      </c>
      <c r="BK1187" s="198">
        <f>ROUND(I1187*H1187,2)</f>
        <v>0</v>
      </c>
      <c r="BL1187" s="18" t="s">
        <v>154</v>
      </c>
      <c r="BM1187" s="197" t="s">
        <v>633</v>
      </c>
    </row>
    <row r="1188" spans="1:65" s="14" customFormat="1">
      <c r="B1188" s="210"/>
      <c r="C1188" s="211"/>
      <c r="D1188" s="201" t="s">
        <v>156</v>
      </c>
      <c r="E1188" s="212" t="s">
        <v>1</v>
      </c>
      <c r="F1188" s="213" t="s">
        <v>634</v>
      </c>
      <c r="G1188" s="211"/>
      <c r="H1188" s="214">
        <v>3.15</v>
      </c>
      <c r="I1188" s="215"/>
      <c r="J1188" s="211"/>
      <c r="K1188" s="211"/>
      <c r="L1188" s="216"/>
      <c r="M1188" s="217"/>
      <c r="N1188" s="218"/>
      <c r="O1188" s="218"/>
      <c r="P1188" s="218"/>
      <c r="Q1188" s="218"/>
      <c r="R1188" s="218"/>
      <c r="S1188" s="218"/>
      <c r="T1188" s="219"/>
      <c r="AT1188" s="220" t="s">
        <v>156</v>
      </c>
      <c r="AU1188" s="220" t="s">
        <v>89</v>
      </c>
      <c r="AV1188" s="14" t="s">
        <v>89</v>
      </c>
      <c r="AW1188" s="14" t="s">
        <v>35</v>
      </c>
      <c r="AX1188" s="14" t="s">
        <v>79</v>
      </c>
      <c r="AY1188" s="220" t="s">
        <v>147</v>
      </c>
    </row>
    <row r="1189" spans="1:65" s="14" customFormat="1">
      <c r="B1189" s="210"/>
      <c r="C1189" s="211"/>
      <c r="D1189" s="201" t="s">
        <v>156</v>
      </c>
      <c r="E1189" s="212" t="s">
        <v>1</v>
      </c>
      <c r="F1189" s="213" t="s">
        <v>635</v>
      </c>
      <c r="G1189" s="211"/>
      <c r="H1189" s="214">
        <v>0.54</v>
      </c>
      <c r="I1189" s="215"/>
      <c r="J1189" s="211"/>
      <c r="K1189" s="211"/>
      <c r="L1189" s="216"/>
      <c r="M1189" s="217"/>
      <c r="N1189" s="218"/>
      <c r="O1189" s="218"/>
      <c r="P1189" s="218"/>
      <c r="Q1189" s="218"/>
      <c r="R1189" s="218"/>
      <c r="S1189" s="218"/>
      <c r="T1189" s="219"/>
      <c r="AT1189" s="220" t="s">
        <v>156</v>
      </c>
      <c r="AU1189" s="220" t="s">
        <v>89</v>
      </c>
      <c r="AV1189" s="14" t="s">
        <v>89</v>
      </c>
      <c r="AW1189" s="14" t="s">
        <v>35</v>
      </c>
      <c r="AX1189" s="14" t="s">
        <v>79</v>
      </c>
      <c r="AY1189" s="220" t="s">
        <v>147</v>
      </c>
    </row>
    <row r="1190" spans="1:65" s="15" customFormat="1">
      <c r="B1190" s="221"/>
      <c r="C1190" s="222"/>
      <c r="D1190" s="201" t="s">
        <v>156</v>
      </c>
      <c r="E1190" s="223" t="s">
        <v>1</v>
      </c>
      <c r="F1190" s="224" t="s">
        <v>166</v>
      </c>
      <c r="G1190" s="222"/>
      <c r="H1190" s="225">
        <v>3.69</v>
      </c>
      <c r="I1190" s="226"/>
      <c r="J1190" s="222"/>
      <c r="K1190" s="222"/>
      <c r="L1190" s="227"/>
      <c r="M1190" s="228"/>
      <c r="N1190" s="229"/>
      <c r="O1190" s="229"/>
      <c r="P1190" s="229"/>
      <c r="Q1190" s="229"/>
      <c r="R1190" s="229"/>
      <c r="S1190" s="229"/>
      <c r="T1190" s="230"/>
      <c r="AT1190" s="231" t="s">
        <v>156</v>
      </c>
      <c r="AU1190" s="231" t="s">
        <v>89</v>
      </c>
      <c r="AV1190" s="15" t="s">
        <v>154</v>
      </c>
      <c r="AW1190" s="15" t="s">
        <v>35</v>
      </c>
      <c r="AX1190" s="15" t="s">
        <v>87</v>
      </c>
      <c r="AY1190" s="231" t="s">
        <v>147</v>
      </c>
    </row>
    <row r="1191" spans="1:65" s="2" customFormat="1" ht="44.25" customHeight="1">
      <c r="A1191" s="34"/>
      <c r="B1191" s="35"/>
      <c r="C1191" s="186" t="s">
        <v>636</v>
      </c>
      <c r="D1191" s="186" t="s">
        <v>149</v>
      </c>
      <c r="E1191" s="187" t="s">
        <v>637</v>
      </c>
      <c r="F1191" s="188" t="s">
        <v>638</v>
      </c>
      <c r="G1191" s="189" t="s">
        <v>152</v>
      </c>
      <c r="H1191" s="190">
        <v>3.9929999999999999</v>
      </c>
      <c r="I1191" s="191"/>
      <c r="J1191" s="192">
        <f>ROUND(I1191*H1191,2)</f>
        <v>0</v>
      </c>
      <c r="K1191" s="188" t="s">
        <v>153</v>
      </c>
      <c r="L1191" s="39"/>
      <c r="M1191" s="193" t="s">
        <v>1</v>
      </c>
      <c r="N1191" s="194" t="s">
        <v>44</v>
      </c>
      <c r="O1191" s="71"/>
      <c r="P1191" s="195">
        <f>O1191*H1191</f>
        <v>0</v>
      </c>
      <c r="Q1191" s="195">
        <v>0</v>
      </c>
      <c r="R1191" s="195">
        <f>Q1191*H1191</f>
        <v>0</v>
      </c>
      <c r="S1191" s="195">
        <v>3.1E-2</v>
      </c>
      <c r="T1191" s="196">
        <f>S1191*H1191</f>
        <v>0.12378299999999999</v>
      </c>
      <c r="U1191" s="34"/>
      <c r="V1191" s="34"/>
      <c r="W1191" s="34"/>
      <c r="X1191" s="34"/>
      <c r="Y1191" s="34"/>
      <c r="Z1191" s="34"/>
      <c r="AA1191" s="34"/>
      <c r="AB1191" s="34"/>
      <c r="AC1191" s="34"/>
      <c r="AD1191" s="34"/>
      <c r="AE1191" s="34"/>
      <c r="AR1191" s="197" t="s">
        <v>154</v>
      </c>
      <c r="AT1191" s="197" t="s">
        <v>149</v>
      </c>
      <c r="AU1191" s="197" t="s">
        <v>89</v>
      </c>
      <c r="AY1191" s="18" t="s">
        <v>147</v>
      </c>
      <c r="BE1191" s="198">
        <f>IF(N1191="základní",J1191,0)</f>
        <v>0</v>
      </c>
      <c r="BF1191" s="198">
        <f>IF(N1191="snížená",J1191,0)</f>
        <v>0</v>
      </c>
      <c r="BG1191" s="198">
        <f>IF(N1191="zákl. přenesená",J1191,0)</f>
        <v>0</v>
      </c>
      <c r="BH1191" s="198">
        <f>IF(N1191="sníž. přenesená",J1191,0)</f>
        <v>0</v>
      </c>
      <c r="BI1191" s="198">
        <f>IF(N1191="nulová",J1191,0)</f>
        <v>0</v>
      </c>
      <c r="BJ1191" s="18" t="s">
        <v>87</v>
      </c>
      <c r="BK1191" s="198">
        <f>ROUND(I1191*H1191,2)</f>
        <v>0</v>
      </c>
      <c r="BL1191" s="18" t="s">
        <v>154</v>
      </c>
      <c r="BM1191" s="197" t="s">
        <v>639</v>
      </c>
    </row>
    <row r="1192" spans="1:65" s="14" customFormat="1">
      <c r="B1192" s="210"/>
      <c r="C1192" s="211"/>
      <c r="D1192" s="201" t="s">
        <v>156</v>
      </c>
      <c r="E1192" s="212" t="s">
        <v>1</v>
      </c>
      <c r="F1192" s="213" t="s">
        <v>640</v>
      </c>
      <c r="G1192" s="211"/>
      <c r="H1192" s="214">
        <v>2.0129999999999999</v>
      </c>
      <c r="I1192" s="215"/>
      <c r="J1192" s="211"/>
      <c r="K1192" s="211"/>
      <c r="L1192" s="216"/>
      <c r="M1192" s="217"/>
      <c r="N1192" s="218"/>
      <c r="O1192" s="218"/>
      <c r="P1192" s="218"/>
      <c r="Q1192" s="218"/>
      <c r="R1192" s="218"/>
      <c r="S1192" s="218"/>
      <c r="T1192" s="219"/>
      <c r="AT1192" s="220" t="s">
        <v>156</v>
      </c>
      <c r="AU1192" s="220" t="s">
        <v>89</v>
      </c>
      <c r="AV1192" s="14" t="s">
        <v>89</v>
      </c>
      <c r="AW1192" s="14" t="s">
        <v>35</v>
      </c>
      <c r="AX1192" s="14" t="s">
        <v>79</v>
      </c>
      <c r="AY1192" s="220" t="s">
        <v>147</v>
      </c>
    </row>
    <row r="1193" spans="1:65" s="14" customFormat="1">
      <c r="B1193" s="210"/>
      <c r="C1193" s="211"/>
      <c r="D1193" s="201" t="s">
        <v>156</v>
      </c>
      <c r="E1193" s="212" t="s">
        <v>1</v>
      </c>
      <c r="F1193" s="213" t="s">
        <v>641</v>
      </c>
      <c r="G1193" s="211"/>
      <c r="H1193" s="214">
        <v>1.98</v>
      </c>
      <c r="I1193" s="215"/>
      <c r="J1193" s="211"/>
      <c r="K1193" s="211"/>
      <c r="L1193" s="216"/>
      <c r="M1193" s="217"/>
      <c r="N1193" s="218"/>
      <c r="O1193" s="218"/>
      <c r="P1193" s="218"/>
      <c r="Q1193" s="218"/>
      <c r="R1193" s="218"/>
      <c r="S1193" s="218"/>
      <c r="T1193" s="219"/>
      <c r="AT1193" s="220" t="s">
        <v>156</v>
      </c>
      <c r="AU1193" s="220" t="s">
        <v>89</v>
      </c>
      <c r="AV1193" s="14" t="s">
        <v>89</v>
      </c>
      <c r="AW1193" s="14" t="s">
        <v>35</v>
      </c>
      <c r="AX1193" s="14" t="s">
        <v>79</v>
      </c>
      <c r="AY1193" s="220" t="s">
        <v>147</v>
      </c>
    </row>
    <row r="1194" spans="1:65" s="15" customFormat="1">
      <c r="B1194" s="221"/>
      <c r="C1194" s="222"/>
      <c r="D1194" s="201" t="s">
        <v>156</v>
      </c>
      <c r="E1194" s="223" t="s">
        <v>1</v>
      </c>
      <c r="F1194" s="224" t="s">
        <v>166</v>
      </c>
      <c r="G1194" s="222"/>
      <c r="H1194" s="225">
        <v>3.9929999999999999</v>
      </c>
      <c r="I1194" s="226"/>
      <c r="J1194" s="222"/>
      <c r="K1194" s="222"/>
      <c r="L1194" s="227"/>
      <c r="M1194" s="228"/>
      <c r="N1194" s="229"/>
      <c r="O1194" s="229"/>
      <c r="P1194" s="229"/>
      <c r="Q1194" s="229"/>
      <c r="R1194" s="229"/>
      <c r="S1194" s="229"/>
      <c r="T1194" s="230"/>
      <c r="AT1194" s="231" t="s">
        <v>156</v>
      </c>
      <c r="AU1194" s="231" t="s">
        <v>89</v>
      </c>
      <c r="AV1194" s="15" t="s">
        <v>154</v>
      </c>
      <c r="AW1194" s="15" t="s">
        <v>35</v>
      </c>
      <c r="AX1194" s="15" t="s">
        <v>87</v>
      </c>
      <c r="AY1194" s="231" t="s">
        <v>147</v>
      </c>
    </row>
    <row r="1195" spans="1:65" s="2" customFormat="1" ht="37.9" customHeight="1">
      <c r="A1195" s="34"/>
      <c r="B1195" s="35"/>
      <c r="C1195" s="186" t="s">
        <v>642</v>
      </c>
      <c r="D1195" s="186" t="s">
        <v>149</v>
      </c>
      <c r="E1195" s="187" t="s">
        <v>643</v>
      </c>
      <c r="F1195" s="188" t="s">
        <v>644</v>
      </c>
      <c r="G1195" s="189" t="s">
        <v>152</v>
      </c>
      <c r="H1195" s="190">
        <v>8.56</v>
      </c>
      <c r="I1195" s="191"/>
      <c r="J1195" s="192">
        <f>ROUND(I1195*H1195,2)</f>
        <v>0</v>
      </c>
      <c r="K1195" s="188" t="s">
        <v>153</v>
      </c>
      <c r="L1195" s="39"/>
      <c r="M1195" s="193" t="s">
        <v>1</v>
      </c>
      <c r="N1195" s="194" t="s">
        <v>44</v>
      </c>
      <c r="O1195" s="71"/>
      <c r="P1195" s="195">
        <f>O1195*H1195</f>
        <v>0</v>
      </c>
      <c r="Q1195" s="195">
        <v>0</v>
      </c>
      <c r="R1195" s="195">
        <f>Q1195*H1195</f>
        <v>0</v>
      </c>
      <c r="S1195" s="195">
        <v>6.7000000000000004E-2</v>
      </c>
      <c r="T1195" s="196">
        <f>S1195*H1195</f>
        <v>0.57352000000000003</v>
      </c>
      <c r="U1195" s="34"/>
      <c r="V1195" s="34"/>
      <c r="W1195" s="34"/>
      <c r="X1195" s="34"/>
      <c r="Y1195" s="34"/>
      <c r="Z1195" s="34"/>
      <c r="AA1195" s="34"/>
      <c r="AB1195" s="34"/>
      <c r="AC1195" s="34"/>
      <c r="AD1195" s="34"/>
      <c r="AE1195" s="34"/>
      <c r="AR1195" s="197" t="s">
        <v>154</v>
      </c>
      <c r="AT1195" s="197" t="s">
        <v>149</v>
      </c>
      <c r="AU1195" s="197" t="s">
        <v>89</v>
      </c>
      <c r="AY1195" s="18" t="s">
        <v>147</v>
      </c>
      <c r="BE1195" s="198">
        <f>IF(N1195="základní",J1195,0)</f>
        <v>0</v>
      </c>
      <c r="BF1195" s="198">
        <f>IF(N1195="snížená",J1195,0)</f>
        <v>0</v>
      </c>
      <c r="BG1195" s="198">
        <f>IF(N1195="zákl. přenesená",J1195,0)</f>
        <v>0</v>
      </c>
      <c r="BH1195" s="198">
        <f>IF(N1195="sníž. přenesená",J1195,0)</f>
        <v>0</v>
      </c>
      <c r="BI1195" s="198">
        <f>IF(N1195="nulová",J1195,0)</f>
        <v>0</v>
      </c>
      <c r="BJ1195" s="18" t="s">
        <v>87</v>
      </c>
      <c r="BK1195" s="198">
        <f>ROUND(I1195*H1195,2)</f>
        <v>0</v>
      </c>
      <c r="BL1195" s="18" t="s">
        <v>154</v>
      </c>
      <c r="BM1195" s="197" t="s">
        <v>645</v>
      </c>
    </row>
    <row r="1196" spans="1:65" s="14" customFormat="1">
      <c r="B1196" s="210"/>
      <c r="C1196" s="211"/>
      <c r="D1196" s="201" t="s">
        <v>156</v>
      </c>
      <c r="E1196" s="212" t="s">
        <v>1</v>
      </c>
      <c r="F1196" s="213" t="s">
        <v>646</v>
      </c>
      <c r="G1196" s="211"/>
      <c r="H1196" s="214">
        <v>3.625</v>
      </c>
      <c r="I1196" s="215"/>
      <c r="J1196" s="211"/>
      <c r="K1196" s="211"/>
      <c r="L1196" s="216"/>
      <c r="M1196" s="217"/>
      <c r="N1196" s="218"/>
      <c r="O1196" s="218"/>
      <c r="P1196" s="218"/>
      <c r="Q1196" s="218"/>
      <c r="R1196" s="218"/>
      <c r="S1196" s="218"/>
      <c r="T1196" s="219"/>
      <c r="AT1196" s="220" t="s">
        <v>156</v>
      </c>
      <c r="AU1196" s="220" t="s">
        <v>89</v>
      </c>
      <c r="AV1196" s="14" t="s">
        <v>89</v>
      </c>
      <c r="AW1196" s="14" t="s">
        <v>35</v>
      </c>
      <c r="AX1196" s="14" t="s">
        <v>79</v>
      </c>
      <c r="AY1196" s="220" t="s">
        <v>147</v>
      </c>
    </row>
    <row r="1197" spans="1:65" s="14" customFormat="1">
      <c r="B1197" s="210"/>
      <c r="C1197" s="211"/>
      <c r="D1197" s="201" t="s">
        <v>156</v>
      </c>
      <c r="E1197" s="212" t="s">
        <v>1</v>
      </c>
      <c r="F1197" s="213" t="s">
        <v>647</v>
      </c>
      <c r="G1197" s="211"/>
      <c r="H1197" s="214">
        <v>4.9349999999999996</v>
      </c>
      <c r="I1197" s="215"/>
      <c r="J1197" s="211"/>
      <c r="K1197" s="211"/>
      <c r="L1197" s="216"/>
      <c r="M1197" s="217"/>
      <c r="N1197" s="218"/>
      <c r="O1197" s="218"/>
      <c r="P1197" s="218"/>
      <c r="Q1197" s="218"/>
      <c r="R1197" s="218"/>
      <c r="S1197" s="218"/>
      <c r="T1197" s="219"/>
      <c r="AT1197" s="220" t="s">
        <v>156</v>
      </c>
      <c r="AU1197" s="220" t="s">
        <v>89</v>
      </c>
      <c r="AV1197" s="14" t="s">
        <v>89</v>
      </c>
      <c r="AW1197" s="14" t="s">
        <v>35</v>
      </c>
      <c r="AX1197" s="14" t="s">
        <v>79</v>
      </c>
      <c r="AY1197" s="220" t="s">
        <v>147</v>
      </c>
    </row>
    <row r="1198" spans="1:65" s="15" customFormat="1">
      <c r="B1198" s="221"/>
      <c r="C1198" s="222"/>
      <c r="D1198" s="201" t="s">
        <v>156</v>
      </c>
      <c r="E1198" s="223" t="s">
        <v>1</v>
      </c>
      <c r="F1198" s="224" t="s">
        <v>166</v>
      </c>
      <c r="G1198" s="222"/>
      <c r="H1198" s="225">
        <v>8.5599999999999987</v>
      </c>
      <c r="I1198" s="226"/>
      <c r="J1198" s="222"/>
      <c r="K1198" s="222"/>
      <c r="L1198" s="227"/>
      <c r="M1198" s="228"/>
      <c r="N1198" s="229"/>
      <c r="O1198" s="229"/>
      <c r="P1198" s="229"/>
      <c r="Q1198" s="229"/>
      <c r="R1198" s="229"/>
      <c r="S1198" s="229"/>
      <c r="T1198" s="230"/>
      <c r="AT1198" s="231" t="s">
        <v>156</v>
      </c>
      <c r="AU1198" s="231" t="s">
        <v>89</v>
      </c>
      <c r="AV1198" s="15" t="s">
        <v>154</v>
      </c>
      <c r="AW1198" s="15" t="s">
        <v>35</v>
      </c>
      <c r="AX1198" s="15" t="s">
        <v>87</v>
      </c>
      <c r="AY1198" s="231" t="s">
        <v>147</v>
      </c>
    </row>
    <row r="1199" spans="1:65" s="2" customFormat="1" ht="37.9" customHeight="1">
      <c r="A1199" s="34"/>
      <c r="B1199" s="35"/>
      <c r="C1199" s="186" t="s">
        <v>648</v>
      </c>
      <c r="D1199" s="186" t="s">
        <v>149</v>
      </c>
      <c r="E1199" s="187" t="s">
        <v>649</v>
      </c>
      <c r="F1199" s="188" t="s">
        <v>650</v>
      </c>
      <c r="G1199" s="189" t="s">
        <v>152</v>
      </c>
      <c r="H1199" s="190">
        <v>3.1579999999999999</v>
      </c>
      <c r="I1199" s="191"/>
      <c r="J1199" s="192">
        <f>ROUND(I1199*H1199,2)</f>
        <v>0</v>
      </c>
      <c r="K1199" s="188" t="s">
        <v>153</v>
      </c>
      <c r="L1199" s="39"/>
      <c r="M1199" s="193" t="s">
        <v>1</v>
      </c>
      <c r="N1199" s="194" t="s">
        <v>44</v>
      </c>
      <c r="O1199" s="71"/>
      <c r="P1199" s="195">
        <f>O1199*H1199</f>
        <v>0</v>
      </c>
      <c r="Q1199" s="195">
        <v>0</v>
      </c>
      <c r="R1199" s="195">
        <f>Q1199*H1199</f>
        <v>0</v>
      </c>
      <c r="S1199" s="195">
        <v>7.5999999999999998E-2</v>
      </c>
      <c r="T1199" s="196">
        <f>S1199*H1199</f>
        <v>0.240008</v>
      </c>
      <c r="U1199" s="34"/>
      <c r="V1199" s="34"/>
      <c r="W1199" s="34"/>
      <c r="X1199" s="34"/>
      <c r="Y1199" s="34"/>
      <c r="Z1199" s="34"/>
      <c r="AA1199" s="34"/>
      <c r="AB1199" s="34"/>
      <c r="AC1199" s="34"/>
      <c r="AD1199" s="34"/>
      <c r="AE1199" s="34"/>
      <c r="AR1199" s="197" t="s">
        <v>154</v>
      </c>
      <c r="AT1199" s="197" t="s">
        <v>149</v>
      </c>
      <c r="AU1199" s="197" t="s">
        <v>89</v>
      </c>
      <c r="AY1199" s="18" t="s">
        <v>147</v>
      </c>
      <c r="BE1199" s="198">
        <f>IF(N1199="základní",J1199,0)</f>
        <v>0</v>
      </c>
      <c r="BF1199" s="198">
        <f>IF(N1199="snížená",J1199,0)</f>
        <v>0</v>
      </c>
      <c r="BG1199" s="198">
        <f>IF(N1199="zákl. přenesená",J1199,0)</f>
        <v>0</v>
      </c>
      <c r="BH1199" s="198">
        <f>IF(N1199="sníž. přenesená",J1199,0)</f>
        <v>0</v>
      </c>
      <c r="BI1199" s="198">
        <f>IF(N1199="nulová",J1199,0)</f>
        <v>0</v>
      </c>
      <c r="BJ1199" s="18" t="s">
        <v>87</v>
      </c>
      <c r="BK1199" s="198">
        <f>ROUND(I1199*H1199,2)</f>
        <v>0</v>
      </c>
      <c r="BL1199" s="18" t="s">
        <v>154</v>
      </c>
      <c r="BM1199" s="197" t="s">
        <v>651</v>
      </c>
    </row>
    <row r="1200" spans="1:65" s="14" customFormat="1">
      <c r="B1200" s="210"/>
      <c r="C1200" s="211"/>
      <c r="D1200" s="201" t="s">
        <v>156</v>
      </c>
      <c r="E1200" s="212" t="s">
        <v>1</v>
      </c>
      <c r="F1200" s="213" t="s">
        <v>652</v>
      </c>
      <c r="G1200" s="211"/>
      <c r="H1200" s="214">
        <v>1.6879999999999999</v>
      </c>
      <c r="I1200" s="215"/>
      <c r="J1200" s="211"/>
      <c r="K1200" s="211"/>
      <c r="L1200" s="216"/>
      <c r="M1200" s="217"/>
      <c r="N1200" s="218"/>
      <c r="O1200" s="218"/>
      <c r="P1200" s="218"/>
      <c r="Q1200" s="218"/>
      <c r="R1200" s="218"/>
      <c r="S1200" s="218"/>
      <c r="T1200" s="219"/>
      <c r="AT1200" s="220" t="s">
        <v>156</v>
      </c>
      <c r="AU1200" s="220" t="s">
        <v>89</v>
      </c>
      <c r="AV1200" s="14" t="s">
        <v>89</v>
      </c>
      <c r="AW1200" s="14" t="s">
        <v>35</v>
      </c>
      <c r="AX1200" s="14" t="s">
        <v>79</v>
      </c>
      <c r="AY1200" s="220" t="s">
        <v>147</v>
      </c>
    </row>
    <row r="1201" spans="1:65" s="14" customFormat="1">
      <c r="B1201" s="210"/>
      <c r="C1201" s="211"/>
      <c r="D1201" s="201" t="s">
        <v>156</v>
      </c>
      <c r="E1201" s="212" t="s">
        <v>1</v>
      </c>
      <c r="F1201" s="213" t="s">
        <v>653</v>
      </c>
      <c r="G1201" s="211"/>
      <c r="H1201" s="214">
        <v>1.47</v>
      </c>
      <c r="I1201" s="215"/>
      <c r="J1201" s="211"/>
      <c r="K1201" s="211"/>
      <c r="L1201" s="216"/>
      <c r="M1201" s="217"/>
      <c r="N1201" s="218"/>
      <c r="O1201" s="218"/>
      <c r="P1201" s="218"/>
      <c r="Q1201" s="218"/>
      <c r="R1201" s="218"/>
      <c r="S1201" s="218"/>
      <c r="T1201" s="219"/>
      <c r="AT1201" s="220" t="s">
        <v>156</v>
      </c>
      <c r="AU1201" s="220" t="s">
        <v>89</v>
      </c>
      <c r="AV1201" s="14" t="s">
        <v>89</v>
      </c>
      <c r="AW1201" s="14" t="s">
        <v>35</v>
      </c>
      <c r="AX1201" s="14" t="s">
        <v>79</v>
      </c>
      <c r="AY1201" s="220" t="s">
        <v>147</v>
      </c>
    </row>
    <row r="1202" spans="1:65" s="15" customFormat="1">
      <c r="B1202" s="221"/>
      <c r="C1202" s="222"/>
      <c r="D1202" s="201" t="s">
        <v>156</v>
      </c>
      <c r="E1202" s="223" t="s">
        <v>1</v>
      </c>
      <c r="F1202" s="224" t="s">
        <v>166</v>
      </c>
      <c r="G1202" s="222"/>
      <c r="H1202" s="225">
        <v>3.1579999999999999</v>
      </c>
      <c r="I1202" s="226"/>
      <c r="J1202" s="222"/>
      <c r="K1202" s="222"/>
      <c r="L1202" s="227"/>
      <c r="M1202" s="228"/>
      <c r="N1202" s="229"/>
      <c r="O1202" s="229"/>
      <c r="P1202" s="229"/>
      <c r="Q1202" s="229"/>
      <c r="R1202" s="229"/>
      <c r="S1202" s="229"/>
      <c r="T1202" s="230"/>
      <c r="AT1202" s="231" t="s">
        <v>156</v>
      </c>
      <c r="AU1202" s="231" t="s">
        <v>89</v>
      </c>
      <c r="AV1202" s="15" t="s">
        <v>154</v>
      </c>
      <c r="AW1202" s="15" t="s">
        <v>35</v>
      </c>
      <c r="AX1202" s="15" t="s">
        <v>87</v>
      </c>
      <c r="AY1202" s="231" t="s">
        <v>147</v>
      </c>
    </row>
    <row r="1203" spans="1:65" s="2" customFormat="1" ht="44.25" customHeight="1">
      <c r="A1203" s="34"/>
      <c r="B1203" s="35"/>
      <c r="C1203" s="186" t="s">
        <v>654</v>
      </c>
      <c r="D1203" s="186" t="s">
        <v>149</v>
      </c>
      <c r="E1203" s="187" t="s">
        <v>655</v>
      </c>
      <c r="F1203" s="188" t="s">
        <v>656</v>
      </c>
      <c r="G1203" s="189" t="s">
        <v>152</v>
      </c>
      <c r="H1203" s="190">
        <v>157.494</v>
      </c>
      <c r="I1203" s="191"/>
      <c r="J1203" s="192">
        <f>ROUND(I1203*H1203,2)</f>
        <v>0</v>
      </c>
      <c r="K1203" s="188" t="s">
        <v>153</v>
      </c>
      <c r="L1203" s="39"/>
      <c r="M1203" s="193" t="s">
        <v>1</v>
      </c>
      <c r="N1203" s="194" t="s">
        <v>44</v>
      </c>
      <c r="O1203" s="71"/>
      <c r="P1203" s="195">
        <f>O1203*H1203</f>
        <v>0</v>
      </c>
      <c r="Q1203" s="195">
        <v>0</v>
      </c>
      <c r="R1203" s="195">
        <f>Q1203*H1203</f>
        <v>0</v>
      </c>
      <c r="S1203" s="195">
        <v>5.7000000000000002E-2</v>
      </c>
      <c r="T1203" s="196">
        <f>S1203*H1203</f>
        <v>8.9771580000000011</v>
      </c>
      <c r="U1203" s="34"/>
      <c r="V1203" s="34"/>
      <c r="W1203" s="34"/>
      <c r="X1203" s="34"/>
      <c r="Y1203" s="34"/>
      <c r="Z1203" s="34"/>
      <c r="AA1203" s="34"/>
      <c r="AB1203" s="34"/>
      <c r="AC1203" s="34"/>
      <c r="AD1203" s="34"/>
      <c r="AE1203" s="34"/>
      <c r="AR1203" s="197" t="s">
        <v>154</v>
      </c>
      <c r="AT1203" s="197" t="s">
        <v>149</v>
      </c>
      <c r="AU1203" s="197" t="s">
        <v>89</v>
      </c>
      <c r="AY1203" s="18" t="s">
        <v>147</v>
      </c>
      <c r="BE1203" s="198">
        <f>IF(N1203="základní",J1203,0)</f>
        <v>0</v>
      </c>
      <c r="BF1203" s="198">
        <f>IF(N1203="snížená",J1203,0)</f>
        <v>0</v>
      </c>
      <c r="BG1203" s="198">
        <f>IF(N1203="zákl. přenesená",J1203,0)</f>
        <v>0</v>
      </c>
      <c r="BH1203" s="198">
        <f>IF(N1203="sníž. přenesená",J1203,0)</f>
        <v>0</v>
      </c>
      <c r="BI1203" s="198">
        <f>IF(N1203="nulová",J1203,0)</f>
        <v>0</v>
      </c>
      <c r="BJ1203" s="18" t="s">
        <v>87</v>
      </c>
      <c r="BK1203" s="198">
        <f>ROUND(I1203*H1203,2)</f>
        <v>0</v>
      </c>
      <c r="BL1203" s="18" t="s">
        <v>154</v>
      </c>
      <c r="BM1203" s="197" t="s">
        <v>657</v>
      </c>
    </row>
    <row r="1204" spans="1:65" s="13" customFormat="1">
      <c r="B1204" s="199"/>
      <c r="C1204" s="200"/>
      <c r="D1204" s="201" t="s">
        <v>156</v>
      </c>
      <c r="E1204" s="202" t="s">
        <v>1</v>
      </c>
      <c r="F1204" s="203" t="s">
        <v>280</v>
      </c>
      <c r="G1204" s="200"/>
      <c r="H1204" s="202" t="s">
        <v>1</v>
      </c>
      <c r="I1204" s="204"/>
      <c r="J1204" s="200"/>
      <c r="K1204" s="200"/>
      <c r="L1204" s="205"/>
      <c r="M1204" s="206"/>
      <c r="N1204" s="207"/>
      <c r="O1204" s="207"/>
      <c r="P1204" s="207"/>
      <c r="Q1204" s="207"/>
      <c r="R1204" s="207"/>
      <c r="S1204" s="207"/>
      <c r="T1204" s="208"/>
      <c r="AT1204" s="209" t="s">
        <v>156</v>
      </c>
      <c r="AU1204" s="209" t="s">
        <v>89</v>
      </c>
      <c r="AV1204" s="13" t="s">
        <v>87</v>
      </c>
      <c r="AW1204" s="13" t="s">
        <v>35</v>
      </c>
      <c r="AX1204" s="13" t="s">
        <v>79</v>
      </c>
      <c r="AY1204" s="209" t="s">
        <v>147</v>
      </c>
    </row>
    <row r="1205" spans="1:65" s="13" customFormat="1">
      <c r="B1205" s="199"/>
      <c r="C1205" s="200"/>
      <c r="D1205" s="201" t="s">
        <v>156</v>
      </c>
      <c r="E1205" s="202" t="s">
        <v>1</v>
      </c>
      <c r="F1205" s="203" t="s">
        <v>257</v>
      </c>
      <c r="G1205" s="200"/>
      <c r="H1205" s="202" t="s">
        <v>1</v>
      </c>
      <c r="I1205" s="204"/>
      <c r="J1205" s="200"/>
      <c r="K1205" s="200"/>
      <c r="L1205" s="205"/>
      <c r="M1205" s="206"/>
      <c r="N1205" s="207"/>
      <c r="O1205" s="207"/>
      <c r="P1205" s="207"/>
      <c r="Q1205" s="207"/>
      <c r="R1205" s="207"/>
      <c r="S1205" s="207"/>
      <c r="T1205" s="208"/>
      <c r="AT1205" s="209" t="s">
        <v>156</v>
      </c>
      <c r="AU1205" s="209" t="s">
        <v>89</v>
      </c>
      <c r="AV1205" s="13" t="s">
        <v>87</v>
      </c>
      <c r="AW1205" s="13" t="s">
        <v>35</v>
      </c>
      <c r="AX1205" s="13" t="s">
        <v>79</v>
      </c>
      <c r="AY1205" s="209" t="s">
        <v>147</v>
      </c>
    </row>
    <row r="1206" spans="1:65" s="14" customFormat="1">
      <c r="B1206" s="210"/>
      <c r="C1206" s="211"/>
      <c r="D1206" s="201" t="s">
        <v>156</v>
      </c>
      <c r="E1206" s="212" t="s">
        <v>1</v>
      </c>
      <c r="F1206" s="213" t="s">
        <v>281</v>
      </c>
      <c r="G1206" s="211"/>
      <c r="H1206" s="214">
        <v>47.27</v>
      </c>
      <c r="I1206" s="215"/>
      <c r="J1206" s="211"/>
      <c r="K1206" s="211"/>
      <c r="L1206" s="216"/>
      <c r="M1206" s="217"/>
      <c r="N1206" s="218"/>
      <c r="O1206" s="218"/>
      <c r="P1206" s="218"/>
      <c r="Q1206" s="218"/>
      <c r="R1206" s="218"/>
      <c r="S1206" s="218"/>
      <c r="T1206" s="219"/>
      <c r="AT1206" s="220" t="s">
        <v>156</v>
      </c>
      <c r="AU1206" s="220" t="s">
        <v>89</v>
      </c>
      <c r="AV1206" s="14" t="s">
        <v>89</v>
      </c>
      <c r="AW1206" s="14" t="s">
        <v>35</v>
      </c>
      <c r="AX1206" s="14" t="s">
        <v>79</v>
      </c>
      <c r="AY1206" s="220" t="s">
        <v>147</v>
      </c>
    </row>
    <row r="1207" spans="1:65" s="16" customFormat="1">
      <c r="B1207" s="232"/>
      <c r="C1207" s="233"/>
      <c r="D1207" s="201" t="s">
        <v>156</v>
      </c>
      <c r="E1207" s="234" t="s">
        <v>1</v>
      </c>
      <c r="F1207" s="235" t="s">
        <v>244</v>
      </c>
      <c r="G1207" s="233"/>
      <c r="H1207" s="236">
        <v>47.27</v>
      </c>
      <c r="I1207" s="237"/>
      <c r="J1207" s="233"/>
      <c r="K1207" s="233"/>
      <c r="L1207" s="238"/>
      <c r="M1207" s="239"/>
      <c r="N1207" s="240"/>
      <c r="O1207" s="240"/>
      <c r="P1207" s="240"/>
      <c r="Q1207" s="240"/>
      <c r="R1207" s="240"/>
      <c r="S1207" s="240"/>
      <c r="T1207" s="241"/>
      <c r="AT1207" s="242" t="s">
        <v>156</v>
      </c>
      <c r="AU1207" s="242" t="s">
        <v>89</v>
      </c>
      <c r="AV1207" s="16" t="s">
        <v>176</v>
      </c>
      <c r="AW1207" s="16" t="s">
        <v>35</v>
      </c>
      <c r="AX1207" s="16" t="s">
        <v>79</v>
      </c>
      <c r="AY1207" s="242" t="s">
        <v>147</v>
      </c>
    </row>
    <row r="1208" spans="1:65" s="13" customFormat="1">
      <c r="B1208" s="199"/>
      <c r="C1208" s="200"/>
      <c r="D1208" s="201" t="s">
        <v>156</v>
      </c>
      <c r="E1208" s="202" t="s">
        <v>1</v>
      </c>
      <c r="F1208" s="203" t="s">
        <v>162</v>
      </c>
      <c r="G1208" s="200"/>
      <c r="H1208" s="202" t="s">
        <v>1</v>
      </c>
      <c r="I1208" s="204"/>
      <c r="J1208" s="200"/>
      <c r="K1208" s="200"/>
      <c r="L1208" s="205"/>
      <c r="M1208" s="206"/>
      <c r="N1208" s="207"/>
      <c r="O1208" s="207"/>
      <c r="P1208" s="207"/>
      <c r="Q1208" s="207"/>
      <c r="R1208" s="207"/>
      <c r="S1208" s="207"/>
      <c r="T1208" s="208"/>
      <c r="AT1208" s="209" t="s">
        <v>156</v>
      </c>
      <c r="AU1208" s="209" t="s">
        <v>89</v>
      </c>
      <c r="AV1208" s="13" t="s">
        <v>87</v>
      </c>
      <c r="AW1208" s="13" t="s">
        <v>35</v>
      </c>
      <c r="AX1208" s="13" t="s">
        <v>79</v>
      </c>
      <c r="AY1208" s="209" t="s">
        <v>147</v>
      </c>
    </row>
    <row r="1209" spans="1:65" s="13" customFormat="1">
      <c r="B1209" s="199"/>
      <c r="C1209" s="200"/>
      <c r="D1209" s="201" t="s">
        <v>156</v>
      </c>
      <c r="E1209" s="202" t="s">
        <v>1</v>
      </c>
      <c r="F1209" s="203" t="s">
        <v>257</v>
      </c>
      <c r="G1209" s="200"/>
      <c r="H1209" s="202" t="s">
        <v>1</v>
      </c>
      <c r="I1209" s="204"/>
      <c r="J1209" s="200"/>
      <c r="K1209" s="200"/>
      <c r="L1209" s="205"/>
      <c r="M1209" s="206"/>
      <c r="N1209" s="207"/>
      <c r="O1209" s="207"/>
      <c r="P1209" s="207"/>
      <c r="Q1209" s="207"/>
      <c r="R1209" s="207"/>
      <c r="S1209" s="207"/>
      <c r="T1209" s="208"/>
      <c r="AT1209" s="209" t="s">
        <v>156</v>
      </c>
      <c r="AU1209" s="209" t="s">
        <v>89</v>
      </c>
      <c r="AV1209" s="13" t="s">
        <v>87</v>
      </c>
      <c r="AW1209" s="13" t="s">
        <v>35</v>
      </c>
      <c r="AX1209" s="13" t="s">
        <v>79</v>
      </c>
      <c r="AY1209" s="209" t="s">
        <v>147</v>
      </c>
    </row>
    <row r="1210" spans="1:65" s="14" customFormat="1">
      <c r="B1210" s="210"/>
      <c r="C1210" s="211"/>
      <c r="D1210" s="201" t="s">
        <v>156</v>
      </c>
      <c r="E1210" s="212" t="s">
        <v>1</v>
      </c>
      <c r="F1210" s="213" t="s">
        <v>282</v>
      </c>
      <c r="G1210" s="211"/>
      <c r="H1210" s="214">
        <v>54.7</v>
      </c>
      <c r="I1210" s="215"/>
      <c r="J1210" s="211"/>
      <c r="K1210" s="211"/>
      <c r="L1210" s="216"/>
      <c r="M1210" s="217"/>
      <c r="N1210" s="218"/>
      <c r="O1210" s="218"/>
      <c r="P1210" s="218"/>
      <c r="Q1210" s="218"/>
      <c r="R1210" s="218"/>
      <c r="S1210" s="218"/>
      <c r="T1210" s="219"/>
      <c r="AT1210" s="220" t="s">
        <v>156</v>
      </c>
      <c r="AU1210" s="220" t="s">
        <v>89</v>
      </c>
      <c r="AV1210" s="14" t="s">
        <v>89</v>
      </c>
      <c r="AW1210" s="14" t="s">
        <v>35</v>
      </c>
      <c r="AX1210" s="14" t="s">
        <v>79</v>
      </c>
      <c r="AY1210" s="220" t="s">
        <v>147</v>
      </c>
    </row>
    <row r="1211" spans="1:65" s="14" customFormat="1">
      <c r="B1211" s="210"/>
      <c r="C1211" s="211"/>
      <c r="D1211" s="201" t="s">
        <v>156</v>
      </c>
      <c r="E1211" s="212" t="s">
        <v>1</v>
      </c>
      <c r="F1211" s="213" t="s">
        <v>283</v>
      </c>
      <c r="G1211" s="211"/>
      <c r="H1211" s="214">
        <v>-1.9550000000000001</v>
      </c>
      <c r="I1211" s="215"/>
      <c r="J1211" s="211"/>
      <c r="K1211" s="211"/>
      <c r="L1211" s="216"/>
      <c r="M1211" s="217"/>
      <c r="N1211" s="218"/>
      <c r="O1211" s="218"/>
      <c r="P1211" s="218"/>
      <c r="Q1211" s="218"/>
      <c r="R1211" s="218"/>
      <c r="S1211" s="218"/>
      <c r="T1211" s="219"/>
      <c r="AT1211" s="220" t="s">
        <v>156</v>
      </c>
      <c r="AU1211" s="220" t="s">
        <v>89</v>
      </c>
      <c r="AV1211" s="14" t="s">
        <v>89</v>
      </c>
      <c r="AW1211" s="14" t="s">
        <v>35</v>
      </c>
      <c r="AX1211" s="14" t="s">
        <v>79</v>
      </c>
      <c r="AY1211" s="220" t="s">
        <v>147</v>
      </c>
    </row>
    <row r="1212" spans="1:65" s="14" customFormat="1">
      <c r="B1212" s="210"/>
      <c r="C1212" s="211"/>
      <c r="D1212" s="201" t="s">
        <v>156</v>
      </c>
      <c r="E1212" s="212" t="s">
        <v>1</v>
      </c>
      <c r="F1212" s="213" t="s">
        <v>284</v>
      </c>
      <c r="G1212" s="211"/>
      <c r="H1212" s="214">
        <v>-2.7949999999999999</v>
      </c>
      <c r="I1212" s="215"/>
      <c r="J1212" s="211"/>
      <c r="K1212" s="211"/>
      <c r="L1212" s="216"/>
      <c r="M1212" s="217"/>
      <c r="N1212" s="218"/>
      <c r="O1212" s="218"/>
      <c r="P1212" s="218"/>
      <c r="Q1212" s="218"/>
      <c r="R1212" s="218"/>
      <c r="S1212" s="218"/>
      <c r="T1212" s="219"/>
      <c r="AT1212" s="220" t="s">
        <v>156</v>
      </c>
      <c r="AU1212" s="220" t="s">
        <v>89</v>
      </c>
      <c r="AV1212" s="14" t="s">
        <v>89</v>
      </c>
      <c r="AW1212" s="14" t="s">
        <v>35</v>
      </c>
      <c r="AX1212" s="14" t="s">
        <v>79</v>
      </c>
      <c r="AY1212" s="220" t="s">
        <v>147</v>
      </c>
    </row>
    <row r="1213" spans="1:65" s="14" customFormat="1">
      <c r="B1213" s="210"/>
      <c r="C1213" s="211"/>
      <c r="D1213" s="201" t="s">
        <v>156</v>
      </c>
      <c r="E1213" s="212" t="s">
        <v>1</v>
      </c>
      <c r="F1213" s="213" t="s">
        <v>285</v>
      </c>
      <c r="G1213" s="211"/>
      <c r="H1213" s="214">
        <v>-2.1</v>
      </c>
      <c r="I1213" s="215"/>
      <c r="J1213" s="211"/>
      <c r="K1213" s="211"/>
      <c r="L1213" s="216"/>
      <c r="M1213" s="217"/>
      <c r="N1213" s="218"/>
      <c r="O1213" s="218"/>
      <c r="P1213" s="218"/>
      <c r="Q1213" s="218"/>
      <c r="R1213" s="218"/>
      <c r="S1213" s="218"/>
      <c r="T1213" s="219"/>
      <c r="AT1213" s="220" t="s">
        <v>156</v>
      </c>
      <c r="AU1213" s="220" t="s">
        <v>89</v>
      </c>
      <c r="AV1213" s="14" t="s">
        <v>89</v>
      </c>
      <c r="AW1213" s="14" t="s">
        <v>35</v>
      </c>
      <c r="AX1213" s="14" t="s">
        <v>79</v>
      </c>
      <c r="AY1213" s="220" t="s">
        <v>147</v>
      </c>
    </row>
    <row r="1214" spans="1:65" s="16" customFormat="1">
      <c r="B1214" s="232"/>
      <c r="C1214" s="233"/>
      <c r="D1214" s="201" t="s">
        <v>156</v>
      </c>
      <c r="E1214" s="234" t="s">
        <v>1</v>
      </c>
      <c r="F1214" s="235" t="s">
        <v>244</v>
      </c>
      <c r="G1214" s="233"/>
      <c r="H1214" s="236">
        <v>47.85</v>
      </c>
      <c r="I1214" s="237"/>
      <c r="J1214" s="233"/>
      <c r="K1214" s="233"/>
      <c r="L1214" s="238"/>
      <c r="M1214" s="239"/>
      <c r="N1214" s="240"/>
      <c r="O1214" s="240"/>
      <c r="P1214" s="240"/>
      <c r="Q1214" s="240"/>
      <c r="R1214" s="240"/>
      <c r="S1214" s="240"/>
      <c r="T1214" s="241"/>
      <c r="AT1214" s="242" t="s">
        <v>156</v>
      </c>
      <c r="AU1214" s="242" t="s">
        <v>89</v>
      </c>
      <c r="AV1214" s="16" t="s">
        <v>176</v>
      </c>
      <c r="AW1214" s="16" t="s">
        <v>35</v>
      </c>
      <c r="AX1214" s="16" t="s">
        <v>79</v>
      </c>
      <c r="AY1214" s="242" t="s">
        <v>147</v>
      </c>
    </row>
    <row r="1215" spans="1:65" s="13" customFormat="1">
      <c r="B1215" s="199"/>
      <c r="C1215" s="200"/>
      <c r="D1215" s="201" t="s">
        <v>156</v>
      </c>
      <c r="E1215" s="202" t="s">
        <v>1</v>
      </c>
      <c r="F1215" s="203" t="s">
        <v>164</v>
      </c>
      <c r="G1215" s="200"/>
      <c r="H1215" s="202" t="s">
        <v>1</v>
      </c>
      <c r="I1215" s="204"/>
      <c r="J1215" s="200"/>
      <c r="K1215" s="200"/>
      <c r="L1215" s="205"/>
      <c r="M1215" s="206"/>
      <c r="N1215" s="207"/>
      <c r="O1215" s="207"/>
      <c r="P1215" s="207"/>
      <c r="Q1215" s="207"/>
      <c r="R1215" s="207"/>
      <c r="S1215" s="207"/>
      <c r="T1215" s="208"/>
      <c r="AT1215" s="209" t="s">
        <v>156</v>
      </c>
      <c r="AU1215" s="209" t="s">
        <v>89</v>
      </c>
      <c r="AV1215" s="13" t="s">
        <v>87</v>
      </c>
      <c r="AW1215" s="13" t="s">
        <v>35</v>
      </c>
      <c r="AX1215" s="13" t="s">
        <v>79</v>
      </c>
      <c r="AY1215" s="209" t="s">
        <v>147</v>
      </c>
    </row>
    <row r="1216" spans="1:65" s="13" customFormat="1">
      <c r="B1216" s="199"/>
      <c r="C1216" s="200"/>
      <c r="D1216" s="201" t="s">
        <v>156</v>
      </c>
      <c r="E1216" s="202" t="s">
        <v>1</v>
      </c>
      <c r="F1216" s="203" t="s">
        <v>257</v>
      </c>
      <c r="G1216" s="200"/>
      <c r="H1216" s="202" t="s">
        <v>1</v>
      </c>
      <c r="I1216" s="204"/>
      <c r="J1216" s="200"/>
      <c r="K1216" s="200"/>
      <c r="L1216" s="205"/>
      <c r="M1216" s="206"/>
      <c r="N1216" s="207"/>
      <c r="O1216" s="207"/>
      <c r="P1216" s="207"/>
      <c r="Q1216" s="207"/>
      <c r="R1216" s="207"/>
      <c r="S1216" s="207"/>
      <c r="T1216" s="208"/>
      <c r="AT1216" s="209" t="s">
        <v>156</v>
      </c>
      <c r="AU1216" s="209" t="s">
        <v>89</v>
      </c>
      <c r="AV1216" s="13" t="s">
        <v>87</v>
      </c>
      <c r="AW1216" s="13" t="s">
        <v>35</v>
      </c>
      <c r="AX1216" s="13" t="s">
        <v>79</v>
      </c>
      <c r="AY1216" s="209" t="s">
        <v>147</v>
      </c>
    </row>
    <row r="1217" spans="2:51" s="14" customFormat="1">
      <c r="B1217" s="210"/>
      <c r="C1217" s="211"/>
      <c r="D1217" s="201" t="s">
        <v>156</v>
      </c>
      <c r="E1217" s="212" t="s">
        <v>1</v>
      </c>
      <c r="F1217" s="213" t="s">
        <v>286</v>
      </c>
      <c r="G1217" s="211"/>
      <c r="H1217" s="214">
        <v>54</v>
      </c>
      <c r="I1217" s="215"/>
      <c r="J1217" s="211"/>
      <c r="K1217" s="211"/>
      <c r="L1217" s="216"/>
      <c r="M1217" s="217"/>
      <c r="N1217" s="218"/>
      <c r="O1217" s="218"/>
      <c r="P1217" s="218"/>
      <c r="Q1217" s="218"/>
      <c r="R1217" s="218"/>
      <c r="S1217" s="218"/>
      <c r="T1217" s="219"/>
      <c r="AT1217" s="220" t="s">
        <v>156</v>
      </c>
      <c r="AU1217" s="220" t="s">
        <v>89</v>
      </c>
      <c r="AV1217" s="14" t="s">
        <v>89</v>
      </c>
      <c r="AW1217" s="14" t="s">
        <v>35</v>
      </c>
      <c r="AX1217" s="14" t="s">
        <v>79</v>
      </c>
      <c r="AY1217" s="220" t="s">
        <v>147</v>
      </c>
    </row>
    <row r="1218" spans="2:51" s="14" customFormat="1">
      <c r="B1218" s="210"/>
      <c r="C1218" s="211"/>
      <c r="D1218" s="201" t="s">
        <v>156</v>
      </c>
      <c r="E1218" s="212" t="s">
        <v>1</v>
      </c>
      <c r="F1218" s="213" t="s">
        <v>287</v>
      </c>
      <c r="G1218" s="211"/>
      <c r="H1218" s="214">
        <v>-2.2349999999999999</v>
      </c>
      <c r="I1218" s="215"/>
      <c r="J1218" s="211"/>
      <c r="K1218" s="211"/>
      <c r="L1218" s="216"/>
      <c r="M1218" s="217"/>
      <c r="N1218" s="218"/>
      <c r="O1218" s="218"/>
      <c r="P1218" s="218"/>
      <c r="Q1218" s="218"/>
      <c r="R1218" s="218"/>
      <c r="S1218" s="218"/>
      <c r="T1218" s="219"/>
      <c r="AT1218" s="220" t="s">
        <v>156</v>
      </c>
      <c r="AU1218" s="220" t="s">
        <v>89</v>
      </c>
      <c r="AV1218" s="14" t="s">
        <v>89</v>
      </c>
      <c r="AW1218" s="14" t="s">
        <v>35</v>
      </c>
      <c r="AX1218" s="14" t="s">
        <v>79</v>
      </c>
      <c r="AY1218" s="220" t="s">
        <v>147</v>
      </c>
    </row>
    <row r="1219" spans="2:51" s="14" customFormat="1">
      <c r="B1219" s="210"/>
      <c r="C1219" s="211"/>
      <c r="D1219" s="201" t="s">
        <v>156</v>
      </c>
      <c r="E1219" s="212" t="s">
        <v>1</v>
      </c>
      <c r="F1219" s="213" t="s">
        <v>288</v>
      </c>
      <c r="G1219" s="211"/>
      <c r="H1219" s="214">
        <v>-1.952</v>
      </c>
      <c r="I1219" s="215"/>
      <c r="J1219" s="211"/>
      <c r="K1219" s="211"/>
      <c r="L1219" s="216"/>
      <c r="M1219" s="217"/>
      <c r="N1219" s="218"/>
      <c r="O1219" s="218"/>
      <c r="P1219" s="218"/>
      <c r="Q1219" s="218"/>
      <c r="R1219" s="218"/>
      <c r="S1219" s="218"/>
      <c r="T1219" s="219"/>
      <c r="AT1219" s="220" t="s">
        <v>156</v>
      </c>
      <c r="AU1219" s="220" t="s">
        <v>89</v>
      </c>
      <c r="AV1219" s="14" t="s">
        <v>89</v>
      </c>
      <c r="AW1219" s="14" t="s">
        <v>35</v>
      </c>
      <c r="AX1219" s="14" t="s">
        <v>79</v>
      </c>
      <c r="AY1219" s="220" t="s">
        <v>147</v>
      </c>
    </row>
    <row r="1220" spans="2:51" s="14" customFormat="1">
      <c r="B1220" s="210"/>
      <c r="C1220" s="211"/>
      <c r="D1220" s="201" t="s">
        <v>156</v>
      </c>
      <c r="E1220" s="212" t="s">
        <v>1</v>
      </c>
      <c r="F1220" s="213" t="s">
        <v>289</v>
      </c>
      <c r="G1220" s="211"/>
      <c r="H1220" s="214">
        <v>-2.161</v>
      </c>
      <c r="I1220" s="215"/>
      <c r="J1220" s="211"/>
      <c r="K1220" s="211"/>
      <c r="L1220" s="216"/>
      <c r="M1220" s="217"/>
      <c r="N1220" s="218"/>
      <c r="O1220" s="218"/>
      <c r="P1220" s="218"/>
      <c r="Q1220" s="218"/>
      <c r="R1220" s="218"/>
      <c r="S1220" s="218"/>
      <c r="T1220" s="219"/>
      <c r="AT1220" s="220" t="s">
        <v>156</v>
      </c>
      <c r="AU1220" s="220" t="s">
        <v>89</v>
      </c>
      <c r="AV1220" s="14" t="s">
        <v>89</v>
      </c>
      <c r="AW1220" s="14" t="s">
        <v>35</v>
      </c>
      <c r="AX1220" s="14" t="s">
        <v>79</v>
      </c>
      <c r="AY1220" s="220" t="s">
        <v>147</v>
      </c>
    </row>
    <row r="1221" spans="2:51" s="14" customFormat="1">
      <c r="B1221" s="210"/>
      <c r="C1221" s="211"/>
      <c r="D1221" s="201" t="s">
        <v>156</v>
      </c>
      <c r="E1221" s="212" t="s">
        <v>1</v>
      </c>
      <c r="F1221" s="213" t="s">
        <v>290</v>
      </c>
      <c r="G1221" s="211"/>
      <c r="H1221" s="214">
        <v>-1.05</v>
      </c>
      <c r="I1221" s="215"/>
      <c r="J1221" s="211"/>
      <c r="K1221" s="211"/>
      <c r="L1221" s="216"/>
      <c r="M1221" s="217"/>
      <c r="N1221" s="218"/>
      <c r="O1221" s="218"/>
      <c r="P1221" s="218"/>
      <c r="Q1221" s="218"/>
      <c r="R1221" s="218"/>
      <c r="S1221" s="218"/>
      <c r="T1221" s="219"/>
      <c r="AT1221" s="220" t="s">
        <v>156</v>
      </c>
      <c r="AU1221" s="220" t="s">
        <v>89</v>
      </c>
      <c r="AV1221" s="14" t="s">
        <v>89</v>
      </c>
      <c r="AW1221" s="14" t="s">
        <v>35</v>
      </c>
      <c r="AX1221" s="14" t="s">
        <v>79</v>
      </c>
      <c r="AY1221" s="220" t="s">
        <v>147</v>
      </c>
    </row>
    <row r="1222" spans="2:51" s="14" customFormat="1">
      <c r="B1222" s="210"/>
      <c r="C1222" s="211"/>
      <c r="D1222" s="201" t="s">
        <v>156</v>
      </c>
      <c r="E1222" s="212" t="s">
        <v>1</v>
      </c>
      <c r="F1222" s="213" t="s">
        <v>291</v>
      </c>
      <c r="G1222" s="211"/>
      <c r="H1222" s="214">
        <v>-1.194</v>
      </c>
      <c r="I1222" s="215"/>
      <c r="J1222" s="211"/>
      <c r="K1222" s="211"/>
      <c r="L1222" s="216"/>
      <c r="M1222" s="217"/>
      <c r="N1222" s="218"/>
      <c r="O1222" s="218"/>
      <c r="P1222" s="218"/>
      <c r="Q1222" s="218"/>
      <c r="R1222" s="218"/>
      <c r="S1222" s="218"/>
      <c r="T1222" s="219"/>
      <c r="AT1222" s="220" t="s">
        <v>156</v>
      </c>
      <c r="AU1222" s="220" t="s">
        <v>89</v>
      </c>
      <c r="AV1222" s="14" t="s">
        <v>89</v>
      </c>
      <c r="AW1222" s="14" t="s">
        <v>35</v>
      </c>
      <c r="AX1222" s="14" t="s">
        <v>79</v>
      </c>
      <c r="AY1222" s="220" t="s">
        <v>147</v>
      </c>
    </row>
    <row r="1223" spans="2:51" s="14" customFormat="1">
      <c r="B1223" s="210"/>
      <c r="C1223" s="211"/>
      <c r="D1223" s="201" t="s">
        <v>156</v>
      </c>
      <c r="E1223" s="212" t="s">
        <v>1</v>
      </c>
      <c r="F1223" s="213" t="s">
        <v>292</v>
      </c>
      <c r="G1223" s="211"/>
      <c r="H1223" s="214">
        <v>-2.226</v>
      </c>
      <c r="I1223" s="215"/>
      <c r="J1223" s="211"/>
      <c r="K1223" s="211"/>
      <c r="L1223" s="216"/>
      <c r="M1223" s="217"/>
      <c r="N1223" s="218"/>
      <c r="O1223" s="218"/>
      <c r="P1223" s="218"/>
      <c r="Q1223" s="218"/>
      <c r="R1223" s="218"/>
      <c r="S1223" s="218"/>
      <c r="T1223" s="219"/>
      <c r="AT1223" s="220" t="s">
        <v>156</v>
      </c>
      <c r="AU1223" s="220" t="s">
        <v>89</v>
      </c>
      <c r="AV1223" s="14" t="s">
        <v>89</v>
      </c>
      <c r="AW1223" s="14" t="s">
        <v>35</v>
      </c>
      <c r="AX1223" s="14" t="s">
        <v>79</v>
      </c>
      <c r="AY1223" s="220" t="s">
        <v>147</v>
      </c>
    </row>
    <row r="1224" spans="2:51" s="13" customFormat="1">
      <c r="B1224" s="199"/>
      <c r="C1224" s="200"/>
      <c r="D1224" s="201" t="s">
        <v>156</v>
      </c>
      <c r="E1224" s="202" t="s">
        <v>1</v>
      </c>
      <c r="F1224" s="203" t="s">
        <v>164</v>
      </c>
      <c r="G1224" s="200"/>
      <c r="H1224" s="202" t="s">
        <v>1</v>
      </c>
      <c r="I1224" s="204"/>
      <c r="J1224" s="200"/>
      <c r="K1224" s="200"/>
      <c r="L1224" s="205"/>
      <c r="M1224" s="206"/>
      <c r="N1224" s="207"/>
      <c r="O1224" s="207"/>
      <c r="P1224" s="207"/>
      <c r="Q1224" s="207"/>
      <c r="R1224" s="207"/>
      <c r="S1224" s="207"/>
      <c r="T1224" s="208"/>
      <c r="AT1224" s="209" t="s">
        <v>156</v>
      </c>
      <c r="AU1224" s="209" t="s">
        <v>89</v>
      </c>
      <c r="AV1224" s="13" t="s">
        <v>87</v>
      </c>
      <c r="AW1224" s="13" t="s">
        <v>35</v>
      </c>
      <c r="AX1224" s="13" t="s">
        <v>79</v>
      </c>
      <c r="AY1224" s="209" t="s">
        <v>147</v>
      </c>
    </row>
    <row r="1225" spans="2:51" s="13" customFormat="1">
      <c r="B1225" s="199"/>
      <c r="C1225" s="200"/>
      <c r="D1225" s="201" t="s">
        <v>156</v>
      </c>
      <c r="E1225" s="202" t="s">
        <v>1</v>
      </c>
      <c r="F1225" s="203" t="s">
        <v>225</v>
      </c>
      <c r="G1225" s="200"/>
      <c r="H1225" s="202" t="s">
        <v>1</v>
      </c>
      <c r="I1225" s="204"/>
      <c r="J1225" s="200"/>
      <c r="K1225" s="200"/>
      <c r="L1225" s="205"/>
      <c r="M1225" s="206"/>
      <c r="N1225" s="207"/>
      <c r="O1225" s="207"/>
      <c r="P1225" s="207"/>
      <c r="Q1225" s="207"/>
      <c r="R1225" s="207"/>
      <c r="S1225" s="207"/>
      <c r="T1225" s="208"/>
      <c r="AT1225" s="209" t="s">
        <v>156</v>
      </c>
      <c r="AU1225" s="209" t="s">
        <v>89</v>
      </c>
      <c r="AV1225" s="13" t="s">
        <v>87</v>
      </c>
      <c r="AW1225" s="13" t="s">
        <v>35</v>
      </c>
      <c r="AX1225" s="13" t="s">
        <v>79</v>
      </c>
      <c r="AY1225" s="209" t="s">
        <v>147</v>
      </c>
    </row>
    <row r="1226" spans="2:51" s="14" customFormat="1">
      <c r="B1226" s="210"/>
      <c r="C1226" s="211"/>
      <c r="D1226" s="201" t="s">
        <v>156</v>
      </c>
      <c r="E1226" s="212" t="s">
        <v>1</v>
      </c>
      <c r="F1226" s="213" t="s">
        <v>226</v>
      </c>
      <c r="G1226" s="211"/>
      <c r="H1226" s="214">
        <v>7.5</v>
      </c>
      <c r="I1226" s="215"/>
      <c r="J1226" s="211"/>
      <c r="K1226" s="211"/>
      <c r="L1226" s="216"/>
      <c r="M1226" s="217"/>
      <c r="N1226" s="218"/>
      <c r="O1226" s="218"/>
      <c r="P1226" s="218"/>
      <c r="Q1226" s="218"/>
      <c r="R1226" s="218"/>
      <c r="S1226" s="218"/>
      <c r="T1226" s="219"/>
      <c r="AT1226" s="220" t="s">
        <v>156</v>
      </c>
      <c r="AU1226" s="220" t="s">
        <v>89</v>
      </c>
      <c r="AV1226" s="14" t="s">
        <v>89</v>
      </c>
      <c r="AW1226" s="14" t="s">
        <v>35</v>
      </c>
      <c r="AX1226" s="14" t="s">
        <v>79</v>
      </c>
      <c r="AY1226" s="220" t="s">
        <v>147</v>
      </c>
    </row>
    <row r="1227" spans="2:51" s="14" customFormat="1">
      <c r="B1227" s="210"/>
      <c r="C1227" s="211"/>
      <c r="D1227" s="201" t="s">
        <v>156</v>
      </c>
      <c r="E1227" s="212" t="s">
        <v>1</v>
      </c>
      <c r="F1227" s="213" t="s">
        <v>227</v>
      </c>
      <c r="G1227" s="211"/>
      <c r="H1227" s="214">
        <v>-0.82799999999999996</v>
      </c>
      <c r="I1227" s="215"/>
      <c r="J1227" s="211"/>
      <c r="K1227" s="211"/>
      <c r="L1227" s="216"/>
      <c r="M1227" s="217"/>
      <c r="N1227" s="218"/>
      <c r="O1227" s="218"/>
      <c r="P1227" s="218"/>
      <c r="Q1227" s="218"/>
      <c r="R1227" s="218"/>
      <c r="S1227" s="218"/>
      <c r="T1227" s="219"/>
      <c r="AT1227" s="220" t="s">
        <v>156</v>
      </c>
      <c r="AU1227" s="220" t="s">
        <v>89</v>
      </c>
      <c r="AV1227" s="14" t="s">
        <v>89</v>
      </c>
      <c r="AW1227" s="14" t="s">
        <v>35</v>
      </c>
      <c r="AX1227" s="14" t="s">
        <v>79</v>
      </c>
      <c r="AY1227" s="220" t="s">
        <v>147</v>
      </c>
    </row>
    <row r="1228" spans="2:51" s="14" customFormat="1">
      <c r="B1228" s="210"/>
      <c r="C1228" s="211"/>
      <c r="D1228" s="201" t="s">
        <v>156</v>
      </c>
      <c r="E1228" s="212" t="s">
        <v>1</v>
      </c>
      <c r="F1228" s="213" t="s">
        <v>228</v>
      </c>
      <c r="G1228" s="211"/>
      <c r="H1228" s="214">
        <v>0.54400000000000004</v>
      </c>
      <c r="I1228" s="215"/>
      <c r="J1228" s="211"/>
      <c r="K1228" s="211"/>
      <c r="L1228" s="216"/>
      <c r="M1228" s="217"/>
      <c r="N1228" s="218"/>
      <c r="O1228" s="218"/>
      <c r="P1228" s="218"/>
      <c r="Q1228" s="218"/>
      <c r="R1228" s="218"/>
      <c r="S1228" s="218"/>
      <c r="T1228" s="219"/>
      <c r="AT1228" s="220" t="s">
        <v>156</v>
      </c>
      <c r="AU1228" s="220" t="s">
        <v>89</v>
      </c>
      <c r="AV1228" s="14" t="s">
        <v>89</v>
      </c>
      <c r="AW1228" s="14" t="s">
        <v>35</v>
      </c>
      <c r="AX1228" s="14" t="s">
        <v>79</v>
      </c>
      <c r="AY1228" s="220" t="s">
        <v>147</v>
      </c>
    </row>
    <row r="1229" spans="2:51" s="14" customFormat="1">
      <c r="B1229" s="210"/>
      <c r="C1229" s="211"/>
      <c r="D1229" s="201" t="s">
        <v>156</v>
      </c>
      <c r="E1229" s="212" t="s">
        <v>1</v>
      </c>
      <c r="F1229" s="213" t="s">
        <v>229</v>
      </c>
      <c r="G1229" s="211"/>
      <c r="H1229" s="214">
        <v>-1.98</v>
      </c>
      <c r="I1229" s="215"/>
      <c r="J1229" s="211"/>
      <c r="K1229" s="211"/>
      <c r="L1229" s="216"/>
      <c r="M1229" s="217"/>
      <c r="N1229" s="218"/>
      <c r="O1229" s="218"/>
      <c r="P1229" s="218"/>
      <c r="Q1229" s="218"/>
      <c r="R1229" s="218"/>
      <c r="S1229" s="218"/>
      <c r="T1229" s="219"/>
      <c r="AT1229" s="220" t="s">
        <v>156</v>
      </c>
      <c r="AU1229" s="220" t="s">
        <v>89</v>
      </c>
      <c r="AV1229" s="14" t="s">
        <v>89</v>
      </c>
      <c r="AW1229" s="14" t="s">
        <v>35</v>
      </c>
      <c r="AX1229" s="14" t="s">
        <v>79</v>
      </c>
      <c r="AY1229" s="220" t="s">
        <v>147</v>
      </c>
    </row>
    <row r="1230" spans="2:51" s="14" customFormat="1">
      <c r="B1230" s="210"/>
      <c r="C1230" s="211"/>
      <c r="D1230" s="201" t="s">
        <v>156</v>
      </c>
      <c r="E1230" s="212" t="s">
        <v>1</v>
      </c>
      <c r="F1230" s="213" t="s">
        <v>219</v>
      </c>
      <c r="G1230" s="211"/>
      <c r="H1230" s="214">
        <v>0.8</v>
      </c>
      <c r="I1230" s="215"/>
      <c r="J1230" s="211"/>
      <c r="K1230" s="211"/>
      <c r="L1230" s="216"/>
      <c r="M1230" s="217"/>
      <c r="N1230" s="218"/>
      <c r="O1230" s="218"/>
      <c r="P1230" s="218"/>
      <c r="Q1230" s="218"/>
      <c r="R1230" s="218"/>
      <c r="S1230" s="218"/>
      <c r="T1230" s="219"/>
      <c r="AT1230" s="220" t="s">
        <v>156</v>
      </c>
      <c r="AU1230" s="220" t="s">
        <v>89</v>
      </c>
      <c r="AV1230" s="14" t="s">
        <v>89</v>
      </c>
      <c r="AW1230" s="14" t="s">
        <v>35</v>
      </c>
      <c r="AX1230" s="14" t="s">
        <v>79</v>
      </c>
      <c r="AY1230" s="220" t="s">
        <v>147</v>
      </c>
    </row>
    <row r="1231" spans="2:51" s="14" customFormat="1">
      <c r="B1231" s="210"/>
      <c r="C1231" s="211"/>
      <c r="D1231" s="201" t="s">
        <v>156</v>
      </c>
      <c r="E1231" s="212" t="s">
        <v>1</v>
      </c>
      <c r="F1231" s="213" t="s">
        <v>230</v>
      </c>
      <c r="G1231" s="211"/>
      <c r="H1231" s="214">
        <v>14.2</v>
      </c>
      <c r="I1231" s="215"/>
      <c r="J1231" s="211"/>
      <c r="K1231" s="211"/>
      <c r="L1231" s="216"/>
      <c r="M1231" s="217"/>
      <c r="N1231" s="218"/>
      <c r="O1231" s="218"/>
      <c r="P1231" s="218"/>
      <c r="Q1231" s="218"/>
      <c r="R1231" s="218"/>
      <c r="S1231" s="218"/>
      <c r="T1231" s="219"/>
      <c r="AT1231" s="220" t="s">
        <v>156</v>
      </c>
      <c r="AU1231" s="220" t="s">
        <v>89</v>
      </c>
      <c r="AV1231" s="14" t="s">
        <v>89</v>
      </c>
      <c r="AW1231" s="14" t="s">
        <v>35</v>
      </c>
      <c r="AX1231" s="14" t="s">
        <v>79</v>
      </c>
      <c r="AY1231" s="220" t="s">
        <v>147</v>
      </c>
    </row>
    <row r="1232" spans="2:51" s="14" customFormat="1">
      <c r="B1232" s="210"/>
      <c r="C1232" s="211"/>
      <c r="D1232" s="201" t="s">
        <v>156</v>
      </c>
      <c r="E1232" s="212" t="s">
        <v>1</v>
      </c>
      <c r="F1232" s="213" t="s">
        <v>231</v>
      </c>
      <c r="G1232" s="211"/>
      <c r="H1232" s="214">
        <v>-1.044</v>
      </c>
      <c r="I1232" s="215"/>
      <c r="J1232" s="211"/>
      <c r="K1232" s="211"/>
      <c r="L1232" s="216"/>
      <c r="M1232" s="217"/>
      <c r="N1232" s="218"/>
      <c r="O1232" s="218"/>
      <c r="P1232" s="218"/>
      <c r="Q1232" s="218"/>
      <c r="R1232" s="218"/>
      <c r="S1232" s="218"/>
      <c r="T1232" s="219"/>
      <c r="AT1232" s="220" t="s">
        <v>156</v>
      </c>
      <c r="AU1232" s="220" t="s">
        <v>89</v>
      </c>
      <c r="AV1232" s="14" t="s">
        <v>89</v>
      </c>
      <c r="AW1232" s="14" t="s">
        <v>35</v>
      </c>
      <c r="AX1232" s="14" t="s">
        <v>79</v>
      </c>
      <c r="AY1232" s="220" t="s">
        <v>147</v>
      </c>
    </row>
    <row r="1233" spans="1:65" s="16" customFormat="1">
      <c r="B1233" s="232"/>
      <c r="C1233" s="233"/>
      <c r="D1233" s="201" t="s">
        <v>156</v>
      </c>
      <c r="E1233" s="234" t="s">
        <v>1</v>
      </c>
      <c r="F1233" s="235" t="s">
        <v>244</v>
      </c>
      <c r="G1233" s="233"/>
      <c r="H1233" s="236">
        <v>62.373999999999995</v>
      </c>
      <c r="I1233" s="237"/>
      <c r="J1233" s="233"/>
      <c r="K1233" s="233"/>
      <c r="L1233" s="238"/>
      <c r="M1233" s="239"/>
      <c r="N1233" s="240"/>
      <c r="O1233" s="240"/>
      <c r="P1233" s="240"/>
      <c r="Q1233" s="240"/>
      <c r="R1233" s="240"/>
      <c r="S1233" s="240"/>
      <c r="T1233" s="241"/>
      <c r="AT1233" s="242" t="s">
        <v>156</v>
      </c>
      <c r="AU1233" s="242" t="s">
        <v>89</v>
      </c>
      <c r="AV1233" s="16" t="s">
        <v>176</v>
      </c>
      <c r="AW1233" s="16" t="s">
        <v>35</v>
      </c>
      <c r="AX1233" s="16" t="s">
        <v>79</v>
      </c>
      <c r="AY1233" s="242" t="s">
        <v>147</v>
      </c>
    </row>
    <row r="1234" spans="1:65" s="15" customFormat="1">
      <c r="B1234" s="221"/>
      <c r="C1234" s="222"/>
      <c r="D1234" s="201" t="s">
        <v>156</v>
      </c>
      <c r="E1234" s="223" t="s">
        <v>1</v>
      </c>
      <c r="F1234" s="224" t="s">
        <v>166</v>
      </c>
      <c r="G1234" s="222"/>
      <c r="H1234" s="225">
        <v>157.494</v>
      </c>
      <c r="I1234" s="226"/>
      <c r="J1234" s="222"/>
      <c r="K1234" s="222"/>
      <c r="L1234" s="227"/>
      <c r="M1234" s="228"/>
      <c r="N1234" s="229"/>
      <c r="O1234" s="229"/>
      <c r="P1234" s="229"/>
      <c r="Q1234" s="229"/>
      <c r="R1234" s="229"/>
      <c r="S1234" s="229"/>
      <c r="T1234" s="230"/>
      <c r="AT1234" s="231" t="s">
        <v>156</v>
      </c>
      <c r="AU1234" s="231" t="s">
        <v>89</v>
      </c>
      <c r="AV1234" s="15" t="s">
        <v>154</v>
      </c>
      <c r="AW1234" s="15" t="s">
        <v>35</v>
      </c>
      <c r="AX1234" s="15" t="s">
        <v>87</v>
      </c>
      <c r="AY1234" s="231" t="s">
        <v>147</v>
      </c>
    </row>
    <row r="1235" spans="1:65" s="2" customFormat="1" ht="66.75" customHeight="1">
      <c r="A1235" s="34"/>
      <c r="B1235" s="35"/>
      <c r="C1235" s="186" t="s">
        <v>658</v>
      </c>
      <c r="D1235" s="186" t="s">
        <v>149</v>
      </c>
      <c r="E1235" s="187" t="s">
        <v>659</v>
      </c>
      <c r="F1235" s="188" t="s">
        <v>660</v>
      </c>
      <c r="G1235" s="189" t="s">
        <v>152</v>
      </c>
      <c r="H1235" s="190">
        <v>23.61</v>
      </c>
      <c r="I1235" s="191"/>
      <c r="J1235" s="192">
        <f>ROUND(I1235*H1235,2)</f>
        <v>0</v>
      </c>
      <c r="K1235" s="188" t="s">
        <v>153</v>
      </c>
      <c r="L1235" s="39"/>
      <c r="M1235" s="193" t="s">
        <v>1</v>
      </c>
      <c r="N1235" s="194" t="s">
        <v>44</v>
      </c>
      <c r="O1235" s="71"/>
      <c r="P1235" s="195">
        <f>O1235*H1235</f>
        <v>0</v>
      </c>
      <c r="Q1235" s="195">
        <v>0</v>
      </c>
      <c r="R1235" s="195">
        <f>Q1235*H1235</f>
        <v>0</v>
      </c>
      <c r="S1235" s="195">
        <v>0</v>
      </c>
      <c r="T1235" s="196">
        <f>S1235*H1235</f>
        <v>0</v>
      </c>
      <c r="U1235" s="34"/>
      <c r="V1235" s="34"/>
      <c r="W1235" s="34"/>
      <c r="X1235" s="34"/>
      <c r="Y1235" s="34"/>
      <c r="Z1235" s="34"/>
      <c r="AA1235" s="34"/>
      <c r="AB1235" s="34"/>
      <c r="AC1235" s="34"/>
      <c r="AD1235" s="34"/>
      <c r="AE1235" s="34"/>
      <c r="AR1235" s="197" t="s">
        <v>154</v>
      </c>
      <c r="AT1235" s="197" t="s">
        <v>149</v>
      </c>
      <c r="AU1235" s="197" t="s">
        <v>89</v>
      </c>
      <c r="AY1235" s="18" t="s">
        <v>147</v>
      </c>
      <c r="BE1235" s="198">
        <f>IF(N1235="základní",J1235,0)</f>
        <v>0</v>
      </c>
      <c r="BF1235" s="198">
        <f>IF(N1235="snížená",J1235,0)</f>
        <v>0</v>
      </c>
      <c r="BG1235" s="198">
        <f>IF(N1235="zákl. přenesená",J1235,0)</f>
        <v>0</v>
      </c>
      <c r="BH1235" s="198">
        <f>IF(N1235="sníž. přenesená",J1235,0)</f>
        <v>0</v>
      </c>
      <c r="BI1235" s="198">
        <f>IF(N1235="nulová",J1235,0)</f>
        <v>0</v>
      </c>
      <c r="BJ1235" s="18" t="s">
        <v>87</v>
      </c>
      <c r="BK1235" s="198">
        <f>ROUND(I1235*H1235,2)</f>
        <v>0</v>
      </c>
      <c r="BL1235" s="18" t="s">
        <v>154</v>
      </c>
      <c r="BM1235" s="197" t="s">
        <v>661</v>
      </c>
    </row>
    <row r="1236" spans="1:65" s="13" customFormat="1">
      <c r="B1236" s="199"/>
      <c r="C1236" s="200"/>
      <c r="D1236" s="201" t="s">
        <v>156</v>
      </c>
      <c r="E1236" s="202" t="s">
        <v>1</v>
      </c>
      <c r="F1236" s="203" t="s">
        <v>158</v>
      </c>
      <c r="G1236" s="200"/>
      <c r="H1236" s="202" t="s">
        <v>1</v>
      </c>
      <c r="I1236" s="204"/>
      <c r="J1236" s="200"/>
      <c r="K1236" s="200"/>
      <c r="L1236" s="205"/>
      <c r="M1236" s="206"/>
      <c r="N1236" s="207"/>
      <c r="O1236" s="207"/>
      <c r="P1236" s="207"/>
      <c r="Q1236" s="207"/>
      <c r="R1236" s="207"/>
      <c r="S1236" s="207"/>
      <c r="T1236" s="208"/>
      <c r="AT1236" s="209" t="s">
        <v>156</v>
      </c>
      <c r="AU1236" s="209" t="s">
        <v>89</v>
      </c>
      <c r="AV1236" s="13" t="s">
        <v>87</v>
      </c>
      <c r="AW1236" s="13" t="s">
        <v>35</v>
      </c>
      <c r="AX1236" s="13" t="s">
        <v>79</v>
      </c>
      <c r="AY1236" s="209" t="s">
        <v>147</v>
      </c>
    </row>
    <row r="1237" spans="1:65" s="14" customFormat="1">
      <c r="B1237" s="210"/>
      <c r="C1237" s="211"/>
      <c r="D1237" s="201" t="s">
        <v>156</v>
      </c>
      <c r="E1237" s="212" t="s">
        <v>1</v>
      </c>
      <c r="F1237" s="213" t="s">
        <v>159</v>
      </c>
      <c r="G1237" s="211"/>
      <c r="H1237" s="214">
        <v>7.98</v>
      </c>
      <c r="I1237" s="215"/>
      <c r="J1237" s="211"/>
      <c r="K1237" s="211"/>
      <c r="L1237" s="216"/>
      <c r="M1237" s="217"/>
      <c r="N1237" s="218"/>
      <c r="O1237" s="218"/>
      <c r="P1237" s="218"/>
      <c r="Q1237" s="218"/>
      <c r="R1237" s="218"/>
      <c r="S1237" s="218"/>
      <c r="T1237" s="219"/>
      <c r="AT1237" s="220" t="s">
        <v>156</v>
      </c>
      <c r="AU1237" s="220" t="s">
        <v>89</v>
      </c>
      <c r="AV1237" s="14" t="s">
        <v>89</v>
      </c>
      <c r="AW1237" s="14" t="s">
        <v>35</v>
      </c>
      <c r="AX1237" s="14" t="s">
        <v>79</v>
      </c>
      <c r="AY1237" s="220" t="s">
        <v>147</v>
      </c>
    </row>
    <row r="1238" spans="1:65" s="13" customFormat="1">
      <c r="B1238" s="199"/>
      <c r="C1238" s="200"/>
      <c r="D1238" s="201" t="s">
        <v>156</v>
      </c>
      <c r="E1238" s="202" t="s">
        <v>1</v>
      </c>
      <c r="F1238" s="203" t="s">
        <v>160</v>
      </c>
      <c r="G1238" s="200"/>
      <c r="H1238" s="202" t="s">
        <v>1</v>
      </c>
      <c r="I1238" s="204"/>
      <c r="J1238" s="200"/>
      <c r="K1238" s="200"/>
      <c r="L1238" s="205"/>
      <c r="M1238" s="206"/>
      <c r="N1238" s="207"/>
      <c r="O1238" s="207"/>
      <c r="P1238" s="207"/>
      <c r="Q1238" s="207"/>
      <c r="R1238" s="207"/>
      <c r="S1238" s="207"/>
      <c r="T1238" s="208"/>
      <c r="AT1238" s="209" t="s">
        <v>156</v>
      </c>
      <c r="AU1238" s="209" t="s">
        <v>89</v>
      </c>
      <c r="AV1238" s="13" t="s">
        <v>87</v>
      </c>
      <c r="AW1238" s="13" t="s">
        <v>35</v>
      </c>
      <c r="AX1238" s="13" t="s">
        <v>79</v>
      </c>
      <c r="AY1238" s="209" t="s">
        <v>147</v>
      </c>
    </row>
    <row r="1239" spans="1:65" s="14" customFormat="1">
      <c r="B1239" s="210"/>
      <c r="C1239" s="211"/>
      <c r="D1239" s="201" t="s">
        <v>156</v>
      </c>
      <c r="E1239" s="212" t="s">
        <v>1</v>
      </c>
      <c r="F1239" s="213" t="s">
        <v>161</v>
      </c>
      <c r="G1239" s="211"/>
      <c r="H1239" s="214">
        <v>10.26</v>
      </c>
      <c r="I1239" s="215"/>
      <c r="J1239" s="211"/>
      <c r="K1239" s="211"/>
      <c r="L1239" s="216"/>
      <c r="M1239" s="217"/>
      <c r="N1239" s="218"/>
      <c r="O1239" s="218"/>
      <c r="P1239" s="218"/>
      <c r="Q1239" s="218"/>
      <c r="R1239" s="218"/>
      <c r="S1239" s="218"/>
      <c r="T1239" s="219"/>
      <c r="AT1239" s="220" t="s">
        <v>156</v>
      </c>
      <c r="AU1239" s="220" t="s">
        <v>89</v>
      </c>
      <c r="AV1239" s="14" t="s">
        <v>89</v>
      </c>
      <c r="AW1239" s="14" t="s">
        <v>35</v>
      </c>
      <c r="AX1239" s="14" t="s">
        <v>79</v>
      </c>
      <c r="AY1239" s="220" t="s">
        <v>147</v>
      </c>
    </row>
    <row r="1240" spans="1:65" s="13" customFormat="1">
      <c r="B1240" s="199"/>
      <c r="C1240" s="200"/>
      <c r="D1240" s="201" t="s">
        <v>156</v>
      </c>
      <c r="E1240" s="202" t="s">
        <v>1</v>
      </c>
      <c r="F1240" s="203" t="s">
        <v>162</v>
      </c>
      <c r="G1240" s="200"/>
      <c r="H1240" s="202" t="s">
        <v>1</v>
      </c>
      <c r="I1240" s="204"/>
      <c r="J1240" s="200"/>
      <c r="K1240" s="200"/>
      <c r="L1240" s="205"/>
      <c r="M1240" s="206"/>
      <c r="N1240" s="207"/>
      <c r="O1240" s="207"/>
      <c r="P1240" s="207"/>
      <c r="Q1240" s="207"/>
      <c r="R1240" s="207"/>
      <c r="S1240" s="207"/>
      <c r="T1240" s="208"/>
      <c r="AT1240" s="209" t="s">
        <v>156</v>
      </c>
      <c r="AU1240" s="209" t="s">
        <v>89</v>
      </c>
      <c r="AV1240" s="13" t="s">
        <v>87</v>
      </c>
      <c r="AW1240" s="13" t="s">
        <v>35</v>
      </c>
      <c r="AX1240" s="13" t="s">
        <v>79</v>
      </c>
      <c r="AY1240" s="209" t="s">
        <v>147</v>
      </c>
    </row>
    <row r="1241" spans="1:65" s="14" customFormat="1">
      <c r="B1241" s="210"/>
      <c r="C1241" s="211"/>
      <c r="D1241" s="201" t="s">
        <v>156</v>
      </c>
      <c r="E1241" s="212" t="s">
        <v>1</v>
      </c>
      <c r="F1241" s="213" t="s">
        <v>163</v>
      </c>
      <c r="G1241" s="211"/>
      <c r="H1241" s="214">
        <v>2.31</v>
      </c>
      <c r="I1241" s="215"/>
      <c r="J1241" s="211"/>
      <c r="K1241" s="211"/>
      <c r="L1241" s="216"/>
      <c r="M1241" s="217"/>
      <c r="N1241" s="218"/>
      <c r="O1241" s="218"/>
      <c r="P1241" s="218"/>
      <c r="Q1241" s="218"/>
      <c r="R1241" s="218"/>
      <c r="S1241" s="218"/>
      <c r="T1241" s="219"/>
      <c r="AT1241" s="220" t="s">
        <v>156</v>
      </c>
      <c r="AU1241" s="220" t="s">
        <v>89</v>
      </c>
      <c r="AV1241" s="14" t="s">
        <v>89</v>
      </c>
      <c r="AW1241" s="14" t="s">
        <v>35</v>
      </c>
      <c r="AX1241" s="14" t="s">
        <v>79</v>
      </c>
      <c r="AY1241" s="220" t="s">
        <v>147</v>
      </c>
    </row>
    <row r="1242" spans="1:65" s="13" customFormat="1">
      <c r="B1242" s="199"/>
      <c r="C1242" s="200"/>
      <c r="D1242" s="201" t="s">
        <v>156</v>
      </c>
      <c r="E1242" s="202" t="s">
        <v>1</v>
      </c>
      <c r="F1242" s="203" t="s">
        <v>164</v>
      </c>
      <c r="G1242" s="200"/>
      <c r="H1242" s="202" t="s">
        <v>1</v>
      </c>
      <c r="I1242" s="204"/>
      <c r="J1242" s="200"/>
      <c r="K1242" s="200"/>
      <c r="L1242" s="205"/>
      <c r="M1242" s="206"/>
      <c r="N1242" s="207"/>
      <c r="O1242" s="207"/>
      <c r="P1242" s="207"/>
      <c r="Q1242" s="207"/>
      <c r="R1242" s="207"/>
      <c r="S1242" s="207"/>
      <c r="T1242" s="208"/>
      <c r="AT1242" s="209" t="s">
        <v>156</v>
      </c>
      <c r="AU1242" s="209" t="s">
        <v>89</v>
      </c>
      <c r="AV1242" s="13" t="s">
        <v>87</v>
      </c>
      <c r="AW1242" s="13" t="s">
        <v>35</v>
      </c>
      <c r="AX1242" s="13" t="s">
        <v>79</v>
      </c>
      <c r="AY1242" s="209" t="s">
        <v>147</v>
      </c>
    </row>
    <row r="1243" spans="1:65" s="14" customFormat="1">
      <c r="B1243" s="210"/>
      <c r="C1243" s="211"/>
      <c r="D1243" s="201" t="s">
        <v>156</v>
      </c>
      <c r="E1243" s="212" t="s">
        <v>1</v>
      </c>
      <c r="F1243" s="213" t="s">
        <v>165</v>
      </c>
      <c r="G1243" s="211"/>
      <c r="H1243" s="214">
        <v>3.06</v>
      </c>
      <c r="I1243" s="215"/>
      <c r="J1243" s="211"/>
      <c r="K1243" s="211"/>
      <c r="L1243" s="216"/>
      <c r="M1243" s="217"/>
      <c r="N1243" s="218"/>
      <c r="O1243" s="218"/>
      <c r="P1243" s="218"/>
      <c r="Q1243" s="218"/>
      <c r="R1243" s="218"/>
      <c r="S1243" s="218"/>
      <c r="T1243" s="219"/>
      <c r="AT1243" s="220" t="s">
        <v>156</v>
      </c>
      <c r="AU1243" s="220" t="s">
        <v>89</v>
      </c>
      <c r="AV1243" s="14" t="s">
        <v>89</v>
      </c>
      <c r="AW1243" s="14" t="s">
        <v>35</v>
      </c>
      <c r="AX1243" s="14" t="s">
        <v>79</v>
      </c>
      <c r="AY1243" s="220" t="s">
        <v>147</v>
      </c>
    </row>
    <row r="1244" spans="1:65" s="15" customFormat="1">
      <c r="B1244" s="221"/>
      <c r="C1244" s="222"/>
      <c r="D1244" s="201" t="s">
        <v>156</v>
      </c>
      <c r="E1244" s="223" t="s">
        <v>1</v>
      </c>
      <c r="F1244" s="224" t="s">
        <v>166</v>
      </c>
      <c r="G1244" s="222"/>
      <c r="H1244" s="225">
        <v>23.61</v>
      </c>
      <c r="I1244" s="226"/>
      <c r="J1244" s="222"/>
      <c r="K1244" s="222"/>
      <c r="L1244" s="227"/>
      <c r="M1244" s="228"/>
      <c r="N1244" s="229"/>
      <c r="O1244" s="229"/>
      <c r="P1244" s="229"/>
      <c r="Q1244" s="229"/>
      <c r="R1244" s="229"/>
      <c r="S1244" s="229"/>
      <c r="T1244" s="230"/>
      <c r="AT1244" s="231" t="s">
        <v>156</v>
      </c>
      <c r="AU1244" s="231" t="s">
        <v>89</v>
      </c>
      <c r="AV1244" s="15" t="s">
        <v>154</v>
      </c>
      <c r="AW1244" s="15" t="s">
        <v>35</v>
      </c>
      <c r="AX1244" s="15" t="s">
        <v>87</v>
      </c>
      <c r="AY1244" s="231" t="s">
        <v>147</v>
      </c>
    </row>
    <row r="1245" spans="1:65" s="2" customFormat="1" ht="16.5" customHeight="1">
      <c r="A1245" s="34"/>
      <c r="B1245" s="35"/>
      <c r="C1245" s="186" t="s">
        <v>662</v>
      </c>
      <c r="D1245" s="186" t="s">
        <v>149</v>
      </c>
      <c r="E1245" s="187" t="s">
        <v>663</v>
      </c>
      <c r="F1245" s="188" t="s">
        <v>664</v>
      </c>
      <c r="G1245" s="189" t="s">
        <v>381</v>
      </c>
      <c r="H1245" s="190">
        <v>14</v>
      </c>
      <c r="I1245" s="191"/>
      <c r="J1245" s="192">
        <f>ROUND(I1245*H1245,2)</f>
        <v>0</v>
      </c>
      <c r="K1245" s="188" t="s">
        <v>1</v>
      </c>
      <c r="L1245" s="39"/>
      <c r="M1245" s="193" t="s">
        <v>1</v>
      </c>
      <c r="N1245" s="194" t="s">
        <v>44</v>
      </c>
      <c r="O1245" s="71"/>
      <c r="P1245" s="195">
        <f>O1245*H1245</f>
        <v>0</v>
      </c>
      <c r="Q1245" s="195">
        <v>2.4000000000000001E-4</v>
      </c>
      <c r="R1245" s="195">
        <f>Q1245*H1245</f>
        <v>3.3600000000000001E-3</v>
      </c>
      <c r="S1245" s="195">
        <v>1.9900000000000001E-2</v>
      </c>
      <c r="T1245" s="196">
        <f>S1245*H1245</f>
        <v>0.27860000000000001</v>
      </c>
      <c r="U1245" s="34"/>
      <c r="V1245" s="34"/>
      <c r="W1245" s="34"/>
      <c r="X1245" s="34"/>
      <c r="Y1245" s="34"/>
      <c r="Z1245" s="34"/>
      <c r="AA1245" s="34"/>
      <c r="AB1245" s="34"/>
      <c r="AC1245" s="34"/>
      <c r="AD1245" s="34"/>
      <c r="AE1245" s="34"/>
      <c r="AR1245" s="197" t="s">
        <v>329</v>
      </c>
      <c r="AT1245" s="197" t="s">
        <v>149</v>
      </c>
      <c r="AU1245" s="197" t="s">
        <v>89</v>
      </c>
      <c r="AY1245" s="18" t="s">
        <v>147</v>
      </c>
      <c r="BE1245" s="198">
        <f>IF(N1245="základní",J1245,0)</f>
        <v>0</v>
      </c>
      <c r="BF1245" s="198">
        <f>IF(N1245="snížená",J1245,0)</f>
        <v>0</v>
      </c>
      <c r="BG1245" s="198">
        <f>IF(N1245="zákl. přenesená",J1245,0)</f>
        <v>0</v>
      </c>
      <c r="BH1245" s="198">
        <f>IF(N1245="sníž. přenesená",J1245,0)</f>
        <v>0</v>
      </c>
      <c r="BI1245" s="198">
        <f>IF(N1245="nulová",J1245,0)</f>
        <v>0</v>
      </c>
      <c r="BJ1245" s="18" t="s">
        <v>87</v>
      </c>
      <c r="BK1245" s="198">
        <f>ROUND(I1245*H1245,2)</f>
        <v>0</v>
      </c>
      <c r="BL1245" s="18" t="s">
        <v>329</v>
      </c>
      <c r="BM1245" s="197" t="s">
        <v>665</v>
      </c>
    </row>
    <row r="1246" spans="1:65" s="14" customFormat="1">
      <c r="B1246" s="210"/>
      <c r="C1246" s="211"/>
      <c r="D1246" s="201" t="s">
        <v>156</v>
      </c>
      <c r="E1246" s="212" t="s">
        <v>1</v>
      </c>
      <c r="F1246" s="213" t="s">
        <v>666</v>
      </c>
      <c r="G1246" s="211"/>
      <c r="H1246" s="214">
        <v>14</v>
      </c>
      <c r="I1246" s="215"/>
      <c r="J1246" s="211"/>
      <c r="K1246" s="211"/>
      <c r="L1246" s="216"/>
      <c r="M1246" s="217"/>
      <c r="N1246" s="218"/>
      <c r="O1246" s="218"/>
      <c r="P1246" s="218"/>
      <c r="Q1246" s="218"/>
      <c r="R1246" s="218"/>
      <c r="S1246" s="218"/>
      <c r="T1246" s="219"/>
      <c r="AT1246" s="220" t="s">
        <v>156</v>
      </c>
      <c r="AU1246" s="220" t="s">
        <v>89</v>
      </c>
      <c r="AV1246" s="14" t="s">
        <v>89</v>
      </c>
      <c r="AW1246" s="14" t="s">
        <v>35</v>
      </c>
      <c r="AX1246" s="14" t="s">
        <v>87</v>
      </c>
      <c r="AY1246" s="220" t="s">
        <v>147</v>
      </c>
    </row>
    <row r="1247" spans="1:65" s="2" customFormat="1" ht="33" customHeight="1">
      <c r="A1247" s="34"/>
      <c r="B1247" s="35"/>
      <c r="C1247" s="186" t="s">
        <v>667</v>
      </c>
      <c r="D1247" s="186" t="s">
        <v>149</v>
      </c>
      <c r="E1247" s="187" t="s">
        <v>668</v>
      </c>
      <c r="F1247" s="188" t="s">
        <v>669</v>
      </c>
      <c r="G1247" s="189" t="s">
        <v>152</v>
      </c>
      <c r="H1247" s="190">
        <v>3.61</v>
      </c>
      <c r="I1247" s="191"/>
      <c r="J1247" s="192">
        <f>ROUND(I1247*H1247,2)</f>
        <v>0</v>
      </c>
      <c r="K1247" s="188" t="s">
        <v>153</v>
      </c>
      <c r="L1247" s="39"/>
      <c r="M1247" s="193" t="s">
        <v>1</v>
      </c>
      <c r="N1247" s="194" t="s">
        <v>44</v>
      </c>
      <c r="O1247" s="71"/>
      <c r="P1247" s="195">
        <f>O1247*H1247</f>
        <v>0</v>
      </c>
      <c r="Q1247" s="195">
        <v>0</v>
      </c>
      <c r="R1247" s="195">
        <f>Q1247*H1247</f>
        <v>0</v>
      </c>
      <c r="S1247" s="195">
        <v>6.5000000000000002E-2</v>
      </c>
      <c r="T1247" s="196">
        <f>S1247*H1247</f>
        <v>0.23465</v>
      </c>
      <c r="U1247" s="34"/>
      <c r="V1247" s="34"/>
      <c r="W1247" s="34"/>
      <c r="X1247" s="34"/>
      <c r="Y1247" s="34"/>
      <c r="Z1247" s="34"/>
      <c r="AA1247" s="34"/>
      <c r="AB1247" s="34"/>
      <c r="AC1247" s="34"/>
      <c r="AD1247" s="34"/>
      <c r="AE1247" s="34"/>
      <c r="AR1247" s="197" t="s">
        <v>154</v>
      </c>
      <c r="AT1247" s="197" t="s">
        <v>149</v>
      </c>
      <c r="AU1247" s="197" t="s">
        <v>89</v>
      </c>
      <c r="AY1247" s="18" t="s">
        <v>147</v>
      </c>
      <c r="BE1247" s="198">
        <f>IF(N1247="základní",J1247,0)</f>
        <v>0</v>
      </c>
      <c r="BF1247" s="198">
        <f>IF(N1247="snížená",J1247,0)</f>
        <v>0</v>
      </c>
      <c r="BG1247" s="198">
        <f>IF(N1247="zákl. přenesená",J1247,0)</f>
        <v>0</v>
      </c>
      <c r="BH1247" s="198">
        <f>IF(N1247="sníž. přenesená",J1247,0)</f>
        <v>0</v>
      </c>
      <c r="BI1247" s="198">
        <f>IF(N1247="nulová",J1247,0)</f>
        <v>0</v>
      </c>
      <c r="BJ1247" s="18" t="s">
        <v>87</v>
      </c>
      <c r="BK1247" s="198">
        <f>ROUND(I1247*H1247,2)</f>
        <v>0</v>
      </c>
      <c r="BL1247" s="18" t="s">
        <v>154</v>
      </c>
      <c r="BM1247" s="197" t="s">
        <v>670</v>
      </c>
    </row>
    <row r="1248" spans="1:65" s="13" customFormat="1">
      <c r="B1248" s="199"/>
      <c r="C1248" s="200"/>
      <c r="D1248" s="201" t="s">
        <v>156</v>
      </c>
      <c r="E1248" s="202" t="s">
        <v>1</v>
      </c>
      <c r="F1248" s="203" t="s">
        <v>582</v>
      </c>
      <c r="G1248" s="200"/>
      <c r="H1248" s="202" t="s">
        <v>1</v>
      </c>
      <c r="I1248" s="204"/>
      <c r="J1248" s="200"/>
      <c r="K1248" s="200"/>
      <c r="L1248" s="205"/>
      <c r="M1248" s="206"/>
      <c r="N1248" s="207"/>
      <c r="O1248" s="207"/>
      <c r="P1248" s="207"/>
      <c r="Q1248" s="207"/>
      <c r="R1248" s="207"/>
      <c r="S1248" s="207"/>
      <c r="T1248" s="208"/>
      <c r="AT1248" s="209" t="s">
        <v>156</v>
      </c>
      <c r="AU1248" s="209" t="s">
        <v>89</v>
      </c>
      <c r="AV1248" s="13" t="s">
        <v>87</v>
      </c>
      <c r="AW1248" s="13" t="s">
        <v>35</v>
      </c>
      <c r="AX1248" s="13" t="s">
        <v>79</v>
      </c>
      <c r="AY1248" s="209" t="s">
        <v>147</v>
      </c>
    </row>
    <row r="1249" spans="1:65" s="14" customFormat="1">
      <c r="B1249" s="210"/>
      <c r="C1249" s="211"/>
      <c r="D1249" s="201" t="s">
        <v>156</v>
      </c>
      <c r="E1249" s="212" t="s">
        <v>1</v>
      </c>
      <c r="F1249" s="213" t="s">
        <v>671</v>
      </c>
      <c r="G1249" s="211"/>
      <c r="H1249" s="214">
        <v>3.61</v>
      </c>
      <c r="I1249" s="215"/>
      <c r="J1249" s="211"/>
      <c r="K1249" s="211"/>
      <c r="L1249" s="216"/>
      <c r="M1249" s="217"/>
      <c r="N1249" s="218"/>
      <c r="O1249" s="218"/>
      <c r="P1249" s="218"/>
      <c r="Q1249" s="218"/>
      <c r="R1249" s="218"/>
      <c r="S1249" s="218"/>
      <c r="T1249" s="219"/>
      <c r="AT1249" s="220" t="s">
        <v>156</v>
      </c>
      <c r="AU1249" s="220" t="s">
        <v>89</v>
      </c>
      <c r="AV1249" s="14" t="s">
        <v>89</v>
      </c>
      <c r="AW1249" s="14" t="s">
        <v>35</v>
      </c>
      <c r="AX1249" s="14" t="s">
        <v>79</v>
      </c>
      <c r="AY1249" s="220" t="s">
        <v>147</v>
      </c>
    </row>
    <row r="1250" spans="1:65" s="15" customFormat="1">
      <c r="B1250" s="221"/>
      <c r="C1250" s="222"/>
      <c r="D1250" s="201" t="s">
        <v>156</v>
      </c>
      <c r="E1250" s="223" t="s">
        <v>1</v>
      </c>
      <c r="F1250" s="224" t="s">
        <v>166</v>
      </c>
      <c r="G1250" s="222"/>
      <c r="H1250" s="225">
        <v>3.61</v>
      </c>
      <c r="I1250" s="226"/>
      <c r="J1250" s="222"/>
      <c r="K1250" s="222"/>
      <c r="L1250" s="227"/>
      <c r="M1250" s="228"/>
      <c r="N1250" s="229"/>
      <c r="O1250" s="229"/>
      <c r="P1250" s="229"/>
      <c r="Q1250" s="229"/>
      <c r="R1250" s="229"/>
      <c r="S1250" s="229"/>
      <c r="T1250" s="230"/>
      <c r="AT1250" s="231" t="s">
        <v>156</v>
      </c>
      <c r="AU1250" s="231" t="s">
        <v>89</v>
      </c>
      <c r="AV1250" s="15" t="s">
        <v>154</v>
      </c>
      <c r="AW1250" s="15" t="s">
        <v>35</v>
      </c>
      <c r="AX1250" s="15" t="s">
        <v>87</v>
      </c>
      <c r="AY1250" s="231" t="s">
        <v>147</v>
      </c>
    </row>
    <row r="1251" spans="1:65" s="2" customFormat="1" ht="24.2" customHeight="1">
      <c r="A1251" s="34"/>
      <c r="B1251" s="35"/>
      <c r="C1251" s="186" t="s">
        <v>672</v>
      </c>
      <c r="D1251" s="186" t="s">
        <v>149</v>
      </c>
      <c r="E1251" s="187" t="s">
        <v>673</v>
      </c>
      <c r="F1251" s="188" t="s">
        <v>674</v>
      </c>
      <c r="G1251" s="189" t="s">
        <v>152</v>
      </c>
      <c r="H1251" s="190">
        <v>503.97</v>
      </c>
      <c r="I1251" s="191"/>
      <c r="J1251" s="192">
        <f>ROUND(I1251*H1251,2)</f>
        <v>0</v>
      </c>
      <c r="K1251" s="188" t="s">
        <v>153</v>
      </c>
      <c r="L1251" s="39"/>
      <c r="M1251" s="193" t="s">
        <v>1</v>
      </c>
      <c r="N1251" s="194" t="s">
        <v>44</v>
      </c>
      <c r="O1251" s="71"/>
      <c r="P1251" s="195">
        <f>O1251*H1251</f>
        <v>0</v>
      </c>
      <c r="Q1251" s="195">
        <v>0</v>
      </c>
      <c r="R1251" s="195">
        <f>Q1251*H1251</f>
        <v>0</v>
      </c>
      <c r="S1251" s="195">
        <v>0</v>
      </c>
      <c r="T1251" s="196">
        <f>S1251*H1251</f>
        <v>0</v>
      </c>
      <c r="U1251" s="34"/>
      <c r="V1251" s="34"/>
      <c r="W1251" s="34"/>
      <c r="X1251" s="34"/>
      <c r="Y1251" s="34"/>
      <c r="Z1251" s="34"/>
      <c r="AA1251" s="34"/>
      <c r="AB1251" s="34"/>
      <c r="AC1251" s="34"/>
      <c r="AD1251" s="34"/>
      <c r="AE1251" s="34"/>
      <c r="AR1251" s="197" t="s">
        <v>154</v>
      </c>
      <c r="AT1251" s="197" t="s">
        <v>149</v>
      </c>
      <c r="AU1251" s="197" t="s">
        <v>89</v>
      </c>
      <c r="AY1251" s="18" t="s">
        <v>147</v>
      </c>
      <c r="BE1251" s="198">
        <f>IF(N1251="základní",J1251,0)</f>
        <v>0</v>
      </c>
      <c r="BF1251" s="198">
        <f>IF(N1251="snížená",J1251,0)</f>
        <v>0</v>
      </c>
      <c r="BG1251" s="198">
        <f>IF(N1251="zákl. přenesená",J1251,0)</f>
        <v>0</v>
      </c>
      <c r="BH1251" s="198">
        <f>IF(N1251="sníž. přenesená",J1251,0)</f>
        <v>0</v>
      </c>
      <c r="BI1251" s="198">
        <f>IF(N1251="nulová",J1251,0)</f>
        <v>0</v>
      </c>
      <c r="BJ1251" s="18" t="s">
        <v>87</v>
      </c>
      <c r="BK1251" s="198">
        <f>ROUND(I1251*H1251,2)</f>
        <v>0</v>
      </c>
      <c r="BL1251" s="18" t="s">
        <v>154</v>
      </c>
      <c r="BM1251" s="197" t="s">
        <v>675</v>
      </c>
    </row>
    <row r="1252" spans="1:65" s="13" customFormat="1">
      <c r="B1252" s="199"/>
      <c r="C1252" s="200"/>
      <c r="D1252" s="201" t="s">
        <v>156</v>
      </c>
      <c r="E1252" s="202" t="s">
        <v>1</v>
      </c>
      <c r="F1252" s="203" t="s">
        <v>158</v>
      </c>
      <c r="G1252" s="200"/>
      <c r="H1252" s="202" t="s">
        <v>1</v>
      </c>
      <c r="I1252" s="204"/>
      <c r="J1252" s="200"/>
      <c r="K1252" s="200"/>
      <c r="L1252" s="205"/>
      <c r="M1252" s="206"/>
      <c r="N1252" s="207"/>
      <c r="O1252" s="207"/>
      <c r="P1252" s="207"/>
      <c r="Q1252" s="207"/>
      <c r="R1252" s="207"/>
      <c r="S1252" s="207"/>
      <c r="T1252" s="208"/>
      <c r="AT1252" s="209" t="s">
        <v>156</v>
      </c>
      <c r="AU1252" s="209" t="s">
        <v>89</v>
      </c>
      <c r="AV1252" s="13" t="s">
        <v>87</v>
      </c>
      <c r="AW1252" s="13" t="s">
        <v>35</v>
      </c>
      <c r="AX1252" s="13" t="s">
        <v>79</v>
      </c>
      <c r="AY1252" s="209" t="s">
        <v>147</v>
      </c>
    </row>
    <row r="1253" spans="1:65" s="13" customFormat="1">
      <c r="B1253" s="199"/>
      <c r="C1253" s="200"/>
      <c r="D1253" s="201" t="s">
        <v>156</v>
      </c>
      <c r="E1253" s="202" t="s">
        <v>1</v>
      </c>
      <c r="F1253" s="203" t="s">
        <v>246</v>
      </c>
      <c r="G1253" s="200"/>
      <c r="H1253" s="202" t="s">
        <v>1</v>
      </c>
      <c r="I1253" s="204"/>
      <c r="J1253" s="200"/>
      <c r="K1253" s="200"/>
      <c r="L1253" s="205"/>
      <c r="M1253" s="206"/>
      <c r="N1253" s="207"/>
      <c r="O1253" s="207"/>
      <c r="P1253" s="207"/>
      <c r="Q1253" s="207"/>
      <c r="R1253" s="207"/>
      <c r="S1253" s="207"/>
      <c r="T1253" s="208"/>
      <c r="AT1253" s="209" t="s">
        <v>156</v>
      </c>
      <c r="AU1253" s="209" t="s">
        <v>89</v>
      </c>
      <c r="AV1253" s="13" t="s">
        <v>87</v>
      </c>
      <c r="AW1253" s="13" t="s">
        <v>35</v>
      </c>
      <c r="AX1253" s="13" t="s">
        <v>79</v>
      </c>
      <c r="AY1253" s="209" t="s">
        <v>147</v>
      </c>
    </row>
    <row r="1254" spans="1:65" s="14" customFormat="1">
      <c r="B1254" s="210"/>
      <c r="C1254" s="211"/>
      <c r="D1254" s="201" t="s">
        <v>156</v>
      </c>
      <c r="E1254" s="212" t="s">
        <v>1</v>
      </c>
      <c r="F1254" s="213" t="s">
        <v>267</v>
      </c>
      <c r="G1254" s="211"/>
      <c r="H1254" s="214">
        <v>156</v>
      </c>
      <c r="I1254" s="215"/>
      <c r="J1254" s="211"/>
      <c r="K1254" s="211"/>
      <c r="L1254" s="216"/>
      <c r="M1254" s="217"/>
      <c r="N1254" s="218"/>
      <c r="O1254" s="218"/>
      <c r="P1254" s="218"/>
      <c r="Q1254" s="218"/>
      <c r="R1254" s="218"/>
      <c r="S1254" s="218"/>
      <c r="T1254" s="219"/>
      <c r="AT1254" s="220" t="s">
        <v>156</v>
      </c>
      <c r="AU1254" s="220" t="s">
        <v>89</v>
      </c>
      <c r="AV1254" s="14" t="s">
        <v>89</v>
      </c>
      <c r="AW1254" s="14" t="s">
        <v>35</v>
      </c>
      <c r="AX1254" s="14" t="s">
        <v>79</v>
      </c>
      <c r="AY1254" s="220" t="s">
        <v>147</v>
      </c>
    </row>
    <row r="1255" spans="1:65" s="16" customFormat="1">
      <c r="B1255" s="232"/>
      <c r="C1255" s="233"/>
      <c r="D1255" s="201" t="s">
        <v>156</v>
      </c>
      <c r="E1255" s="234" t="s">
        <v>1</v>
      </c>
      <c r="F1255" s="235" t="s">
        <v>244</v>
      </c>
      <c r="G1255" s="233"/>
      <c r="H1255" s="236">
        <v>156</v>
      </c>
      <c r="I1255" s="237"/>
      <c r="J1255" s="233"/>
      <c r="K1255" s="233"/>
      <c r="L1255" s="238"/>
      <c r="M1255" s="239"/>
      <c r="N1255" s="240"/>
      <c r="O1255" s="240"/>
      <c r="P1255" s="240"/>
      <c r="Q1255" s="240"/>
      <c r="R1255" s="240"/>
      <c r="S1255" s="240"/>
      <c r="T1255" s="241"/>
      <c r="AT1255" s="242" t="s">
        <v>156</v>
      </c>
      <c r="AU1255" s="242" t="s">
        <v>89</v>
      </c>
      <c r="AV1255" s="16" t="s">
        <v>176</v>
      </c>
      <c r="AW1255" s="16" t="s">
        <v>35</v>
      </c>
      <c r="AX1255" s="16" t="s">
        <v>79</v>
      </c>
      <c r="AY1255" s="242" t="s">
        <v>147</v>
      </c>
    </row>
    <row r="1256" spans="1:65" s="13" customFormat="1">
      <c r="B1256" s="199"/>
      <c r="C1256" s="200"/>
      <c r="D1256" s="201" t="s">
        <v>156</v>
      </c>
      <c r="E1256" s="202" t="s">
        <v>1</v>
      </c>
      <c r="F1256" s="203" t="s">
        <v>252</v>
      </c>
      <c r="G1256" s="200"/>
      <c r="H1256" s="202" t="s">
        <v>1</v>
      </c>
      <c r="I1256" s="204"/>
      <c r="J1256" s="200"/>
      <c r="K1256" s="200"/>
      <c r="L1256" s="205"/>
      <c r="M1256" s="206"/>
      <c r="N1256" s="207"/>
      <c r="O1256" s="207"/>
      <c r="P1256" s="207"/>
      <c r="Q1256" s="207"/>
      <c r="R1256" s="207"/>
      <c r="S1256" s="207"/>
      <c r="T1256" s="208"/>
      <c r="AT1256" s="209" t="s">
        <v>156</v>
      </c>
      <c r="AU1256" s="209" t="s">
        <v>89</v>
      </c>
      <c r="AV1256" s="13" t="s">
        <v>87</v>
      </c>
      <c r="AW1256" s="13" t="s">
        <v>35</v>
      </c>
      <c r="AX1256" s="13" t="s">
        <v>79</v>
      </c>
      <c r="AY1256" s="209" t="s">
        <v>147</v>
      </c>
    </row>
    <row r="1257" spans="1:65" s="13" customFormat="1">
      <c r="B1257" s="199"/>
      <c r="C1257" s="200"/>
      <c r="D1257" s="201" t="s">
        <v>156</v>
      </c>
      <c r="E1257" s="202" t="s">
        <v>1</v>
      </c>
      <c r="F1257" s="203" t="s">
        <v>246</v>
      </c>
      <c r="G1257" s="200"/>
      <c r="H1257" s="202" t="s">
        <v>1</v>
      </c>
      <c r="I1257" s="204"/>
      <c r="J1257" s="200"/>
      <c r="K1257" s="200"/>
      <c r="L1257" s="205"/>
      <c r="M1257" s="206"/>
      <c r="N1257" s="207"/>
      <c r="O1257" s="207"/>
      <c r="P1257" s="207"/>
      <c r="Q1257" s="207"/>
      <c r="R1257" s="207"/>
      <c r="S1257" s="207"/>
      <c r="T1257" s="208"/>
      <c r="AT1257" s="209" t="s">
        <v>156</v>
      </c>
      <c r="AU1257" s="209" t="s">
        <v>89</v>
      </c>
      <c r="AV1257" s="13" t="s">
        <v>87</v>
      </c>
      <c r="AW1257" s="13" t="s">
        <v>35</v>
      </c>
      <c r="AX1257" s="13" t="s">
        <v>79</v>
      </c>
      <c r="AY1257" s="209" t="s">
        <v>147</v>
      </c>
    </row>
    <row r="1258" spans="1:65" s="14" customFormat="1">
      <c r="B1258" s="210"/>
      <c r="C1258" s="211"/>
      <c r="D1258" s="201" t="s">
        <v>156</v>
      </c>
      <c r="E1258" s="212" t="s">
        <v>1</v>
      </c>
      <c r="F1258" s="213" t="s">
        <v>274</v>
      </c>
      <c r="G1258" s="211"/>
      <c r="H1258" s="214">
        <v>192</v>
      </c>
      <c r="I1258" s="215"/>
      <c r="J1258" s="211"/>
      <c r="K1258" s="211"/>
      <c r="L1258" s="216"/>
      <c r="M1258" s="217"/>
      <c r="N1258" s="218"/>
      <c r="O1258" s="218"/>
      <c r="P1258" s="218"/>
      <c r="Q1258" s="218"/>
      <c r="R1258" s="218"/>
      <c r="S1258" s="218"/>
      <c r="T1258" s="219"/>
      <c r="AT1258" s="220" t="s">
        <v>156</v>
      </c>
      <c r="AU1258" s="220" t="s">
        <v>89</v>
      </c>
      <c r="AV1258" s="14" t="s">
        <v>89</v>
      </c>
      <c r="AW1258" s="14" t="s">
        <v>35</v>
      </c>
      <c r="AX1258" s="14" t="s">
        <v>79</v>
      </c>
      <c r="AY1258" s="220" t="s">
        <v>147</v>
      </c>
    </row>
    <row r="1259" spans="1:65" s="16" customFormat="1">
      <c r="B1259" s="232"/>
      <c r="C1259" s="233"/>
      <c r="D1259" s="201" t="s">
        <v>156</v>
      </c>
      <c r="E1259" s="234" t="s">
        <v>1</v>
      </c>
      <c r="F1259" s="235" t="s">
        <v>244</v>
      </c>
      <c r="G1259" s="233"/>
      <c r="H1259" s="236">
        <v>192</v>
      </c>
      <c r="I1259" s="237"/>
      <c r="J1259" s="233"/>
      <c r="K1259" s="233"/>
      <c r="L1259" s="238"/>
      <c r="M1259" s="239"/>
      <c r="N1259" s="240"/>
      <c r="O1259" s="240"/>
      <c r="P1259" s="240"/>
      <c r="Q1259" s="240"/>
      <c r="R1259" s="240"/>
      <c r="S1259" s="240"/>
      <c r="T1259" s="241"/>
      <c r="AT1259" s="242" t="s">
        <v>156</v>
      </c>
      <c r="AU1259" s="242" t="s">
        <v>89</v>
      </c>
      <c r="AV1259" s="16" t="s">
        <v>176</v>
      </c>
      <c r="AW1259" s="16" t="s">
        <v>35</v>
      </c>
      <c r="AX1259" s="16" t="s">
        <v>79</v>
      </c>
      <c r="AY1259" s="242" t="s">
        <v>147</v>
      </c>
    </row>
    <row r="1260" spans="1:65" s="13" customFormat="1">
      <c r="B1260" s="199"/>
      <c r="C1260" s="200"/>
      <c r="D1260" s="201" t="s">
        <v>156</v>
      </c>
      <c r="E1260" s="202" t="s">
        <v>1</v>
      </c>
      <c r="F1260" s="203" t="s">
        <v>280</v>
      </c>
      <c r="G1260" s="200"/>
      <c r="H1260" s="202" t="s">
        <v>1</v>
      </c>
      <c r="I1260" s="204"/>
      <c r="J1260" s="200"/>
      <c r="K1260" s="200"/>
      <c r="L1260" s="205"/>
      <c r="M1260" s="206"/>
      <c r="N1260" s="207"/>
      <c r="O1260" s="207"/>
      <c r="P1260" s="207"/>
      <c r="Q1260" s="207"/>
      <c r="R1260" s="207"/>
      <c r="S1260" s="207"/>
      <c r="T1260" s="208"/>
      <c r="AT1260" s="209" t="s">
        <v>156</v>
      </c>
      <c r="AU1260" s="209" t="s">
        <v>89</v>
      </c>
      <c r="AV1260" s="13" t="s">
        <v>87</v>
      </c>
      <c r="AW1260" s="13" t="s">
        <v>35</v>
      </c>
      <c r="AX1260" s="13" t="s">
        <v>79</v>
      </c>
      <c r="AY1260" s="209" t="s">
        <v>147</v>
      </c>
    </row>
    <row r="1261" spans="1:65" s="13" customFormat="1">
      <c r="B1261" s="199"/>
      <c r="C1261" s="200"/>
      <c r="D1261" s="201" t="s">
        <v>156</v>
      </c>
      <c r="E1261" s="202" t="s">
        <v>1</v>
      </c>
      <c r="F1261" s="203" t="s">
        <v>257</v>
      </c>
      <c r="G1261" s="200"/>
      <c r="H1261" s="202" t="s">
        <v>1</v>
      </c>
      <c r="I1261" s="204"/>
      <c r="J1261" s="200"/>
      <c r="K1261" s="200"/>
      <c r="L1261" s="205"/>
      <c r="M1261" s="206"/>
      <c r="N1261" s="207"/>
      <c r="O1261" s="207"/>
      <c r="P1261" s="207"/>
      <c r="Q1261" s="207"/>
      <c r="R1261" s="207"/>
      <c r="S1261" s="207"/>
      <c r="T1261" s="208"/>
      <c r="AT1261" s="209" t="s">
        <v>156</v>
      </c>
      <c r="AU1261" s="209" t="s">
        <v>89</v>
      </c>
      <c r="AV1261" s="13" t="s">
        <v>87</v>
      </c>
      <c r="AW1261" s="13" t="s">
        <v>35</v>
      </c>
      <c r="AX1261" s="13" t="s">
        <v>79</v>
      </c>
      <c r="AY1261" s="209" t="s">
        <v>147</v>
      </c>
    </row>
    <row r="1262" spans="1:65" s="14" customFormat="1">
      <c r="B1262" s="210"/>
      <c r="C1262" s="211"/>
      <c r="D1262" s="201" t="s">
        <v>156</v>
      </c>
      <c r="E1262" s="212" t="s">
        <v>1</v>
      </c>
      <c r="F1262" s="213" t="s">
        <v>281</v>
      </c>
      <c r="G1262" s="211"/>
      <c r="H1262" s="214">
        <v>47.27</v>
      </c>
      <c r="I1262" s="215"/>
      <c r="J1262" s="211"/>
      <c r="K1262" s="211"/>
      <c r="L1262" s="216"/>
      <c r="M1262" s="217"/>
      <c r="N1262" s="218"/>
      <c r="O1262" s="218"/>
      <c r="P1262" s="218"/>
      <c r="Q1262" s="218"/>
      <c r="R1262" s="218"/>
      <c r="S1262" s="218"/>
      <c r="T1262" s="219"/>
      <c r="AT1262" s="220" t="s">
        <v>156</v>
      </c>
      <c r="AU1262" s="220" t="s">
        <v>89</v>
      </c>
      <c r="AV1262" s="14" t="s">
        <v>89</v>
      </c>
      <c r="AW1262" s="14" t="s">
        <v>35</v>
      </c>
      <c r="AX1262" s="14" t="s">
        <v>79</v>
      </c>
      <c r="AY1262" s="220" t="s">
        <v>147</v>
      </c>
    </row>
    <row r="1263" spans="1:65" s="16" customFormat="1">
      <c r="B1263" s="232"/>
      <c r="C1263" s="233"/>
      <c r="D1263" s="201" t="s">
        <v>156</v>
      </c>
      <c r="E1263" s="234" t="s">
        <v>1</v>
      </c>
      <c r="F1263" s="235" t="s">
        <v>244</v>
      </c>
      <c r="G1263" s="233"/>
      <c r="H1263" s="236">
        <v>47.27</v>
      </c>
      <c r="I1263" s="237"/>
      <c r="J1263" s="233"/>
      <c r="K1263" s="233"/>
      <c r="L1263" s="238"/>
      <c r="M1263" s="239"/>
      <c r="N1263" s="240"/>
      <c r="O1263" s="240"/>
      <c r="P1263" s="240"/>
      <c r="Q1263" s="240"/>
      <c r="R1263" s="240"/>
      <c r="S1263" s="240"/>
      <c r="T1263" s="241"/>
      <c r="AT1263" s="242" t="s">
        <v>156</v>
      </c>
      <c r="AU1263" s="242" t="s">
        <v>89</v>
      </c>
      <c r="AV1263" s="16" t="s">
        <v>176</v>
      </c>
      <c r="AW1263" s="16" t="s">
        <v>35</v>
      </c>
      <c r="AX1263" s="16" t="s">
        <v>79</v>
      </c>
      <c r="AY1263" s="242" t="s">
        <v>147</v>
      </c>
    </row>
    <row r="1264" spans="1:65" s="13" customFormat="1">
      <c r="B1264" s="199"/>
      <c r="C1264" s="200"/>
      <c r="D1264" s="201" t="s">
        <v>156</v>
      </c>
      <c r="E1264" s="202" t="s">
        <v>1</v>
      </c>
      <c r="F1264" s="203" t="s">
        <v>162</v>
      </c>
      <c r="G1264" s="200"/>
      <c r="H1264" s="202" t="s">
        <v>1</v>
      </c>
      <c r="I1264" s="204"/>
      <c r="J1264" s="200"/>
      <c r="K1264" s="200"/>
      <c r="L1264" s="205"/>
      <c r="M1264" s="206"/>
      <c r="N1264" s="207"/>
      <c r="O1264" s="207"/>
      <c r="P1264" s="207"/>
      <c r="Q1264" s="207"/>
      <c r="R1264" s="207"/>
      <c r="S1264" s="207"/>
      <c r="T1264" s="208"/>
      <c r="AT1264" s="209" t="s">
        <v>156</v>
      </c>
      <c r="AU1264" s="209" t="s">
        <v>89</v>
      </c>
      <c r="AV1264" s="13" t="s">
        <v>87</v>
      </c>
      <c r="AW1264" s="13" t="s">
        <v>35</v>
      </c>
      <c r="AX1264" s="13" t="s">
        <v>79</v>
      </c>
      <c r="AY1264" s="209" t="s">
        <v>147</v>
      </c>
    </row>
    <row r="1265" spans="1:65" s="13" customFormat="1">
      <c r="B1265" s="199"/>
      <c r="C1265" s="200"/>
      <c r="D1265" s="201" t="s">
        <v>156</v>
      </c>
      <c r="E1265" s="202" t="s">
        <v>1</v>
      </c>
      <c r="F1265" s="203" t="s">
        <v>257</v>
      </c>
      <c r="G1265" s="200"/>
      <c r="H1265" s="202" t="s">
        <v>1</v>
      </c>
      <c r="I1265" s="204"/>
      <c r="J1265" s="200"/>
      <c r="K1265" s="200"/>
      <c r="L1265" s="205"/>
      <c r="M1265" s="206"/>
      <c r="N1265" s="207"/>
      <c r="O1265" s="207"/>
      <c r="P1265" s="207"/>
      <c r="Q1265" s="207"/>
      <c r="R1265" s="207"/>
      <c r="S1265" s="207"/>
      <c r="T1265" s="208"/>
      <c r="AT1265" s="209" t="s">
        <v>156</v>
      </c>
      <c r="AU1265" s="209" t="s">
        <v>89</v>
      </c>
      <c r="AV1265" s="13" t="s">
        <v>87</v>
      </c>
      <c r="AW1265" s="13" t="s">
        <v>35</v>
      </c>
      <c r="AX1265" s="13" t="s">
        <v>79</v>
      </c>
      <c r="AY1265" s="209" t="s">
        <v>147</v>
      </c>
    </row>
    <row r="1266" spans="1:65" s="14" customFormat="1">
      <c r="B1266" s="210"/>
      <c r="C1266" s="211"/>
      <c r="D1266" s="201" t="s">
        <v>156</v>
      </c>
      <c r="E1266" s="212" t="s">
        <v>1</v>
      </c>
      <c r="F1266" s="213" t="s">
        <v>282</v>
      </c>
      <c r="G1266" s="211"/>
      <c r="H1266" s="214">
        <v>54.7</v>
      </c>
      <c r="I1266" s="215"/>
      <c r="J1266" s="211"/>
      <c r="K1266" s="211"/>
      <c r="L1266" s="216"/>
      <c r="M1266" s="217"/>
      <c r="N1266" s="218"/>
      <c r="O1266" s="218"/>
      <c r="P1266" s="218"/>
      <c r="Q1266" s="218"/>
      <c r="R1266" s="218"/>
      <c r="S1266" s="218"/>
      <c r="T1266" s="219"/>
      <c r="AT1266" s="220" t="s">
        <v>156</v>
      </c>
      <c r="AU1266" s="220" t="s">
        <v>89</v>
      </c>
      <c r="AV1266" s="14" t="s">
        <v>89</v>
      </c>
      <c r="AW1266" s="14" t="s">
        <v>35</v>
      </c>
      <c r="AX1266" s="14" t="s">
        <v>79</v>
      </c>
      <c r="AY1266" s="220" t="s">
        <v>147</v>
      </c>
    </row>
    <row r="1267" spans="1:65" s="16" customFormat="1">
      <c r="B1267" s="232"/>
      <c r="C1267" s="233"/>
      <c r="D1267" s="201" t="s">
        <v>156</v>
      </c>
      <c r="E1267" s="234" t="s">
        <v>1</v>
      </c>
      <c r="F1267" s="235" t="s">
        <v>244</v>
      </c>
      <c r="G1267" s="233"/>
      <c r="H1267" s="236">
        <v>54.7</v>
      </c>
      <c r="I1267" s="237"/>
      <c r="J1267" s="233"/>
      <c r="K1267" s="233"/>
      <c r="L1267" s="238"/>
      <c r="M1267" s="239"/>
      <c r="N1267" s="240"/>
      <c r="O1267" s="240"/>
      <c r="P1267" s="240"/>
      <c r="Q1267" s="240"/>
      <c r="R1267" s="240"/>
      <c r="S1267" s="240"/>
      <c r="T1267" s="241"/>
      <c r="AT1267" s="242" t="s">
        <v>156</v>
      </c>
      <c r="AU1267" s="242" t="s">
        <v>89</v>
      </c>
      <c r="AV1267" s="16" t="s">
        <v>176</v>
      </c>
      <c r="AW1267" s="16" t="s">
        <v>35</v>
      </c>
      <c r="AX1267" s="16" t="s">
        <v>79</v>
      </c>
      <c r="AY1267" s="242" t="s">
        <v>147</v>
      </c>
    </row>
    <row r="1268" spans="1:65" s="13" customFormat="1">
      <c r="B1268" s="199"/>
      <c r="C1268" s="200"/>
      <c r="D1268" s="201" t="s">
        <v>156</v>
      </c>
      <c r="E1268" s="202" t="s">
        <v>1</v>
      </c>
      <c r="F1268" s="203" t="s">
        <v>164</v>
      </c>
      <c r="G1268" s="200"/>
      <c r="H1268" s="202" t="s">
        <v>1</v>
      </c>
      <c r="I1268" s="204"/>
      <c r="J1268" s="200"/>
      <c r="K1268" s="200"/>
      <c r="L1268" s="205"/>
      <c r="M1268" s="206"/>
      <c r="N1268" s="207"/>
      <c r="O1268" s="207"/>
      <c r="P1268" s="207"/>
      <c r="Q1268" s="207"/>
      <c r="R1268" s="207"/>
      <c r="S1268" s="207"/>
      <c r="T1268" s="208"/>
      <c r="AT1268" s="209" t="s">
        <v>156</v>
      </c>
      <c r="AU1268" s="209" t="s">
        <v>89</v>
      </c>
      <c r="AV1268" s="13" t="s">
        <v>87</v>
      </c>
      <c r="AW1268" s="13" t="s">
        <v>35</v>
      </c>
      <c r="AX1268" s="13" t="s">
        <v>79</v>
      </c>
      <c r="AY1268" s="209" t="s">
        <v>147</v>
      </c>
    </row>
    <row r="1269" spans="1:65" s="13" customFormat="1">
      <c r="B1269" s="199"/>
      <c r="C1269" s="200"/>
      <c r="D1269" s="201" t="s">
        <v>156</v>
      </c>
      <c r="E1269" s="202" t="s">
        <v>1</v>
      </c>
      <c r="F1269" s="203" t="s">
        <v>257</v>
      </c>
      <c r="G1269" s="200"/>
      <c r="H1269" s="202" t="s">
        <v>1</v>
      </c>
      <c r="I1269" s="204"/>
      <c r="J1269" s="200"/>
      <c r="K1269" s="200"/>
      <c r="L1269" s="205"/>
      <c r="M1269" s="206"/>
      <c r="N1269" s="207"/>
      <c r="O1269" s="207"/>
      <c r="P1269" s="207"/>
      <c r="Q1269" s="207"/>
      <c r="R1269" s="207"/>
      <c r="S1269" s="207"/>
      <c r="T1269" s="208"/>
      <c r="AT1269" s="209" t="s">
        <v>156</v>
      </c>
      <c r="AU1269" s="209" t="s">
        <v>89</v>
      </c>
      <c r="AV1269" s="13" t="s">
        <v>87</v>
      </c>
      <c r="AW1269" s="13" t="s">
        <v>35</v>
      </c>
      <c r="AX1269" s="13" t="s">
        <v>79</v>
      </c>
      <c r="AY1269" s="209" t="s">
        <v>147</v>
      </c>
    </row>
    <row r="1270" spans="1:65" s="14" customFormat="1">
      <c r="B1270" s="210"/>
      <c r="C1270" s="211"/>
      <c r="D1270" s="201" t="s">
        <v>156</v>
      </c>
      <c r="E1270" s="212" t="s">
        <v>1</v>
      </c>
      <c r="F1270" s="213" t="s">
        <v>286</v>
      </c>
      <c r="G1270" s="211"/>
      <c r="H1270" s="214">
        <v>54</v>
      </c>
      <c r="I1270" s="215"/>
      <c r="J1270" s="211"/>
      <c r="K1270" s="211"/>
      <c r="L1270" s="216"/>
      <c r="M1270" s="217"/>
      <c r="N1270" s="218"/>
      <c r="O1270" s="218"/>
      <c r="P1270" s="218"/>
      <c r="Q1270" s="218"/>
      <c r="R1270" s="218"/>
      <c r="S1270" s="218"/>
      <c r="T1270" s="219"/>
      <c r="AT1270" s="220" t="s">
        <v>156</v>
      </c>
      <c r="AU1270" s="220" t="s">
        <v>89</v>
      </c>
      <c r="AV1270" s="14" t="s">
        <v>89</v>
      </c>
      <c r="AW1270" s="14" t="s">
        <v>35</v>
      </c>
      <c r="AX1270" s="14" t="s">
        <v>79</v>
      </c>
      <c r="AY1270" s="220" t="s">
        <v>147</v>
      </c>
    </row>
    <row r="1271" spans="1:65" s="15" customFormat="1">
      <c r="B1271" s="221"/>
      <c r="C1271" s="222"/>
      <c r="D1271" s="201" t="s">
        <v>156</v>
      </c>
      <c r="E1271" s="223" t="s">
        <v>1</v>
      </c>
      <c r="F1271" s="224" t="s">
        <v>166</v>
      </c>
      <c r="G1271" s="222"/>
      <c r="H1271" s="225">
        <v>503.96999999999997</v>
      </c>
      <c r="I1271" s="226"/>
      <c r="J1271" s="222"/>
      <c r="K1271" s="222"/>
      <c r="L1271" s="227"/>
      <c r="M1271" s="228"/>
      <c r="N1271" s="229"/>
      <c r="O1271" s="229"/>
      <c r="P1271" s="229"/>
      <c r="Q1271" s="229"/>
      <c r="R1271" s="229"/>
      <c r="S1271" s="229"/>
      <c r="T1271" s="230"/>
      <c r="AT1271" s="231" t="s">
        <v>156</v>
      </c>
      <c r="AU1271" s="231" t="s">
        <v>89</v>
      </c>
      <c r="AV1271" s="15" t="s">
        <v>154</v>
      </c>
      <c r="AW1271" s="15" t="s">
        <v>35</v>
      </c>
      <c r="AX1271" s="15" t="s">
        <v>87</v>
      </c>
      <c r="AY1271" s="231" t="s">
        <v>147</v>
      </c>
    </row>
    <row r="1272" spans="1:65" s="12" customFormat="1" ht="22.9" customHeight="1">
      <c r="B1272" s="170"/>
      <c r="C1272" s="171"/>
      <c r="D1272" s="172" t="s">
        <v>78</v>
      </c>
      <c r="E1272" s="184" t="s">
        <v>676</v>
      </c>
      <c r="F1272" s="184" t="s">
        <v>677</v>
      </c>
      <c r="G1272" s="171"/>
      <c r="H1272" s="171"/>
      <c r="I1272" s="174"/>
      <c r="J1272" s="185">
        <f>BK1272</f>
        <v>0</v>
      </c>
      <c r="K1272" s="171"/>
      <c r="L1272" s="176"/>
      <c r="M1272" s="177"/>
      <c r="N1272" s="178"/>
      <c r="O1272" s="178"/>
      <c r="P1272" s="179">
        <f>SUM(P1273:P1282)</f>
        <v>0</v>
      </c>
      <c r="Q1272" s="178"/>
      <c r="R1272" s="179">
        <f>SUM(R1273:R1282)</f>
        <v>2.0925000000000002E-3</v>
      </c>
      <c r="S1272" s="178"/>
      <c r="T1272" s="180">
        <f>SUM(T1273:T1282)</f>
        <v>0</v>
      </c>
      <c r="AR1272" s="181" t="s">
        <v>87</v>
      </c>
      <c r="AT1272" s="182" t="s">
        <v>78</v>
      </c>
      <c r="AU1272" s="182" t="s">
        <v>87</v>
      </c>
      <c r="AY1272" s="181" t="s">
        <v>147</v>
      </c>
      <c r="BK1272" s="183">
        <f>SUM(BK1273:BK1282)</f>
        <v>0</v>
      </c>
    </row>
    <row r="1273" spans="1:65" s="2" customFormat="1" ht="24.2" customHeight="1">
      <c r="A1273" s="34"/>
      <c r="B1273" s="35"/>
      <c r="C1273" s="186" t="s">
        <v>678</v>
      </c>
      <c r="D1273" s="186" t="s">
        <v>149</v>
      </c>
      <c r="E1273" s="187" t="s">
        <v>679</v>
      </c>
      <c r="F1273" s="188" t="s">
        <v>680</v>
      </c>
      <c r="G1273" s="189" t="s">
        <v>681</v>
      </c>
      <c r="H1273" s="190">
        <v>0.27900000000000003</v>
      </c>
      <c r="I1273" s="191"/>
      <c r="J1273" s="192">
        <f>ROUND(I1273*H1273,2)</f>
        <v>0</v>
      </c>
      <c r="K1273" s="188" t="s">
        <v>1</v>
      </c>
      <c r="L1273" s="39"/>
      <c r="M1273" s="193" t="s">
        <v>1</v>
      </c>
      <c r="N1273" s="194" t="s">
        <v>44</v>
      </c>
      <c r="O1273" s="71"/>
      <c r="P1273" s="195">
        <f>O1273*H1273</f>
        <v>0</v>
      </c>
      <c r="Q1273" s="195">
        <v>7.4999999999999997E-3</v>
      </c>
      <c r="R1273" s="195">
        <f>Q1273*H1273</f>
        <v>2.0925000000000002E-3</v>
      </c>
      <c r="S1273" s="195">
        <v>0</v>
      </c>
      <c r="T1273" s="196">
        <f>S1273*H1273</f>
        <v>0</v>
      </c>
      <c r="U1273" s="34"/>
      <c r="V1273" s="34"/>
      <c r="W1273" s="34"/>
      <c r="X1273" s="34"/>
      <c r="Y1273" s="34"/>
      <c r="Z1273" s="34"/>
      <c r="AA1273" s="34"/>
      <c r="AB1273" s="34"/>
      <c r="AC1273" s="34"/>
      <c r="AD1273" s="34"/>
      <c r="AE1273" s="34"/>
      <c r="AR1273" s="197" t="s">
        <v>154</v>
      </c>
      <c r="AT1273" s="197" t="s">
        <v>149</v>
      </c>
      <c r="AU1273" s="197" t="s">
        <v>89</v>
      </c>
      <c r="AY1273" s="18" t="s">
        <v>147</v>
      </c>
      <c r="BE1273" s="198">
        <f>IF(N1273="základní",J1273,0)</f>
        <v>0</v>
      </c>
      <c r="BF1273" s="198">
        <f>IF(N1273="snížená",J1273,0)</f>
        <v>0</v>
      </c>
      <c r="BG1273" s="198">
        <f>IF(N1273="zákl. přenesená",J1273,0)</f>
        <v>0</v>
      </c>
      <c r="BH1273" s="198">
        <f>IF(N1273="sníž. přenesená",J1273,0)</f>
        <v>0</v>
      </c>
      <c r="BI1273" s="198">
        <f>IF(N1273="nulová",J1273,0)</f>
        <v>0</v>
      </c>
      <c r="BJ1273" s="18" t="s">
        <v>87</v>
      </c>
      <c r="BK1273" s="198">
        <f>ROUND(I1273*H1273,2)</f>
        <v>0</v>
      </c>
      <c r="BL1273" s="18" t="s">
        <v>154</v>
      </c>
      <c r="BM1273" s="197" t="s">
        <v>682</v>
      </c>
    </row>
    <row r="1274" spans="1:65" s="14" customFormat="1">
      <c r="B1274" s="210"/>
      <c r="C1274" s="211"/>
      <c r="D1274" s="201" t="s">
        <v>156</v>
      </c>
      <c r="E1274" s="212" t="s">
        <v>1</v>
      </c>
      <c r="F1274" s="213" t="s">
        <v>683</v>
      </c>
      <c r="G1274" s="211"/>
      <c r="H1274" s="214">
        <v>0.27900000000000003</v>
      </c>
      <c r="I1274" s="215"/>
      <c r="J1274" s="211"/>
      <c r="K1274" s="211"/>
      <c r="L1274" s="216"/>
      <c r="M1274" s="217"/>
      <c r="N1274" s="218"/>
      <c r="O1274" s="218"/>
      <c r="P1274" s="218"/>
      <c r="Q1274" s="218"/>
      <c r="R1274" s="218"/>
      <c r="S1274" s="218"/>
      <c r="T1274" s="219"/>
      <c r="AT1274" s="220" t="s">
        <v>156</v>
      </c>
      <c r="AU1274" s="220" t="s">
        <v>89</v>
      </c>
      <c r="AV1274" s="14" t="s">
        <v>89</v>
      </c>
      <c r="AW1274" s="14" t="s">
        <v>35</v>
      </c>
      <c r="AX1274" s="14" t="s">
        <v>79</v>
      </c>
      <c r="AY1274" s="220" t="s">
        <v>147</v>
      </c>
    </row>
    <row r="1275" spans="1:65" s="15" customFormat="1">
      <c r="B1275" s="221"/>
      <c r="C1275" s="222"/>
      <c r="D1275" s="201" t="s">
        <v>156</v>
      </c>
      <c r="E1275" s="223" t="s">
        <v>1</v>
      </c>
      <c r="F1275" s="224" t="s">
        <v>166</v>
      </c>
      <c r="G1275" s="222"/>
      <c r="H1275" s="225">
        <v>0.27900000000000003</v>
      </c>
      <c r="I1275" s="226"/>
      <c r="J1275" s="222"/>
      <c r="K1275" s="222"/>
      <c r="L1275" s="227"/>
      <c r="M1275" s="228"/>
      <c r="N1275" s="229"/>
      <c r="O1275" s="229"/>
      <c r="P1275" s="229"/>
      <c r="Q1275" s="229"/>
      <c r="R1275" s="229"/>
      <c r="S1275" s="229"/>
      <c r="T1275" s="230"/>
      <c r="AT1275" s="231" t="s">
        <v>156</v>
      </c>
      <c r="AU1275" s="231" t="s">
        <v>89</v>
      </c>
      <c r="AV1275" s="15" t="s">
        <v>154</v>
      </c>
      <c r="AW1275" s="15" t="s">
        <v>35</v>
      </c>
      <c r="AX1275" s="15" t="s">
        <v>87</v>
      </c>
      <c r="AY1275" s="231" t="s">
        <v>147</v>
      </c>
    </row>
    <row r="1276" spans="1:65" s="2" customFormat="1" ht="37.9" customHeight="1">
      <c r="A1276" s="34"/>
      <c r="B1276" s="35"/>
      <c r="C1276" s="186" t="s">
        <v>684</v>
      </c>
      <c r="D1276" s="186" t="s">
        <v>149</v>
      </c>
      <c r="E1276" s="187" t="s">
        <v>685</v>
      </c>
      <c r="F1276" s="188" t="s">
        <v>686</v>
      </c>
      <c r="G1276" s="189" t="s">
        <v>681</v>
      </c>
      <c r="H1276" s="190">
        <v>18.669</v>
      </c>
      <c r="I1276" s="191"/>
      <c r="J1276" s="192">
        <f>ROUND(I1276*H1276,2)</f>
        <v>0</v>
      </c>
      <c r="K1276" s="188" t="s">
        <v>153</v>
      </c>
      <c r="L1276" s="39"/>
      <c r="M1276" s="193" t="s">
        <v>1</v>
      </c>
      <c r="N1276" s="194" t="s">
        <v>44</v>
      </c>
      <c r="O1276" s="71"/>
      <c r="P1276" s="195">
        <f>O1276*H1276</f>
        <v>0</v>
      </c>
      <c r="Q1276" s="195">
        <v>0</v>
      </c>
      <c r="R1276" s="195">
        <f>Q1276*H1276</f>
        <v>0</v>
      </c>
      <c r="S1276" s="195">
        <v>0</v>
      </c>
      <c r="T1276" s="196">
        <f>S1276*H1276</f>
        <v>0</v>
      </c>
      <c r="U1276" s="34"/>
      <c r="V1276" s="34"/>
      <c r="W1276" s="34"/>
      <c r="X1276" s="34"/>
      <c r="Y1276" s="34"/>
      <c r="Z1276" s="34"/>
      <c r="AA1276" s="34"/>
      <c r="AB1276" s="34"/>
      <c r="AC1276" s="34"/>
      <c r="AD1276" s="34"/>
      <c r="AE1276" s="34"/>
      <c r="AR1276" s="197" t="s">
        <v>154</v>
      </c>
      <c r="AT1276" s="197" t="s">
        <v>149</v>
      </c>
      <c r="AU1276" s="197" t="s">
        <v>89</v>
      </c>
      <c r="AY1276" s="18" t="s">
        <v>147</v>
      </c>
      <c r="BE1276" s="198">
        <f>IF(N1276="základní",J1276,0)</f>
        <v>0</v>
      </c>
      <c r="BF1276" s="198">
        <f>IF(N1276="snížená",J1276,0)</f>
        <v>0</v>
      </c>
      <c r="BG1276" s="198">
        <f>IF(N1276="zákl. přenesená",J1276,0)</f>
        <v>0</v>
      </c>
      <c r="BH1276" s="198">
        <f>IF(N1276="sníž. přenesená",J1276,0)</f>
        <v>0</v>
      </c>
      <c r="BI1276" s="198">
        <f>IF(N1276="nulová",J1276,0)</f>
        <v>0</v>
      </c>
      <c r="BJ1276" s="18" t="s">
        <v>87</v>
      </c>
      <c r="BK1276" s="198">
        <f>ROUND(I1276*H1276,2)</f>
        <v>0</v>
      </c>
      <c r="BL1276" s="18" t="s">
        <v>154</v>
      </c>
      <c r="BM1276" s="197" t="s">
        <v>687</v>
      </c>
    </row>
    <row r="1277" spans="1:65" s="2" customFormat="1" ht="33" customHeight="1">
      <c r="A1277" s="34"/>
      <c r="B1277" s="35"/>
      <c r="C1277" s="186" t="s">
        <v>688</v>
      </c>
      <c r="D1277" s="186" t="s">
        <v>149</v>
      </c>
      <c r="E1277" s="187" t="s">
        <v>689</v>
      </c>
      <c r="F1277" s="188" t="s">
        <v>690</v>
      </c>
      <c r="G1277" s="189" t="s">
        <v>681</v>
      </c>
      <c r="H1277" s="190">
        <v>18.669</v>
      </c>
      <c r="I1277" s="191"/>
      <c r="J1277" s="192">
        <f>ROUND(I1277*H1277,2)</f>
        <v>0</v>
      </c>
      <c r="K1277" s="188" t="s">
        <v>153</v>
      </c>
      <c r="L1277" s="39"/>
      <c r="M1277" s="193" t="s">
        <v>1</v>
      </c>
      <c r="N1277" s="194" t="s">
        <v>44</v>
      </c>
      <c r="O1277" s="71"/>
      <c r="P1277" s="195">
        <f>O1277*H1277</f>
        <v>0</v>
      </c>
      <c r="Q1277" s="195">
        <v>0</v>
      </c>
      <c r="R1277" s="195">
        <f>Q1277*H1277</f>
        <v>0</v>
      </c>
      <c r="S1277" s="195">
        <v>0</v>
      </c>
      <c r="T1277" s="196">
        <f>S1277*H1277</f>
        <v>0</v>
      </c>
      <c r="U1277" s="34"/>
      <c r="V1277" s="34"/>
      <c r="W1277" s="34"/>
      <c r="X1277" s="34"/>
      <c r="Y1277" s="34"/>
      <c r="Z1277" s="34"/>
      <c r="AA1277" s="34"/>
      <c r="AB1277" s="34"/>
      <c r="AC1277" s="34"/>
      <c r="AD1277" s="34"/>
      <c r="AE1277" s="34"/>
      <c r="AR1277" s="197" t="s">
        <v>154</v>
      </c>
      <c r="AT1277" s="197" t="s">
        <v>149</v>
      </c>
      <c r="AU1277" s="197" t="s">
        <v>89</v>
      </c>
      <c r="AY1277" s="18" t="s">
        <v>147</v>
      </c>
      <c r="BE1277" s="198">
        <f>IF(N1277="základní",J1277,0)</f>
        <v>0</v>
      </c>
      <c r="BF1277" s="198">
        <f>IF(N1277="snížená",J1277,0)</f>
        <v>0</v>
      </c>
      <c r="BG1277" s="198">
        <f>IF(N1277="zákl. přenesená",J1277,0)</f>
        <v>0</v>
      </c>
      <c r="BH1277" s="198">
        <f>IF(N1277="sníž. přenesená",J1277,0)</f>
        <v>0</v>
      </c>
      <c r="BI1277" s="198">
        <f>IF(N1277="nulová",J1277,0)</f>
        <v>0</v>
      </c>
      <c r="BJ1277" s="18" t="s">
        <v>87</v>
      </c>
      <c r="BK1277" s="198">
        <f>ROUND(I1277*H1277,2)</f>
        <v>0</v>
      </c>
      <c r="BL1277" s="18" t="s">
        <v>154</v>
      </c>
      <c r="BM1277" s="197" t="s">
        <v>691</v>
      </c>
    </row>
    <row r="1278" spans="1:65" s="2" customFormat="1" ht="44.25" customHeight="1">
      <c r="A1278" s="34"/>
      <c r="B1278" s="35"/>
      <c r="C1278" s="186" t="s">
        <v>692</v>
      </c>
      <c r="D1278" s="186" t="s">
        <v>149</v>
      </c>
      <c r="E1278" s="187" t="s">
        <v>693</v>
      </c>
      <c r="F1278" s="188" t="s">
        <v>694</v>
      </c>
      <c r="G1278" s="189" t="s">
        <v>681</v>
      </c>
      <c r="H1278" s="190">
        <v>18.669</v>
      </c>
      <c r="I1278" s="191"/>
      <c r="J1278" s="192">
        <f>ROUND(I1278*H1278,2)</f>
        <v>0</v>
      </c>
      <c r="K1278" s="188" t="s">
        <v>153</v>
      </c>
      <c r="L1278" s="39"/>
      <c r="M1278" s="193" t="s">
        <v>1</v>
      </c>
      <c r="N1278" s="194" t="s">
        <v>44</v>
      </c>
      <c r="O1278" s="71"/>
      <c r="P1278" s="195">
        <f>O1278*H1278</f>
        <v>0</v>
      </c>
      <c r="Q1278" s="195">
        <v>0</v>
      </c>
      <c r="R1278" s="195">
        <f>Q1278*H1278</f>
        <v>0</v>
      </c>
      <c r="S1278" s="195">
        <v>0</v>
      </c>
      <c r="T1278" s="196">
        <f>S1278*H1278</f>
        <v>0</v>
      </c>
      <c r="U1278" s="34"/>
      <c r="V1278" s="34"/>
      <c r="W1278" s="34"/>
      <c r="X1278" s="34"/>
      <c r="Y1278" s="34"/>
      <c r="Z1278" s="34"/>
      <c r="AA1278" s="34"/>
      <c r="AB1278" s="34"/>
      <c r="AC1278" s="34"/>
      <c r="AD1278" s="34"/>
      <c r="AE1278" s="34"/>
      <c r="AR1278" s="197" t="s">
        <v>154</v>
      </c>
      <c r="AT1278" s="197" t="s">
        <v>149</v>
      </c>
      <c r="AU1278" s="197" t="s">
        <v>89</v>
      </c>
      <c r="AY1278" s="18" t="s">
        <v>147</v>
      </c>
      <c r="BE1278" s="198">
        <f>IF(N1278="základní",J1278,0)</f>
        <v>0</v>
      </c>
      <c r="BF1278" s="198">
        <f>IF(N1278="snížená",J1278,0)</f>
        <v>0</v>
      </c>
      <c r="BG1278" s="198">
        <f>IF(N1278="zákl. přenesená",J1278,0)</f>
        <v>0</v>
      </c>
      <c r="BH1278" s="198">
        <f>IF(N1278="sníž. přenesená",J1278,0)</f>
        <v>0</v>
      </c>
      <c r="BI1278" s="198">
        <f>IF(N1278="nulová",J1278,0)</f>
        <v>0</v>
      </c>
      <c r="BJ1278" s="18" t="s">
        <v>87</v>
      </c>
      <c r="BK1278" s="198">
        <f>ROUND(I1278*H1278,2)</f>
        <v>0</v>
      </c>
      <c r="BL1278" s="18" t="s">
        <v>154</v>
      </c>
      <c r="BM1278" s="197" t="s">
        <v>695</v>
      </c>
    </row>
    <row r="1279" spans="1:65" s="2" customFormat="1" ht="44.25" customHeight="1">
      <c r="A1279" s="34"/>
      <c r="B1279" s="35"/>
      <c r="C1279" s="186" t="s">
        <v>696</v>
      </c>
      <c r="D1279" s="186" t="s">
        <v>149</v>
      </c>
      <c r="E1279" s="187" t="s">
        <v>697</v>
      </c>
      <c r="F1279" s="188" t="s">
        <v>698</v>
      </c>
      <c r="G1279" s="189" t="s">
        <v>681</v>
      </c>
      <c r="H1279" s="190">
        <v>6.48</v>
      </c>
      <c r="I1279" s="191"/>
      <c r="J1279" s="192">
        <f>ROUND(I1279*H1279,2)</f>
        <v>0</v>
      </c>
      <c r="K1279" s="188" t="s">
        <v>153</v>
      </c>
      <c r="L1279" s="39"/>
      <c r="M1279" s="193" t="s">
        <v>1</v>
      </c>
      <c r="N1279" s="194" t="s">
        <v>44</v>
      </c>
      <c r="O1279" s="71"/>
      <c r="P1279" s="195">
        <f>O1279*H1279</f>
        <v>0</v>
      </c>
      <c r="Q1279" s="195">
        <v>0</v>
      </c>
      <c r="R1279" s="195">
        <f>Q1279*H1279</f>
        <v>0</v>
      </c>
      <c r="S1279" s="195">
        <v>0</v>
      </c>
      <c r="T1279" s="196">
        <f>S1279*H1279</f>
        <v>0</v>
      </c>
      <c r="U1279" s="34"/>
      <c r="V1279" s="34"/>
      <c r="W1279" s="34"/>
      <c r="X1279" s="34"/>
      <c r="Y1279" s="34"/>
      <c r="Z1279" s="34"/>
      <c r="AA1279" s="34"/>
      <c r="AB1279" s="34"/>
      <c r="AC1279" s="34"/>
      <c r="AD1279" s="34"/>
      <c r="AE1279" s="34"/>
      <c r="AR1279" s="197" t="s">
        <v>154</v>
      </c>
      <c r="AT1279" s="197" t="s">
        <v>149</v>
      </c>
      <c r="AU1279" s="197" t="s">
        <v>89</v>
      </c>
      <c r="AY1279" s="18" t="s">
        <v>147</v>
      </c>
      <c r="BE1279" s="198">
        <f>IF(N1279="základní",J1279,0)</f>
        <v>0</v>
      </c>
      <c r="BF1279" s="198">
        <f>IF(N1279="snížená",J1279,0)</f>
        <v>0</v>
      </c>
      <c r="BG1279" s="198">
        <f>IF(N1279="zákl. přenesená",J1279,0)</f>
        <v>0</v>
      </c>
      <c r="BH1279" s="198">
        <f>IF(N1279="sníž. přenesená",J1279,0)</f>
        <v>0</v>
      </c>
      <c r="BI1279" s="198">
        <f>IF(N1279="nulová",J1279,0)</f>
        <v>0</v>
      </c>
      <c r="BJ1279" s="18" t="s">
        <v>87</v>
      </c>
      <c r="BK1279" s="198">
        <f>ROUND(I1279*H1279,2)</f>
        <v>0</v>
      </c>
      <c r="BL1279" s="18" t="s">
        <v>154</v>
      </c>
      <c r="BM1279" s="197" t="s">
        <v>699</v>
      </c>
    </row>
    <row r="1280" spans="1:65" s="2" customFormat="1" ht="49.15" customHeight="1">
      <c r="A1280" s="34"/>
      <c r="B1280" s="35"/>
      <c r="C1280" s="186" t="s">
        <v>700</v>
      </c>
      <c r="D1280" s="186" t="s">
        <v>149</v>
      </c>
      <c r="E1280" s="187" t="s">
        <v>701</v>
      </c>
      <c r="F1280" s="188" t="s">
        <v>702</v>
      </c>
      <c r="G1280" s="189" t="s">
        <v>681</v>
      </c>
      <c r="H1280" s="190">
        <v>0.27900000000000003</v>
      </c>
      <c r="I1280" s="191"/>
      <c r="J1280" s="192">
        <f>ROUND(I1280*H1280,2)</f>
        <v>0</v>
      </c>
      <c r="K1280" s="188" t="s">
        <v>153</v>
      </c>
      <c r="L1280" s="39"/>
      <c r="M1280" s="193" t="s">
        <v>1</v>
      </c>
      <c r="N1280" s="194" t="s">
        <v>44</v>
      </c>
      <c r="O1280" s="71"/>
      <c r="P1280" s="195">
        <f>O1280*H1280</f>
        <v>0</v>
      </c>
      <c r="Q1280" s="195">
        <v>0</v>
      </c>
      <c r="R1280" s="195">
        <f>Q1280*H1280</f>
        <v>0</v>
      </c>
      <c r="S1280" s="195">
        <v>0</v>
      </c>
      <c r="T1280" s="196">
        <f>S1280*H1280</f>
        <v>0</v>
      </c>
      <c r="U1280" s="34"/>
      <c r="V1280" s="34"/>
      <c r="W1280" s="34"/>
      <c r="X1280" s="34"/>
      <c r="Y1280" s="34"/>
      <c r="Z1280" s="34"/>
      <c r="AA1280" s="34"/>
      <c r="AB1280" s="34"/>
      <c r="AC1280" s="34"/>
      <c r="AD1280" s="34"/>
      <c r="AE1280" s="34"/>
      <c r="AR1280" s="197" t="s">
        <v>154</v>
      </c>
      <c r="AT1280" s="197" t="s">
        <v>149</v>
      </c>
      <c r="AU1280" s="197" t="s">
        <v>89</v>
      </c>
      <c r="AY1280" s="18" t="s">
        <v>147</v>
      </c>
      <c r="BE1280" s="198">
        <f>IF(N1280="základní",J1280,0)</f>
        <v>0</v>
      </c>
      <c r="BF1280" s="198">
        <f>IF(N1280="snížená",J1280,0)</f>
        <v>0</v>
      </c>
      <c r="BG1280" s="198">
        <f>IF(N1280="zákl. přenesená",J1280,0)</f>
        <v>0</v>
      </c>
      <c r="BH1280" s="198">
        <f>IF(N1280="sníž. přenesená",J1280,0)</f>
        <v>0</v>
      </c>
      <c r="BI1280" s="198">
        <f>IF(N1280="nulová",J1280,0)</f>
        <v>0</v>
      </c>
      <c r="BJ1280" s="18" t="s">
        <v>87</v>
      </c>
      <c r="BK1280" s="198">
        <f>ROUND(I1280*H1280,2)</f>
        <v>0</v>
      </c>
      <c r="BL1280" s="18" t="s">
        <v>154</v>
      </c>
      <c r="BM1280" s="197" t="s">
        <v>703</v>
      </c>
    </row>
    <row r="1281" spans="1:65" s="14" customFormat="1">
      <c r="B1281" s="210"/>
      <c r="C1281" s="211"/>
      <c r="D1281" s="201" t="s">
        <v>156</v>
      </c>
      <c r="E1281" s="212" t="s">
        <v>1</v>
      </c>
      <c r="F1281" s="213" t="s">
        <v>683</v>
      </c>
      <c r="G1281" s="211"/>
      <c r="H1281" s="214">
        <v>0.27900000000000003</v>
      </c>
      <c r="I1281" s="215"/>
      <c r="J1281" s="211"/>
      <c r="K1281" s="211"/>
      <c r="L1281" s="216"/>
      <c r="M1281" s="217"/>
      <c r="N1281" s="218"/>
      <c r="O1281" s="218"/>
      <c r="P1281" s="218"/>
      <c r="Q1281" s="218"/>
      <c r="R1281" s="218"/>
      <c r="S1281" s="218"/>
      <c r="T1281" s="219"/>
      <c r="AT1281" s="220" t="s">
        <v>156</v>
      </c>
      <c r="AU1281" s="220" t="s">
        <v>89</v>
      </c>
      <c r="AV1281" s="14" t="s">
        <v>89</v>
      </c>
      <c r="AW1281" s="14" t="s">
        <v>35</v>
      </c>
      <c r="AX1281" s="14" t="s">
        <v>79</v>
      </c>
      <c r="AY1281" s="220" t="s">
        <v>147</v>
      </c>
    </row>
    <row r="1282" spans="1:65" s="15" customFormat="1">
      <c r="B1282" s="221"/>
      <c r="C1282" s="222"/>
      <c r="D1282" s="201" t="s">
        <v>156</v>
      </c>
      <c r="E1282" s="223" t="s">
        <v>1</v>
      </c>
      <c r="F1282" s="224" t="s">
        <v>166</v>
      </c>
      <c r="G1282" s="222"/>
      <c r="H1282" s="225">
        <v>0.27900000000000003</v>
      </c>
      <c r="I1282" s="226"/>
      <c r="J1282" s="222"/>
      <c r="K1282" s="222"/>
      <c r="L1282" s="227"/>
      <c r="M1282" s="228"/>
      <c r="N1282" s="229"/>
      <c r="O1282" s="229"/>
      <c r="P1282" s="229"/>
      <c r="Q1282" s="229"/>
      <c r="R1282" s="229"/>
      <c r="S1282" s="229"/>
      <c r="T1282" s="230"/>
      <c r="AT1282" s="231" t="s">
        <v>156</v>
      </c>
      <c r="AU1282" s="231" t="s">
        <v>89</v>
      </c>
      <c r="AV1282" s="15" t="s">
        <v>154</v>
      </c>
      <c r="AW1282" s="15" t="s">
        <v>35</v>
      </c>
      <c r="AX1282" s="15" t="s">
        <v>87</v>
      </c>
      <c r="AY1282" s="231" t="s">
        <v>147</v>
      </c>
    </row>
    <row r="1283" spans="1:65" s="12" customFormat="1" ht="22.9" customHeight="1">
      <c r="B1283" s="170"/>
      <c r="C1283" s="171"/>
      <c r="D1283" s="172" t="s">
        <v>78</v>
      </c>
      <c r="E1283" s="184" t="s">
        <v>704</v>
      </c>
      <c r="F1283" s="184" t="s">
        <v>705</v>
      </c>
      <c r="G1283" s="171"/>
      <c r="H1283" s="171"/>
      <c r="I1283" s="174"/>
      <c r="J1283" s="185">
        <f>BK1283</f>
        <v>0</v>
      </c>
      <c r="K1283" s="171"/>
      <c r="L1283" s="176"/>
      <c r="M1283" s="177"/>
      <c r="N1283" s="178"/>
      <c r="O1283" s="178"/>
      <c r="P1283" s="179">
        <f>P1284</f>
        <v>0</v>
      </c>
      <c r="Q1283" s="178"/>
      <c r="R1283" s="179">
        <f>R1284</f>
        <v>0</v>
      </c>
      <c r="S1283" s="178"/>
      <c r="T1283" s="180">
        <f>T1284</f>
        <v>0</v>
      </c>
      <c r="AR1283" s="181" t="s">
        <v>87</v>
      </c>
      <c r="AT1283" s="182" t="s">
        <v>78</v>
      </c>
      <c r="AU1283" s="182" t="s">
        <v>87</v>
      </c>
      <c r="AY1283" s="181" t="s">
        <v>147</v>
      </c>
      <c r="BK1283" s="183">
        <f>BK1284</f>
        <v>0</v>
      </c>
    </row>
    <row r="1284" spans="1:65" s="2" customFormat="1" ht="62.65" customHeight="1">
      <c r="A1284" s="34"/>
      <c r="B1284" s="35"/>
      <c r="C1284" s="186" t="s">
        <v>706</v>
      </c>
      <c r="D1284" s="186" t="s">
        <v>149</v>
      </c>
      <c r="E1284" s="187" t="s">
        <v>707</v>
      </c>
      <c r="F1284" s="188" t="s">
        <v>708</v>
      </c>
      <c r="G1284" s="189" t="s">
        <v>681</v>
      </c>
      <c r="H1284" s="190">
        <v>12.192</v>
      </c>
      <c r="I1284" s="191"/>
      <c r="J1284" s="192">
        <f>ROUND(I1284*H1284,2)</f>
        <v>0</v>
      </c>
      <c r="K1284" s="188" t="s">
        <v>153</v>
      </c>
      <c r="L1284" s="39"/>
      <c r="M1284" s="193" t="s">
        <v>1</v>
      </c>
      <c r="N1284" s="194" t="s">
        <v>44</v>
      </c>
      <c r="O1284" s="71"/>
      <c r="P1284" s="195">
        <f>O1284*H1284</f>
        <v>0</v>
      </c>
      <c r="Q1284" s="195">
        <v>0</v>
      </c>
      <c r="R1284" s="195">
        <f>Q1284*H1284</f>
        <v>0</v>
      </c>
      <c r="S1284" s="195">
        <v>0</v>
      </c>
      <c r="T1284" s="196">
        <f>S1284*H1284</f>
        <v>0</v>
      </c>
      <c r="U1284" s="34"/>
      <c r="V1284" s="34"/>
      <c r="W1284" s="34"/>
      <c r="X1284" s="34"/>
      <c r="Y1284" s="34"/>
      <c r="Z1284" s="34"/>
      <c r="AA1284" s="34"/>
      <c r="AB1284" s="34"/>
      <c r="AC1284" s="34"/>
      <c r="AD1284" s="34"/>
      <c r="AE1284" s="34"/>
      <c r="AR1284" s="197" t="s">
        <v>154</v>
      </c>
      <c r="AT1284" s="197" t="s">
        <v>149</v>
      </c>
      <c r="AU1284" s="197" t="s">
        <v>89</v>
      </c>
      <c r="AY1284" s="18" t="s">
        <v>147</v>
      </c>
      <c r="BE1284" s="198">
        <f>IF(N1284="základní",J1284,0)</f>
        <v>0</v>
      </c>
      <c r="BF1284" s="198">
        <f>IF(N1284="snížená",J1284,0)</f>
        <v>0</v>
      </c>
      <c r="BG1284" s="198">
        <f>IF(N1284="zákl. přenesená",J1284,0)</f>
        <v>0</v>
      </c>
      <c r="BH1284" s="198">
        <f>IF(N1284="sníž. přenesená",J1284,0)</f>
        <v>0</v>
      </c>
      <c r="BI1284" s="198">
        <f>IF(N1284="nulová",J1284,0)</f>
        <v>0</v>
      </c>
      <c r="BJ1284" s="18" t="s">
        <v>87</v>
      </c>
      <c r="BK1284" s="198">
        <f>ROUND(I1284*H1284,2)</f>
        <v>0</v>
      </c>
      <c r="BL1284" s="18" t="s">
        <v>154</v>
      </c>
      <c r="BM1284" s="197" t="s">
        <v>709</v>
      </c>
    </row>
    <row r="1285" spans="1:65" s="12" customFormat="1" ht="25.9" customHeight="1">
      <c r="B1285" s="170"/>
      <c r="C1285" s="171"/>
      <c r="D1285" s="172" t="s">
        <v>78</v>
      </c>
      <c r="E1285" s="173" t="s">
        <v>710</v>
      </c>
      <c r="F1285" s="173" t="s">
        <v>711</v>
      </c>
      <c r="G1285" s="171"/>
      <c r="H1285" s="171"/>
      <c r="I1285" s="174"/>
      <c r="J1285" s="175">
        <f>BK1285</f>
        <v>0</v>
      </c>
      <c r="K1285" s="171"/>
      <c r="L1285" s="176"/>
      <c r="M1285" s="177"/>
      <c r="N1285" s="178"/>
      <c r="O1285" s="178"/>
      <c r="P1285" s="179">
        <f>P1286+P1295+P1352+P1396+P1410+P1420+P1501+P1536+P1575+P1644+P1651+P1679+P1718+P1767</f>
        <v>0</v>
      </c>
      <c r="Q1285" s="178"/>
      <c r="R1285" s="179">
        <f>R1286+R1295+R1352+R1396+R1410+R1420+R1501+R1536+R1575+R1644+R1651+R1679+R1718+R1767</f>
        <v>7.3730054054318002</v>
      </c>
      <c r="S1285" s="178"/>
      <c r="T1285" s="180">
        <f>T1286+T1295+T1352+T1396+T1410+T1420+T1501+T1536+T1575+T1644+T1651+T1679+T1718+T1767</f>
        <v>1.052224</v>
      </c>
      <c r="AR1285" s="181" t="s">
        <v>89</v>
      </c>
      <c r="AT1285" s="182" t="s">
        <v>78</v>
      </c>
      <c r="AU1285" s="182" t="s">
        <v>79</v>
      </c>
      <c r="AY1285" s="181" t="s">
        <v>147</v>
      </c>
      <c r="BK1285" s="183">
        <f>BK1286+BK1295+BK1352+BK1396+BK1410+BK1420+BK1501+BK1536+BK1575+BK1644+BK1651+BK1679+BK1718+BK1767</f>
        <v>0</v>
      </c>
    </row>
    <row r="1286" spans="1:65" s="12" customFormat="1" ht="22.9" customHeight="1">
      <c r="B1286" s="170"/>
      <c r="C1286" s="171"/>
      <c r="D1286" s="172" t="s">
        <v>78</v>
      </c>
      <c r="E1286" s="184" t="s">
        <v>712</v>
      </c>
      <c r="F1286" s="184" t="s">
        <v>713</v>
      </c>
      <c r="G1286" s="171"/>
      <c r="H1286" s="171"/>
      <c r="I1286" s="174"/>
      <c r="J1286" s="185">
        <f>BK1286</f>
        <v>0</v>
      </c>
      <c r="K1286" s="171"/>
      <c r="L1286" s="176"/>
      <c r="M1286" s="177"/>
      <c r="N1286" s="178"/>
      <c r="O1286" s="178"/>
      <c r="P1286" s="179">
        <f>SUM(P1287:P1294)</f>
        <v>0</v>
      </c>
      <c r="Q1286" s="178"/>
      <c r="R1286" s="179">
        <f>SUM(R1287:R1294)</f>
        <v>0</v>
      </c>
      <c r="S1286" s="178"/>
      <c r="T1286" s="180">
        <f>SUM(T1287:T1294)</f>
        <v>2.5079999999999998E-2</v>
      </c>
      <c r="AR1286" s="181" t="s">
        <v>89</v>
      </c>
      <c r="AT1286" s="182" t="s">
        <v>78</v>
      </c>
      <c r="AU1286" s="182" t="s">
        <v>87</v>
      </c>
      <c r="AY1286" s="181" t="s">
        <v>147</v>
      </c>
      <c r="BK1286" s="183">
        <f>SUM(BK1287:BK1294)</f>
        <v>0</v>
      </c>
    </row>
    <row r="1287" spans="1:65" s="2" customFormat="1" ht="37.9" customHeight="1">
      <c r="A1287" s="34"/>
      <c r="B1287" s="35"/>
      <c r="C1287" s="186" t="s">
        <v>714</v>
      </c>
      <c r="D1287" s="186" t="s">
        <v>149</v>
      </c>
      <c r="E1287" s="187" t="s">
        <v>715</v>
      </c>
      <c r="F1287" s="188" t="s">
        <v>716</v>
      </c>
      <c r="G1287" s="189" t="s">
        <v>152</v>
      </c>
      <c r="H1287" s="190">
        <v>3.61</v>
      </c>
      <c r="I1287" s="191"/>
      <c r="J1287" s="192">
        <f>ROUND(I1287*H1287,2)</f>
        <v>0</v>
      </c>
      <c r="K1287" s="188" t="s">
        <v>153</v>
      </c>
      <c r="L1287" s="39"/>
      <c r="M1287" s="193" t="s">
        <v>1</v>
      </c>
      <c r="N1287" s="194" t="s">
        <v>44</v>
      </c>
      <c r="O1287" s="71"/>
      <c r="P1287" s="195">
        <f>O1287*H1287</f>
        <v>0</v>
      </c>
      <c r="Q1287" s="195">
        <v>0</v>
      </c>
      <c r="R1287" s="195">
        <f>Q1287*H1287</f>
        <v>0</v>
      </c>
      <c r="S1287" s="195">
        <v>5.4999999999999997E-3</v>
      </c>
      <c r="T1287" s="196">
        <f>S1287*H1287</f>
        <v>1.9854999999999998E-2</v>
      </c>
      <c r="U1287" s="34"/>
      <c r="V1287" s="34"/>
      <c r="W1287" s="34"/>
      <c r="X1287" s="34"/>
      <c r="Y1287" s="34"/>
      <c r="Z1287" s="34"/>
      <c r="AA1287" s="34"/>
      <c r="AB1287" s="34"/>
      <c r="AC1287" s="34"/>
      <c r="AD1287" s="34"/>
      <c r="AE1287" s="34"/>
      <c r="AR1287" s="197" t="s">
        <v>329</v>
      </c>
      <c r="AT1287" s="197" t="s">
        <v>149</v>
      </c>
      <c r="AU1287" s="197" t="s">
        <v>89</v>
      </c>
      <c r="AY1287" s="18" t="s">
        <v>147</v>
      </c>
      <c r="BE1287" s="198">
        <f>IF(N1287="základní",J1287,0)</f>
        <v>0</v>
      </c>
      <c r="BF1287" s="198">
        <f>IF(N1287="snížená",J1287,0)</f>
        <v>0</v>
      </c>
      <c r="BG1287" s="198">
        <f>IF(N1287="zákl. přenesená",J1287,0)</f>
        <v>0</v>
      </c>
      <c r="BH1287" s="198">
        <f>IF(N1287="sníž. přenesená",J1287,0)</f>
        <v>0</v>
      </c>
      <c r="BI1287" s="198">
        <f>IF(N1287="nulová",J1287,0)</f>
        <v>0</v>
      </c>
      <c r="BJ1287" s="18" t="s">
        <v>87</v>
      </c>
      <c r="BK1287" s="198">
        <f>ROUND(I1287*H1287,2)</f>
        <v>0</v>
      </c>
      <c r="BL1287" s="18" t="s">
        <v>329</v>
      </c>
      <c r="BM1287" s="197" t="s">
        <v>717</v>
      </c>
    </row>
    <row r="1288" spans="1:65" s="13" customFormat="1">
      <c r="B1288" s="199"/>
      <c r="C1288" s="200"/>
      <c r="D1288" s="201" t="s">
        <v>156</v>
      </c>
      <c r="E1288" s="202" t="s">
        <v>1</v>
      </c>
      <c r="F1288" s="203" t="s">
        <v>582</v>
      </c>
      <c r="G1288" s="200"/>
      <c r="H1288" s="202" t="s">
        <v>1</v>
      </c>
      <c r="I1288" s="204"/>
      <c r="J1288" s="200"/>
      <c r="K1288" s="200"/>
      <c r="L1288" s="205"/>
      <c r="M1288" s="206"/>
      <c r="N1288" s="207"/>
      <c r="O1288" s="207"/>
      <c r="P1288" s="207"/>
      <c r="Q1288" s="207"/>
      <c r="R1288" s="207"/>
      <c r="S1288" s="207"/>
      <c r="T1288" s="208"/>
      <c r="AT1288" s="209" t="s">
        <v>156</v>
      </c>
      <c r="AU1288" s="209" t="s">
        <v>89</v>
      </c>
      <c r="AV1288" s="13" t="s">
        <v>87</v>
      </c>
      <c r="AW1288" s="13" t="s">
        <v>35</v>
      </c>
      <c r="AX1288" s="13" t="s">
        <v>79</v>
      </c>
      <c r="AY1288" s="209" t="s">
        <v>147</v>
      </c>
    </row>
    <row r="1289" spans="1:65" s="14" customFormat="1">
      <c r="B1289" s="210"/>
      <c r="C1289" s="211"/>
      <c r="D1289" s="201" t="s">
        <v>156</v>
      </c>
      <c r="E1289" s="212" t="s">
        <v>1</v>
      </c>
      <c r="F1289" s="213" t="s">
        <v>671</v>
      </c>
      <c r="G1289" s="211"/>
      <c r="H1289" s="214">
        <v>3.61</v>
      </c>
      <c r="I1289" s="215"/>
      <c r="J1289" s="211"/>
      <c r="K1289" s="211"/>
      <c r="L1289" s="216"/>
      <c r="M1289" s="217"/>
      <c r="N1289" s="218"/>
      <c r="O1289" s="218"/>
      <c r="P1289" s="218"/>
      <c r="Q1289" s="218"/>
      <c r="R1289" s="218"/>
      <c r="S1289" s="218"/>
      <c r="T1289" s="219"/>
      <c r="AT1289" s="220" t="s">
        <v>156</v>
      </c>
      <c r="AU1289" s="220" t="s">
        <v>89</v>
      </c>
      <c r="AV1289" s="14" t="s">
        <v>89</v>
      </c>
      <c r="AW1289" s="14" t="s">
        <v>35</v>
      </c>
      <c r="AX1289" s="14" t="s">
        <v>79</v>
      </c>
      <c r="AY1289" s="220" t="s">
        <v>147</v>
      </c>
    </row>
    <row r="1290" spans="1:65" s="15" customFormat="1">
      <c r="B1290" s="221"/>
      <c r="C1290" s="222"/>
      <c r="D1290" s="201" t="s">
        <v>156</v>
      </c>
      <c r="E1290" s="223" t="s">
        <v>1</v>
      </c>
      <c r="F1290" s="224" t="s">
        <v>166</v>
      </c>
      <c r="G1290" s="222"/>
      <c r="H1290" s="225">
        <v>3.61</v>
      </c>
      <c r="I1290" s="226"/>
      <c r="J1290" s="222"/>
      <c r="K1290" s="222"/>
      <c r="L1290" s="227"/>
      <c r="M1290" s="228"/>
      <c r="N1290" s="229"/>
      <c r="O1290" s="229"/>
      <c r="P1290" s="229"/>
      <c r="Q1290" s="229"/>
      <c r="R1290" s="229"/>
      <c r="S1290" s="229"/>
      <c r="T1290" s="230"/>
      <c r="AT1290" s="231" t="s">
        <v>156</v>
      </c>
      <c r="AU1290" s="231" t="s">
        <v>89</v>
      </c>
      <c r="AV1290" s="15" t="s">
        <v>154</v>
      </c>
      <c r="AW1290" s="15" t="s">
        <v>35</v>
      </c>
      <c r="AX1290" s="15" t="s">
        <v>87</v>
      </c>
      <c r="AY1290" s="231" t="s">
        <v>147</v>
      </c>
    </row>
    <row r="1291" spans="1:65" s="2" customFormat="1" ht="33" customHeight="1">
      <c r="A1291" s="34"/>
      <c r="B1291" s="35"/>
      <c r="C1291" s="186" t="s">
        <v>718</v>
      </c>
      <c r="D1291" s="186" t="s">
        <v>149</v>
      </c>
      <c r="E1291" s="187" t="s">
        <v>719</v>
      </c>
      <c r="F1291" s="188" t="s">
        <v>720</v>
      </c>
      <c r="G1291" s="189" t="s">
        <v>152</v>
      </c>
      <c r="H1291" s="190">
        <v>0.95</v>
      </c>
      <c r="I1291" s="191"/>
      <c r="J1291" s="192">
        <f>ROUND(I1291*H1291,2)</f>
        <v>0</v>
      </c>
      <c r="K1291" s="188" t="s">
        <v>153</v>
      </c>
      <c r="L1291" s="39"/>
      <c r="M1291" s="193" t="s">
        <v>1</v>
      </c>
      <c r="N1291" s="194" t="s">
        <v>44</v>
      </c>
      <c r="O1291" s="71"/>
      <c r="P1291" s="195">
        <f>O1291*H1291</f>
        <v>0</v>
      </c>
      <c r="Q1291" s="195">
        <v>0</v>
      </c>
      <c r="R1291" s="195">
        <f>Q1291*H1291</f>
        <v>0</v>
      </c>
      <c r="S1291" s="195">
        <v>5.4999999999999997E-3</v>
      </c>
      <c r="T1291" s="196">
        <f>S1291*H1291</f>
        <v>5.2249999999999996E-3</v>
      </c>
      <c r="U1291" s="34"/>
      <c r="V1291" s="34"/>
      <c r="W1291" s="34"/>
      <c r="X1291" s="34"/>
      <c r="Y1291" s="34"/>
      <c r="Z1291" s="34"/>
      <c r="AA1291" s="34"/>
      <c r="AB1291" s="34"/>
      <c r="AC1291" s="34"/>
      <c r="AD1291" s="34"/>
      <c r="AE1291" s="34"/>
      <c r="AR1291" s="197" t="s">
        <v>329</v>
      </c>
      <c r="AT1291" s="197" t="s">
        <v>149</v>
      </c>
      <c r="AU1291" s="197" t="s">
        <v>89</v>
      </c>
      <c r="AY1291" s="18" t="s">
        <v>147</v>
      </c>
      <c r="BE1291" s="198">
        <f>IF(N1291="základní",J1291,0)</f>
        <v>0</v>
      </c>
      <c r="BF1291" s="198">
        <f>IF(N1291="snížená",J1291,0)</f>
        <v>0</v>
      </c>
      <c r="BG1291" s="198">
        <f>IF(N1291="zákl. přenesená",J1291,0)</f>
        <v>0</v>
      </c>
      <c r="BH1291" s="198">
        <f>IF(N1291="sníž. přenesená",J1291,0)</f>
        <v>0</v>
      </c>
      <c r="BI1291" s="198">
        <f>IF(N1291="nulová",J1291,0)</f>
        <v>0</v>
      </c>
      <c r="BJ1291" s="18" t="s">
        <v>87</v>
      </c>
      <c r="BK1291" s="198">
        <f>ROUND(I1291*H1291,2)</f>
        <v>0</v>
      </c>
      <c r="BL1291" s="18" t="s">
        <v>329</v>
      </c>
      <c r="BM1291" s="197" t="s">
        <v>721</v>
      </c>
    </row>
    <row r="1292" spans="1:65" s="13" customFormat="1">
      <c r="B1292" s="199"/>
      <c r="C1292" s="200"/>
      <c r="D1292" s="201" t="s">
        <v>156</v>
      </c>
      <c r="E1292" s="202" t="s">
        <v>1</v>
      </c>
      <c r="F1292" s="203" t="s">
        <v>582</v>
      </c>
      <c r="G1292" s="200"/>
      <c r="H1292" s="202" t="s">
        <v>1</v>
      </c>
      <c r="I1292" s="204"/>
      <c r="J1292" s="200"/>
      <c r="K1292" s="200"/>
      <c r="L1292" s="205"/>
      <c r="M1292" s="206"/>
      <c r="N1292" s="207"/>
      <c r="O1292" s="207"/>
      <c r="P1292" s="207"/>
      <c r="Q1292" s="207"/>
      <c r="R1292" s="207"/>
      <c r="S1292" s="207"/>
      <c r="T1292" s="208"/>
      <c r="AT1292" s="209" t="s">
        <v>156</v>
      </c>
      <c r="AU1292" s="209" t="s">
        <v>89</v>
      </c>
      <c r="AV1292" s="13" t="s">
        <v>87</v>
      </c>
      <c r="AW1292" s="13" t="s">
        <v>35</v>
      </c>
      <c r="AX1292" s="13" t="s">
        <v>79</v>
      </c>
      <c r="AY1292" s="209" t="s">
        <v>147</v>
      </c>
    </row>
    <row r="1293" spans="1:65" s="14" customFormat="1">
      <c r="B1293" s="210"/>
      <c r="C1293" s="211"/>
      <c r="D1293" s="201" t="s">
        <v>156</v>
      </c>
      <c r="E1293" s="212" t="s">
        <v>1</v>
      </c>
      <c r="F1293" s="213" t="s">
        <v>722</v>
      </c>
      <c r="G1293" s="211"/>
      <c r="H1293" s="214">
        <v>0.95</v>
      </c>
      <c r="I1293" s="215"/>
      <c r="J1293" s="211"/>
      <c r="K1293" s="211"/>
      <c r="L1293" s="216"/>
      <c r="M1293" s="217"/>
      <c r="N1293" s="218"/>
      <c r="O1293" s="218"/>
      <c r="P1293" s="218"/>
      <c r="Q1293" s="218"/>
      <c r="R1293" s="218"/>
      <c r="S1293" s="218"/>
      <c r="T1293" s="219"/>
      <c r="AT1293" s="220" t="s">
        <v>156</v>
      </c>
      <c r="AU1293" s="220" t="s">
        <v>89</v>
      </c>
      <c r="AV1293" s="14" t="s">
        <v>89</v>
      </c>
      <c r="AW1293" s="14" t="s">
        <v>35</v>
      </c>
      <c r="AX1293" s="14" t="s">
        <v>79</v>
      </c>
      <c r="AY1293" s="220" t="s">
        <v>147</v>
      </c>
    </row>
    <row r="1294" spans="1:65" s="15" customFormat="1">
      <c r="B1294" s="221"/>
      <c r="C1294" s="222"/>
      <c r="D1294" s="201" t="s">
        <v>156</v>
      </c>
      <c r="E1294" s="223" t="s">
        <v>1</v>
      </c>
      <c r="F1294" s="224" t="s">
        <v>166</v>
      </c>
      <c r="G1294" s="222"/>
      <c r="H1294" s="225">
        <v>0.95</v>
      </c>
      <c r="I1294" s="226"/>
      <c r="J1294" s="222"/>
      <c r="K1294" s="222"/>
      <c r="L1294" s="227"/>
      <c r="M1294" s="228"/>
      <c r="N1294" s="229"/>
      <c r="O1294" s="229"/>
      <c r="P1294" s="229"/>
      <c r="Q1294" s="229"/>
      <c r="R1294" s="229"/>
      <c r="S1294" s="229"/>
      <c r="T1294" s="230"/>
      <c r="AT1294" s="231" t="s">
        <v>156</v>
      </c>
      <c r="AU1294" s="231" t="s">
        <v>89</v>
      </c>
      <c r="AV1294" s="15" t="s">
        <v>154</v>
      </c>
      <c r="AW1294" s="15" t="s">
        <v>35</v>
      </c>
      <c r="AX1294" s="15" t="s">
        <v>87</v>
      </c>
      <c r="AY1294" s="231" t="s">
        <v>147</v>
      </c>
    </row>
    <row r="1295" spans="1:65" s="12" customFormat="1" ht="22.9" customHeight="1">
      <c r="B1295" s="170"/>
      <c r="C1295" s="171"/>
      <c r="D1295" s="172" t="s">
        <v>78</v>
      </c>
      <c r="E1295" s="184" t="s">
        <v>723</v>
      </c>
      <c r="F1295" s="184" t="s">
        <v>724</v>
      </c>
      <c r="G1295" s="171"/>
      <c r="H1295" s="171"/>
      <c r="I1295" s="174"/>
      <c r="J1295" s="185">
        <f>BK1295</f>
        <v>0</v>
      </c>
      <c r="K1295" s="171"/>
      <c r="L1295" s="176"/>
      <c r="M1295" s="177"/>
      <c r="N1295" s="178"/>
      <c r="O1295" s="178"/>
      <c r="P1295" s="179">
        <f>SUM(P1296:P1351)</f>
        <v>0</v>
      </c>
      <c r="Q1295" s="178"/>
      <c r="R1295" s="179">
        <f>SUM(R1296:R1351)</f>
        <v>0.35872543031400006</v>
      </c>
      <c r="S1295" s="178"/>
      <c r="T1295" s="180">
        <f>SUM(T1296:T1351)</f>
        <v>0</v>
      </c>
      <c r="AR1295" s="181" t="s">
        <v>89</v>
      </c>
      <c r="AT1295" s="182" t="s">
        <v>78</v>
      </c>
      <c r="AU1295" s="182" t="s">
        <v>87</v>
      </c>
      <c r="AY1295" s="181" t="s">
        <v>147</v>
      </c>
      <c r="BK1295" s="183">
        <f>SUM(BK1296:BK1351)</f>
        <v>0</v>
      </c>
    </row>
    <row r="1296" spans="1:65" s="2" customFormat="1" ht="37.9" customHeight="1">
      <c r="A1296" s="34"/>
      <c r="B1296" s="35"/>
      <c r="C1296" s="186" t="s">
        <v>725</v>
      </c>
      <c r="D1296" s="186" t="s">
        <v>149</v>
      </c>
      <c r="E1296" s="187" t="s">
        <v>726</v>
      </c>
      <c r="F1296" s="188" t="s">
        <v>727</v>
      </c>
      <c r="G1296" s="189" t="s">
        <v>152</v>
      </c>
      <c r="H1296" s="190">
        <v>35.606999999999999</v>
      </c>
      <c r="I1296" s="191"/>
      <c r="J1296" s="192">
        <f>ROUND(I1296*H1296,2)</f>
        <v>0</v>
      </c>
      <c r="K1296" s="188" t="s">
        <v>153</v>
      </c>
      <c r="L1296" s="39"/>
      <c r="M1296" s="193" t="s">
        <v>1</v>
      </c>
      <c r="N1296" s="194" t="s">
        <v>44</v>
      </c>
      <c r="O1296" s="71"/>
      <c r="P1296" s="195">
        <f>O1296*H1296</f>
        <v>0</v>
      </c>
      <c r="Q1296" s="195">
        <v>0</v>
      </c>
      <c r="R1296" s="195">
        <f>Q1296*H1296</f>
        <v>0</v>
      </c>
      <c r="S1296" s="195">
        <v>0</v>
      </c>
      <c r="T1296" s="196">
        <f>S1296*H1296</f>
        <v>0</v>
      </c>
      <c r="U1296" s="34"/>
      <c r="V1296" s="34"/>
      <c r="W1296" s="34"/>
      <c r="X1296" s="34"/>
      <c r="Y1296" s="34"/>
      <c r="Z1296" s="34"/>
      <c r="AA1296" s="34"/>
      <c r="AB1296" s="34"/>
      <c r="AC1296" s="34"/>
      <c r="AD1296" s="34"/>
      <c r="AE1296" s="34"/>
      <c r="AR1296" s="197" t="s">
        <v>329</v>
      </c>
      <c r="AT1296" s="197" t="s">
        <v>149</v>
      </c>
      <c r="AU1296" s="197" t="s">
        <v>89</v>
      </c>
      <c r="AY1296" s="18" t="s">
        <v>147</v>
      </c>
      <c r="BE1296" s="198">
        <f>IF(N1296="základní",J1296,0)</f>
        <v>0</v>
      </c>
      <c r="BF1296" s="198">
        <f>IF(N1296="snížená",J1296,0)</f>
        <v>0</v>
      </c>
      <c r="BG1296" s="198">
        <f>IF(N1296="zákl. přenesená",J1296,0)</f>
        <v>0</v>
      </c>
      <c r="BH1296" s="198">
        <f>IF(N1296="sníž. přenesená",J1296,0)</f>
        <v>0</v>
      </c>
      <c r="BI1296" s="198">
        <f>IF(N1296="nulová",J1296,0)</f>
        <v>0</v>
      </c>
      <c r="BJ1296" s="18" t="s">
        <v>87</v>
      </c>
      <c r="BK1296" s="198">
        <f>ROUND(I1296*H1296,2)</f>
        <v>0</v>
      </c>
      <c r="BL1296" s="18" t="s">
        <v>329</v>
      </c>
      <c r="BM1296" s="197" t="s">
        <v>728</v>
      </c>
    </row>
    <row r="1297" spans="1:65" s="13" customFormat="1">
      <c r="B1297" s="199"/>
      <c r="C1297" s="200"/>
      <c r="D1297" s="201" t="s">
        <v>156</v>
      </c>
      <c r="E1297" s="202" t="s">
        <v>1</v>
      </c>
      <c r="F1297" s="203" t="s">
        <v>729</v>
      </c>
      <c r="G1297" s="200"/>
      <c r="H1297" s="202" t="s">
        <v>1</v>
      </c>
      <c r="I1297" s="204"/>
      <c r="J1297" s="200"/>
      <c r="K1297" s="200"/>
      <c r="L1297" s="205"/>
      <c r="M1297" s="206"/>
      <c r="N1297" s="207"/>
      <c r="O1297" s="207"/>
      <c r="P1297" s="207"/>
      <c r="Q1297" s="207"/>
      <c r="R1297" s="207"/>
      <c r="S1297" s="207"/>
      <c r="T1297" s="208"/>
      <c r="AT1297" s="209" t="s">
        <v>156</v>
      </c>
      <c r="AU1297" s="209" t="s">
        <v>89</v>
      </c>
      <c r="AV1297" s="13" t="s">
        <v>87</v>
      </c>
      <c r="AW1297" s="13" t="s">
        <v>35</v>
      </c>
      <c r="AX1297" s="13" t="s">
        <v>79</v>
      </c>
      <c r="AY1297" s="209" t="s">
        <v>147</v>
      </c>
    </row>
    <row r="1298" spans="1:65" s="14" customFormat="1">
      <c r="B1298" s="210"/>
      <c r="C1298" s="211"/>
      <c r="D1298" s="201" t="s">
        <v>156</v>
      </c>
      <c r="E1298" s="212" t="s">
        <v>1</v>
      </c>
      <c r="F1298" s="213" t="s">
        <v>730</v>
      </c>
      <c r="G1298" s="211"/>
      <c r="H1298" s="214">
        <v>12</v>
      </c>
      <c r="I1298" s="215"/>
      <c r="J1298" s="211"/>
      <c r="K1298" s="211"/>
      <c r="L1298" s="216"/>
      <c r="M1298" s="217"/>
      <c r="N1298" s="218"/>
      <c r="O1298" s="218"/>
      <c r="P1298" s="218"/>
      <c r="Q1298" s="218"/>
      <c r="R1298" s="218"/>
      <c r="S1298" s="218"/>
      <c r="T1298" s="219"/>
      <c r="AT1298" s="220" t="s">
        <v>156</v>
      </c>
      <c r="AU1298" s="220" t="s">
        <v>89</v>
      </c>
      <c r="AV1298" s="14" t="s">
        <v>89</v>
      </c>
      <c r="AW1298" s="14" t="s">
        <v>35</v>
      </c>
      <c r="AX1298" s="14" t="s">
        <v>79</v>
      </c>
      <c r="AY1298" s="220" t="s">
        <v>147</v>
      </c>
    </row>
    <row r="1299" spans="1:65" s="14" customFormat="1">
      <c r="B1299" s="210"/>
      <c r="C1299" s="211"/>
      <c r="D1299" s="201" t="s">
        <v>156</v>
      </c>
      <c r="E1299" s="212" t="s">
        <v>1</v>
      </c>
      <c r="F1299" s="213" t="s">
        <v>731</v>
      </c>
      <c r="G1299" s="211"/>
      <c r="H1299" s="214">
        <v>2.2200000000000002</v>
      </c>
      <c r="I1299" s="215"/>
      <c r="J1299" s="211"/>
      <c r="K1299" s="211"/>
      <c r="L1299" s="216"/>
      <c r="M1299" s="217"/>
      <c r="N1299" s="218"/>
      <c r="O1299" s="218"/>
      <c r="P1299" s="218"/>
      <c r="Q1299" s="218"/>
      <c r="R1299" s="218"/>
      <c r="S1299" s="218"/>
      <c r="T1299" s="219"/>
      <c r="AT1299" s="220" t="s">
        <v>156</v>
      </c>
      <c r="AU1299" s="220" t="s">
        <v>89</v>
      </c>
      <c r="AV1299" s="14" t="s">
        <v>89</v>
      </c>
      <c r="AW1299" s="14" t="s">
        <v>35</v>
      </c>
      <c r="AX1299" s="14" t="s">
        <v>79</v>
      </c>
      <c r="AY1299" s="220" t="s">
        <v>147</v>
      </c>
    </row>
    <row r="1300" spans="1:65" s="13" customFormat="1">
      <c r="B1300" s="199"/>
      <c r="C1300" s="200"/>
      <c r="D1300" s="201" t="s">
        <v>156</v>
      </c>
      <c r="E1300" s="202" t="s">
        <v>1</v>
      </c>
      <c r="F1300" s="203" t="s">
        <v>732</v>
      </c>
      <c r="G1300" s="200"/>
      <c r="H1300" s="202" t="s">
        <v>1</v>
      </c>
      <c r="I1300" s="204"/>
      <c r="J1300" s="200"/>
      <c r="K1300" s="200"/>
      <c r="L1300" s="205"/>
      <c r="M1300" s="206"/>
      <c r="N1300" s="207"/>
      <c r="O1300" s="207"/>
      <c r="P1300" s="207"/>
      <c r="Q1300" s="207"/>
      <c r="R1300" s="207"/>
      <c r="S1300" s="207"/>
      <c r="T1300" s="208"/>
      <c r="AT1300" s="209" t="s">
        <v>156</v>
      </c>
      <c r="AU1300" s="209" t="s">
        <v>89</v>
      </c>
      <c r="AV1300" s="13" t="s">
        <v>87</v>
      </c>
      <c r="AW1300" s="13" t="s">
        <v>35</v>
      </c>
      <c r="AX1300" s="13" t="s">
        <v>79</v>
      </c>
      <c r="AY1300" s="209" t="s">
        <v>147</v>
      </c>
    </row>
    <row r="1301" spans="1:65" s="14" customFormat="1">
      <c r="B1301" s="210"/>
      <c r="C1301" s="211"/>
      <c r="D1301" s="201" t="s">
        <v>156</v>
      </c>
      <c r="E1301" s="212" t="s">
        <v>1</v>
      </c>
      <c r="F1301" s="213" t="s">
        <v>733</v>
      </c>
      <c r="G1301" s="211"/>
      <c r="H1301" s="214">
        <v>17.739000000000001</v>
      </c>
      <c r="I1301" s="215"/>
      <c r="J1301" s="211"/>
      <c r="K1301" s="211"/>
      <c r="L1301" s="216"/>
      <c r="M1301" s="217"/>
      <c r="N1301" s="218"/>
      <c r="O1301" s="218"/>
      <c r="P1301" s="218"/>
      <c r="Q1301" s="218"/>
      <c r="R1301" s="218"/>
      <c r="S1301" s="218"/>
      <c r="T1301" s="219"/>
      <c r="AT1301" s="220" t="s">
        <v>156</v>
      </c>
      <c r="AU1301" s="220" t="s">
        <v>89</v>
      </c>
      <c r="AV1301" s="14" t="s">
        <v>89</v>
      </c>
      <c r="AW1301" s="14" t="s">
        <v>35</v>
      </c>
      <c r="AX1301" s="14" t="s">
        <v>79</v>
      </c>
      <c r="AY1301" s="220" t="s">
        <v>147</v>
      </c>
    </row>
    <row r="1302" spans="1:65" s="14" customFormat="1">
      <c r="B1302" s="210"/>
      <c r="C1302" s="211"/>
      <c r="D1302" s="201" t="s">
        <v>156</v>
      </c>
      <c r="E1302" s="212" t="s">
        <v>1</v>
      </c>
      <c r="F1302" s="213" t="s">
        <v>734</v>
      </c>
      <c r="G1302" s="211"/>
      <c r="H1302" s="214">
        <v>3.6480000000000001</v>
      </c>
      <c r="I1302" s="215"/>
      <c r="J1302" s="211"/>
      <c r="K1302" s="211"/>
      <c r="L1302" s="216"/>
      <c r="M1302" s="217"/>
      <c r="N1302" s="218"/>
      <c r="O1302" s="218"/>
      <c r="P1302" s="218"/>
      <c r="Q1302" s="218"/>
      <c r="R1302" s="218"/>
      <c r="S1302" s="218"/>
      <c r="T1302" s="219"/>
      <c r="AT1302" s="220" t="s">
        <v>156</v>
      </c>
      <c r="AU1302" s="220" t="s">
        <v>89</v>
      </c>
      <c r="AV1302" s="14" t="s">
        <v>89</v>
      </c>
      <c r="AW1302" s="14" t="s">
        <v>35</v>
      </c>
      <c r="AX1302" s="14" t="s">
        <v>79</v>
      </c>
      <c r="AY1302" s="220" t="s">
        <v>147</v>
      </c>
    </row>
    <row r="1303" spans="1:65" s="15" customFormat="1">
      <c r="B1303" s="221"/>
      <c r="C1303" s="222"/>
      <c r="D1303" s="201" t="s">
        <v>156</v>
      </c>
      <c r="E1303" s="223" t="s">
        <v>1</v>
      </c>
      <c r="F1303" s="224" t="s">
        <v>166</v>
      </c>
      <c r="G1303" s="222"/>
      <c r="H1303" s="225">
        <v>35.607000000000006</v>
      </c>
      <c r="I1303" s="226"/>
      <c r="J1303" s="222"/>
      <c r="K1303" s="222"/>
      <c r="L1303" s="227"/>
      <c r="M1303" s="228"/>
      <c r="N1303" s="229"/>
      <c r="O1303" s="229"/>
      <c r="P1303" s="229"/>
      <c r="Q1303" s="229"/>
      <c r="R1303" s="229"/>
      <c r="S1303" s="229"/>
      <c r="T1303" s="230"/>
      <c r="AT1303" s="231" t="s">
        <v>156</v>
      </c>
      <c r="AU1303" s="231" t="s">
        <v>89</v>
      </c>
      <c r="AV1303" s="15" t="s">
        <v>154</v>
      </c>
      <c r="AW1303" s="15" t="s">
        <v>35</v>
      </c>
      <c r="AX1303" s="15" t="s">
        <v>87</v>
      </c>
      <c r="AY1303" s="231" t="s">
        <v>147</v>
      </c>
    </row>
    <row r="1304" spans="1:65" s="2" customFormat="1" ht="16.5" customHeight="1">
      <c r="A1304" s="34"/>
      <c r="B1304" s="35"/>
      <c r="C1304" s="243" t="s">
        <v>735</v>
      </c>
      <c r="D1304" s="243" t="s">
        <v>324</v>
      </c>
      <c r="E1304" s="244" t="s">
        <v>736</v>
      </c>
      <c r="F1304" s="245" t="s">
        <v>737</v>
      </c>
      <c r="G1304" s="246" t="s">
        <v>681</v>
      </c>
      <c r="H1304" s="247">
        <v>1.0999999999999999E-2</v>
      </c>
      <c r="I1304" s="248"/>
      <c r="J1304" s="249">
        <f>ROUND(I1304*H1304,2)</f>
        <v>0</v>
      </c>
      <c r="K1304" s="245" t="s">
        <v>153</v>
      </c>
      <c r="L1304" s="250"/>
      <c r="M1304" s="251" t="s">
        <v>1</v>
      </c>
      <c r="N1304" s="252" t="s">
        <v>44</v>
      </c>
      <c r="O1304" s="71"/>
      <c r="P1304" s="195">
        <f>O1304*H1304</f>
        <v>0</v>
      </c>
      <c r="Q1304" s="195">
        <v>1</v>
      </c>
      <c r="R1304" s="195">
        <f>Q1304*H1304</f>
        <v>1.0999999999999999E-2</v>
      </c>
      <c r="S1304" s="195">
        <v>0</v>
      </c>
      <c r="T1304" s="196">
        <f>S1304*H1304</f>
        <v>0</v>
      </c>
      <c r="U1304" s="34"/>
      <c r="V1304" s="34"/>
      <c r="W1304" s="34"/>
      <c r="X1304" s="34"/>
      <c r="Y1304" s="34"/>
      <c r="Z1304" s="34"/>
      <c r="AA1304" s="34"/>
      <c r="AB1304" s="34"/>
      <c r="AC1304" s="34"/>
      <c r="AD1304" s="34"/>
      <c r="AE1304" s="34"/>
      <c r="AR1304" s="197" t="s">
        <v>450</v>
      </c>
      <c r="AT1304" s="197" t="s">
        <v>324</v>
      </c>
      <c r="AU1304" s="197" t="s">
        <v>89</v>
      </c>
      <c r="AY1304" s="18" t="s">
        <v>147</v>
      </c>
      <c r="BE1304" s="198">
        <f>IF(N1304="základní",J1304,0)</f>
        <v>0</v>
      </c>
      <c r="BF1304" s="198">
        <f>IF(N1304="snížená",J1304,0)</f>
        <v>0</v>
      </c>
      <c r="BG1304" s="198">
        <f>IF(N1304="zákl. přenesená",J1304,0)</f>
        <v>0</v>
      </c>
      <c r="BH1304" s="198">
        <f>IF(N1304="sníž. přenesená",J1304,0)</f>
        <v>0</v>
      </c>
      <c r="BI1304" s="198">
        <f>IF(N1304="nulová",J1304,0)</f>
        <v>0</v>
      </c>
      <c r="BJ1304" s="18" t="s">
        <v>87</v>
      </c>
      <c r="BK1304" s="198">
        <f>ROUND(I1304*H1304,2)</f>
        <v>0</v>
      </c>
      <c r="BL1304" s="18" t="s">
        <v>329</v>
      </c>
      <c r="BM1304" s="197" t="s">
        <v>738</v>
      </c>
    </row>
    <row r="1305" spans="1:65" s="2" customFormat="1" ht="19.5">
      <c r="A1305" s="34"/>
      <c r="B1305" s="35"/>
      <c r="C1305" s="36"/>
      <c r="D1305" s="201" t="s">
        <v>739</v>
      </c>
      <c r="E1305" s="36"/>
      <c r="F1305" s="253" t="s">
        <v>740</v>
      </c>
      <c r="G1305" s="36"/>
      <c r="H1305" s="36"/>
      <c r="I1305" s="254"/>
      <c r="J1305" s="36"/>
      <c r="K1305" s="36"/>
      <c r="L1305" s="39"/>
      <c r="M1305" s="255"/>
      <c r="N1305" s="256"/>
      <c r="O1305" s="71"/>
      <c r="P1305" s="71"/>
      <c r="Q1305" s="71"/>
      <c r="R1305" s="71"/>
      <c r="S1305" s="71"/>
      <c r="T1305" s="72"/>
      <c r="U1305" s="34"/>
      <c r="V1305" s="34"/>
      <c r="W1305" s="34"/>
      <c r="X1305" s="34"/>
      <c r="Y1305" s="34"/>
      <c r="Z1305" s="34"/>
      <c r="AA1305" s="34"/>
      <c r="AB1305" s="34"/>
      <c r="AC1305" s="34"/>
      <c r="AD1305" s="34"/>
      <c r="AE1305" s="34"/>
      <c r="AT1305" s="18" t="s">
        <v>739</v>
      </c>
      <c r="AU1305" s="18" t="s">
        <v>89</v>
      </c>
    </row>
    <row r="1306" spans="1:65" s="14" customFormat="1">
      <c r="B1306" s="210"/>
      <c r="C1306" s="211"/>
      <c r="D1306" s="201" t="s">
        <v>156</v>
      </c>
      <c r="E1306" s="211"/>
      <c r="F1306" s="213" t="s">
        <v>741</v>
      </c>
      <c r="G1306" s="211"/>
      <c r="H1306" s="214">
        <v>1.0999999999999999E-2</v>
      </c>
      <c r="I1306" s="215"/>
      <c r="J1306" s="211"/>
      <c r="K1306" s="211"/>
      <c r="L1306" s="216"/>
      <c r="M1306" s="217"/>
      <c r="N1306" s="218"/>
      <c r="O1306" s="218"/>
      <c r="P1306" s="218"/>
      <c r="Q1306" s="218"/>
      <c r="R1306" s="218"/>
      <c r="S1306" s="218"/>
      <c r="T1306" s="219"/>
      <c r="AT1306" s="220" t="s">
        <v>156</v>
      </c>
      <c r="AU1306" s="220" t="s">
        <v>89</v>
      </c>
      <c r="AV1306" s="14" t="s">
        <v>89</v>
      </c>
      <c r="AW1306" s="14" t="s">
        <v>4</v>
      </c>
      <c r="AX1306" s="14" t="s">
        <v>87</v>
      </c>
      <c r="AY1306" s="220" t="s">
        <v>147</v>
      </c>
    </row>
    <row r="1307" spans="1:65" s="2" customFormat="1" ht="24.2" customHeight="1">
      <c r="A1307" s="34"/>
      <c r="B1307" s="35"/>
      <c r="C1307" s="186" t="s">
        <v>742</v>
      </c>
      <c r="D1307" s="186" t="s">
        <v>149</v>
      </c>
      <c r="E1307" s="187" t="s">
        <v>743</v>
      </c>
      <c r="F1307" s="188" t="s">
        <v>744</v>
      </c>
      <c r="G1307" s="189" t="s">
        <v>152</v>
      </c>
      <c r="H1307" s="190">
        <v>35.606999999999999</v>
      </c>
      <c r="I1307" s="191"/>
      <c r="J1307" s="192">
        <f>ROUND(I1307*H1307,2)</f>
        <v>0</v>
      </c>
      <c r="K1307" s="188" t="s">
        <v>153</v>
      </c>
      <c r="L1307" s="39"/>
      <c r="M1307" s="193" t="s">
        <v>1</v>
      </c>
      <c r="N1307" s="194" t="s">
        <v>44</v>
      </c>
      <c r="O1307" s="71"/>
      <c r="P1307" s="195">
        <f>O1307*H1307</f>
        <v>0</v>
      </c>
      <c r="Q1307" s="195">
        <v>8.8312999999999998E-4</v>
      </c>
      <c r="R1307" s="195">
        <f>Q1307*H1307</f>
        <v>3.1445609909999998E-2</v>
      </c>
      <c r="S1307" s="195">
        <v>0</v>
      </c>
      <c r="T1307" s="196">
        <f>S1307*H1307</f>
        <v>0</v>
      </c>
      <c r="U1307" s="34"/>
      <c r="V1307" s="34"/>
      <c r="W1307" s="34"/>
      <c r="X1307" s="34"/>
      <c r="Y1307" s="34"/>
      <c r="Z1307" s="34"/>
      <c r="AA1307" s="34"/>
      <c r="AB1307" s="34"/>
      <c r="AC1307" s="34"/>
      <c r="AD1307" s="34"/>
      <c r="AE1307" s="34"/>
      <c r="AR1307" s="197" t="s">
        <v>329</v>
      </c>
      <c r="AT1307" s="197" t="s">
        <v>149</v>
      </c>
      <c r="AU1307" s="197" t="s">
        <v>89</v>
      </c>
      <c r="AY1307" s="18" t="s">
        <v>147</v>
      </c>
      <c r="BE1307" s="198">
        <f>IF(N1307="základní",J1307,0)</f>
        <v>0</v>
      </c>
      <c r="BF1307" s="198">
        <f>IF(N1307="snížená",J1307,0)</f>
        <v>0</v>
      </c>
      <c r="BG1307" s="198">
        <f>IF(N1307="zákl. přenesená",J1307,0)</f>
        <v>0</v>
      </c>
      <c r="BH1307" s="198">
        <f>IF(N1307="sníž. přenesená",J1307,0)</f>
        <v>0</v>
      </c>
      <c r="BI1307" s="198">
        <f>IF(N1307="nulová",J1307,0)</f>
        <v>0</v>
      </c>
      <c r="BJ1307" s="18" t="s">
        <v>87</v>
      </c>
      <c r="BK1307" s="198">
        <f>ROUND(I1307*H1307,2)</f>
        <v>0</v>
      </c>
      <c r="BL1307" s="18" t="s">
        <v>329</v>
      </c>
      <c r="BM1307" s="197" t="s">
        <v>745</v>
      </c>
    </row>
    <row r="1308" spans="1:65" s="13" customFormat="1">
      <c r="B1308" s="199"/>
      <c r="C1308" s="200"/>
      <c r="D1308" s="201" t="s">
        <v>156</v>
      </c>
      <c r="E1308" s="202" t="s">
        <v>1</v>
      </c>
      <c r="F1308" s="203" t="s">
        <v>729</v>
      </c>
      <c r="G1308" s="200"/>
      <c r="H1308" s="202" t="s">
        <v>1</v>
      </c>
      <c r="I1308" s="204"/>
      <c r="J1308" s="200"/>
      <c r="K1308" s="200"/>
      <c r="L1308" s="205"/>
      <c r="M1308" s="206"/>
      <c r="N1308" s="207"/>
      <c r="O1308" s="207"/>
      <c r="P1308" s="207"/>
      <c r="Q1308" s="207"/>
      <c r="R1308" s="207"/>
      <c r="S1308" s="207"/>
      <c r="T1308" s="208"/>
      <c r="AT1308" s="209" t="s">
        <v>156</v>
      </c>
      <c r="AU1308" s="209" t="s">
        <v>89</v>
      </c>
      <c r="AV1308" s="13" t="s">
        <v>87</v>
      </c>
      <c r="AW1308" s="13" t="s">
        <v>35</v>
      </c>
      <c r="AX1308" s="13" t="s">
        <v>79</v>
      </c>
      <c r="AY1308" s="209" t="s">
        <v>147</v>
      </c>
    </row>
    <row r="1309" spans="1:65" s="14" customFormat="1">
      <c r="B1309" s="210"/>
      <c r="C1309" s="211"/>
      <c r="D1309" s="201" t="s">
        <v>156</v>
      </c>
      <c r="E1309" s="212" t="s">
        <v>1</v>
      </c>
      <c r="F1309" s="213" t="s">
        <v>730</v>
      </c>
      <c r="G1309" s="211"/>
      <c r="H1309" s="214">
        <v>12</v>
      </c>
      <c r="I1309" s="215"/>
      <c r="J1309" s="211"/>
      <c r="K1309" s="211"/>
      <c r="L1309" s="216"/>
      <c r="M1309" s="217"/>
      <c r="N1309" s="218"/>
      <c r="O1309" s="218"/>
      <c r="P1309" s="218"/>
      <c r="Q1309" s="218"/>
      <c r="R1309" s="218"/>
      <c r="S1309" s="218"/>
      <c r="T1309" s="219"/>
      <c r="AT1309" s="220" t="s">
        <v>156</v>
      </c>
      <c r="AU1309" s="220" t="s">
        <v>89</v>
      </c>
      <c r="AV1309" s="14" t="s">
        <v>89</v>
      </c>
      <c r="AW1309" s="14" t="s">
        <v>35</v>
      </c>
      <c r="AX1309" s="14" t="s">
        <v>79</v>
      </c>
      <c r="AY1309" s="220" t="s">
        <v>147</v>
      </c>
    </row>
    <row r="1310" spans="1:65" s="14" customFormat="1">
      <c r="B1310" s="210"/>
      <c r="C1310" s="211"/>
      <c r="D1310" s="201" t="s">
        <v>156</v>
      </c>
      <c r="E1310" s="212" t="s">
        <v>1</v>
      </c>
      <c r="F1310" s="213" t="s">
        <v>731</v>
      </c>
      <c r="G1310" s="211"/>
      <c r="H1310" s="214">
        <v>2.2200000000000002</v>
      </c>
      <c r="I1310" s="215"/>
      <c r="J1310" s="211"/>
      <c r="K1310" s="211"/>
      <c r="L1310" s="216"/>
      <c r="M1310" s="217"/>
      <c r="N1310" s="218"/>
      <c r="O1310" s="218"/>
      <c r="P1310" s="218"/>
      <c r="Q1310" s="218"/>
      <c r="R1310" s="218"/>
      <c r="S1310" s="218"/>
      <c r="T1310" s="219"/>
      <c r="AT1310" s="220" t="s">
        <v>156</v>
      </c>
      <c r="AU1310" s="220" t="s">
        <v>89</v>
      </c>
      <c r="AV1310" s="14" t="s">
        <v>89</v>
      </c>
      <c r="AW1310" s="14" t="s">
        <v>35</v>
      </c>
      <c r="AX1310" s="14" t="s">
        <v>79</v>
      </c>
      <c r="AY1310" s="220" t="s">
        <v>147</v>
      </c>
    </row>
    <row r="1311" spans="1:65" s="13" customFormat="1">
      <c r="B1311" s="199"/>
      <c r="C1311" s="200"/>
      <c r="D1311" s="201" t="s">
        <v>156</v>
      </c>
      <c r="E1311" s="202" t="s">
        <v>1</v>
      </c>
      <c r="F1311" s="203" t="s">
        <v>732</v>
      </c>
      <c r="G1311" s="200"/>
      <c r="H1311" s="202" t="s">
        <v>1</v>
      </c>
      <c r="I1311" s="204"/>
      <c r="J1311" s="200"/>
      <c r="K1311" s="200"/>
      <c r="L1311" s="205"/>
      <c r="M1311" s="206"/>
      <c r="N1311" s="207"/>
      <c r="O1311" s="207"/>
      <c r="P1311" s="207"/>
      <c r="Q1311" s="207"/>
      <c r="R1311" s="207"/>
      <c r="S1311" s="207"/>
      <c r="T1311" s="208"/>
      <c r="AT1311" s="209" t="s">
        <v>156</v>
      </c>
      <c r="AU1311" s="209" t="s">
        <v>89</v>
      </c>
      <c r="AV1311" s="13" t="s">
        <v>87</v>
      </c>
      <c r="AW1311" s="13" t="s">
        <v>35</v>
      </c>
      <c r="AX1311" s="13" t="s">
        <v>79</v>
      </c>
      <c r="AY1311" s="209" t="s">
        <v>147</v>
      </c>
    </row>
    <row r="1312" spans="1:65" s="14" customFormat="1">
      <c r="B1312" s="210"/>
      <c r="C1312" s="211"/>
      <c r="D1312" s="201" t="s">
        <v>156</v>
      </c>
      <c r="E1312" s="212" t="s">
        <v>1</v>
      </c>
      <c r="F1312" s="213" t="s">
        <v>733</v>
      </c>
      <c r="G1312" s="211"/>
      <c r="H1312" s="214">
        <v>17.739000000000001</v>
      </c>
      <c r="I1312" s="215"/>
      <c r="J1312" s="211"/>
      <c r="K1312" s="211"/>
      <c r="L1312" s="216"/>
      <c r="M1312" s="217"/>
      <c r="N1312" s="218"/>
      <c r="O1312" s="218"/>
      <c r="P1312" s="218"/>
      <c r="Q1312" s="218"/>
      <c r="R1312" s="218"/>
      <c r="S1312" s="218"/>
      <c r="T1312" s="219"/>
      <c r="AT1312" s="220" t="s">
        <v>156</v>
      </c>
      <c r="AU1312" s="220" t="s">
        <v>89</v>
      </c>
      <c r="AV1312" s="14" t="s">
        <v>89</v>
      </c>
      <c r="AW1312" s="14" t="s">
        <v>35</v>
      </c>
      <c r="AX1312" s="14" t="s">
        <v>79</v>
      </c>
      <c r="AY1312" s="220" t="s">
        <v>147</v>
      </c>
    </row>
    <row r="1313" spans="1:65" s="14" customFormat="1">
      <c r="B1313" s="210"/>
      <c r="C1313" s="211"/>
      <c r="D1313" s="201" t="s">
        <v>156</v>
      </c>
      <c r="E1313" s="212" t="s">
        <v>1</v>
      </c>
      <c r="F1313" s="213" t="s">
        <v>734</v>
      </c>
      <c r="G1313" s="211"/>
      <c r="H1313" s="214">
        <v>3.6480000000000001</v>
      </c>
      <c r="I1313" s="215"/>
      <c r="J1313" s="211"/>
      <c r="K1313" s="211"/>
      <c r="L1313" s="216"/>
      <c r="M1313" s="217"/>
      <c r="N1313" s="218"/>
      <c r="O1313" s="218"/>
      <c r="P1313" s="218"/>
      <c r="Q1313" s="218"/>
      <c r="R1313" s="218"/>
      <c r="S1313" s="218"/>
      <c r="T1313" s="219"/>
      <c r="AT1313" s="220" t="s">
        <v>156</v>
      </c>
      <c r="AU1313" s="220" t="s">
        <v>89</v>
      </c>
      <c r="AV1313" s="14" t="s">
        <v>89</v>
      </c>
      <c r="AW1313" s="14" t="s">
        <v>35</v>
      </c>
      <c r="AX1313" s="14" t="s">
        <v>79</v>
      </c>
      <c r="AY1313" s="220" t="s">
        <v>147</v>
      </c>
    </row>
    <row r="1314" spans="1:65" s="15" customFormat="1">
      <c r="B1314" s="221"/>
      <c r="C1314" s="222"/>
      <c r="D1314" s="201" t="s">
        <v>156</v>
      </c>
      <c r="E1314" s="223" t="s">
        <v>1</v>
      </c>
      <c r="F1314" s="224" t="s">
        <v>166</v>
      </c>
      <c r="G1314" s="222"/>
      <c r="H1314" s="225">
        <v>35.607000000000006</v>
      </c>
      <c r="I1314" s="226"/>
      <c r="J1314" s="222"/>
      <c r="K1314" s="222"/>
      <c r="L1314" s="227"/>
      <c r="M1314" s="228"/>
      <c r="N1314" s="229"/>
      <c r="O1314" s="229"/>
      <c r="P1314" s="229"/>
      <c r="Q1314" s="229"/>
      <c r="R1314" s="229"/>
      <c r="S1314" s="229"/>
      <c r="T1314" s="230"/>
      <c r="AT1314" s="231" t="s">
        <v>156</v>
      </c>
      <c r="AU1314" s="231" t="s">
        <v>89</v>
      </c>
      <c r="AV1314" s="15" t="s">
        <v>154</v>
      </c>
      <c r="AW1314" s="15" t="s">
        <v>35</v>
      </c>
      <c r="AX1314" s="15" t="s">
        <v>87</v>
      </c>
      <c r="AY1314" s="231" t="s">
        <v>147</v>
      </c>
    </row>
    <row r="1315" spans="1:65" s="2" customFormat="1" ht="49.15" customHeight="1">
      <c r="A1315" s="34"/>
      <c r="B1315" s="35"/>
      <c r="C1315" s="243" t="s">
        <v>746</v>
      </c>
      <c r="D1315" s="243" t="s">
        <v>324</v>
      </c>
      <c r="E1315" s="244" t="s">
        <v>747</v>
      </c>
      <c r="F1315" s="245" t="s">
        <v>748</v>
      </c>
      <c r="G1315" s="246" t="s">
        <v>152</v>
      </c>
      <c r="H1315" s="247">
        <v>34.661000000000001</v>
      </c>
      <c r="I1315" s="248"/>
      <c r="J1315" s="249">
        <f>ROUND(I1315*H1315,2)</f>
        <v>0</v>
      </c>
      <c r="K1315" s="245" t="s">
        <v>153</v>
      </c>
      <c r="L1315" s="250"/>
      <c r="M1315" s="251" t="s">
        <v>1</v>
      </c>
      <c r="N1315" s="252" t="s">
        <v>44</v>
      </c>
      <c r="O1315" s="71"/>
      <c r="P1315" s="195">
        <f>O1315*H1315</f>
        <v>0</v>
      </c>
      <c r="Q1315" s="195">
        <v>5.4000000000000003E-3</v>
      </c>
      <c r="R1315" s="195">
        <f>Q1315*H1315</f>
        <v>0.18716940000000001</v>
      </c>
      <c r="S1315" s="195">
        <v>0</v>
      </c>
      <c r="T1315" s="196">
        <f>S1315*H1315</f>
        <v>0</v>
      </c>
      <c r="U1315" s="34"/>
      <c r="V1315" s="34"/>
      <c r="W1315" s="34"/>
      <c r="X1315" s="34"/>
      <c r="Y1315" s="34"/>
      <c r="Z1315" s="34"/>
      <c r="AA1315" s="34"/>
      <c r="AB1315" s="34"/>
      <c r="AC1315" s="34"/>
      <c r="AD1315" s="34"/>
      <c r="AE1315" s="34"/>
      <c r="AR1315" s="197" t="s">
        <v>450</v>
      </c>
      <c r="AT1315" s="197" t="s">
        <v>324</v>
      </c>
      <c r="AU1315" s="197" t="s">
        <v>89</v>
      </c>
      <c r="AY1315" s="18" t="s">
        <v>147</v>
      </c>
      <c r="BE1315" s="198">
        <f>IF(N1315="základní",J1315,0)</f>
        <v>0</v>
      </c>
      <c r="BF1315" s="198">
        <f>IF(N1315="snížená",J1315,0)</f>
        <v>0</v>
      </c>
      <c r="BG1315" s="198">
        <f>IF(N1315="zákl. přenesená",J1315,0)</f>
        <v>0</v>
      </c>
      <c r="BH1315" s="198">
        <f>IF(N1315="sníž. přenesená",J1315,0)</f>
        <v>0</v>
      </c>
      <c r="BI1315" s="198">
        <f>IF(N1315="nulová",J1315,0)</f>
        <v>0</v>
      </c>
      <c r="BJ1315" s="18" t="s">
        <v>87</v>
      </c>
      <c r="BK1315" s="198">
        <f>ROUND(I1315*H1315,2)</f>
        <v>0</v>
      </c>
      <c r="BL1315" s="18" t="s">
        <v>329</v>
      </c>
      <c r="BM1315" s="197" t="s">
        <v>749</v>
      </c>
    </row>
    <row r="1316" spans="1:65" s="14" customFormat="1" ht="22.5">
      <c r="B1316" s="210"/>
      <c r="C1316" s="211"/>
      <c r="D1316" s="201" t="s">
        <v>156</v>
      </c>
      <c r="E1316" s="211"/>
      <c r="F1316" s="213" t="s">
        <v>750</v>
      </c>
      <c r="G1316" s="211"/>
      <c r="H1316" s="214">
        <v>34.661000000000001</v>
      </c>
      <c r="I1316" s="215"/>
      <c r="J1316" s="211"/>
      <c r="K1316" s="211"/>
      <c r="L1316" s="216"/>
      <c r="M1316" s="217"/>
      <c r="N1316" s="218"/>
      <c r="O1316" s="218"/>
      <c r="P1316" s="218"/>
      <c r="Q1316" s="218"/>
      <c r="R1316" s="218"/>
      <c r="S1316" s="218"/>
      <c r="T1316" s="219"/>
      <c r="AT1316" s="220" t="s">
        <v>156</v>
      </c>
      <c r="AU1316" s="220" t="s">
        <v>89</v>
      </c>
      <c r="AV1316" s="14" t="s">
        <v>89</v>
      </c>
      <c r="AW1316" s="14" t="s">
        <v>4</v>
      </c>
      <c r="AX1316" s="14" t="s">
        <v>87</v>
      </c>
      <c r="AY1316" s="220" t="s">
        <v>147</v>
      </c>
    </row>
    <row r="1317" spans="1:65" s="2" customFormat="1" ht="37.9" customHeight="1">
      <c r="A1317" s="34"/>
      <c r="B1317" s="35"/>
      <c r="C1317" s="186" t="s">
        <v>751</v>
      </c>
      <c r="D1317" s="186" t="s">
        <v>149</v>
      </c>
      <c r="E1317" s="187" t="s">
        <v>752</v>
      </c>
      <c r="F1317" s="188" t="s">
        <v>753</v>
      </c>
      <c r="G1317" s="189" t="s">
        <v>381</v>
      </c>
      <c r="H1317" s="190">
        <v>19.559999999999999</v>
      </c>
      <c r="I1317" s="191"/>
      <c r="J1317" s="192">
        <f>ROUND(I1317*H1317,2)</f>
        <v>0</v>
      </c>
      <c r="K1317" s="188" t="s">
        <v>153</v>
      </c>
      <c r="L1317" s="39"/>
      <c r="M1317" s="193" t="s">
        <v>1</v>
      </c>
      <c r="N1317" s="194" t="s">
        <v>44</v>
      </c>
      <c r="O1317" s="71"/>
      <c r="P1317" s="195">
        <f>O1317*H1317</f>
        <v>0</v>
      </c>
      <c r="Q1317" s="195">
        <v>1.1544000000000001E-3</v>
      </c>
      <c r="R1317" s="195">
        <f>Q1317*H1317</f>
        <v>2.2580064E-2</v>
      </c>
      <c r="S1317" s="195">
        <v>0</v>
      </c>
      <c r="T1317" s="196">
        <f>S1317*H1317</f>
        <v>0</v>
      </c>
      <c r="U1317" s="34"/>
      <c r="V1317" s="34"/>
      <c r="W1317" s="34"/>
      <c r="X1317" s="34"/>
      <c r="Y1317" s="34"/>
      <c r="Z1317" s="34"/>
      <c r="AA1317" s="34"/>
      <c r="AB1317" s="34"/>
      <c r="AC1317" s="34"/>
      <c r="AD1317" s="34"/>
      <c r="AE1317" s="34"/>
      <c r="AR1317" s="197" t="s">
        <v>329</v>
      </c>
      <c r="AT1317" s="197" t="s">
        <v>149</v>
      </c>
      <c r="AU1317" s="197" t="s">
        <v>89</v>
      </c>
      <c r="AY1317" s="18" t="s">
        <v>147</v>
      </c>
      <c r="BE1317" s="198">
        <f>IF(N1317="základní",J1317,0)</f>
        <v>0</v>
      </c>
      <c r="BF1317" s="198">
        <f>IF(N1317="snížená",J1317,0)</f>
        <v>0</v>
      </c>
      <c r="BG1317" s="198">
        <f>IF(N1317="zákl. přenesená",J1317,0)</f>
        <v>0</v>
      </c>
      <c r="BH1317" s="198">
        <f>IF(N1317="sníž. přenesená",J1317,0)</f>
        <v>0</v>
      </c>
      <c r="BI1317" s="198">
        <f>IF(N1317="nulová",J1317,0)</f>
        <v>0</v>
      </c>
      <c r="BJ1317" s="18" t="s">
        <v>87</v>
      </c>
      <c r="BK1317" s="198">
        <f>ROUND(I1317*H1317,2)</f>
        <v>0</v>
      </c>
      <c r="BL1317" s="18" t="s">
        <v>329</v>
      </c>
      <c r="BM1317" s="197" t="s">
        <v>754</v>
      </c>
    </row>
    <row r="1318" spans="1:65" s="13" customFormat="1">
      <c r="B1318" s="199"/>
      <c r="C1318" s="200"/>
      <c r="D1318" s="201" t="s">
        <v>156</v>
      </c>
      <c r="E1318" s="202" t="s">
        <v>1</v>
      </c>
      <c r="F1318" s="203" t="s">
        <v>729</v>
      </c>
      <c r="G1318" s="200"/>
      <c r="H1318" s="202" t="s">
        <v>1</v>
      </c>
      <c r="I1318" s="204"/>
      <c r="J1318" s="200"/>
      <c r="K1318" s="200"/>
      <c r="L1318" s="205"/>
      <c r="M1318" s="206"/>
      <c r="N1318" s="207"/>
      <c r="O1318" s="207"/>
      <c r="P1318" s="207"/>
      <c r="Q1318" s="207"/>
      <c r="R1318" s="207"/>
      <c r="S1318" s="207"/>
      <c r="T1318" s="208"/>
      <c r="AT1318" s="209" t="s">
        <v>156</v>
      </c>
      <c r="AU1318" s="209" t="s">
        <v>89</v>
      </c>
      <c r="AV1318" s="13" t="s">
        <v>87</v>
      </c>
      <c r="AW1318" s="13" t="s">
        <v>35</v>
      </c>
      <c r="AX1318" s="13" t="s">
        <v>79</v>
      </c>
      <c r="AY1318" s="209" t="s">
        <v>147</v>
      </c>
    </row>
    <row r="1319" spans="1:65" s="14" customFormat="1">
      <c r="B1319" s="210"/>
      <c r="C1319" s="211"/>
      <c r="D1319" s="201" t="s">
        <v>156</v>
      </c>
      <c r="E1319" s="212" t="s">
        <v>1</v>
      </c>
      <c r="F1319" s="213" t="s">
        <v>755</v>
      </c>
      <c r="G1319" s="211"/>
      <c r="H1319" s="214">
        <v>7.4</v>
      </c>
      <c r="I1319" s="215"/>
      <c r="J1319" s="211"/>
      <c r="K1319" s="211"/>
      <c r="L1319" s="216"/>
      <c r="M1319" s="217"/>
      <c r="N1319" s="218"/>
      <c r="O1319" s="218"/>
      <c r="P1319" s="218"/>
      <c r="Q1319" s="218"/>
      <c r="R1319" s="218"/>
      <c r="S1319" s="218"/>
      <c r="T1319" s="219"/>
      <c r="AT1319" s="220" t="s">
        <v>156</v>
      </c>
      <c r="AU1319" s="220" t="s">
        <v>89</v>
      </c>
      <c r="AV1319" s="14" t="s">
        <v>89</v>
      </c>
      <c r="AW1319" s="14" t="s">
        <v>35</v>
      </c>
      <c r="AX1319" s="14" t="s">
        <v>79</v>
      </c>
      <c r="AY1319" s="220" t="s">
        <v>147</v>
      </c>
    </row>
    <row r="1320" spans="1:65" s="13" customFormat="1">
      <c r="B1320" s="199"/>
      <c r="C1320" s="200"/>
      <c r="D1320" s="201" t="s">
        <v>156</v>
      </c>
      <c r="E1320" s="202" t="s">
        <v>1</v>
      </c>
      <c r="F1320" s="203" t="s">
        <v>732</v>
      </c>
      <c r="G1320" s="200"/>
      <c r="H1320" s="202" t="s">
        <v>1</v>
      </c>
      <c r="I1320" s="204"/>
      <c r="J1320" s="200"/>
      <c r="K1320" s="200"/>
      <c r="L1320" s="205"/>
      <c r="M1320" s="206"/>
      <c r="N1320" s="207"/>
      <c r="O1320" s="207"/>
      <c r="P1320" s="207"/>
      <c r="Q1320" s="207"/>
      <c r="R1320" s="207"/>
      <c r="S1320" s="207"/>
      <c r="T1320" s="208"/>
      <c r="AT1320" s="209" t="s">
        <v>156</v>
      </c>
      <c r="AU1320" s="209" t="s">
        <v>89</v>
      </c>
      <c r="AV1320" s="13" t="s">
        <v>87</v>
      </c>
      <c r="AW1320" s="13" t="s">
        <v>35</v>
      </c>
      <c r="AX1320" s="13" t="s">
        <v>79</v>
      </c>
      <c r="AY1320" s="209" t="s">
        <v>147</v>
      </c>
    </row>
    <row r="1321" spans="1:65" s="14" customFormat="1">
      <c r="B1321" s="210"/>
      <c r="C1321" s="211"/>
      <c r="D1321" s="201" t="s">
        <v>156</v>
      </c>
      <c r="E1321" s="212" t="s">
        <v>1</v>
      </c>
      <c r="F1321" s="213" t="s">
        <v>756</v>
      </c>
      <c r="G1321" s="211"/>
      <c r="H1321" s="214">
        <v>12.16</v>
      </c>
      <c r="I1321" s="215"/>
      <c r="J1321" s="211"/>
      <c r="K1321" s="211"/>
      <c r="L1321" s="216"/>
      <c r="M1321" s="217"/>
      <c r="N1321" s="218"/>
      <c r="O1321" s="218"/>
      <c r="P1321" s="218"/>
      <c r="Q1321" s="218"/>
      <c r="R1321" s="218"/>
      <c r="S1321" s="218"/>
      <c r="T1321" s="219"/>
      <c r="AT1321" s="220" t="s">
        <v>156</v>
      </c>
      <c r="AU1321" s="220" t="s">
        <v>89</v>
      </c>
      <c r="AV1321" s="14" t="s">
        <v>89</v>
      </c>
      <c r="AW1321" s="14" t="s">
        <v>35</v>
      </c>
      <c r="AX1321" s="14" t="s">
        <v>79</v>
      </c>
      <c r="AY1321" s="220" t="s">
        <v>147</v>
      </c>
    </row>
    <row r="1322" spans="1:65" s="15" customFormat="1">
      <c r="B1322" s="221"/>
      <c r="C1322" s="222"/>
      <c r="D1322" s="201" t="s">
        <v>156</v>
      </c>
      <c r="E1322" s="223" t="s">
        <v>1</v>
      </c>
      <c r="F1322" s="224" t="s">
        <v>166</v>
      </c>
      <c r="G1322" s="222"/>
      <c r="H1322" s="225">
        <v>19.560000000000002</v>
      </c>
      <c r="I1322" s="226"/>
      <c r="J1322" s="222"/>
      <c r="K1322" s="222"/>
      <c r="L1322" s="227"/>
      <c r="M1322" s="228"/>
      <c r="N1322" s="229"/>
      <c r="O1322" s="229"/>
      <c r="P1322" s="229"/>
      <c r="Q1322" s="229"/>
      <c r="R1322" s="229"/>
      <c r="S1322" s="229"/>
      <c r="T1322" s="230"/>
      <c r="AT1322" s="231" t="s">
        <v>156</v>
      </c>
      <c r="AU1322" s="231" t="s">
        <v>89</v>
      </c>
      <c r="AV1322" s="15" t="s">
        <v>154</v>
      </c>
      <c r="AW1322" s="15" t="s">
        <v>35</v>
      </c>
      <c r="AX1322" s="15" t="s">
        <v>87</v>
      </c>
      <c r="AY1322" s="231" t="s">
        <v>147</v>
      </c>
    </row>
    <row r="1323" spans="1:65" s="2" customFormat="1" ht="37.9" customHeight="1">
      <c r="A1323" s="34"/>
      <c r="B1323" s="35"/>
      <c r="C1323" s="186" t="s">
        <v>757</v>
      </c>
      <c r="D1323" s="186" t="s">
        <v>149</v>
      </c>
      <c r="E1323" s="187" t="s">
        <v>758</v>
      </c>
      <c r="F1323" s="188" t="s">
        <v>759</v>
      </c>
      <c r="G1323" s="189" t="s">
        <v>381</v>
      </c>
      <c r="H1323" s="190">
        <v>19.559999999999999</v>
      </c>
      <c r="I1323" s="191"/>
      <c r="J1323" s="192">
        <f>ROUND(I1323*H1323,2)</f>
        <v>0</v>
      </c>
      <c r="K1323" s="188" t="s">
        <v>153</v>
      </c>
      <c r="L1323" s="39"/>
      <c r="M1323" s="193" t="s">
        <v>1</v>
      </c>
      <c r="N1323" s="194" t="s">
        <v>44</v>
      </c>
      <c r="O1323" s="71"/>
      <c r="P1323" s="195">
        <f>O1323*H1323</f>
        <v>0</v>
      </c>
      <c r="Q1323" s="195">
        <v>4.5239999999999999E-4</v>
      </c>
      <c r="R1323" s="195">
        <f>Q1323*H1323</f>
        <v>8.8489439999999992E-3</v>
      </c>
      <c r="S1323" s="195">
        <v>0</v>
      </c>
      <c r="T1323" s="196">
        <f>S1323*H1323</f>
        <v>0</v>
      </c>
      <c r="U1323" s="34"/>
      <c r="V1323" s="34"/>
      <c r="W1323" s="34"/>
      <c r="X1323" s="34"/>
      <c r="Y1323" s="34"/>
      <c r="Z1323" s="34"/>
      <c r="AA1323" s="34"/>
      <c r="AB1323" s="34"/>
      <c r="AC1323" s="34"/>
      <c r="AD1323" s="34"/>
      <c r="AE1323" s="34"/>
      <c r="AR1323" s="197" t="s">
        <v>329</v>
      </c>
      <c r="AT1323" s="197" t="s">
        <v>149</v>
      </c>
      <c r="AU1323" s="197" t="s">
        <v>89</v>
      </c>
      <c r="AY1323" s="18" t="s">
        <v>147</v>
      </c>
      <c r="BE1323" s="198">
        <f>IF(N1323="základní",J1323,0)</f>
        <v>0</v>
      </c>
      <c r="BF1323" s="198">
        <f>IF(N1323="snížená",J1323,0)</f>
        <v>0</v>
      </c>
      <c r="BG1323" s="198">
        <f>IF(N1323="zákl. přenesená",J1323,0)</f>
        <v>0</v>
      </c>
      <c r="BH1323" s="198">
        <f>IF(N1323="sníž. přenesená",J1323,0)</f>
        <v>0</v>
      </c>
      <c r="BI1323" s="198">
        <f>IF(N1323="nulová",J1323,0)</f>
        <v>0</v>
      </c>
      <c r="BJ1323" s="18" t="s">
        <v>87</v>
      </c>
      <c r="BK1323" s="198">
        <f>ROUND(I1323*H1323,2)</f>
        <v>0</v>
      </c>
      <c r="BL1323" s="18" t="s">
        <v>329</v>
      </c>
      <c r="BM1323" s="197" t="s">
        <v>760</v>
      </c>
    </row>
    <row r="1324" spans="1:65" s="13" customFormat="1">
      <c r="B1324" s="199"/>
      <c r="C1324" s="200"/>
      <c r="D1324" s="201" t="s">
        <v>156</v>
      </c>
      <c r="E1324" s="202" t="s">
        <v>1</v>
      </c>
      <c r="F1324" s="203" t="s">
        <v>729</v>
      </c>
      <c r="G1324" s="200"/>
      <c r="H1324" s="202" t="s">
        <v>1</v>
      </c>
      <c r="I1324" s="204"/>
      <c r="J1324" s="200"/>
      <c r="K1324" s="200"/>
      <c r="L1324" s="205"/>
      <c r="M1324" s="206"/>
      <c r="N1324" s="207"/>
      <c r="O1324" s="207"/>
      <c r="P1324" s="207"/>
      <c r="Q1324" s="207"/>
      <c r="R1324" s="207"/>
      <c r="S1324" s="207"/>
      <c r="T1324" s="208"/>
      <c r="AT1324" s="209" t="s">
        <v>156</v>
      </c>
      <c r="AU1324" s="209" t="s">
        <v>89</v>
      </c>
      <c r="AV1324" s="13" t="s">
        <v>87</v>
      </c>
      <c r="AW1324" s="13" t="s">
        <v>35</v>
      </c>
      <c r="AX1324" s="13" t="s">
        <v>79</v>
      </c>
      <c r="AY1324" s="209" t="s">
        <v>147</v>
      </c>
    </row>
    <row r="1325" spans="1:65" s="14" customFormat="1">
      <c r="B1325" s="210"/>
      <c r="C1325" s="211"/>
      <c r="D1325" s="201" t="s">
        <v>156</v>
      </c>
      <c r="E1325" s="212" t="s">
        <v>1</v>
      </c>
      <c r="F1325" s="213" t="s">
        <v>755</v>
      </c>
      <c r="G1325" s="211"/>
      <c r="H1325" s="214">
        <v>7.4</v>
      </c>
      <c r="I1325" s="215"/>
      <c r="J1325" s="211"/>
      <c r="K1325" s="211"/>
      <c r="L1325" s="216"/>
      <c r="M1325" s="217"/>
      <c r="N1325" s="218"/>
      <c r="O1325" s="218"/>
      <c r="P1325" s="218"/>
      <c r="Q1325" s="218"/>
      <c r="R1325" s="218"/>
      <c r="S1325" s="218"/>
      <c r="T1325" s="219"/>
      <c r="AT1325" s="220" t="s">
        <v>156</v>
      </c>
      <c r="AU1325" s="220" t="s">
        <v>89</v>
      </c>
      <c r="AV1325" s="14" t="s">
        <v>89</v>
      </c>
      <c r="AW1325" s="14" t="s">
        <v>35</v>
      </c>
      <c r="AX1325" s="14" t="s">
        <v>79</v>
      </c>
      <c r="AY1325" s="220" t="s">
        <v>147</v>
      </c>
    </row>
    <row r="1326" spans="1:65" s="13" customFormat="1">
      <c r="B1326" s="199"/>
      <c r="C1326" s="200"/>
      <c r="D1326" s="201" t="s">
        <v>156</v>
      </c>
      <c r="E1326" s="202" t="s">
        <v>1</v>
      </c>
      <c r="F1326" s="203" t="s">
        <v>732</v>
      </c>
      <c r="G1326" s="200"/>
      <c r="H1326" s="202" t="s">
        <v>1</v>
      </c>
      <c r="I1326" s="204"/>
      <c r="J1326" s="200"/>
      <c r="K1326" s="200"/>
      <c r="L1326" s="205"/>
      <c r="M1326" s="206"/>
      <c r="N1326" s="207"/>
      <c r="O1326" s="207"/>
      <c r="P1326" s="207"/>
      <c r="Q1326" s="207"/>
      <c r="R1326" s="207"/>
      <c r="S1326" s="207"/>
      <c r="T1326" s="208"/>
      <c r="AT1326" s="209" t="s">
        <v>156</v>
      </c>
      <c r="AU1326" s="209" t="s">
        <v>89</v>
      </c>
      <c r="AV1326" s="13" t="s">
        <v>87</v>
      </c>
      <c r="AW1326" s="13" t="s">
        <v>35</v>
      </c>
      <c r="AX1326" s="13" t="s">
        <v>79</v>
      </c>
      <c r="AY1326" s="209" t="s">
        <v>147</v>
      </c>
    </row>
    <row r="1327" spans="1:65" s="14" customFormat="1">
      <c r="B1327" s="210"/>
      <c r="C1327" s="211"/>
      <c r="D1327" s="201" t="s">
        <v>156</v>
      </c>
      <c r="E1327" s="212" t="s">
        <v>1</v>
      </c>
      <c r="F1327" s="213" t="s">
        <v>756</v>
      </c>
      <c r="G1327" s="211"/>
      <c r="H1327" s="214">
        <v>12.16</v>
      </c>
      <c r="I1327" s="215"/>
      <c r="J1327" s="211"/>
      <c r="K1327" s="211"/>
      <c r="L1327" s="216"/>
      <c r="M1327" s="217"/>
      <c r="N1327" s="218"/>
      <c r="O1327" s="218"/>
      <c r="P1327" s="218"/>
      <c r="Q1327" s="218"/>
      <c r="R1327" s="218"/>
      <c r="S1327" s="218"/>
      <c r="T1327" s="219"/>
      <c r="AT1327" s="220" t="s">
        <v>156</v>
      </c>
      <c r="AU1327" s="220" t="s">
        <v>89</v>
      </c>
      <c r="AV1327" s="14" t="s">
        <v>89</v>
      </c>
      <c r="AW1327" s="14" t="s">
        <v>35</v>
      </c>
      <c r="AX1327" s="14" t="s">
        <v>79</v>
      </c>
      <c r="AY1327" s="220" t="s">
        <v>147</v>
      </c>
    </row>
    <row r="1328" spans="1:65" s="15" customFormat="1">
      <c r="B1328" s="221"/>
      <c r="C1328" s="222"/>
      <c r="D1328" s="201" t="s">
        <v>156</v>
      </c>
      <c r="E1328" s="223" t="s">
        <v>1</v>
      </c>
      <c r="F1328" s="224" t="s">
        <v>166</v>
      </c>
      <c r="G1328" s="222"/>
      <c r="H1328" s="225">
        <v>19.560000000000002</v>
      </c>
      <c r="I1328" s="226"/>
      <c r="J1328" s="222"/>
      <c r="K1328" s="222"/>
      <c r="L1328" s="227"/>
      <c r="M1328" s="228"/>
      <c r="N1328" s="229"/>
      <c r="O1328" s="229"/>
      <c r="P1328" s="229"/>
      <c r="Q1328" s="229"/>
      <c r="R1328" s="229"/>
      <c r="S1328" s="229"/>
      <c r="T1328" s="230"/>
      <c r="AT1328" s="231" t="s">
        <v>156</v>
      </c>
      <c r="AU1328" s="231" t="s">
        <v>89</v>
      </c>
      <c r="AV1328" s="15" t="s">
        <v>154</v>
      </c>
      <c r="AW1328" s="15" t="s">
        <v>35</v>
      </c>
      <c r="AX1328" s="15" t="s">
        <v>87</v>
      </c>
      <c r="AY1328" s="231" t="s">
        <v>147</v>
      </c>
    </row>
    <row r="1329" spans="1:65" s="2" customFormat="1" ht="33" customHeight="1">
      <c r="A1329" s="34"/>
      <c r="B1329" s="35"/>
      <c r="C1329" s="186" t="s">
        <v>761</v>
      </c>
      <c r="D1329" s="186" t="s">
        <v>149</v>
      </c>
      <c r="E1329" s="187" t="s">
        <v>762</v>
      </c>
      <c r="F1329" s="188" t="s">
        <v>763</v>
      </c>
      <c r="G1329" s="189" t="s">
        <v>381</v>
      </c>
      <c r="H1329" s="190">
        <v>9.86</v>
      </c>
      <c r="I1329" s="191"/>
      <c r="J1329" s="192">
        <f>ROUND(I1329*H1329,2)</f>
        <v>0</v>
      </c>
      <c r="K1329" s="188" t="s">
        <v>153</v>
      </c>
      <c r="L1329" s="39"/>
      <c r="M1329" s="193" t="s">
        <v>1</v>
      </c>
      <c r="N1329" s="194" t="s">
        <v>44</v>
      </c>
      <c r="O1329" s="71"/>
      <c r="P1329" s="195">
        <f>O1329*H1329</f>
        <v>0</v>
      </c>
      <c r="Q1329" s="195">
        <v>1.7160000000000001E-3</v>
      </c>
      <c r="R1329" s="195">
        <f>Q1329*H1329</f>
        <v>1.6919759999999999E-2</v>
      </c>
      <c r="S1329" s="195">
        <v>0</v>
      </c>
      <c r="T1329" s="196">
        <f>S1329*H1329</f>
        <v>0</v>
      </c>
      <c r="U1329" s="34"/>
      <c r="V1329" s="34"/>
      <c r="W1329" s="34"/>
      <c r="X1329" s="34"/>
      <c r="Y1329" s="34"/>
      <c r="Z1329" s="34"/>
      <c r="AA1329" s="34"/>
      <c r="AB1329" s="34"/>
      <c r="AC1329" s="34"/>
      <c r="AD1329" s="34"/>
      <c r="AE1329" s="34"/>
      <c r="AR1329" s="197" t="s">
        <v>329</v>
      </c>
      <c r="AT1329" s="197" t="s">
        <v>149</v>
      </c>
      <c r="AU1329" s="197" t="s">
        <v>89</v>
      </c>
      <c r="AY1329" s="18" t="s">
        <v>147</v>
      </c>
      <c r="BE1329" s="198">
        <f>IF(N1329="základní",J1329,0)</f>
        <v>0</v>
      </c>
      <c r="BF1329" s="198">
        <f>IF(N1329="snížená",J1329,0)</f>
        <v>0</v>
      </c>
      <c r="BG1329" s="198">
        <f>IF(N1329="zákl. přenesená",J1329,0)</f>
        <v>0</v>
      </c>
      <c r="BH1329" s="198">
        <f>IF(N1329="sníž. přenesená",J1329,0)</f>
        <v>0</v>
      </c>
      <c r="BI1329" s="198">
        <f>IF(N1329="nulová",J1329,0)</f>
        <v>0</v>
      </c>
      <c r="BJ1329" s="18" t="s">
        <v>87</v>
      </c>
      <c r="BK1329" s="198">
        <f>ROUND(I1329*H1329,2)</f>
        <v>0</v>
      </c>
      <c r="BL1329" s="18" t="s">
        <v>329</v>
      </c>
      <c r="BM1329" s="197" t="s">
        <v>764</v>
      </c>
    </row>
    <row r="1330" spans="1:65" s="13" customFormat="1">
      <c r="B1330" s="199"/>
      <c r="C1330" s="200"/>
      <c r="D1330" s="201" t="s">
        <v>156</v>
      </c>
      <c r="E1330" s="202" t="s">
        <v>1</v>
      </c>
      <c r="F1330" s="203" t="s">
        <v>729</v>
      </c>
      <c r="G1330" s="200"/>
      <c r="H1330" s="202" t="s">
        <v>1</v>
      </c>
      <c r="I1330" s="204"/>
      <c r="J1330" s="200"/>
      <c r="K1330" s="200"/>
      <c r="L1330" s="205"/>
      <c r="M1330" s="206"/>
      <c r="N1330" s="207"/>
      <c r="O1330" s="207"/>
      <c r="P1330" s="207"/>
      <c r="Q1330" s="207"/>
      <c r="R1330" s="207"/>
      <c r="S1330" s="207"/>
      <c r="T1330" s="208"/>
      <c r="AT1330" s="209" t="s">
        <v>156</v>
      </c>
      <c r="AU1330" s="209" t="s">
        <v>89</v>
      </c>
      <c r="AV1330" s="13" t="s">
        <v>87</v>
      </c>
      <c r="AW1330" s="13" t="s">
        <v>35</v>
      </c>
      <c r="AX1330" s="13" t="s">
        <v>79</v>
      </c>
      <c r="AY1330" s="209" t="s">
        <v>147</v>
      </c>
    </row>
    <row r="1331" spans="1:65" s="14" customFormat="1">
      <c r="B1331" s="210"/>
      <c r="C1331" s="211"/>
      <c r="D1331" s="201" t="s">
        <v>156</v>
      </c>
      <c r="E1331" s="212" t="s">
        <v>1</v>
      </c>
      <c r="F1331" s="213" t="s">
        <v>765</v>
      </c>
      <c r="G1331" s="211"/>
      <c r="H1331" s="214">
        <v>5</v>
      </c>
      <c r="I1331" s="215"/>
      <c r="J1331" s="211"/>
      <c r="K1331" s="211"/>
      <c r="L1331" s="216"/>
      <c r="M1331" s="217"/>
      <c r="N1331" s="218"/>
      <c r="O1331" s="218"/>
      <c r="P1331" s="218"/>
      <c r="Q1331" s="218"/>
      <c r="R1331" s="218"/>
      <c r="S1331" s="218"/>
      <c r="T1331" s="219"/>
      <c r="AT1331" s="220" t="s">
        <v>156</v>
      </c>
      <c r="AU1331" s="220" t="s">
        <v>89</v>
      </c>
      <c r="AV1331" s="14" t="s">
        <v>89</v>
      </c>
      <c r="AW1331" s="14" t="s">
        <v>35</v>
      </c>
      <c r="AX1331" s="14" t="s">
        <v>79</v>
      </c>
      <c r="AY1331" s="220" t="s">
        <v>147</v>
      </c>
    </row>
    <row r="1332" spans="1:65" s="13" customFormat="1">
      <c r="B1332" s="199"/>
      <c r="C1332" s="200"/>
      <c r="D1332" s="201" t="s">
        <v>156</v>
      </c>
      <c r="E1332" s="202" t="s">
        <v>1</v>
      </c>
      <c r="F1332" s="203" t="s">
        <v>732</v>
      </c>
      <c r="G1332" s="200"/>
      <c r="H1332" s="202" t="s">
        <v>1</v>
      </c>
      <c r="I1332" s="204"/>
      <c r="J1332" s="200"/>
      <c r="K1332" s="200"/>
      <c r="L1332" s="205"/>
      <c r="M1332" s="206"/>
      <c r="N1332" s="207"/>
      <c r="O1332" s="207"/>
      <c r="P1332" s="207"/>
      <c r="Q1332" s="207"/>
      <c r="R1332" s="207"/>
      <c r="S1332" s="207"/>
      <c r="T1332" s="208"/>
      <c r="AT1332" s="209" t="s">
        <v>156</v>
      </c>
      <c r="AU1332" s="209" t="s">
        <v>89</v>
      </c>
      <c r="AV1332" s="13" t="s">
        <v>87</v>
      </c>
      <c r="AW1332" s="13" t="s">
        <v>35</v>
      </c>
      <c r="AX1332" s="13" t="s">
        <v>79</v>
      </c>
      <c r="AY1332" s="209" t="s">
        <v>147</v>
      </c>
    </row>
    <row r="1333" spans="1:65" s="14" customFormat="1">
      <c r="B1333" s="210"/>
      <c r="C1333" s="211"/>
      <c r="D1333" s="201" t="s">
        <v>156</v>
      </c>
      <c r="E1333" s="212" t="s">
        <v>1</v>
      </c>
      <c r="F1333" s="213" t="s">
        <v>766</v>
      </c>
      <c r="G1333" s="211"/>
      <c r="H1333" s="214">
        <v>4.8600000000000003</v>
      </c>
      <c r="I1333" s="215"/>
      <c r="J1333" s="211"/>
      <c r="K1333" s="211"/>
      <c r="L1333" s="216"/>
      <c r="M1333" s="217"/>
      <c r="N1333" s="218"/>
      <c r="O1333" s="218"/>
      <c r="P1333" s="218"/>
      <c r="Q1333" s="218"/>
      <c r="R1333" s="218"/>
      <c r="S1333" s="218"/>
      <c r="T1333" s="219"/>
      <c r="AT1333" s="220" t="s">
        <v>156</v>
      </c>
      <c r="AU1333" s="220" t="s">
        <v>89</v>
      </c>
      <c r="AV1333" s="14" t="s">
        <v>89</v>
      </c>
      <c r="AW1333" s="14" t="s">
        <v>35</v>
      </c>
      <c r="AX1333" s="14" t="s">
        <v>79</v>
      </c>
      <c r="AY1333" s="220" t="s">
        <v>147</v>
      </c>
    </row>
    <row r="1334" spans="1:65" s="15" customFormat="1">
      <c r="B1334" s="221"/>
      <c r="C1334" s="222"/>
      <c r="D1334" s="201" t="s">
        <v>156</v>
      </c>
      <c r="E1334" s="223" t="s">
        <v>1</v>
      </c>
      <c r="F1334" s="224" t="s">
        <v>166</v>
      </c>
      <c r="G1334" s="222"/>
      <c r="H1334" s="225">
        <v>9.86</v>
      </c>
      <c r="I1334" s="226"/>
      <c r="J1334" s="222"/>
      <c r="K1334" s="222"/>
      <c r="L1334" s="227"/>
      <c r="M1334" s="228"/>
      <c r="N1334" s="229"/>
      <c r="O1334" s="229"/>
      <c r="P1334" s="229"/>
      <c r="Q1334" s="229"/>
      <c r="R1334" s="229"/>
      <c r="S1334" s="229"/>
      <c r="T1334" s="230"/>
      <c r="AT1334" s="231" t="s">
        <v>156</v>
      </c>
      <c r="AU1334" s="231" t="s">
        <v>89</v>
      </c>
      <c r="AV1334" s="15" t="s">
        <v>154</v>
      </c>
      <c r="AW1334" s="15" t="s">
        <v>35</v>
      </c>
      <c r="AX1334" s="15" t="s">
        <v>87</v>
      </c>
      <c r="AY1334" s="231" t="s">
        <v>147</v>
      </c>
    </row>
    <row r="1335" spans="1:65" s="2" customFormat="1" ht="62.65" customHeight="1">
      <c r="A1335" s="34"/>
      <c r="B1335" s="35"/>
      <c r="C1335" s="186" t="s">
        <v>767</v>
      </c>
      <c r="D1335" s="186" t="s">
        <v>149</v>
      </c>
      <c r="E1335" s="187" t="s">
        <v>768</v>
      </c>
      <c r="F1335" s="188" t="s">
        <v>769</v>
      </c>
      <c r="G1335" s="189" t="s">
        <v>152</v>
      </c>
      <c r="H1335" s="190">
        <v>32.673000000000002</v>
      </c>
      <c r="I1335" s="191"/>
      <c r="J1335" s="192">
        <f>ROUND(I1335*H1335,2)</f>
        <v>0</v>
      </c>
      <c r="K1335" s="188" t="s">
        <v>153</v>
      </c>
      <c r="L1335" s="39"/>
      <c r="M1335" s="193" t="s">
        <v>1</v>
      </c>
      <c r="N1335" s="194" t="s">
        <v>44</v>
      </c>
      <c r="O1335" s="71"/>
      <c r="P1335" s="195">
        <f>O1335*H1335</f>
        <v>0</v>
      </c>
      <c r="Q1335" s="195">
        <v>1.4224800000000001E-4</v>
      </c>
      <c r="R1335" s="195">
        <f>Q1335*H1335</f>
        <v>4.6476689040000005E-3</v>
      </c>
      <c r="S1335" s="195">
        <v>0</v>
      </c>
      <c r="T1335" s="196">
        <f>S1335*H1335</f>
        <v>0</v>
      </c>
      <c r="U1335" s="34"/>
      <c r="V1335" s="34"/>
      <c r="W1335" s="34"/>
      <c r="X1335" s="34"/>
      <c r="Y1335" s="34"/>
      <c r="Z1335" s="34"/>
      <c r="AA1335" s="34"/>
      <c r="AB1335" s="34"/>
      <c r="AC1335" s="34"/>
      <c r="AD1335" s="34"/>
      <c r="AE1335" s="34"/>
      <c r="AR1335" s="197" t="s">
        <v>329</v>
      </c>
      <c r="AT1335" s="197" t="s">
        <v>149</v>
      </c>
      <c r="AU1335" s="197" t="s">
        <v>89</v>
      </c>
      <c r="AY1335" s="18" t="s">
        <v>147</v>
      </c>
      <c r="BE1335" s="198">
        <f>IF(N1335="základní",J1335,0)</f>
        <v>0</v>
      </c>
      <c r="BF1335" s="198">
        <f>IF(N1335="snížená",J1335,0)</f>
        <v>0</v>
      </c>
      <c r="BG1335" s="198">
        <f>IF(N1335="zákl. přenesená",J1335,0)</f>
        <v>0</v>
      </c>
      <c r="BH1335" s="198">
        <f>IF(N1335="sníž. přenesená",J1335,0)</f>
        <v>0</v>
      </c>
      <c r="BI1335" s="198">
        <f>IF(N1335="nulová",J1335,0)</f>
        <v>0</v>
      </c>
      <c r="BJ1335" s="18" t="s">
        <v>87</v>
      </c>
      <c r="BK1335" s="198">
        <f>ROUND(I1335*H1335,2)</f>
        <v>0</v>
      </c>
      <c r="BL1335" s="18" t="s">
        <v>329</v>
      </c>
      <c r="BM1335" s="197" t="s">
        <v>770</v>
      </c>
    </row>
    <row r="1336" spans="1:65" s="13" customFormat="1">
      <c r="B1336" s="199"/>
      <c r="C1336" s="200"/>
      <c r="D1336" s="201" t="s">
        <v>156</v>
      </c>
      <c r="E1336" s="202" t="s">
        <v>1</v>
      </c>
      <c r="F1336" s="203" t="s">
        <v>729</v>
      </c>
      <c r="G1336" s="200"/>
      <c r="H1336" s="202" t="s">
        <v>1</v>
      </c>
      <c r="I1336" s="204"/>
      <c r="J1336" s="200"/>
      <c r="K1336" s="200"/>
      <c r="L1336" s="205"/>
      <c r="M1336" s="206"/>
      <c r="N1336" s="207"/>
      <c r="O1336" s="207"/>
      <c r="P1336" s="207"/>
      <c r="Q1336" s="207"/>
      <c r="R1336" s="207"/>
      <c r="S1336" s="207"/>
      <c r="T1336" s="208"/>
      <c r="AT1336" s="209" t="s">
        <v>156</v>
      </c>
      <c r="AU1336" s="209" t="s">
        <v>89</v>
      </c>
      <c r="AV1336" s="13" t="s">
        <v>87</v>
      </c>
      <c r="AW1336" s="13" t="s">
        <v>35</v>
      </c>
      <c r="AX1336" s="13" t="s">
        <v>79</v>
      </c>
      <c r="AY1336" s="209" t="s">
        <v>147</v>
      </c>
    </row>
    <row r="1337" spans="1:65" s="14" customFormat="1">
      <c r="B1337" s="210"/>
      <c r="C1337" s="211"/>
      <c r="D1337" s="201" t="s">
        <v>156</v>
      </c>
      <c r="E1337" s="212" t="s">
        <v>1</v>
      </c>
      <c r="F1337" s="213" t="s">
        <v>730</v>
      </c>
      <c r="G1337" s="211"/>
      <c r="H1337" s="214">
        <v>12</v>
      </c>
      <c r="I1337" s="215"/>
      <c r="J1337" s="211"/>
      <c r="K1337" s="211"/>
      <c r="L1337" s="216"/>
      <c r="M1337" s="217"/>
      <c r="N1337" s="218"/>
      <c r="O1337" s="218"/>
      <c r="P1337" s="218"/>
      <c r="Q1337" s="218"/>
      <c r="R1337" s="218"/>
      <c r="S1337" s="218"/>
      <c r="T1337" s="219"/>
      <c r="AT1337" s="220" t="s">
        <v>156</v>
      </c>
      <c r="AU1337" s="220" t="s">
        <v>89</v>
      </c>
      <c r="AV1337" s="14" t="s">
        <v>89</v>
      </c>
      <c r="AW1337" s="14" t="s">
        <v>35</v>
      </c>
      <c r="AX1337" s="14" t="s">
        <v>79</v>
      </c>
      <c r="AY1337" s="220" t="s">
        <v>147</v>
      </c>
    </row>
    <row r="1338" spans="1:65" s="14" customFormat="1">
      <c r="B1338" s="210"/>
      <c r="C1338" s="211"/>
      <c r="D1338" s="201" t="s">
        <v>156</v>
      </c>
      <c r="E1338" s="212" t="s">
        <v>1</v>
      </c>
      <c r="F1338" s="213" t="s">
        <v>771</v>
      </c>
      <c r="G1338" s="211"/>
      <c r="H1338" s="214">
        <v>1.1100000000000001</v>
      </c>
      <c r="I1338" s="215"/>
      <c r="J1338" s="211"/>
      <c r="K1338" s="211"/>
      <c r="L1338" s="216"/>
      <c r="M1338" s="217"/>
      <c r="N1338" s="218"/>
      <c r="O1338" s="218"/>
      <c r="P1338" s="218"/>
      <c r="Q1338" s="218"/>
      <c r="R1338" s="218"/>
      <c r="S1338" s="218"/>
      <c r="T1338" s="219"/>
      <c r="AT1338" s="220" t="s">
        <v>156</v>
      </c>
      <c r="AU1338" s="220" t="s">
        <v>89</v>
      </c>
      <c r="AV1338" s="14" t="s">
        <v>89</v>
      </c>
      <c r="AW1338" s="14" t="s">
        <v>35</v>
      </c>
      <c r="AX1338" s="14" t="s">
        <v>79</v>
      </c>
      <c r="AY1338" s="220" t="s">
        <v>147</v>
      </c>
    </row>
    <row r="1339" spans="1:65" s="13" customFormat="1">
      <c r="B1339" s="199"/>
      <c r="C1339" s="200"/>
      <c r="D1339" s="201" t="s">
        <v>156</v>
      </c>
      <c r="E1339" s="202" t="s">
        <v>1</v>
      </c>
      <c r="F1339" s="203" t="s">
        <v>732</v>
      </c>
      <c r="G1339" s="200"/>
      <c r="H1339" s="202" t="s">
        <v>1</v>
      </c>
      <c r="I1339" s="204"/>
      <c r="J1339" s="200"/>
      <c r="K1339" s="200"/>
      <c r="L1339" s="205"/>
      <c r="M1339" s="206"/>
      <c r="N1339" s="207"/>
      <c r="O1339" s="207"/>
      <c r="P1339" s="207"/>
      <c r="Q1339" s="207"/>
      <c r="R1339" s="207"/>
      <c r="S1339" s="207"/>
      <c r="T1339" s="208"/>
      <c r="AT1339" s="209" t="s">
        <v>156</v>
      </c>
      <c r="AU1339" s="209" t="s">
        <v>89</v>
      </c>
      <c r="AV1339" s="13" t="s">
        <v>87</v>
      </c>
      <c r="AW1339" s="13" t="s">
        <v>35</v>
      </c>
      <c r="AX1339" s="13" t="s">
        <v>79</v>
      </c>
      <c r="AY1339" s="209" t="s">
        <v>147</v>
      </c>
    </row>
    <row r="1340" spans="1:65" s="14" customFormat="1">
      <c r="B1340" s="210"/>
      <c r="C1340" s="211"/>
      <c r="D1340" s="201" t="s">
        <v>156</v>
      </c>
      <c r="E1340" s="212" t="s">
        <v>1</v>
      </c>
      <c r="F1340" s="213" t="s">
        <v>733</v>
      </c>
      <c r="G1340" s="211"/>
      <c r="H1340" s="214">
        <v>17.739000000000001</v>
      </c>
      <c r="I1340" s="215"/>
      <c r="J1340" s="211"/>
      <c r="K1340" s="211"/>
      <c r="L1340" s="216"/>
      <c r="M1340" s="217"/>
      <c r="N1340" s="218"/>
      <c r="O1340" s="218"/>
      <c r="P1340" s="218"/>
      <c r="Q1340" s="218"/>
      <c r="R1340" s="218"/>
      <c r="S1340" s="218"/>
      <c r="T1340" s="219"/>
      <c r="AT1340" s="220" t="s">
        <v>156</v>
      </c>
      <c r="AU1340" s="220" t="s">
        <v>89</v>
      </c>
      <c r="AV1340" s="14" t="s">
        <v>89</v>
      </c>
      <c r="AW1340" s="14" t="s">
        <v>35</v>
      </c>
      <c r="AX1340" s="14" t="s">
        <v>79</v>
      </c>
      <c r="AY1340" s="220" t="s">
        <v>147</v>
      </c>
    </row>
    <row r="1341" spans="1:65" s="14" customFormat="1">
      <c r="B1341" s="210"/>
      <c r="C1341" s="211"/>
      <c r="D1341" s="201" t="s">
        <v>156</v>
      </c>
      <c r="E1341" s="212" t="s">
        <v>1</v>
      </c>
      <c r="F1341" s="213" t="s">
        <v>772</v>
      </c>
      <c r="G1341" s="211"/>
      <c r="H1341" s="214">
        <v>1.8240000000000001</v>
      </c>
      <c r="I1341" s="215"/>
      <c r="J1341" s="211"/>
      <c r="K1341" s="211"/>
      <c r="L1341" s="216"/>
      <c r="M1341" s="217"/>
      <c r="N1341" s="218"/>
      <c r="O1341" s="218"/>
      <c r="P1341" s="218"/>
      <c r="Q1341" s="218"/>
      <c r="R1341" s="218"/>
      <c r="S1341" s="218"/>
      <c r="T1341" s="219"/>
      <c r="AT1341" s="220" t="s">
        <v>156</v>
      </c>
      <c r="AU1341" s="220" t="s">
        <v>89</v>
      </c>
      <c r="AV1341" s="14" t="s">
        <v>89</v>
      </c>
      <c r="AW1341" s="14" t="s">
        <v>35</v>
      </c>
      <c r="AX1341" s="14" t="s">
        <v>79</v>
      </c>
      <c r="AY1341" s="220" t="s">
        <v>147</v>
      </c>
    </row>
    <row r="1342" spans="1:65" s="15" customFormat="1">
      <c r="B1342" s="221"/>
      <c r="C1342" s="222"/>
      <c r="D1342" s="201" t="s">
        <v>156</v>
      </c>
      <c r="E1342" s="223" t="s">
        <v>1</v>
      </c>
      <c r="F1342" s="224" t="s">
        <v>166</v>
      </c>
      <c r="G1342" s="222"/>
      <c r="H1342" s="225">
        <v>32.673000000000002</v>
      </c>
      <c r="I1342" s="226"/>
      <c r="J1342" s="222"/>
      <c r="K1342" s="222"/>
      <c r="L1342" s="227"/>
      <c r="M1342" s="228"/>
      <c r="N1342" s="229"/>
      <c r="O1342" s="229"/>
      <c r="P1342" s="229"/>
      <c r="Q1342" s="229"/>
      <c r="R1342" s="229"/>
      <c r="S1342" s="229"/>
      <c r="T1342" s="230"/>
      <c r="AT1342" s="231" t="s">
        <v>156</v>
      </c>
      <c r="AU1342" s="231" t="s">
        <v>89</v>
      </c>
      <c r="AV1342" s="15" t="s">
        <v>154</v>
      </c>
      <c r="AW1342" s="15" t="s">
        <v>35</v>
      </c>
      <c r="AX1342" s="15" t="s">
        <v>87</v>
      </c>
      <c r="AY1342" s="231" t="s">
        <v>147</v>
      </c>
    </row>
    <row r="1343" spans="1:65" s="2" customFormat="1" ht="24.2" customHeight="1">
      <c r="A1343" s="34"/>
      <c r="B1343" s="35"/>
      <c r="C1343" s="243" t="s">
        <v>773</v>
      </c>
      <c r="D1343" s="243" t="s">
        <v>324</v>
      </c>
      <c r="E1343" s="244" t="s">
        <v>774</v>
      </c>
      <c r="F1343" s="245" t="s">
        <v>775</v>
      </c>
      <c r="G1343" s="246" t="s">
        <v>152</v>
      </c>
      <c r="H1343" s="247">
        <v>38.08</v>
      </c>
      <c r="I1343" s="248"/>
      <c r="J1343" s="249">
        <f>ROUND(I1343*H1343,2)</f>
        <v>0</v>
      </c>
      <c r="K1343" s="245" t="s">
        <v>153</v>
      </c>
      <c r="L1343" s="250"/>
      <c r="M1343" s="251" t="s">
        <v>1</v>
      </c>
      <c r="N1343" s="252" t="s">
        <v>44</v>
      </c>
      <c r="O1343" s="71"/>
      <c r="P1343" s="195">
        <f>O1343*H1343</f>
        <v>0</v>
      </c>
      <c r="Q1343" s="195">
        <v>1.9E-3</v>
      </c>
      <c r="R1343" s="195">
        <f>Q1343*H1343</f>
        <v>7.2352E-2</v>
      </c>
      <c r="S1343" s="195">
        <v>0</v>
      </c>
      <c r="T1343" s="196">
        <f>S1343*H1343</f>
        <v>0</v>
      </c>
      <c r="U1343" s="34"/>
      <c r="V1343" s="34"/>
      <c r="W1343" s="34"/>
      <c r="X1343" s="34"/>
      <c r="Y1343" s="34"/>
      <c r="Z1343" s="34"/>
      <c r="AA1343" s="34"/>
      <c r="AB1343" s="34"/>
      <c r="AC1343" s="34"/>
      <c r="AD1343" s="34"/>
      <c r="AE1343" s="34"/>
      <c r="AR1343" s="197" t="s">
        <v>450</v>
      </c>
      <c r="AT1343" s="197" t="s">
        <v>324</v>
      </c>
      <c r="AU1343" s="197" t="s">
        <v>89</v>
      </c>
      <c r="AY1343" s="18" t="s">
        <v>147</v>
      </c>
      <c r="BE1343" s="198">
        <f>IF(N1343="základní",J1343,0)</f>
        <v>0</v>
      </c>
      <c r="BF1343" s="198">
        <f>IF(N1343="snížená",J1343,0)</f>
        <v>0</v>
      </c>
      <c r="BG1343" s="198">
        <f>IF(N1343="zákl. přenesená",J1343,0)</f>
        <v>0</v>
      </c>
      <c r="BH1343" s="198">
        <f>IF(N1343="sníž. přenesená",J1343,0)</f>
        <v>0</v>
      </c>
      <c r="BI1343" s="198">
        <f>IF(N1343="nulová",J1343,0)</f>
        <v>0</v>
      </c>
      <c r="BJ1343" s="18" t="s">
        <v>87</v>
      </c>
      <c r="BK1343" s="198">
        <f>ROUND(I1343*H1343,2)</f>
        <v>0</v>
      </c>
      <c r="BL1343" s="18" t="s">
        <v>329</v>
      </c>
      <c r="BM1343" s="197" t="s">
        <v>776</v>
      </c>
    </row>
    <row r="1344" spans="1:65" s="14" customFormat="1">
      <c r="B1344" s="210"/>
      <c r="C1344" s="211"/>
      <c r="D1344" s="201" t="s">
        <v>156</v>
      </c>
      <c r="E1344" s="211"/>
      <c r="F1344" s="213" t="s">
        <v>777</v>
      </c>
      <c r="G1344" s="211"/>
      <c r="H1344" s="214">
        <v>38.08</v>
      </c>
      <c r="I1344" s="215"/>
      <c r="J1344" s="211"/>
      <c r="K1344" s="211"/>
      <c r="L1344" s="216"/>
      <c r="M1344" s="217"/>
      <c r="N1344" s="218"/>
      <c r="O1344" s="218"/>
      <c r="P1344" s="218"/>
      <c r="Q1344" s="218"/>
      <c r="R1344" s="218"/>
      <c r="S1344" s="218"/>
      <c r="T1344" s="219"/>
      <c r="AT1344" s="220" t="s">
        <v>156</v>
      </c>
      <c r="AU1344" s="220" t="s">
        <v>89</v>
      </c>
      <c r="AV1344" s="14" t="s">
        <v>89</v>
      </c>
      <c r="AW1344" s="14" t="s">
        <v>4</v>
      </c>
      <c r="AX1344" s="14" t="s">
        <v>87</v>
      </c>
      <c r="AY1344" s="220" t="s">
        <v>147</v>
      </c>
    </row>
    <row r="1345" spans="1:65" s="2" customFormat="1" ht="24.2" customHeight="1">
      <c r="A1345" s="34"/>
      <c r="B1345" s="35"/>
      <c r="C1345" s="186" t="s">
        <v>778</v>
      </c>
      <c r="D1345" s="186" t="s">
        <v>149</v>
      </c>
      <c r="E1345" s="187" t="s">
        <v>779</v>
      </c>
      <c r="F1345" s="188" t="s">
        <v>780</v>
      </c>
      <c r="G1345" s="189" t="s">
        <v>152</v>
      </c>
      <c r="H1345" s="190">
        <v>29.739000000000001</v>
      </c>
      <c r="I1345" s="191"/>
      <c r="J1345" s="192">
        <f>ROUND(I1345*H1345,2)</f>
        <v>0</v>
      </c>
      <c r="K1345" s="188" t="s">
        <v>153</v>
      </c>
      <c r="L1345" s="39"/>
      <c r="M1345" s="193" t="s">
        <v>1</v>
      </c>
      <c r="N1345" s="194" t="s">
        <v>44</v>
      </c>
      <c r="O1345" s="71"/>
      <c r="P1345" s="195">
        <f>O1345*H1345</f>
        <v>0</v>
      </c>
      <c r="Q1345" s="195">
        <v>1.2650000000000001E-4</v>
      </c>
      <c r="R1345" s="195">
        <f>Q1345*H1345</f>
        <v>3.7619835000000006E-3</v>
      </c>
      <c r="S1345" s="195">
        <v>0</v>
      </c>
      <c r="T1345" s="196">
        <f>S1345*H1345</f>
        <v>0</v>
      </c>
      <c r="U1345" s="34"/>
      <c r="V1345" s="34"/>
      <c r="W1345" s="34"/>
      <c r="X1345" s="34"/>
      <c r="Y1345" s="34"/>
      <c r="Z1345" s="34"/>
      <c r="AA1345" s="34"/>
      <c r="AB1345" s="34"/>
      <c r="AC1345" s="34"/>
      <c r="AD1345" s="34"/>
      <c r="AE1345" s="34"/>
      <c r="AR1345" s="197" t="s">
        <v>329</v>
      </c>
      <c r="AT1345" s="197" t="s">
        <v>149</v>
      </c>
      <c r="AU1345" s="197" t="s">
        <v>89</v>
      </c>
      <c r="AY1345" s="18" t="s">
        <v>147</v>
      </c>
      <c r="BE1345" s="198">
        <f>IF(N1345="základní",J1345,0)</f>
        <v>0</v>
      </c>
      <c r="BF1345" s="198">
        <f>IF(N1345="snížená",J1345,0)</f>
        <v>0</v>
      </c>
      <c r="BG1345" s="198">
        <f>IF(N1345="zákl. přenesená",J1345,0)</f>
        <v>0</v>
      </c>
      <c r="BH1345" s="198">
        <f>IF(N1345="sníž. přenesená",J1345,0)</f>
        <v>0</v>
      </c>
      <c r="BI1345" s="198">
        <f>IF(N1345="nulová",J1345,0)</f>
        <v>0</v>
      </c>
      <c r="BJ1345" s="18" t="s">
        <v>87</v>
      </c>
      <c r="BK1345" s="198">
        <f>ROUND(I1345*H1345,2)</f>
        <v>0</v>
      </c>
      <c r="BL1345" s="18" t="s">
        <v>329</v>
      </c>
      <c r="BM1345" s="197" t="s">
        <v>781</v>
      </c>
    </row>
    <row r="1346" spans="1:65" s="13" customFormat="1">
      <c r="B1346" s="199"/>
      <c r="C1346" s="200"/>
      <c r="D1346" s="201" t="s">
        <v>156</v>
      </c>
      <c r="E1346" s="202" t="s">
        <v>1</v>
      </c>
      <c r="F1346" s="203" t="s">
        <v>729</v>
      </c>
      <c r="G1346" s="200"/>
      <c r="H1346" s="202" t="s">
        <v>1</v>
      </c>
      <c r="I1346" s="204"/>
      <c r="J1346" s="200"/>
      <c r="K1346" s="200"/>
      <c r="L1346" s="205"/>
      <c r="M1346" s="206"/>
      <c r="N1346" s="207"/>
      <c r="O1346" s="207"/>
      <c r="P1346" s="207"/>
      <c r="Q1346" s="207"/>
      <c r="R1346" s="207"/>
      <c r="S1346" s="207"/>
      <c r="T1346" s="208"/>
      <c r="AT1346" s="209" t="s">
        <v>156</v>
      </c>
      <c r="AU1346" s="209" t="s">
        <v>89</v>
      </c>
      <c r="AV1346" s="13" t="s">
        <v>87</v>
      </c>
      <c r="AW1346" s="13" t="s">
        <v>35</v>
      </c>
      <c r="AX1346" s="13" t="s">
        <v>79</v>
      </c>
      <c r="AY1346" s="209" t="s">
        <v>147</v>
      </c>
    </row>
    <row r="1347" spans="1:65" s="14" customFormat="1">
      <c r="B1347" s="210"/>
      <c r="C1347" s="211"/>
      <c r="D1347" s="201" t="s">
        <v>156</v>
      </c>
      <c r="E1347" s="212" t="s">
        <v>1</v>
      </c>
      <c r="F1347" s="213" t="s">
        <v>730</v>
      </c>
      <c r="G1347" s="211"/>
      <c r="H1347" s="214">
        <v>12</v>
      </c>
      <c r="I1347" s="215"/>
      <c r="J1347" s="211"/>
      <c r="K1347" s="211"/>
      <c r="L1347" s="216"/>
      <c r="M1347" s="217"/>
      <c r="N1347" s="218"/>
      <c r="O1347" s="218"/>
      <c r="P1347" s="218"/>
      <c r="Q1347" s="218"/>
      <c r="R1347" s="218"/>
      <c r="S1347" s="218"/>
      <c r="T1347" s="219"/>
      <c r="AT1347" s="220" t="s">
        <v>156</v>
      </c>
      <c r="AU1347" s="220" t="s">
        <v>89</v>
      </c>
      <c r="AV1347" s="14" t="s">
        <v>89</v>
      </c>
      <c r="AW1347" s="14" t="s">
        <v>35</v>
      </c>
      <c r="AX1347" s="14" t="s">
        <v>79</v>
      </c>
      <c r="AY1347" s="220" t="s">
        <v>147</v>
      </c>
    </row>
    <row r="1348" spans="1:65" s="13" customFormat="1">
      <c r="B1348" s="199"/>
      <c r="C1348" s="200"/>
      <c r="D1348" s="201" t="s">
        <v>156</v>
      </c>
      <c r="E1348" s="202" t="s">
        <v>1</v>
      </c>
      <c r="F1348" s="203" t="s">
        <v>732</v>
      </c>
      <c r="G1348" s="200"/>
      <c r="H1348" s="202" t="s">
        <v>1</v>
      </c>
      <c r="I1348" s="204"/>
      <c r="J1348" s="200"/>
      <c r="K1348" s="200"/>
      <c r="L1348" s="205"/>
      <c r="M1348" s="206"/>
      <c r="N1348" s="207"/>
      <c r="O1348" s="207"/>
      <c r="P1348" s="207"/>
      <c r="Q1348" s="207"/>
      <c r="R1348" s="207"/>
      <c r="S1348" s="207"/>
      <c r="T1348" s="208"/>
      <c r="AT1348" s="209" t="s">
        <v>156</v>
      </c>
      <c r="AU1348" s="209" t="s">
        <v>89</v>
      </c>
      <c r="AV1348" s="13" t="s">
        <v>87</v>
      </c>
      <c r="AW1348" s="13" t="s">
        <v>35</v>
      </c>
      <c r="AX1348" s="13" t="s">
        <v>79</v>
      </c>
      <c r="AY1348" s="209" t="s">
        <v>147</v>
      </c>
    </row>
    <row r="1349" spans="1:65" s="14" customFormat="1">
      <c r="B1349" s="210"/>
      <c r="C1349" s="211"/>
      <c r="D1349" s="201" t="s">
        <v>156</v>
      </c>
      <c r="E1349" s="212" t="s">
        <v>1</v>
      </c>
      <c r="F1349" s="213" t="s">
        <v>733</v>
      </c>
      <c r="G1349" s="211"/>
      <c r="H1349" s="214">
        <v>17.739000000000001</v>
      </c>
      <c r="I1349" s="215"/>
      <c r="J1349" s="211"/>
      <c r="K1349" s="211"/>
      <c r="L1349" s="216"/>
      <c r="M1349" s="217"/>
      <c r="N1349" s="218"/>
      <c r="O1349" s="218"/>
      <c r="P1349" s="218"/>
      <c r="Q1349" s="218"/>
      <c r="R1349" s="218"/>
      <c r="S1349" s="218"/>
      <c r="T1349" s="219"/>
      <c r="AT1349" s="220" t="s">
        <v>156</v>
      </c>
      <c r="AU1349" s="220" t="s">
        <v>89</v>
      </c>
      <c r="AV1349" s="14" t="s">
        <v>89</v>
      </c>
      <c r="AW1349" s="14" t="s">
        <v>35</v>
      </c>
      <c r="AX1349" s="14" t="s">
        <v>79</v>
      </c>
      <c r="AY1349" s="220" t="s">
        <v>147</v>
      </c>
    </row>
    <row r="1350" spans="1:65" s="15" customFormat="1">
      <c r="B1350" s="221"/>
      <c r="C1350" s="222"/>
      <c r="D1350" s="201" t="s">
        <v>156</v>
      </c>
      <c r="E1350" s="223" t="s">
        <v>1</v>
      </c>
      <c r="F1350" s="224" t="s">
        <v>166</v>
      </c>
      <c r="G1350" s="222"/>
      <c r="H1350" s="225">
        <v>29.739000000000001</v>
      </c>
      <c r="I1350" s="226"/>
      <c r="J1350" s="222"/>
      <c r="K1350" s="222"/>
      <c r="L1350" s="227"/>
      <c r="M1350" s="228"/>
      <c r="N1350" s="229"/>
      <c r="O1350" s="229"/>
      <c r="P1350" s="229"/>
      <c r="Q1350" s="229"/>
      <c r="R1350" s="229"/>
      <c r="S1350" s="229"/>
      <c r="T1350" s="230"/>
      <c r="AT1350" s="231" t="s">
        <v>156</v>
      </c>
      <c r="AU1350" s="231" t="s">
        <v>89</v>
      </c>
      <c r="AV1350" s="15" t="s">
        <v>154</v>
      </c>
      <c r="AW1350" s="15" t="s">
        <v>35</v>
      </c>
      <c r="AX1350" s="15" t="s">
        <v>87</v>
      </c>
      <c r="AY1350" s="231" t="s">
        <v>147</v>
      </c>
    </row>
    <row r="1351" spans="1:65" s="2" customFormat="1" ht="49.15" customHeight="1">
      <c r="A1351" s="34"/>
      <c r="B1351" s="35"/>
      <c r="C1351" s="186" t="s">
        <v>782</v>
      </c>
      <c r="D1351" s="186" t="s">
        <v>149</v>
      </c>
      <c r="E1351" s="187" t="s">
        <v>783</v>
      </c>
      <c r="F1351" s="188" t="s">
        <v>784</v>
      </c>
      <c r="G1351" s="189" t="s">
        <v>681</v>
      </c>
      <c r="H1351" s="190">
        <v>0.35899999999999999</v>
      </c>
      <c r="I1351" s="191"/>
      <c r="J1351" s="192">
        <f>ROUND(I1351*H1351,2)</f>
        <v>0</v>
      </c>
      <c r="K1351" s="188" t="s">
        <v>153</v>
      </c>
      <c r="L1351" s="39"/>
      <c r="M1351" s="193" t="s">
        <v>1</v>
      </c>
      <c r="N1351" s="194" t="s">
        <v>44</v>
      </c>
      <c r="O1351" s="71"/>
      <c r="P1351" s="195">
        <f>O1351*H1351</f>
        <v>0</v>
      </c>
      <c r="Q1351" s="195">
        <v>0</v>
      </c>
      <c r="R1351" s="195">
        <f>Q1351*H1351</f>
        <v>0</v>
      </c>
      <c r="S1351" s="195">
        <v>0</v>
      </c>
      <c r="T1351" s="196">
        <f>S1351*H1351</f>
        <v>0</v>
      </c>
      <c r="U1351" s="34"/>
      <c r="V1351" s="34"/>
      <c r="W1351" s="34"/>
      <c r="X1351" s="34"/>
      <c r="Y1351" s="34"/>
      <c r="Z1351" s="34"/>
      <c r="AA1351" s="34"/>
      <c r="AB1351" s="34"/>
      <c r="AC1351" s="34"/>
      <c r="AD1351" s="34"/>
      <c r="AE1351" s="34"/>
      <c r="AR1351" s="197" t="s">
        <v>329</v>
      </c>
      <c r="AT1351" s="197" t="s">
        <v>149</v>
      </c>
      <c r="AU1351" s="197" t="s">
        <v>89</v>
      </c>
      <c r="AY1351" s="18" t="s">
        <v>147</v>
      </c>
      <c r="BE1351" s="198">
        <f>IF(N1351="základní",J1351,0)</f>
        <v>0</v>
      </c>
      <c r="BF1351" s="198">
        <f>IF(N1351="snížená",J1351,0)</f>
        <v>0</v>
      </c>
      <c r="BG1351" s="198">
        <f>IF(N1351="zákl. přenesená",J1351,0)</f>
        <v>0</v>
      </c>
      <c r="BH1351" s="198">
        <f>IF(N1351="sníž. přenesená",J1351,0)</f>
        <v>0</v>
      </c>
      <c r="BI1351" s="198">
        <f>IF(N1351="nulová",J1351,0)</f>
        <v>0</v>
      </c>
      <c r="BJ1351" s="18" t="s">
        <v>87</v>
      </c>
      <c r="BK1351" s="198">
        <f>ROUND(I1351*H1351,2)</f>
        <v>0</v>
      </c>
      <c r="BL1351" s="18" t="s">
        <v>329</v>
      </c>
      <c r="BM1351" s="197" t="s">
        <v>785</v>
      </c>
    </row>
    <row r="1352" spans="1:65" s="12" customFormat="1" ht="22.9" customHeight="1">
      <c r="B1352" s="170"/>
      <c r="C1352" s="171"/>
      <c r="D1352" s="172" t="s">
        <v>78</v>
      </c>
      <c r="E1352" s="184" t="s">
        <v>786</v>
      </c>
      <c r="F1352" s="184" t="s">
        <v>787</v>
      </c>
      <c r="G1352" s="171"/>
      <c r="H1352" s="171"/>
      <c r="I1352" s="174"/>
      <c r="J1352" s="185">
        <f>BK1352</f>
        <v>0</v>
      </c>
      <c r="K1352" s="171"/>
      <c r="L1352" s="176"/>
      <c r="M1352" s="177"/>
      <c r="N1352" s="178"/>
      <c r="O1352" s="178"/>
      <c r="P1352" s="179">
        <f>SUM(P1353:P1395)</f>
        <v>0</v>
      </c>
      <c r="Q1352" s="178"/>
      <c r="R1352" s="179">
        <f>SUM(R1353:R1395)</f>
        <v>2.4540907177999998</v>
      </c>
      <c r="S1352" s="178"/>
      <c r="T1352" s="180">
        <f>SUM(T1353:T1395)</f>
        <v>0</v>
      </c>
      <c r="AR1352" s="181" t="s">
        <v>89</v>
      </c>
      <c r="AT1352" s="182" t="s">
        <v>78</v>
      </c>
      <c r="AU1352" s="182" t="s">
        <v>87</v>
      </c>
      <c r="AY1352" s="181" t="s">
        <v>147</v>
      </c>
      <c r="BK1352" s="183">
        <f>SUM(BK1353:BK1395)</f>
        <v>0</v>
      </c>
    </row>
    <row r="1353" spans="1:65" s="2" customFormat="1" ht="44.25" customHeight="1">
      <c r="A1353" s="34"/>
      <c r="B1353" s="35"/>
      <c r="C1353" s="186" t="s">
        <v>788</v>
      </c>
      <c r="D1353" s="186" t="s">
        <v>149</v>
      </c>
      <c r="E1353" s="187" t="s">
        <v>789</v>
      </c>
      <c r="F1353" s="188" t="s">
        <v>790</v>
      </c>
      <c r="G1353" s="189" t="s">
        <v>152</v>
      </c>
      <c r="H1353" s="190">
        <v>1.5</v>
      </c>
      <c r="I1353" s="191"/>
      <c r="J1353" s="192">
        <f>ROUND(I1353*H1353,2)</f>
        <v>0</v>
      </c>
      <c r="K1353" s="188" t="s">
        <v>153</v>
      </c>
      <c r="L1353" s="39"/>
      <c r="M1353" s="193" t="s">
        <v>1</v>
      </c>
      <c r="N1353" s="194" t="s">
        <v>44</v>
      </c>
      <c r="O1353" s="71"/>
      <c r="P1353" s="195">
        <f>O1353*H1353</f>
        <v>0</v>
      </c>
      <c r="Q1353" s="195">
        <v>0</v>
      </c>
      <c r="R1353" s="195">
        <f>Q1353*H1353</f>
        <v>0</v>
      </c>
      <c r="S1353" s="195">
        <v>0</v>
      </c>
      <c r="T1353" s="196">
        <f>S1353*H1353</f>
        <v>0</v>
      </c>
      <c r="U1353" s="34"/>
      <c r="V1353" s="34"/>
      <c r="W1353" s="34"/>
      <c r="X1353" s="34"/>
      <c r="Y1353" s="34"/>
      <c r="Z1353" s="34"/>
      <c r="AA1353" s="34"/>
      <c r="AB1353" s="34"/>
      <c r="AC1353" s="34"/>
      <c r="AD1353" s="34"/>
      <c r="AE1353" s="34"/>
      <c r="AR1353" s="197" t="s">
        <v>329</v>
      </c>
      <c r="AT1353" s="197" t="s">
        <v>149</v>
      </c>
      <c r="AU1353" s="197" t="s">
        <v>89</v>
      </c>
      <c r="AY1353" s="18" t="s">
        <v>147</v>
      </c>
      <c r="BE1353" s="198">
        <f>IF(N1353="základní",J1353,0)</f>
        <v>0</v>
      </c>
      <c r="BF1353" s="198">
        <f>IF(N1353="snížená",J1353,0)</f>
        <v>0</v>
      </c>
      <c r="BG1353" s="198">
        <f>IF(N1353="zákl. přenesená",J1353,0)</f>
        <v>0</v>
      </c>
      <c r="BH1353" s="198">
        <f>IF(N1353="sníž. přenesená",J1353,0)</f>
        <v>0</v>
      </c>
      <c r="BI1353" s="198">
        <f>IF(N1353="nulová",J1353,0)</f>
        <v>0</v>
      </c>
      <c r="BJ1353" s="18" t="s">
        <v>87</v>
      </c>
      <c r="BK1353" s="198">
        <f>ROUND(I1353*H1353,2)</f>
        <v>0</v>
      </c>
      <c r="BL1353" s="18" t="s">
        <v>329</v>
      </c>
      <c r="BM1353" s="197" t="s">
        <v>791</v>
      </c>
    </row>
    <row r="1354" spans="1:65" s="13" customFormat="1">
      <c r="B1354" s="199"/>
      <c r="C1354" s="200"/>
      <c r="D1354" s="201" t="s">
        <v>156</v>
      </c>
      <c r="E1354" s="202" t="s">
        <v>1</v>
      </c>
      <c r="F1354" s="203" t="s">
        <v>792</v>
      </c>
      <c r="G1354" s="200"/>
      <c r="H1354" s="202" t="s">
        <v>1</v>
      </c>
      <c r="I1354" s="204"/>
      <c r="J1354" s="200"/>
      <c r="K1354" s="200"/>
      <c r="L1354" s="205"/>
      <c r="M1354" s="206"/>
      <c r="N1354" s="207"/>
      <c r="O1354" s="207"/>
      <c r="P1354" s="207"/>
      <c r="Q1354" s="207"/>
      <c r="R1354" s="207"/>
      <c r="S1354" s="207"/>
      <c r="T1354" s="208"/>
      <c r="AT1354" s="209" t="s">
        <v>156</v>
      </c>
      <c r="AU1354" s="209" t="s">
        <v>89</v>
      </c>
      <c r="AV1354" s="13" t="s">
        <v>87</v>
      </c>
      <c r="AW1354" s="13" t="s">
        <v>35</v>
      </c>
      <c r="AX1354" s="13" t="s">
        <v>79</v>
      </c>
      <c r="AY1354" s="209" t="s">
        <v>147</v>
      </c>
    </row>
    <row r="1355" spans="1:65" s="14" customFormat="1">
      <c r="B1355" s="210"/>
      <c r="C1355" s="211"/>
      <c r="D1355" s="201" t="s">
        <v>156</v>
      </c>
      <c r="E1355" s="212" t="s">
        <v>1</v>
      </c>
      <c r="F1355" s="213" t="s">
        <v>793</v>
      </c>
      <c r="G1355" s="211"/>
      <c r="H1355" s="214">
        <v>1.5</v>
      </c>
      <c r="I1355" s="215"/>
      <c r="J1355" s="211"/>
      <c r="K1355" s="211"/>
      <c r="L1355" s="216"/>
      <c r="M1355" s="217"/>
      <c r="N1355" s="218"/>
      <c r="O1355" s="218"/>
      <c r="P1355" s="218"/>
      <c r="Q1355" s="218"/>
      <c r="R1355" s="218"/>
      <c r="S1355" s="218"/>
      <c r="T1355" s="219"/>
      <c r="AT1355" s="220" t="s">
        <v>156</v>
      </c>
      <c r="AU1355" s="220" t="s">
        <v>89</v>
      </c>
      <c r="AV1355" s="14" t="s">
        <v>89</v>
      </c>
      <c r="AW1355" s="14" t="s">
        <v>35</v>
      </c>
      <c r="AX1355" s="14" t="s">
        <v>79</v>
      </c>
      <c r="AY1355" s="220" t="s">
        <v>147</v>
      </c>
    </row>
    <row r="1356" spans="1:65" s="15" customFormat="1">
      <c r="B1356" s="221"/>
      <c r="C1356" s="222"/>
      <c r="D1356" s="201" t="s">
        <v>156</v>
      </c>
      <c r="E1356" s="223" t="s">
        <v>1</v>
      </c>
      <c r="F1356" s="224" t="s">
        <v>166</v>
      </c>
      <c r="G1356" s="222"/>
      <c r="H1356" s="225">
        <v>1.5</v>
      </c>
      <c r="I1356" s="226"/>
      <c r="J1356" s="222"/>
      <c r="K1356" s="222"/>
      <c r="L1356" s="227"/>
      <c r="M1356" s="228"/>
      <c r="N1356" s="229"/>
      <c r="O1356" s="229"/>
      <c r="P1356" s="229"/>
      <c r="Q1356" s="229"/>
      <c r="R1356" s="229"/>
      <c r="S1356" s="229"/>
      <c r="T1356" s="230"/>
      <c r="AT1356" s="231" t="s">
        <v>156</v>
      </c>
      <c r="AU1356" s="231" t="s">
        <v>89</v>
      </c>
      <c r="AV1356" s="15" t="s">
        <v>154</v>
      </c>
      <c r="AW1356" s="15" t="s">
        <v>35</v>
      </c>
      <c r="AX1356" s="15" t="s">
        <v>87</v>
      </c>
      <c r="AY1356" s="231" t="s">
        <v>147</v>
      </c>
    </row>
    <row r="1357" spans="1:65" s="2" customFormat="1" ht="24.2" customHeight="1">
      <c r="A1357" s="34"/>
      <c r="B1357" s="35"/>
      <c r="C1357" s="243" t="s">
        <v>794</v>
      </c>
      <c r="D1357" s="243" t="s">
        <v>324</v>
      </c>
      <c r="E1357" s="244" t="s">
        <v>795</v>
      </c>
      <c r="F1357" s="245" t="s">
        <v>796</v>
      </c>
      <c r="G1357" s="246" t="s">
        <v>152</v>
      </c>
      <c r="H1357" s="247">
        <v>1.575</v>
      </c>
      <c r="I1357" s="248"/>
      <c r="J1357" s="249">
        <f>ROUND(I1357*H1357,2)</f>
        <v>0</v>
      </c>
      <c r="K1357" s="245" t="s">
        <v>153</v>
      </c>
      <c r="L1357" s="250"/>
      <c r="M1357" s="251" t="s">
        <v>1</v>
      </c>
      <c r="N1357" s="252" t="s">
        <v>44</v>
      </c>
      <c r="O1357" s="71"/>
      <c r="P1357" s="195">
        <f>O1357*H1357</f>
        <v>0</v>
      </c>
      <c r="Q1357" s="195">
        <v>4.7999999999999996E-3</v>
      </c>
      <c r="R1357" s="195">
        <f>Q1357*H1357</f>
        <v>7.559999999999999E-3</v>
      </c>
      <c r="S1357" s="195">
        <v>0</v>
      </c>
      <c r="T1357" s="196">
        <f>S1357*H1357</f>
        <v>0</v>
      </c>
      <c r="U1357" s="34"/>
      <c r="V1357" s="34"/>
      <c r="W1357" s="34"/>
      <c r="X1357" s="34"/>
      <c r="Y1357" s="34"/>
      <c r="Z1357" s="34"/>
      <c r="AA1357" s="34"/>
      <c r="AB1357" s="34"/>
      <c r="AC1357" s="34"/>
      <c r="AD1357" s="34"/>
      <c r="AE1357" s="34"/>
      <c r="AR1357" s="197" t="s">
        <v>450</v>
      </c>
      <c r="AT1357" s="197" t="s">
        <v>324</v>
      </c>
      <c r="AU1357" s="197" t="s">
        <v>89</v>
      </c>
      <c r="AY1357" s="18" t="s">
        <v>147</v>
      </c>
      <c r="BE1357" s="198">
        <f>IF(N1357="základní",J1357,0)</f>
        <v>0</v>
      </c>
      <c r="BF1357" s="198">
        <f>IF(N1357="snížená",J1357,0)</f>
        <v>0</v>
      </c>
      <c r="BG1357" s="198">
        <f>IF(N1357="zákl. přenesená",J1357,0)</f>
        <v>0</v>
      </c>
      <c r="BH1357" s="198">
        <f>IF(N1357="sníž. přenesená",J1357,0)</f>
        <v>0</v>
      </c>
      <c r="BI1357" s="198">
        <f>IF(N1357="nulová",J1357,0)</f>
        <v>0</v>
      </c>
      <c r="BJ1357" s="18" t="s">
        <v>87</v>
      </c>
      <c r="BK1357" s="198">
        <f>ROUND(I1357*H1357,2)</f>
        <v>0</v>
      </c>
      <c r="BL1357" s="18" t="s">
        <v>329</v>
      </c>
      <c r="BM1357" s="197" t="s">
        <v>797</v>
      </c>
    </row>
    <row r="1358" spans="1:65" s="14" customFormat="1">
      <c r="B1358" s="210"/>
      <c r="C1358" s="211"/>
      <c r="D1358" s="201" t="s">
        <v>156</v>
      </c>
      <c r="E1358" s="211"/>
      <c r="F1358" s="213" t="s">
        <v>798</v>
      </c>
      <c r="G1358" s="211"/>
      <c r="H1358" s="214">
        <v>1.575</v>
      </c>
      <c r="I1358" s="215"/>
      <c r="J1358" s="211"/>
      <c r="K1358" s="211"/>
      <c r="L1358" s="216"/>
      <c r="M1358" s="217"/>
      <c r="N1358" s="218"/>
      <c r="O1358" s="218"/>
      <c r="P1358" s="218"/>
      <c r="Q1358" s="218"/>
      <c r="R1358" s="218"/>
      <c r="S1358" s="218"/>
      <c r="T1358" s="219"/>
      <c r="AT1358" s="220" t="s">
        <v>156</v>
      </c>
      <c r="AU1358" s="220" t="s">
        <v>89</v>
      </c>
      <c r="AV1358" s="14" t="s">
        <v>89</v>
      </c>
      <c r="AW1358" s="14" t="s">
        <v>4</v>
      </c>
      <c r="AX1358" s="14" t="s">
        <v>87</v>
      </c>
      <c r="AY1358" s="220" t="s">
        <v>147</v>
      </c>
    </row>
    <row r="1359" spans="1:65" s="2" customFormat="1" ht="37.9" customHeight="1">
      <c r="A1359" s="34"/>
      <c r="B1359" s="35"/>
      <c r="C1359" s="186" t="s">
        <v>799</v>
      </c>
      <c r="D1359" s="186" t="s">
        <v>149</v>
      </c>
      <c r="E1359" s="187" t="s">
        <v>800</v>
      </c>
      <c r="F1359" s="188" t="s">
        <v>801</v>
      </c>
      <c r="G1359" s="189" t="s">
        <v>152</v>
      </c>
      <c r="H1359" s="190">
        <v>148</v>
      </c>
      <c r="I1359" s="191"/>
      <c r="J1359" s="192">
        <f>ROUND(I1359*H1359,2)</f>
        <v>0</v>
      </c>
      <c r="K1359" s="188" t="s">
        <v>153</v>
      </c>
      <c r="L1359" s="39"/>
      <c r="M1359" s="193" t="s">
        <v>1</v>
      </c>
      <c r="N1359" s="194" t="s">
        <v>44</v>
      </c>
      <c r="O1359" s="71"/>
      <c r="P1359" s="195">
        <f>O1359*H1359</f>
        <v>0</v>
      </c>
      <c r="Q1359" s="195">
        <v>0</v>
      </c>
      <c r="R1359" s="195">
        <f>Q1359*H1359</f>
        <v>0</v>
      </c>
      <c r="S1359" s="195">
        <v>0</v>
      </c>
      <c r="T1359" s="196">
        <f>S1359*H1359</f>
        <v>0</v>
      </c>
      <c r="U1359" s="34"/>
      <c r="V1359" s="34"/>
      <c r="W1359" s="34"/>
      <c r="X1359" s="34"/>
      <c r="Y1359" s="34"/>
      <c r="Z1359" s="34"/>
      <c r="AA1359" s="34"/>
      <c r="AB1359" s="34"/>
      <c r="AC1359" s="34"/>
      <c r="AD1359" s="34"/>
      <c r="AE1359" s="34"/>
      <c r="AR1359" s="197" t="s">
        <v>329</v>
      </c>
      <c r="AT1359" s="197" t="s">
        <v>149</v>
      </c>
      <c r="AU1359" s="197" t="s">
        <v>89</v>
      </c>
      <c r="AY1359" s="18" t="s">
        <v>147</v>
      </c>
      <c r="BE1359" s="198">
        <f>IF(N1359="základní",J1359,0)</f>
        <v>0</v>
      </c>
      <c r="BF1359" s="198">
        <f>IF(N1359="snížená",J1359,0)</f>
        <v>0</v>
      </c>
      <c r="BG1359" s="198">
        <f>IF(N1359="zákl. přenesená",J1359,0)</f>
        <v>0</v>
      </c>
      <c r="BH1359" s="198">
        <f>IF(N1359="sníž. přenesená",J1359,0)</f>
        <v>0</v>
      </c>
      <c r="BI1359" s="198">
        <f>IF(N1359="nulová",J1359,0)</f>
        <v>0</v>
      </c>
      <c r="BJ1359" s="18" t="s">
        <v>87</v>
      </c>
      <c r="BK1359" s="198">
        <f>ROUND(I1359*H1359,2)</f>
        <v>0</v>
      </c>
      <c r="BL1359" s="18" t="s">
        <v>329</v>
      </c>
      <c r="BM1359" s="197" t="s">
        <v>802</v>
      </c>
    </row>
    <row r="1360" spans="1:65" s="13" customFormat="1">
      <c r="B1360" s="199"/>
      <c r="C1360" s="200"/>
      <c r="D1360" s="201" t="s">
        <v>156</v>
      </c>
      <c r="E1360" s="202" t="s">
        <v>1</v>
      </c>
      <c r="F1360" s="203" t="s">
        <v>803</v>
      </c>
      <c r="G1360" s="200"/>
      <c r="H1360" s="202" t="s">
        <v>1</v>
      </c>
      <c r="I1360" s="204"/>
      <c r="J1360" s="200"/>
      <c r="K1360" s="200"/>
      <c r="L1360" s="205"/>
      <c r="M1360" s="206"/>
      <c r="N1360" s="207"/>
      <c r="O1360" s="207"/>
      <c r="P1360" s="207"/>
      <c r="Q1360" s="207"/>
      <c r="R1360" s="207"/>
      <c r="S1360" s="207"/>
      <c r="T1360" s="208"/>
      <c r="AT1360" s="209" t="s">
        <v>156</v>
      </c>
      <c r="AU1360" s="209" t="s">
        <v>89</v>
      </c>
      <c r="AV1360" s="13" t="s">
        <v>87</v>
      </c>
      <c r="AW1360" s="13" t="s">
        <v>35</v>
      </c>
      <c r="AX1360" s="13" t="s">
        <v>79</v>
      </c>
      <c r="AY1360" s="209" t="s">
        <v>147</v>
      </c>
    </row>
    <row r="1361" spans="1:65" s="13" customFormat="1">
      <c r="B1361" s="199"/>
      <c r="C1361" s="200"/>
      <c r="D1361" s="201" t="s">
        <v>156</v>
      </c>
      <c r="E1361" s="202" t="s">
        <v>1</v>
      </c>
      <c r="F1361" s="203" t="s">
        <v>804</v>
      </c>
      <c r="G1361" s="200"/>
      <c r="H1361" s="202" t="s">
        <v>1</v>
      </c>
      <c r="I1361" s="204"/>
      <c r="J1361" s="200"/>
      <c r="K1361" s="200"/>
      <c r="L1361" s="205"/>
      <c r="M1361" s="206"/>
      <c r="N1361" s="207"/>
      <c r="O1361" s="207"/>
      <c r="P1361" s="207"/>
      <c r="Q1361" s="207"/>
      <c r="R1361" s="207"/>
      <c r="S1361" s="207"/>
      <c r="T1361" s="208"/>
      <c r="AT1361" s="209" t="s">
        <v>156</v>
      </c>
      <c r="AU1361" s="209" t="s">
        <v>89</v>
      </c>
      <c r="AV1361" s="13" t="s">
        <v>87</v>
      </c>
      <c r="AW1361" s="13" t="s">
        <v>35</v>
      </c>
      <c r="AX1361" s="13" t="s">
        <v>79</v>
      </c>
      <c r="AY1361" s="209" t="s">
        <v>147</v>
      </c>
    </row>
    <row r="1362" spans="1:65" s="14" customFormat="1">
      <c r="B1362" s="210"/>
      <c r="C1362" s="211"/>
      <c r="D1362" s="201" t="s">
        <v>156</v>
      </c>
      <c r="E1362" s="212" t="s">
        <v>1</v>
      </c>
      <c r="F1362" s="213" t="s">
        <v>805</v>
      </c>
      <c r="G1362" s="211"/>
      <c r="H1362" s="214">
        <v>148</v>
      </c>
      <c r="I1362" s="215"/>
      <c r="J1362" s="211"/>
      <c r="K1362" s="211"/>
      <c r="L1362" s="216"/>
      <c r="M1362" s="217"/>
      <c r="N1362" s="218"/>
      <c r="O1362" s="218"/>
      <c r="P1362" s="218"/>
      <c r="Q1362" s="218"/>
      <c r="R1362" s="218"/>
      <c r="S1362" s="218"/>
      <c r="T1362" s="219"/>
      <c r="AT1362" s="220" t="s">
        <v>156</v>
      </c>
      <c r="AU1362" s="220" t="s">
        <v>89</v>
      </c>
      <c r="AV1362" s="14" t="s">
        <v>89</v>
      </c>
      <c r="AW1362" s="14" t="s">
        <v>35</v>
      </c>
      <c r="AX1362" s="14" t="s">
        <v>79</v>
      </c>
      <c r="AY1362" s="220" t="s">
        <v>147</v>
      </c>
    </row>
    <row r="1363" spans="1:65" s="15" customFormat="1">
      <c r="B1363" s="221"/>
      <c r="C1363" s="222"/>
      <c r="D1363" s="201" t="s">
        <v>156</v>
      </c>
      <c r="E1363" s="223" t="s">
        <v>1</v>
      </c>
      <c r="F1363" s="224" t="s">
        <v>166</v>
      </c>
      <c r="G1363" s="222"/>
      <c r="H1363" s="225">
        <v>148</v>
      </c>
      <c r="I1363" s="226"/>
      <c r="J1363" s="222"/>
      <c r="K1363" s="222"/>
      <c r="L1363" s="227"/>
      <c r="M1363" s="228"/>
      <c r="N1363" s="229"/>
      <c r="O1363" s="229"/>
      <c r="P1363" s="229"/>
      <c r="Q1363" s="229"/>
      <c r="R1363" s="229"/>
      <c r="S1363" s="229"/>
      <c r="T1363" s="230"/>
      <c r="AT1363" s="231" t="s">
        <v>156</v>
      </c>
      <c r="AU1363" s="231" t="s">
        <v>89</v>
      </c>
      <c r="AV1363" s="15" t="s">
        <v>154</v>
      </c>
      <c r="AW1363" s="15" t="s">
        <v>35</v>
      </c>
      <c r="AX1363" s="15" t="s">
        <v>87</v>
      </c>
      <c r="AY1363" s="231" t="s">
        <v>147</v>
      </c>
    </row>
    <row r="1364" spans="1:65" s="2" customFormat="1" ht="21.75" customHeight="1">
      <c r="A1364" s="34"/>
      <c r="B1364" s="35"/>
      <c r="C1364" s="243" t="s">
        <v>806</v>
      </c>
      <c r="D1364" s="243" t="s">
        <v>324</v>
      </c>
      <c r="E1364" s="244" t="s">
        <v>807</v>
      </c>
      <c r="F1364" s="245" t="s">
        <v>808</v>
      </c>
      <c r="G1364" s="246" t="s">
        <v>152</v>
      </c>
      <c r="H1364" s="247">
        <v>310.8</v>
      </c>
      <c r="I1364" s="248"/>
      <c r="J1364" s="249">
        <f>ROUND(I1364*H1364,2)</f>
        <v>0</v>
      </c>
      <c r="K1364" s="245" t="s">
        <v>1</v>
      </c>
      <c r="L1364" s="250"/>
      <c r="M1364" s="251" t="s">
        <v>1</v>
      </c>
      <c r="N1364" s="252" t="s">
        <v>44</v>
      </c>
      <c r="O1364" s="71"/>
      <c r="P1364" s="195">
        <f>O1364*H1364</f>
        <v>0</v>
      </c>
      <c r="Q1364" s="195">
        <v>4.7999999999999996E-3</v>
      </c>
      <c r="R1364" s="195">
        <f>Q1364*H1364</f>
        <v>1.4918399999999998</v>
      </c>
      <c r="S1364" s="195">
        <v>0</v>
      </c>
      <c r="T1364" s="196">
        <f>S1364*H1364</f>
        <v>0</v>
      </c>
      <c r="U1364" s="34"/>
      <c r="V1364" s="34"/>
      <c r="W1364" s="34"/>
      <c r="X1364" s="34"/>
      <c r="Y1364" s="34"/>
      <c r="Z1364" s="34"/>
      <c r="AA1364" s="34"/>
      <c r="AB1364" s="34"/>
      <c r="AC1364" s="34"/>
      <c r="AD1364" s="34"/>
      <c r="AE1364" s="34"/>
      <c r="AR1364" s="197" t="s">
        <v>450</v>
      </c>
      <c r="AT1364" s="197" t="s">
        <v>324</v>
      </c>
      <c r="AU1364" s="197" t="s">
        <v>89</v>
      </c>
      <c r="AY1364" s="18" t="s">
        <v>147</v>
      </c>
      <c r="BE1364" s="198">
        <f>IF(N1364="základní",J1364,0)</f>
        <v>0</v>
      </c>
      <c r="BF1364" s="198">
        <f>IF(N1364="snížená",J1364,0)</f>
        <v>0</v>
      </c>
      <c r="BG1364" s="198">
        <f>IF(N1364="zákl. přenesená",J1364,0)</f>
        <v>0</v>
      </c>
      <c r="BH1364" s="198">
        <f>IF(N1364="sníž. přenesená",J1364,0)</f>
        <v>0</v>
      </c>
      <c r="BI1364" s="198">
        <f>IF(N1364="nulová",J1364,0)</f>
        <v>0</v>
      </c>
      <c r="BJ1364" s="18" t="s">
        <v>87</v>
      </c>
      <c r="BK1364" s="198">
        <f>ROUND(I1364*H1364,2)</f>
        <v>0</v>
      </c>
      <c r="BL1364" s="18" t="s">
        <v>329</v>
      </c>
      <c r="BM1364" s="197" t="s">
        <v>809</v>
      </c>
    </row>
    <row r="1365" spans="1:65" s="14" customFormat="1">
      <c r="B1365" s="210"/>
      <c r="C1365" s="211"/>
      <c r="D1365" s="201" t="s">
        <v>156</v>
      </c>
      <c r="E1365" s="211"/>
      <c r="F1365" s="213" t="s">
        <v>810</v>
      </c>
      <c r="G1365" s="211"/>
      <c r="H1365" s="214">
        <v>310.8</v>
      </c>
      <c r="I1365" s="215"/>
      <c r="J1365" s="211"/>
      <c r="K1365" s="211"/>
      <c r="L1365" s="216"/>
      <c r="M1365" s="217"/>
      <c r="N1365" s="218"/>
      <c r="O1365" s="218"/>
      <c r="P1365" s="218"/>
      <c r="Q1365" s="218"/>
      <c r="R1365" s="218"/>
      <c r="S1365" s="218"/>
      <c r="T1365" s="219"/>
      <c r="AT1365" s="220" t="s">
        <v>156</v>
      </c>
      <c r="AU1365" s="220" t="s">
        <v>89</v>
      </c>
      <c r="AV1365" s="14" t="s">
        <v>89</v>
      </c>
      <c r="AW1365" s="14" t="s">
        <v>4</v>
      </c>
      <c r="AX1365" s="14" t="s">
        <v>87</v>
      </c>
      <c r="AY1365" s="220" t="s">
        <v>147</v>
      </c>
    </row>
    <row r="1366" spans="1:65" s="2" customFormat="1" ht="24.2" customHeight="1">
      <c r="A1366" s="34"/>
      <c r="B1366" s="35"/>
      <c r="C1366" s="186" t="s">
        <v>811</v>
      </c>
      <c r="D1366" s="186" t="s">
        <v>149</v>
      </c>
      <c r="E1366" s="187" t="s">
        <v>812</v>
      </c>
      <c r="F1366" s="188" t="s">
        <v>813</v>
      </c>
      <c r="G1366" s="189" t="s">
        <v>152</v>
      </c>
      <c r="H1366" s="190">
        <v>173</v>
      </c>
      <c r="I1366" s="191"/>
      <c r="J1366" s="192">
        <f>ROUND(I1366*H1366,2)</f>
        <v>0</v>
      </c>
      <c r="K1366" s="188" t="s">
        <v>153</v>
      </c>
      <c r="L1366" s="39"/>
      <c r="M1366" s="193" t="s">
        <v>1</v>
      </c>
      <c r="N1366" s="194" t="s">
        <v>44</v>
      </c>
      <c r="O1366" s="71"/>
      <c r="P1366" s="195">
        <f>O1366*H1366</f>
        <v>0</v>
      </c>
      <c r="Q1366" s="195">
        <v>3.6792599999999997E-5</v>
      </c>
      <c r="R1366" s="195">
        <f>Q1366*H1366</f>
        <v>6.3651197999999992E-3</v>
      </c>
      <c r="S1366" s="195">
        <v>0</v>
      </c>
      <c r="T1366" s="196">
        <f>S1366*H1366</f>
        <v>0</v>
      </c>
      <c r="U1366" s="34"/>
      <c r="V1366" s="34"/>
      <c r="W1366" s="34"/>
      <c r="X1366" s="34"/>
      <c r="Y1366" s="34"/>
      <c r="Z1366" s="34"/>
      <c r="AA1366" s="34"/>
      <c r="AB1366" s="34"/>
      <c r="AC1366" s="34"/>
      <c r="AD1366" s="34"/>
      <c r="AE1366" s="34"/>
      <c r="AR1366" s="197" t="s">
        <v>329</v>
      </c>
      <c r="AT1366" s="197" t="s">
        <v>149</v>
      </c>
      <c r="AU1366" s="197" t="s">
        <v>89</v>
      </c>
      <c r="AY1366" s="18" t="s">
        <v>147</v>
      </c>
      <c r="BE1366" s="198">
        <f>IF(N1366="základní",J1366,0)</f>
        <v>0</v>
      </c>
      <c r="BF1366" s="198">
        <f>IF(N1366="snížená",J1366,0)</f>
        <v>0</v>
      </c>
      <c r="BG1366" s="198">
        <f>IF(N1366="zákl. přenesená",J1366,0)</f>
        <v>0</v>
      </c>
      <c r="BH1366" s="198">
        <f>IF(N1366="sníž. přenesená",J1366,0)</f>
        <v>0</v>
      </c>
      <c r="BI1366" s="198">
        <f>IF(N1366="nulová",J1366,0)</f>
        <v>0</v>
      </c>
      <c r="BJ1366" s="18" t="s">
        <v>87</v>
      </c>
      <c r="BK1366" s="198">
        <f>ROUND(I1366*H1366,2)</f>
        <v>0</v>
      </c>
      <c r="BL1366" s="18" t="s">
        <v>329</v>
      </c>
      <c r="BM1366" s="197" t="s">
        <v>814</v>
      </c>
    </row>
    <row r="1367" spans="1:65" s="13" customFormat="1">
      <c r="B1367" s="199"/>
      <c r="C1367" s="200"/>
      <c r="D1367" s="201" t="s">
        <v>156</v>
      </c>
      <c r="E1367" s="202" t="s">
        <v>1</v>
      </c>
      <c r="F1367" s="203" t="s">
        <v>804</v>
      </c>
      <c r="G1367" s="200"/>
      <c r="H1367" s="202" t="s">
        <v>1</v>
      </c>
      <c r="I1367" s="204"/>
      <c r="J1367" s="200"/>
      <c r="K1367" s="200"/>
      <c r="L1367" s="205"/>
      <c r="M1367" s="206"/>
      <c r="N1367" s="207"/>
      <c r="O1367" s="207"/>
      <c r="P1367" s="207"/>
      <c r="Q1367" s="207"/>
      <c r="R1367" s="207"/>
      <c r="S1367" s="207"/>
      <c r="T1367" s="208"/>
      <c r="AT1367" s="209" t="s">
        <v>156</v>
      </c>
      <c r="AU1367" s="209" t="s">
        <v>89</v>
      </c>
      <c r="AV1367" s="13" t="s">
        <v>87</v>
      </c>
      <c r="AW1367" s="13" t="s">
        <v>35</v>
      </c>
      <c r="AX1367" s="13" t="s">
        <v>79</v>
      </c>
      <c r="AY1367" s="209" t="s">
        <v>147</v>
      </c>
    </row>
    <row r="1368" spans="1:65" s="14" customFormat="1">
      <c r="B1368" s="210"/>
      <c r="C1368" s="211"/>
      <c r="D1368" s="201" t="s">
        <v>156</v>
      </c>
      <c r="E1368" s="212" t="s">
        <v>1</v>
      </c>
      <c r="F1368" s="213" t="s">
        <v>805</v>
      </c>
      <c r="G1368" s="211"/>
      <c r="H1368" s="214">
        <v>148</v>
      </c>
      <c r="I1368" s="215"/>
      <c r="J1368" s="211"/>
      <c r="K1368" s="211"/>
      <c r="L1368" s="216"/>
      <c r="M1368" s="217"/>
      <c r="N1368" s="218"/>
      <c r="O1368" s="218"/>
      <c r="P1368" s="218"/>
      <c r="Q1368" s="218"/>
      <c r="R1368" s="218"/>
      <c r="S1368" s="218"/>
      <c r="T1368" s="219"/>
      <c r="AT1368" s="220" t="s">
        <v>156</v>
      </c>
      <c r="AU1368" s="220" t="s">
        <v>89</v>
      </c>
      <c r="AV1368" s="14" t="s">
        <v>89</v>
      </c>
      <c r="AW1368" s="14" t="s">
        <v>35</v>
      </c>
      <c r="AX1368" s="14" t="s">
        <v>79</v>
      </c>
      <c r="AY1368" s="220" t="s">
        <v>147</v>
      </c>
    </row>
    <row r="1369" spans="1:65" s="14" customFormat="1">
      <c r="B1369" s="210"/>
      <c r="C1369" s="211"/>
      <c r="D1369" s="201" t="s">
        <v>156</v>
      </c>
      <c r="E1369" s="212" t="s">
        <v>1</v>
      </c>
      <c r="F1369" s="213" t="s">
        <v>815</v>
      </c>
      <c r="G1369" s="211"/>
      <c r="H1369" s="214">
        <v>25</v>
      </c>
      <c r="I1369" s="215"/>
      <c r="J1369" s="211"/>
      <c r="K1369" s="211"/>
      <c r="L1369" s="216"/>
      <c r="M1369" s="217"/>
      <c r="N1369" s="218"/>
      <c r="O1369" s="218"/>
      <c r="P1369" s="218"/>
      <c r="Q1369" s="218"/>
      <c r="R1369" s="218"/>
      <c r="S1369" s="218"/>
      <c r="T1369" s="219"/>
      <c r="AT1369" s="220" t="s">
        <v>156</v>
      </c>
      <c r="AU1369" s="220" t="s">
        <v>89</v>
      </c>
      <c r="AV1369" s="14" t="s">
        <v>89</v>
      </c>
      <c r="AW1369" s="14" t="s">
        <v>35</v>
      </c>
      <c r="AX1369" s="14" t="s">
        <v>79</v>
      </c>
      <c r="AY1369" s="220" t="s">
        <v>147</v>
      </c>
    </row>
    <row r="1370" spans="1:65" s="15" customFormat="1">
      <c r="B1370" s="221"/>
      <c r="C1370" s="222"/>
      <c r="D1370" s="201" t="s">
        <v>156</v>
      </c>
      <c r="E1370" s="223" t="s">
        <v>1</v>
      </c>
      <c r="F1370" s="224" t="s">
        <v>166</v>
      </c>
      <c r="G1370" s="222"/>
      <c r="H1370" s="225">
        <v>173</v>
      </c>
      <c r="I1370" s="226"/>
      <c r="J1370" s="222"/>
      <c r="K1370" s="222"/>
      <c r="L1370" s="227"/>
      <c r="M1370" s="228"/>
      <c r="N1370" s="229"/>
      <c r="O1370" s="229"/>
      <c r="P1370" s="229"/>
      <c r="Q1370" s="229"/>
      <c r="R1370" s="229"/>
      <c r="S1370" s="229"/>
      <c r="T1370" s="230"/>
      <c r="AT1370" s="231" t="s">
        <v>156</v>
      </c>
      <c r="AU1370" s="231" t="s">
        <v>89</v>
      </c>
      <c r="AV1370" s="15" t="s">
        <v>154</v>
      </c>
      <c r="AW1370" s="15" t="s">
        <v>35</v>
      </c>
      <c r="AX1370" s="15" t="s">
        <v>87</v>
      </c>
      <c r="AY1370" s="231" t="s">
        <v>147</v>
      </c>
    </row>
    <row r="1371" spans="1:65" s="2" customFormat="1" ht="24.2" customHeight="1">
      <c r="A1371" s="34"/>
      <c r="B1371" s="35"/>
      <c r="C1371" s="243" t="s">
        <v>816</v>
      </c>
      <c r="D1371" s="243" t="s">
        <v>324</v>
      </c>
      <c r="E1371" s="244" t="s">
        <v>817</v>
      </c>
      <c r="F1371" s="245" t="s">
        <v>818</v>
      </c>
      <c r="G1371" s="246" t="s">
        <v>152</v>
      </c>
      <c r="H1371" s="247">
        <v>181.65</v>
      </c>
      <c r="I1371" s="248"/>
      <c r="J1371" s="249">
        <f>ROUND(I1371*H1371,2)</f>
        <v>0</v>
      </c>
      <c r="K1371" s="245" t="s">
        <v>153</v>
      </c>
      <c r="L1371" s="250"/>
      <c r="M1371" s="251" t="s">
        <v>1</v>
      </c>
      <c r="N1371" s="252" t="s">
        <v>44</v>
      </c>
      <c r="O1371" s="71"/>
      <c r="P1371" s="195">
        <f>O1371*H1371</f>
        <v>0</v>
      </c>
      <c r="Q1371" s="195">
        <v>8.0000000000000007E-5</v>
      </c>
      <c r="R1371" s="195">
        <f>Q1371*H1371</f>
        <v>1.4532000000000002E-2</v>
      </c>
      <c r="S1371" s="195">
        <v>0</v>
      </c>
      <c r="T1371" s="196">
        <f>S1371*H1371</f>
        <v>0</v>
      </c>
      <c r="U1371" s="34"/>
      <c r="V1371" s="34"/>
      <c r="W1371" s="34"/>
      <c r="X1371" s="34"/>
      <c r="Y1371" s="34"/>
      <c r="Z1371" s="34"/>
      <c r="AA1371" s="34"/>
      <c r="AB1371" s="34"/>
      <c r="AC1371" s="34"/>
      <c r="AD1371" s="34"/>
      <c r="AE1371" s="34"/>
      <c r="AR1371" s="197" t="s">
        <v>450</v>
      </c>
      <c r="AT1371" s="197" t="s">
        <v>324</v>
      </c>
      <c r="AU1371" s="197" t="s">
        <v>89</v>
      </c>
      <c r="AY1371" s="18" t="s">
        <v>147</v>
      </c>
      <c r="BE1371" s="198">
        <f>IF(N1371="základní",J1371,0)</f>
        <v>0</v>
      </c>
      <c r="BF1371" s="198">
        <f>IF(N1371="snížená",J1371,0)</f>
        <v>0</v>
      </c>
      <c r="BG1371" s="198">
        <f>IF(N1371="zákl. přenesená",J1371,0)</f>
        <v>0</v>
      </c>
      <c r="BH1371" s="198">
        <f>IF(N1371="sníž. přenesená",J1371,0)</f>
        <v>0</v>
      </c>
      <c r="BI1371" s="198">
        <f>IF(N1371="nulová",J1371,0)</f>
        <v>0</v>
      </c>
      <c r="BJ1371" s="18" t="s">
        <v>87</v>
      </c>
      <c r="BK1371" s="198">
        <f>ROUND(I1371*H1371,2)</f>
        <v>0</v>
      </c>
      <c r="BL1371" s="18" t="s">
        <v>329</v>
      </c>
      <c r="BM1371" s="197" t="s">
        <v>819</v>
      </c>
    </row>
    <row r="1372" spans="1:65" s="14" customFormat="1">
      <c r="B1372" s="210"/>
      <c r="C1372" s="211"/>
      <c r="D1372" s="201" t="s">
        <v>156</v>
      </c>
      <c r="E1372" s="211"/>
      <c r="F1372" s="213" t="s">
        <v>820</v>
      </c>
      <c r="G1372" s="211"/>
      <c r="H1372" s="214">
        <v>181.65</v>
      </c>
      <c r="I1372" s="215"/>
      <c r="J1372" s="211"/>
      <c r="K1372" s="211"/>
      <c r="L1372" s="216"/>
      <c r="M1372" s="217"/>
      <c r="N1372" s="218"/>
      <c r="O1372" s="218"/>
      <c r="P1372" s="218"/>
      <c r="Q1372" s="218"/>
      <c r="R1372" s="218"/>
      <c r="S1372" s="218"/>
      <c r="T1372" s="219"/>
      <c r="AT1372" s="220" t="s">
        <v>156</v>
      </c>
      <c r="AU1372" s="220" t="s">
        <v>89</v>
      </c>
      <c r="AV1372" s="14" t="s">
        <v>89</v>
      </c>
      <c r="AW1372" s="14" t="s">
        <v>4</v>
      </c>
      <c r="AX1372" s="14" t="s">
        <v>87</v>
      </c>
      <c r="AY1372" s="220" t="s">
        <v>147</v>
      </c>
    </row>
    <row r="1373" spans="1:65" s="2" customFormat="1" ht="33" customHeight="1">
      <c r="A1373" s="34"/>
      <c r="B1373" s="35"/>
      <c r="C1373" s="186" t="s">
        <v>821</v>
      </c>
      <c r="D1373" s="186" t="s">
        <v>149</v>
      </c>
      <c r="E1373" s="187" t="s">
        <v>822</v>
      </c>
      <c r="F1373" s="188" t="s">
        <v>823</v>
      </c>
      <c r="G1373" s="189" t="s">
        <v>152</v>
      </c>
      <c r="H1373" s="190">
        <v>69</v>
      </c>
      <c r="I1373" s="191"/>
      <c r="J1373" s="192">
        <f>ROUND(I1373*H1373,2)</f>
        <v>0</v>
      </c>
      <c r="K1373" s="188" t="s">
        <v>153</v>
      </c>
      <c r="L1373" s="39"/>
      <c r="M1373" s="193" t="s">
        <v>1</v>
      </c>
      <c r="N1373" s="194" t="s">
        <v>44</v>
      </c>
      <c r="O1373" s="71"/>
      <c r="P1373" s="195">
        <f>O1373*H1373</f>
        <v>0</v>
      </c>
      <c r="Q1373" s="195">
        <v>1.58044E-3</v>
      </c>
      <c r="R1373" s="195">
        <f>Q1373*H1373</f>
        <v>0.10905036</v>
      </c>
      <c r="S1373" s="195">
        <v>0</v>
      </c>
      <c r="T1373" s="196">
        <f>S1373*H1373</f>
        <v>0</v>
      </c>
      <c r="U1373" s="34"/>
      <c r="V1373" s="34"/>
      <c r="W1373" s="34"/>
      <c r="X1373" s="34"/>
      <c r="Y1373" s="34"/>
      <c r="Z1373" s="34"/>
      <c r="AA1373" s="34"/>
      <c r="AB1373" s="34"/>
      <c r="AC1373" s="34"/>
      <c r="AD1373" s="34"/>
      <c r="AE1373" s="34"/>
      <c r="AR1373" s="197" t="s">
        <v>329</v>
      </c>
      <c r="AT1373" s="197" t="s">
        <v>149</v>
      </c>
      <c r="AU1373" s="197" t="s">
        <v>89</v>
      </c>
      <c r="AY1373" s="18" t="s">
        <v>147</v>
      </c>
      <c r="BE1373" s="198">
        <f>IF(N1373="základní",J1373,0)</f>
        <v>0</v>
      </c>
      <c r="BF1373" s="198">
        <f>IF(N1373="snížená",J1373,0)</f>
        <v>0</v>
      </c>
      <c r="BG1373" s="198">
        <f>IF(N1373="zákl. přenesená",J1373,0)</f>
        <v>0</v>
      </c>
      <c r="BH1373" s="198">
        <f>IF(N1373="sníž. přenesená",J1373,0)</f>
        <v>0</v>
      </c>
      <c r="BI1373" s="198">
        <f>IF(N1373="nulová",J1373,0)</f>
        <v>0</v>
      </c>
      <c r="BJ1373" s="18" t="s">
        <v>87</v>
      </c>
      <c r="BK1373" s="198">
        <f>ROUND(I1373*H1373,2)</f>
        <v>0</v>
      </c>
      <c r="BL1373" s="18" t="s">
        <v>329</v>
      </c>
      <c r="BM1373" s="197" t="s">
        <v>824</v>
      </c>
    </row>
    <row r="1374" spans="1:65" s="13" customFormat="1">
      <c r="B1374" s="199"/>
      <c r="C1374" s="200"/>
      <c r="D1374" s="201" t="s">
        <v>156</v>
      </c>
      <c r="E1374" s="202" t="s">
        <v>1</v>
      </c>
      <c r="F1374" s="203" t="s">
        <v>825</v>
      </c>
      <c r="G1374" s="200"/>
      <c r="H1374" s="202" t="s">
        <v>1</v>
      </c>
      <c r="I1374" s="204"/>
      <c r="J1374" s="200"/>
      <c r="K1374" s="200"/>
      <c r="L1374" s="205"/>
      <c r="M1374" s="206"/>
      <c r="N1374" s="207"/>
      <c r="O1374" s="207"/>
      <c r="P1374" s="207"/>
      <c r="Q1374" s="207"/>
      <c r="R1374" s="207"/>
      <c r="S1374" s="207"/>
      <c r="T1374" s="208"/>
      <c r="AT1374" s="209" t="s">
        <v>156</v>
      </c>
      <c r="AU1374" s="209" t="s">
        <v>89</v>
      </c>
      <c r="AV1374" s="13" t="s">
        <v>87</v>
      </c>
      <c r="AW1374" s="13" t="s">
        <v>35</v>
      </c>
      <c r="AX1374" s="13" t="s">
        <v>79</v>
      </c>
      <c r="AY1374" s="209" t="s">
        <v>147</v>
      </c>
    </row>
    <row r="1375" spans="1:65" s="14" customFormat="1">
      <c r="B1375" s="210"/>
      <c r="C1375" s="211"/>
      <c r="D1375" s="201" t="s">
        <v>156</v>
      </c>
      <c r="E1375" s="212" t="s">
        <v>1</v>
      </c>
      <c r="F1375" s="213" t="s">
        <v>826</v>
      </c>
      <c r="G1375" s="211"/>
      <c r="H1375" s="214">
        <v>54</v>
      </c>
      <c r="I1375" s="215"/>
      <c r="J1375" s="211"/>
      <c r="K1375" s="211"/>
      <c r="L1375" s="216"/>
      <c r="M1375" s="217"/>
      <c r="N1375" s="218"/>
      <c r="O1375" s="218"/>
      <c r="P1375" s="218"/>
      <c r="Q1375" s="218"/>
      <c r="R1375" s="218"/>
      <c r="S1375" s="218"/>
      <c r="T1375" s="219"/>
      <c r="AT1375" s="220" t="s">
        <v>156</v>
      </c>
      <c r="AU1375" s="220" t="s">
        <v>89</v>
      </c>
      <c r="AV1375" s="14" t="s">
        <v>89</v>
      </c>
      <c r="AW1375" s="14" t="s">
        <v>35</v>
      </c>
      <c r="AX1375" s="14" t="s">
        <v>79</v>
      </c>
      <c r="AY1375" s="220" t="s">
        <v>147</v>
      </c>
    </row>
    <row r="1376" spans="1:65" s="14" customFormat="1">
      <c r="B1376" s="210"/>
      <c r="C1376" s="211"/>
      <c r="D1376" s="201" t="s">
        <v>156</v>
      </c>
      <c r="E1376" s="212" t="s">
        <v>1</v>
      </c>
      <c r="F1376" s="213" t="s">
        <v>827</v>
      </c>
      <c r="G1376" s="211"/>
      <c r="H1376" s="214">
        <v>15</v>
      </c>
      <c r="I1376" s="215"/>
      <c r="J1376" s="211"/>
      <c r="K1376" s="211"/>
      <c r="L1376" s="216"/>
      <c r="M1376" s="217"/>
      <c r="N1376" s="218"/>
      <c r="O1376" s="218"/>
      <c r="P1376" s="218"/>
      <c r="Q1376" s="218"/>
      <c r="R1376" s="218"/>
      <c r="S1376" s="218"/>
      <c r="T1376" s="219"/>
      <c r="AT1376" s="220" t="s">
        <v>156</v>
      </c>
      <c r="AU1376" s="220" t="s">
        <v>89</v>
      </c>
      <c r="AV1376" s="14" t="s">
        <v>89</v>
      </c>
      <c r="AW1376" s="14" t="s">
        <v>35</v>
      </c>
      <c r="AX1376" s="14" t="s">
        <v>79</v>
      </c>
      <c r="AY1376" s="220" t="s">
        <v>147</v>
      </c>
    </row>
    <row r="1377" spans="1:65" s="15" customFormat="1">
      <c r="B1377" s="221"/>
      <c r="C1377" s="222"/>
      <c r="D1377" s="201" t="s">
        <v>156</v>
      </c>
      <c r="E1377" s="223" t="s">
        <v>1</v>
      </c>
      <c r="F1377" s="224" t="s">
        <v>166</v>
      </c>
      <c r="G1377" s="222"/>
      <c r="H1377" s="225">
        <v>69</v>
      </c>
      <c r="I1377" s="226"/>
      <c r="J1377" s="222"/>
      <c r="K1377" s="222"/>
      <c r="L1377" s="227"/>
      <c r="M1377" s="228"/>
      <c r="N1377" s="229"/>
      <c r="O1377" s="229"/>
      <c r="P1377" s="229"/>
      <c r="Q1377" s="229"/>
      <c r="R1377" s="229"/>
      <c r="S1377" s="229"/>
      <c r="T1377" s="230"/>
      <c r="AT1377" s="231" t="s">
        <v>156</v>
      </c>
      <c r="AU1377" s="231" t="s">
        <v>89</v>
      </c>
      <c r="AV1377" s="15" t="s">
        <v>154</v>
      </c>
      <c r="AW1377" s="15" t="s">
        <v>35</v>
      </c>
      <c r="AX1377" s="15" t="s">
        <v>87</v>
      </c>
      <c r="AY1377" s="231" t="s">
        <v>147</v>
      </c>
    </row>
    <row r="1378" spans="1:65" s="2" customFormat="1" ht="49.15" customHeight="1">
      <c r="A1378" s="34"/>
      <c r="B1378" s="35"/>
      <c r="C1378" s="186" t="s">
        <v>828</v>
      </c>
      <c r="D1378" s="186" t="s">
        <v>149</v>
      </c>
      <c r="E1378" s="187" t="s">
        <v>829</v>
      </c>
      <c r="F1378" s="188" t="s">
        <v>830</v>
      </c>
      <c r="G1378" s="189" t="s">
        <v>152</v>
      </c>
      <c r="H1378" s="190">
        <v>17.826000000000001</v>
      </c>
      <c r="I1378" s="191"/>
      <c r="J1378" s="192">
        <f>ROUND(I1378*H1378,2)</f>
        <v>0</v>
      </c>
      <c r="K1378" s="188" t="s">
        <v>153</v>
      </c>
      <c r="L1378" s="39"/>
      <c r="M1378" s="193" t="s">
        <v>1</v>
      </c>
      <c r="N1378" s="194" t="s">
        <v>44</v>
      </c>
      <c r="O1378" s="71"/>
      <c r="P1378" s="195">
        <f>O1378*H1378</f>
        <v>0</v>
      </c>
      <c r="Q1378" s="195">
        <v>6.3E-3</v>
      </c>
      <c r="R1378" s="195">
        <f>Q1378*H1378</f>
        <v>0.11230380000000001</v>
      </c>
      <c r="S1378" s="195">
        <v>0</v>
      </c>
      <c r="T1378" s="196">
        <f>S1378*H1378</f>
        <v>0</v>
      </c>
      <c r="U1378" s="34"/>
      <c r="V1378" s="34"/>
      <c r="W1378" s="34"/>
      <c r="X1378" s="34"/>
      <c r="Y1378" s="34"/>
      <c r="Z1378" s="34"/>
      <c r="AA1378" s="34"/>
      <c r="AB1378" s="34"/>
      <c r="AC1378" s="34"/>
      <c r="AD1378" s="34"/>
      <c r="AE1378" s="34"/>
      <c r="AR1378" s="197" t="s">
        <v>329</v>
      </c>
      <c r="AT1378" s="197" t="s">
        <v>149</v>
      </c>
      <c r="AU1378" s="197" t="s">
        <v>89</v>
      </c>
      <c r="AY1378" s="18" t="s">
        <v>147</v>
      </c>
      <c r="BE1378" s="198">
        <f>IF(N1378="základní",J1378,0)</f>
        <v>0</v>
      </c>
      <c r="BF1378" s="198">
        <f>IF(N1378="snížená",J1378,0)</f>
        <v>0</v>
      </c>
      <c r="BG1378" s="198">
        <f>IF(N1378="zákl. přenesená",J1378,0)</f>
        <v>0</v>
      </c>
      <c r="BH1378" s="198">
        <f>IF(N1378="sníž. přenesená",J1378,0)</f>
        <v>0</v>
      </c>
      <c r="BI1378" s="198">
        <f>IF(N1378="nulová",J1378,0)</f>
        <v>0</v>
      </c>
      <c r="BJ1378" s="18" t="s">
        <v>87</v>
      </c>
      <c r="BK1378" s="198">
        <f>ROUND(I1378*H1378,2)</f>
        <v>0</v>
      </c>
      <c r="BL1378" s="18" t="s">
        <v>329</v>
      </c>
      <c r="BM1378" s="197" t="s">
        <v>831</v>
      </c>
    </row>
    <row r="1379" spans="1:65" s="13" customFormat="1">
      <c r="B1379" s="199"/>
      <c r="C1379" s="200"/>
      <c r="D1379" s="201" t="s">
        <v>156</v>
      </c>
      <c r="E1379" s="202" t="s">
        <v>1</v>
      </c>
      <c r="F1379" s="203" t="s">
        <v>205</v>
      </c>
      <c r="G1379" s="200"/>
      <c r="H1379" s="202" t="s">
        <v>1</v>
      </c>
      <c r="I1379" s="204"/>
      <c r="J1379" s="200"/>
      <c r="K1379" s="200"/>
      <c r="L1379" s="205"/>
      <c r="M1379" s="206"/>
      <c r="N1379" s="207"/>
      <c r="O1379" s="207"/>
      <c r="P1379" s="207"/>
      <c r="Q1379" s="207"/>
      <c r="R1379" s="207"/>
      <c r="S1379" s="207"/>
      <c r="T1379" s="208"/>
      <c r="AT1379" s="209" t="s">
        <v>156</v>
      </c>
      <c r="AU1379" s="209" t="s">
        <v>89</v>
      </c>
      <c r="AV1379" s="13" t="s">
        <v>87</v>
      </c>
      <c r="AW1379" s="13" t="s">
        <v>35</v>
      </c>
      <c r="AX1379" s="13" t="s">
        <v>79</v>
      </c>
      <c r="AY1379" s="209" t="s">
        <v>147</v>
      </c>
    </row>
    <row r="1380" spans="1:65" s="14" customFormat="1">
      <c r="B1380" s="210"/>
      <c r="C1380" s="211"/>
      <c r="D1380" s="201" t="s">
        <v>156</v>
      </c>
      <c r="E1380" s="212" t="s">
        <v>1</v>
      </c>
      <c r="F1380" s="213" t="s">
        <v>206</v>
      </c>
      <c r="G1380" s="211"/>
      <c r="H1380" s="214">
        <v>8.6940000000000008</v>
      </c>
      <c r="I1380" s="215"/>
      <c r="J1380" s="211"/>
      <c r="K1380" s="211"/>
      <c r="L1380" s="216"/>
      <c r="M1380" s="217"/>
      <c r="N1380" s="218"/>
      <c r="O1380" s="218"/>
      <c r="P1380" s="218"/>
      <c r="Q1380" s="218"/>
      <c r="R1380" s="218"/>
      <c r="S1380" s="218"/>
      <c r="T1380" s="219"/>
      <c r="AT1380" s="220" t="s">
        <v>156</v>
      </c>
      <c r="AU1380" s="220" t="s">
        <v>89</v>
      </c>
      <c r="AV1380" s="14" t="s">
        <v>89</v>
      </c>
      <c r="AW1380" s="14" t="s">
        <v>35</v>
      </c>
      <c r="AX1380" s="14" t="s">
        <v>79</v>
      </c>
      <c r="AY1380" s="220" t="s">
        <v>147</v>
      </c>
    </row>
    <row r="1381" spans="1:65" s="14" customFormat="1">
      <c r="B1381" s="210"/>
      <c r="C1381" s="211"/>
      <c r="D1381" s="201" t="s">
        <v>156</v>
      </c>
      <c r="E1381" s="212" t="s">
        <v>1</v>
      </c>
      <c r="F1381" s="213" t="s">
        <v>207</v>
      </c>
      <c r="G1381" s="211"/>
      <c r="H1381" s="214">
        <v>9.1319999999999997</v>
      </c>
      <c r="I1381" s="215"/>
      <c r="J1381" s="211"/>
      <c r="K1381" s="211"/>
      <c r="L1381" s="216"/>
      <c r="M1381" s="217"/>
      <c r="N1381" s="218"/>
      <c r="O1381" s="218"/>
      <c r="P1381" s="218"/>
      <c r="Q1381" s="218"/>
      <c r="R1381" s="218"/>
      <c r="S1381" s="218"/>
      <c r="T1381" s="219"/>
      <c r="AT1381" s="220" t="s">
        <v>156</v>
      </c>
      <c r="AU1381" s="220" t="s">
        <v>89</v>
      </c>
      <c r="AV1381" s="14" t="s">
        <v>89</v>
      </c>
      <c r="AW1381" s="14" t="s">
        <v>35</v>
      </c>
      <c r="AX1381" s="14" t="s">
        <v>79</v>
      </c>
      <c r="AY1381" s="220" t="s">
        <v>147</v>
      </c>
    </row>
    <row r="1382" spans="1:65" s="15" customFormat="1">
      <c r="B1382" s="221"/>
      <c r="C1382" s="222"/>
      <c r="D1382" s="201" t="s">
        <v>156</v>
      </c>
      <c r="E1382" s="223" t="s">
        <v>1</v>
      </c>
      <c r="F1382" s="224" t="s">
        <v>166</v>
      </c>
      <c r="G1382" s="222"/>
      <c r="H1382" s="225">
        <v>17.826000000000001</v>
      </c>
      <c r="I1382" s="226"/>
      <c r="J1382" s="222"/>
      <c r="K1382" s="222"/>
      <c r="L1382" s="227"/>
      <c r="M1382" s="228"/>
      <c r="N1382" s="229"/>
      <c r="O1382" s="229"/>
      <c r="P1382" s="229"/>
      <c r="Q1382" s="229"/>
      <c r="R1382" s="229"/>
      <c r="S1382" s="229"/>
      <c r="T1382" s="230"/>
      <c r="AT1382" s="231" t="s">
        <v>156</v>
      </c>
      <c r="AU1382" s="231" t="s">
        <v>89</v>
      </c>
      <c r="AV1382" s="15" t="s">
        <v>154</v>
      </c>
      <c r="AW1382" s="15" t="s">
        <v>35</v>
      </c>
      <c r="AX1382" s="15" t="s">
        <v>87</v>
      </c>
      <c r="AY1382" s="231" t="s">
        <v>147</v>
      </c>
    </row>
    <row r="1383" spans="1:65" s="2" customFormat="1" ht="24.2" customHeight="1">
      <c r="A1383" s="34"/>
      <c r="B1383" s="35"/>
      <c r="C1383" s="243" t="s">
        <v>832</v>
      </c>
      <c r="D1383" s="243" t="s">
        <v>324</v>
      </c>
      <c r="E1383" s="244" t="s">
        <v>364</v>
      </c>
      <c r="F1383" s="245" t="s">
        <v>365</v>
      </c>
      <c r="G1383" s="246" t="s">
        <v>152</v>
      </c>
      <c r="H1383" s="247">
        <v>18.716999999999999</v>
      </c>
      <c r="I1383" s="248"/>
      <c r="J1383" s="249">
        <f>ROUND(I1383*H1383,2)</f>
        <v>0</v>
      </c>
      <c r="K1383" s="245" t="s">
        <v>1</v>
      </c>
      <c r="L1383" s="250"/>
      <c r="M1383" s="251" t="s">
        <v>1</v>
      </c>
      <c r="N1383" s="252" t="s">
        <v>44</v>
      </c>
      <c r="O1383" s="71"/>
      <c r="P1383" s="195">
        <f>O1383*H1383</f>
        <v>0</v>
      </c>
      <c r="Q1383" s="195">
        <v>2.5000000000000001E-2</v>
      </c>
      <c r="R1383" s="195">
        <f>Q1383*H1383</f>
        <v>0.46792499999999998</v>
      </c>
      <c r="S1383" s="195">
        <v>0</v>
      </c>
      <c r="T1383" s="196">
        <f>S1383*H1383</f>
        <v>0</v>
      </c>
      <c r="U1383" s="34"/>
      <c r="V1383" s="34"/>
      <c r="W1383" s="34"/>
      <c r="X1383" s="34"/>
      <c r="Y1383" s="34"/>
      <c r="Z1383" s="34"/>
      <c r="AA1383" s="34"/>
      <c r="AB1383" s="34"/>
      <c r="AC1383" s="34"/>
      <c r="AD1383" s="34"/>
      <c r="AE1383" s="34"/>
      <c r="AR1383" s="197" t="s">
        <v>450</v>
      </c>
      <c r="AT1383" s="197" t="s">
        <v>324</v>
      </c>
      <c r="AU1383" s="197" t="s">
        <v>89</v>
      </c>
      <c r="AY1383" s="18" t="s">
        <v>147</v>
      </c>
      <c r="BE1383" s="198">
        <f>IF(N1383="základní",J1383,0)</f>
        <v>0</v>
      </c>
      <c r="BF1383" s="198">
        <f>IF(N1383="snížená",J1383,0)</f>
        <v>0</v>
      </c>
      <c r="BG1383" s="198">
        <f>IF(N1383="zákl. přenesená",J1383,0)</f>
        <v>0</v>
      </c>
      <c r="BH1383" s="198">
        <f>IF(N1383="sníž. přenesená",J1383,0)</f>
        <v>0</v>
      </c>
      <c r="BI1383" s="198">
        <f>IF(N1383="nulová",J1383,0)</f>
        <v>0</v>
      </c>
      <c r="BJ1383" s="18" t="s">
        <v>87</v>
      </c>
      <c r="BK1383" s="198">
        <f>ROUND(I1383*H1383,2)</f>
        <v>0</v>
      </c>
      <c r="BL1383" s="18" t="s">
        <v>329</v>
      </c>
      <c r="BM1383" s="197" t="s">
        <v>833</v>
      </c>
    </row>
    <row r="1384" spans="1:65" s="14" customFormat="1">
      <c r="B1384" s="210"/>
      <c r="C1384" s="211"/>
      <c r="D1384" s="201" t="s">
        <v>156</v>
      </c>
      <c r="E1384" s="211"/>
      <c r="F1384" s="213" t="s">
        <v>834</v>
      </c>
      <c r="G1384" s="211"/>
      <c r="H1384" s="214">
        <v>18.716999999999999</v>
      </c>
      <c r="I1384" s="215"/>
      <c r="J1384" s="211"/>
      <c r="K1384" s="211"/>
      <c r="L1384" s="216"/>
      <c r="M1384" s="217"/>
      <c r="N1384" s="218"/>
      <c r="O1384" s="218"/>
      <c r="P1384" s="218"/>
      <c r="Q1384" s="218"/>
      <c r="R1384" s="218"/>
      <c r="S1384" s="218"/>
      <c r="T1384" s="219"/>
      <c r="AT1384" s="220" t="s">
        <v>156</v>
      </c>
      <c r="AU1384" s="220" t="s">
        <v>89</v>
      </c>
      <c r="AV1384" s="14" t="s">
        <v>89</v>
      </c>
      <c r="AW1384" s="14" t="s">
        <v>4</v>
      </c>
      <c r="AX1384" s="14" t="s">
        <v>87</v>
      </c>
      <c r="AY1384" s="220" t="s">
        <v>147</v>
      </c>
    </row>
    <row r="1385" spans="1:65" s="2" customFormat="1" ht="49.15" customHeight="1">
      <c r="A1385" s="34"/>
      <c r="B1385" s="35"/>
      <c r="C1385" s="186" t="s">
        <v>835</v>
      </c>
      <c r="D1385" s="186" t="s">
        <v>149</v>
      </c>
      <c r="E1385" s="187" t="s">
        <v>836</v>
      </c>
      <c r="F1385" s="188" t="s">
        <v>837</v>
      </c>
      <c r="G1385" s="189" t="s">
        <v>152</v>
      </c>
      <c r="H1385" s="190">
        <v>29.739000000000001</v>
      </c>
      <c r="I1385" s="191"/>
      <c r="J1385" s="192">
        <f>ROUND(I1385*H1385,2)</f>
        <v>0</v>
      </c>
      <c r="K1385" s="188" t="s">
        <v>153</v>
      </c>
      <c r="L1385" s="39"/>
      <c r="M1385" s="193" t="s">
        <v>1</v>
      </c>
      <c r="N1385" s="194" t="s">
        <v>44</v>
      </c>
      <c r="O1385" s="71"/>
      <c r="P1385" s="195">
        <f>O1385*H1385</f>
        <v>0</v>
      </c>
      <c r="Q1385" s="195">
        <v>2.42E-4</v>
      </c>
      <c r="R1385" s="195">
        <f>Q1385*H1385</f>
        <v>7.1968380000000005E-3</v>
      </c>
      <c r="S1385" s="195">
        <v>0</v>
      </c>
      <c r="T1385" s="196">
        <f>S1385*H1385</f>
        <v>0</v>
      </c>
      <c r="U1385" s="34"/>
      <c r="V1385" s="34"/>
      <c r="W1385" s="34"/>
      <c r="X1385" s="34"/>
      <c r="Y1385" s="34"/>
      <c r="Z1385" s="34"/>
      <c r="AA1385" s="34"/>
      <c r="AB1385" s="34"/>
      <c r="AC1385" s="34"/>
      <c r="AD1385" s="34"/>
      <c r="AE1385" s="34"/>
      <c r="AR1385" s="197" t="s">
        <v>329</v>
      </c>
      <c r="AT1385" s="197" t="s">
        <v>149</v>
      </c>
      <c r="AU1385" s="197" t="s">
        <v>89</v>
      </c>
      <c r="AY1385" s="18" t="s">
        <v>147</v>
      </c>
      <c r="BE1385" s="198">
        <f>IF(N1385="základní",J1385,0)</f>
        <v>0</v>
      </c>
      <c r="BF1385" s="198">
        <f>IF(N1385="snížená",J1385,0)</f>
        <v>0</v>
      </c>
      <c r="BG1385" s="198">
        <f>IF(N1385="zákl. přenesená",J1385,0)</f>
        <v>0</v>
      </c>
      <c r="BH1385" s="198">
        <f>IF(N1385="sníž. přenesená",J1385,0)</f>
        <v>0</v>
      </c>
      <c r="BI1385" s="198">
        <f>IF(N1385="nulová",J1385,0)</f>
        <v>0</v>
      </c>
      <c r="BJ1385" s="18" t="s">
        <v>87</v>
      </c>
      <c r="BK1385" s="198">
        <f>ROUND(I1385*H1385,2)</f>
        <v>0</v>
      </c>
      <c r="BL1385" s="18" t="s">
        <v>329</v>
      </c>
      <c r="BM1385" s="197" t="s">
        <v>838</v>
      </c>
    </row>
    <row r="1386" spans="1:65" s="13" customFormat="1">
      <c r="B1386" s="199"/>
      <c r="C1386" s="200"/>
      <c r="D1386" s="201" t="s">
        <v>156</v>
      </c>
      <c r="E1386" s="202" t="s">
        <v>1</v>
      </c>
      <c r="F1386" s="203" t="s">
        <v>729</v>
      </c>
      <c r="G1386" s="200"/>
      <c r="H1386" s="202" t="s">
        <v>1</v>
      </c>
      <c r="I1386" s="204"/>
      <c r="J1386" s="200"/>
      <c r="K1386" s="200"/>
      <c r="L1386" s="205"/>
      <c r="M1386" s="206"/>
      <c r="N1386" s="207"/>
      <c r="O1386" s="207"/>
      <c r="P1386" s="207"/>
      <c r="Q1386" s="207"/>
      <c r="R1386" s="207"/>
      <c r="S1386" s="207"/>
      <c r="T1386" s="208"/>
      <c r="AT1386" s="209" t="s">
        <v>156</v>
      </c>
      <c r="AU1386" s="209" t="s">
        <v>89</v>
      </c>
      <c r="AV1386" s="13" t="s">
        <v>87</v>
      </c>
      <c r="AW1386" s="13" t="s">
        <v>35</v>
      </c>
      <c r="AX1386" s="13" t="s">
        <v>79</v>
      </c>
      <c r="AY1386" s="209" t="s">
        <v>147</v>
      </c>
    </row>
    <row r="1387" spans="1:65" s="14" customFormat="1">
      <c r="B1387" s="210"/>
      <c r="C1387" s="211"/>
      <c r="D1387" s="201" t="s">
        <v>156</v>
      </c>
      <c r="E1387" s="212" t="s">
        <v>1</v>
      </c>
      <c r="F1387" s="213" t="s">
        <v>730</v>
      </c>
      <c r="G1387" s="211"/>
      <c r="H1387" s="214">
        <v>12</v>
      </c>
      <c r="I1387" s="215"/>
      <c r="J1387" s="211"/>
      <c r="K1387" s="211"/>
      <c r="L1387" s="216"/>
      <c r="M1387" s="217"/>
      <c r="N1387" s="218"/>
      <c r="O1387" s="218"/>
      <c r="P1387" s="218"/>
      <c r="Q1387" s="218"/>
      <c r="R1387" s="218"/>
      <c r="S1387" s="218"/>
      <c r="T1387" s="219"/>
      <c r="AT1387" s="220" t="s">
        <v>156</v>
      </c>
      <c r="AU1387" s="220" t="s">
        <v>89</v>
      </c>
      <c r="AV1387" s="14" t="s">
        <v>89</v>
      </c>
      <c r="AW1387" s="14" t="s">
        <v>35</v>
      </c>
      <c r="AX1387" s="14" t="s">
        <v>79</v>
      </c>
      <c r="AY1387" s="220" t="s">
        <v>147</v>
      </c>
    </row>
    <row r="1388" spans="1:65" s="13" customFormat="1">
      <c r="B1388" s="199"/>
      <c r="C1388" s="200"/>
      <c r="D1388" s="201" t="s">
        <v>156</v>
      </c>
      <c r="E1388" s="202" t="s">
        <v>1</v>
      </c>
      <c r="F1388" s="203" t="s">
        <v>732</v>
      </c>
      <c r="G1388" s="200"/>
      <c r="H1388" s="202" t="s">
        <v>1</v>
      </c>
      <c r="I1388" s="204"/>
      <c r="J1388" s="200"/>
      <c r="K1388" s="200"/>
      <c r="L1388" s="205"/>
      <c r="M1388" s="206"/>
      <c r="N1388" s="207"/>
      <c r="O1388" s="207"/>
      <c r="P1388" s="207"/>
      <c r="Q1388" s="207"/>
      <c r="R1388" s="207"/>
      <c r="S1388" s="207"/>
      <c r="T1388" s="208"/>
      <c r="AT1388" s="209" t="s">
        <v>156</v>
      </c>
      <c r="AU1388" s="209" t="s">
        <v>89</v>
      </c>
      <c r="AV1388" s="13" t="s">
        <v>87</v>
      </c>
      <c r="AW1388" s="13" t="s">
        <v>35</v>
      </c>
      <c r="AX1388" s="13" t="s">
        <v>79</v>
      </c>
      <c r="AY1388" s="209" t="s">
        <v>147</v>
      </c>
    </row>
    <row r="1389" spans="1:65" s="14" customFormat="1">
      <c r="B1389" s="210"/>
      <c r="C1389" s="211"/>
      <c r="D1389" s="201" t="s">
        <v>156</v>
      </c>
      <c r="E1389" s="212" t="s">
        <v>1</v>
      </c>
      <c r="F1389" s="213" t="s">
        <v>733</v>
      </c>
      <c r="G1389" s="211"/>
      <c r="H1389" s="214">
        <v>17.739000000000001</v>
      </c>
      <c r="I1389" s="215"/>
      <c r="J1389" s="211"/>
      <c r="K1389" s="211"/>
      <c r="L1389" s="216"/>
      <c r="M1389" s="217"/>
      <c r="N1389" s="218"/>
      <c r="O1389" s="218"/>
      <c r="P1389" s="218"/>
      <c r="Q1389" s="218"/>
      <c r="R1389" s="218"/>
      <c r="S1389" s="218"/>
      <c r="T1389" s="219"/>
      <c r="AT1389" s="220" t="s">
        <v>156</v>
      </c>
      <c r="AU1389" s="220" t="s">
        <v>89</v>
      </c>
      <c r="AV1389" s="14" t="s">
        <v>89</v>
      </c>
      <c r="AW1389" s="14" t="s">
        <v>35</v>
      </c>
      <c r="AX1389" s="14" t="s">
        <v>79</v>
      </c>
      <c r="AY1389" s="220" t="s">
        <v>147</v>
      </c>
    </row>
    <row r="1390" spans="1:65" s="15" customFormat="1">
      <c r="B1390" s="221"/>
      <c r="C1390" s="222"/>
      <c r="D1390" s="201" t="s">
        <v>156</v>
      </c>
      <c r="E1390" s="223" t="s">
        <v>1</v>
      </c>
      <c r="F1390" s="224" t="s">
        <v>166</v>
      </c>
      <c r="G1390" s="222"/>
      <c r="H1390" s="225">
        <v>29.739000000000001</v>
      </c>
      <c r="I1390" s="226"/>
      <c r="J1390" s="222"/>
      <c r="K1390" s="222"/>
      <c r="L1390" s="227"/>
      <c r="M1390" s="228"/>
      <c r="N1390" s="229"/>
      <c r="O1390" s="229"/>
      <c r="P1390" s="229"/>
      <c r="Q1390" s="229"/>
      <c r="R1390" s="229"/>
      <c r="S1390" s="229"/>
      <c r="T1390" s="230"/>
      <c r="AT1390" s="231" t="s">
        <v>156</v>
      </c>
      <c r="AU1390" s="231" t="s">
        <v>89</v>
      </c>
      <c r="AV1390" s="15" t="s">
        <v>154</v>
      </c>
      <c r="AW1390" s="15" t="s">
        <v>35</v>
      </c>
      <c r="AX1390" s="15" t="s">
        <v>87</v>
      </c>
      <c r="AY1390" s="231" t="s">
        <v>147</v>
      </c>
    </row>
    <row r="1391" spans="1:65" s="2" customFormat="1" ht="24.2" customHeight="1">
      <c r="A1391" s="34"/>
      <c r="B1391" s="35"/>
      <c r="C1391" s="243" t="s">
        <v>839</v>
      </c>
      <c r="D1391" s="243" t="s">
        <v>324</v>
      </c>
      <c r="E1391" s="244" t="s">
        <v>840</v>
      </c>
      <c r="F1391" s="245" t="s">
        <v>841</v>
      </c>
      <c r="G1391" s="246" t="s">
        <v>152</v>
      </c>
      <c r="H1391" s="247">
        <v>31.225999999999999</v>
      </c>
      <c r="I1391" s="248"/>
      <c r="J1391" s="249">
        <f>ROUND(I1391*H1391,2)</f>
        <v>0</v>
      </c>
      <c r="K1391" s="245" t="s">
        <v>153</v>
      </c>
      <c r="L1391" s="250"/>
      <c r="M1391" s="251" t="s">
        <v>1</v>
      </c>
      <c r="N1391" s="252" t="s">
        <v>44</v>
      </c>
      <c r="O1391" s="71"/>
      <c r="P1391" s="195">
        <f>O1391*H1391</f>
        <v>0</v>
      </c>
      <c r="Q1391" s="195">
        <v>3.5000000000000001E-3</v>
      </c>
      <c r="R1391" s="195">
        <f>Q1391*H1391</f>
        <v>0.109291</v>
      </c>
      <c r="S1391" s="195">
        <v>0</v>
      </c>
      <c r="T1391" s="196">
        <f>S1391*H1391</f>
        <v>0</v>
      </c>
      <c r="U1391" s="34"/>
      <c r="V1391" s="34"/>
      <c r="W1391" s="34"/>
      <c r="X1391" s="34"/>
      <c r="Y1391" s="34"/>
      <c r="Z1391" s="34"/>
      <c r="AA1391" s="34"/>
      <c r="AB1391" s="34"/>
      <c r="AC1391" s="34"/>
      <c r="AD1391" s="34"/>
      <c r="AE1391" s="34"/>
      <c r="AR1391" s="197" t="s">
        <v>450</v>
      </c>
      <c r="AT1391" s="197" t="s">
        <v>324</v>
      </c>
      <c r="AU1391" s="197" t="s">
        <v>89</v>
      </c>
      <c r="AY1391" s="18" t="s">
        <v>147</v>
      </c>
      <c r="BE1391" s="198">
        <f>IF(N1391="základní",J1391,0)</f>
        <v>0</v>
      </c>
      <c r="BF1391" s="198">
        <f>IF(N1391="snížená",J1391,0)</f>
        <v>0</v>
      </c>
      <c r="BG1391" s="198">
        <f>IF(N1391="zákl. přenesená",J1391,0)</f>
        <v>0</v>
      </c>
      <c r="BH1391" s="198">
        <f>IF(N1391="sníž. přenesená",J1391,0)</f>
        <v>0</v>
      </c>
      <c r="BI1391" s="198">
        <f>IF(N1391="nulová",J1391,0)</f>
        <v>0</v>
      </c>
      <c r="BJ1391" s="18" t="s">
        <v>87</v>
      </c>
      <c r="BK1391" s="198">
        <f>ROUND(I1391*H1391,2)</f>
        <v>0</v>
      </c>
      <c r="BL1391" s="18" t="s">
        <v>329</v>
      </c>
      <c r="BM1391" s="197" t="s">
        <v>842</v>
      </c>
    </row>
    <row r="1392" spans="1:65" s="14" customFormat="1">
      <c r="B1392" s="210"/>
      <c r="C1392" s="211"/>
      <c r="D1392" s="201" t="s">
        <v>156</v>
      </c>
      <c r="E1392" s="211"/>
      <c r="F1392" s="213" t="s">
        <v>843</v>
      </c>
      <c r="G1392" s="211"/>
      <c r="H1392" s="214">
        <v>31.225999999999999</v>
      </c>
      <c r="I1392" s="215"/>
      <c r="J1392" s="211"/>
      <c r="K1392" s="211"/>
      <c r="L1392" s="216"/>
      <c r="M1392" s="217"/>
      <c r="N1392" s="218"/>
      <c r="O1392" s="218"/>
      <c r="P1392" s="218"/>
      <c r="Q1392" s="218"/>
      <c r="R1392" s="218"/>
      <c r="S1392" s="218"/>
      <c r="T1392" s="219"/>
      <c r="AT1392" s="220" t="s">
        <v>156</v>
      </c>
      <c r="AU1392" s="220" t="s">
        <v>89</v>
      </c>
      <c r="AV1392" s="14" t="s">
        <v>89</v>
      </c>
      <c r="AW1392" s="14" t="s">
        <v>4</v>
      </c>
      <c r="AX1392" s="14" t="s">
        <v>87</v>
      </c>
      <c r="AY1392" s="220" t="s">
        <v>147</v>
      </c>
    </row>
    <row r="1393" spans="1:65" s="2" customFormat="1" ht="24.2" customHeight="1">
      <c r="A1393" s="34"/>
      <c r="B1393" s="35"/>
      <c r="C1393" s="243" t="s">
        <v>844</v>
      </c>
      <c r="D1393" s="243" t="s">
        <v>324</v>
      </c>
      <c r="E1393" s="244" t="s">
        <v>845</v>
      </c>
      <c r="F1393" s="245" t="s">
        <v>846</v>
      </c>
      <c r="G1393" s="246" t="s">
        <v>152</v>
      </c>
      <c r="H1393" s="247">
        <v>31.225999999999999</v>
      </c>
      <c r="I1393" s="248"/>
      <c r="J1393" s="249">
        <f>ROUND(I1393*H1393,2)</f>
        <v>0</v>
      </c>
      <c r="K1393" s="245" t="s">
        <v>153</v>
      </c>
      <c r="L1393" s="250"/>
      <c r="M1393" s="251" t="s">
        <v>1</v>
      </c>
      <c r="N1393" s="252" t="s">
        <v>44</v>
      </c>
      <c r="O1393" s="71"/>
      <c r="P1393" s="195">
        <f>O1393*H1393</f>
        <v>0</v>
      </c>
      <c r="Q1393" s="195">
        <v>4.1000000000000003E-3</v>
      </c>
      <c r="R1393" s="195">
        <f>Q1393*H1393</f>
        <v>0.12802660000000002</v>
      </c>
      <c r="S1393" s="195">
        <v>0</v>
      </c>
      <c r="T1393" s="196">
        <f>S1393*H1393</f>
        <v>0</v>
      </c>
      <c r="U1393" s="34"/>
      <c r="V1393" s="34"/>
      <c r="W1393" s="34"/>
      <c r="X1393" s="34"/>
      <c r="Y1393" s="34"/>
      <c r="Z1393" s="34"/>
      <c r="AA1393" s="34"/>
      <c r="AB1393" s="34"/>
      <c r="AC1393" s="34"/>
      <c r="AD1393" s="34"/>
      <c r="AE1393" s="34"/>
      <c r="AR1393" s="197" t="s">
        <v>450</v>
      </c>
      <c r="AT1393" s="197" t="s">
        <v>324</v>
      </c>
      <c r="AU1393" s="197" t="s">
        <v>89</v>
      </c>
      <c r="AY1393" s="18" t="s">
        <v>147</v>
      </c>
      <c r="BE1393" s="198">
        <f>IF(N1393="základní",J1393,0)</f>
        <v>0</v>
      </c>
      <c r="BF1393" s="198">
        <f>IF(N1393="snížená",J1393,0)</f>
        <v>0</v>
      </c>
      <c r="BG1393" s="198">
        <f>IF(N1393="zákl. přenesená",J1393,0)</f>
        <v>0</v>
      </c>
      <c r="BH1393" s="198">
        <f>IF(N1393="sníž. přenesená",J1393,0)</f>
        <v>0</v>
      </c>
      <c r="BI1393" s="198">
        <f>IF(N1393="nulová",J1393,0)</f>
        <v>0</v>
      </c>
      <c r="BJ1393" s="18" t="s">
        <v>87</v>
      </c>
      <c r="BK1393" s="198">
        <f>ROUND(I1393*H1393,2)</f>
        <v>0</v>
      </c>
      <c r="BL1393" s="18" t="s">
        <v>329</v>
      </c>
      <c r="BM1393" s="197" t="s">
        <v>847</v>
      </c>
    </row>
    <row r="1394" spans="1:65" s="14" customFormat="1">
      <c r="B1394" s="210"/>
      <c r="C1394" s="211"/>
      <c r="D1394" s="201" t="s">
        <v>156</v>
      </c>
      <c r="E1394" s="211"/>
      <c r="F1394" s="213" t="s">
        <v>843</v>
      </c>
      <c r="G1394" s="211"/>
      <c r="H1394" s="214">
        <v>31.225999999999999</v>
      </c>
      <c r="I1394" s="215"/>
      <c r="J1394" s="211"/>
      <c r="K1394" s="211"/>
      <c r="L1394" s="216"/>
      <c r="M1394" s="217"/>
      <c r="N1394" s="218"/>
      <c r="O1394" s="218"/>
      <c r="P1394" s="218"/>
      <c r="Q1394" s="218"/>
      <c r="R1394" s="218"/>
      <c r="S1394" s="218"/>
      <c r="T1394" s="219"/>
      <c r="AT1394" s="220" t="s">
        <v>156</v>
      </c>
      <c r="AU1394" s="220" t="s">
        <v>89</v>
      </c>
      <c r="AV1394" s="14" t="s">
        <v>89</v>
      </c>
      <c r="AW1394" s="14" t="s">
        <v>4</v>
      </c>
      <c r="AX1394" s="14" t="s">
        <v>87</v>
      </c>
      <c r="AY1394" s="220" t="s">
        <v>147</v>
      </c>
    </row>
    <row r="1395" spans="1:65" s="2" customFormat="1" ht="55.5" customHeight="1">
      <c r="A1395" s="34"/>
      <c r="B1395" s="35"/>
      <c r="C1395" s="186" t="s">
        <v>848</v>
      </c>
      <c r="D1395" s="186" t="s">
        <v>149</v>
      </c>
      <c r="E1395" s="187" t="s">
        <v>849</v>
      </c>
      <c r="F1395" s="188" t="s">
        <v>850</v>
      </c>
      <c r="G1395" s="189" t="s">
        <v>681</v>
      </c>
      <c r="H1395" s="190">
        <v>2.4540000000000002</v>
      </c>
      <c r="I1395" s="191"/>
      <c r="J1395" s="192">
        <f>ROUND(I1395*H1395,2)</f>
        <v>0</v>
      </c>
      <c r="K1395" s="188" t="s">
        <v>153</v>
      </c>
      <c r="L1395" s="39"/>
      <c r="M1395" s="193" t="s">
        <v>1</v>
      </c>
      <c r="N1395" s="194" t="s">
        <v>44</v>
      </c>
      <c r="O1395" s="71"/>
      <c r="P1395" s="195">
        <f>O1395*H1395</f>
        <v>0</v>
      </c>
      <c r="Q1395" s="195">
        <v>0</v>
      </c>
      <c r="R1395" s="195">
        <f>Q1395*H1395</f>
        <v>0</v>
      </c>
      <c r="S1395" s="195">
        <v>0</v>
      </c>
      <c r="T1395" s="196">
        <f>S1395*H1395</f>
        <v>0</v>
      </c>
      <c r="U1395" s="34"/>
      <c r="V1395" s="34"/>
      <c r="W1395" s="34"/>
      <c r="X1395" s="34"/>
      <c r="Y1395" s="34"/>
      <c r="Z1395" s="34"/>
      <c r="AA1395" s="34"/>
      <c r="AB1395" s="34"/>
      <c r="AC1395" s="34"/>
      <c r="AD1395" s="34"/>
      <c r="AE1395" s="34"/>
      <c r="AR1395" s="197" t="s">
        <v>329</v>
      </c>
      <c r="AT1395" s="197" t="s">
        <v>149</v>
      </c>
      <c r="AU1395" s="197" t="s">
        <v>89</v>
      </c>
      <c r="AY1395" s="18" t="s">
        <v>147</v>
      </c>
      <c r="BE1395" s="198">
        <f>IF(N1395="základní",J1395,0)</f>
        <v>0</v>
      </c>
      <c r="BF1395" s="198">
        <f>IF(N1395="snížená",J1395,0)</f>
        <v>0</v>
      </c>
      <c r="BG1395" s="198">
        <f>IF(N1395="zákl. přenesená",J1395,0)</f>
        <v>0</v>
      </c>
      <c r="BH1395" s="198">
        <f>IF(N1395="sníž. přenesená",J1395,0)</f>
        <v>0</v>
      </c>
      <c r="BI1395" s="198">
        <f>IF(N1395="nulová",J1395,0)</f>
        <v>0</v>
      </c>
      <c r="BJ1395" s="18" t="s">
        <v>87</v>
      </c>
      <c r="BK1395" s="198">
        <f>ROUND(I1395*H1395,2)</f>
        <v>0</v>
      </c>
      <c r="BL1395" s="18" t="s">
        <v>329</v>
      </c>
      <c r="BM1395" s="197" t="s">
        <v>851</v>
      </c>
    </row>
    <row r="1396" spans="1:65" s="12" customFormat="1" ht="22.9" customHeight="1">
      <c r="B1396" s="170"/>
      <c r="C1396" s="171"/>
      <c r="D1396" s="172" t="s">
        <v>78</v>
      </c>
      <c r="E1396" s="184" t="s">
        <v>852</v>
      </c>
      <c r="F1396" s="184" t="s">
        <v>853</v>
      </c>
      <c r="G1396" s="171"/>
      <c r="H1396" s="171"/>
      <c r="I1396" s="174"/>
      <c r="J1396" s="185">
        <f>BK1396</f>
        <v>0</v>
      </c>
      <c r="K1396" s="171"/>
      <c r="L1396" s="176"/>
      <c r="M1396" s="177"/>
      <c r="N1396" s="178"/>
      <c r="O1396" s="178"/>
      <c r="P1396" s="179">
        <f>SUM(P1397:P1409)</f>
        <v>0</v>
      </c>
      <c r="Q1396" s="178"/>
      <c r="R1396" s="179">
        <f>SUM(R1397:R1409)</f>
        <v>1.6205824500000001</v>
      </c>
      <c r="S1396" s="178"/>
      <c r="T1396" s="180">
        <f>SUM(T1397:T1409)</f>
        <v>0</v>
      </c>
      <c r="AR1396" s="181" t="s">
        <v>89</v>
      </c>
      <c r="AT1396" s="182" t="s">
        <v>78</v>
      </c>
      <c r="AU1396" s="182" t="s">
        <v>87</v>
      </c>
      <c r="AY1396" s="181" t="s">
        <v>147</v>
      </c>
      <c r="BK1396" s="183">
        <f>SUM(BK1397:BK1409)</f>
        <v>0</v>
      </c>
    </row>
    <row r="1397" spans="1:65" s="2" customFormat="1" ht="24.2" customHeight="1">
      <c r="A1397" s="34"/>
      <c r="B1397" s="35"/>
      <c r="C1397" s="186" t="s">
        <v>854</v>
      </c>
      <c r="D1397" s="186" t="s">
        <v>149</v>
      </c>
      <c r="E1397" s="187" t="s">
        <v>855</v>
      </c>
      <c r="F1397" s="188" t="s">
        <v>856</v>
      </c>
      <c r="G1397" s="189" t="s">
        <v>381</v>
      </c>
      <c r="H1397" s="190">
        <v>1.2</v>
      </c>
      <c r="I1397" s="191"/>
      <c r="J1397" s="192">
        <f>ROUND(I1397*H1397,2)</f>
        <v>0</v>
      </c>
      <c r="K1397" s="188" t="s">
        <v>153</v>
      </c>
      <c r="L1397" s="39"/>
      <c r="M1397" s="193" t="s">
        <v>1</v>
      </c>
      <c r="N1397" s="194" t="s">
        <v>44</v>
      </c>
      <c r="O1397" s="71"/>
      <c r="P1397" s="195">
        <f>O1397*H1397</f>
        <v>0</v>
      </c>
      <c r="Q1397" s="195">
        <v>5.1000000000000004E-3</v>
      </c>
      <c r="R1397" s="195">
        <f>Q1397*H1397</f>
        <v>6.1200000000000004E-3</v>
      </c>
      <c r="S1397" s="195">
        <v>0</v>
      </c>
      <c r="T1397" s="196">
        <f>S1397*H1397</f>
        <v>0</v>
      </c>
      <c r="U1397" s="34"/>
      <c r="V1397" s="34"/>
      <c r="W1397" s="34"/>
      <c r="X1397" s="34"/>
      <c r="Y1397" s="34"/>
      <c r="Z1397" s="34"/>
      <c r="AA1397" s="34"/>
      <c r="AB1397" s="34"/>
      <c r="AC1397" s="34"/>
      <c r="AD1397" s="34"/>
      <c r="AE1397" s="34"/>
      <c r="AR1397" s="197" t="s">
        <v>329</v>
      </c>
      <c r="AT1397" s="197" t="s">
        <v>149</v>
      </c>
      <c r="AU1397" s="197" t="s">
        <v>89</v>
      </c>
      <c r="AY1397" s="18" t="s">
        <v>147</v>
      </c>
      <c r="BE1397" s="198">
        <f>IF(N1397="základní",J1397,0)</f>
        <v>0</v>
      </c>
      <c r="BF1397" s="198">
        <f>IF(N1397="snížená",J1397,0)</f>
        <v>0</v>
      </c>
      <c r="BG1397" s="198">
        <f>IF(N1397="zákl. přenesená",J1397,0)</f>
        <v>0</v>
      </c>
      <c r="BH1397" s="198">
        <f>IF(N1397="sníž. přenesená",J1397,0)</f>
        <v>0</v>
      </c>
      <c r="BI1397" s="198">
        <f>IF(N1397="nulová",J1397,0)</f>
        <v>0</v>
      </c>
      <c r="BJ1397" s="18" t="s">
        <v>87</v>
      </c>
      <c r="BK1397" s="198">
        <f>ROUND(I1397*H1397,2)</f>
        <v>0</v>
      </c>
      <c r="BL1397" s="18" t="s">
        <v>329</v>
      </c>
      <c r="BM1397" s="197" t="s">
        <v>857</v>
      </c>
    </row>
    <row r="1398" spans="1:65" s="13" customFormat="1">
      <c r="B1398" s="199"/>
      <c r="C1398" s="200"/>
      <c r="D1398" s="201" t="s">
        <v>156</v>
      </c>
      <c r="E1398" s="202" t="s">
        <v>1</v>
      </c>
      <c r="F1398" s="203" t="s">
        <v>858</v>
      </c>
      <c r="G1398" s="200"/>
      <c r="H1398" s="202" t="s">
        <v>1</v>
      </c>
      <c r="I1398" s="204"/>
      <c r="J1398" s="200"/>
      <c r="K1398" s="200"/>
      <c r="L1398" s="205"/>
      <c r="M1398" s="206"/>
      <c r="N1398" s="207"/>
      <c r="O1398" s="207"/>
      <c r="P1398" s="207"/>
      <c r="Q1398" s="207"/>
      <c r="R1398" s="207"/>
      <c r="S1398" s="207"/>
      <c r="T1398" s="208"/>
      <c r="AT1398" s="209" t="s">
        <v>156</v>
      </c>
      <c r="AU1398" s="209" t="s">
        <v>89</v>
      </c>
      <c r="AV1398" s="13" t="s">
        <v>87</v>
      </c>
      <c r="AW1398" s="13" t="s">
        <v>35</v>
      </c>
      <c r="AX1398" s="13" t="s">
        <v>79</v>
      </c>
      <c r="AY1398" s="209" t="s">
        <v>147</v>
      </c>
    </row>
    <row r="1399" spans="1:65" s="14" customFormat="1">
      <c r="B1399" s="210"/>
      <c r="C1399" s="211"/>
      <c r="D1399" s="201" t="s">
        <v>156</v>
      </c>
      <c r="E1399" s="212" t="s">
        <v>1</v>
      </c>
      <c r="F1399" s="213" t="s">
        <v>859</v>
      </c>
      <c r="G1399" s="211"/>
      <c r="H1399" s="214">
        <v>1.2</v>
      </c>
      <c r="I1399" s="215"/>
      <c r="J1399" s="211"/>
      <c r="K1399" s="211"/>
      <c r="L1399" s="216"/>
      <c r="M1399" s="217"/>
      <c r="N1399" s="218"/>
      <c r="O1399" s="218"/>
      <c r="P1399" s="218"/>
      <c r="Q1399" s="218"/>
      <c r="R1399" s="218"/>
      <c r="S1399" s="218"/>
      <c r="T1399" s="219"/>
      <c r="AT1399" s="220" t="s">
        <v>156</v>
      </c>
      <c r="AU1399" s="220" t="s">
        <v>89</v>
      </c>
      <c r="AV1399" s="14" t="s">
        <v>89</v>
      </c>
      <c r="AW1399" s="14" t="s">
        <v>35</v>
      </c>
      <c r="AX1399" s="14" t="s">
        <v>79</v>
      </c>
      <c r="AY1399" s="220" t="s">
        <v>147</v>
      </c>
    </row>
    <row r="1400" spans="1:65" s="15" customFormat="1">
      <c r="B1400" s="221"/>
      <c r="C1400" s="222"/>
      <c r="D1400" s="201" t="s">
        <v>156</v>
      </c>
      <c r="E1400" s="223" t="s">
        <v>1</v>
      </c>
      <c r="F1400" s="224" t="s">
        <v>166</v>
      </c>
      <c r="G1400" s="222"/>
      <c r="H1400" s="225">
        <v>1.2</v>
      </c>
      <c r="I1400" s="226"/>
      <c r="J1400" s="222"/>
      <c r="K1400" s="222"/>
      <c r="L1400" s="227"/>
      <c r="M1400" s="228"/>
      <c r="N1400" s="229"/>
      <c r="O1400" s="229"/>
      <c r="P1400" s="229"/>
      <c r="Q1400" s="229"/>
      <c r="R1400" s="229"/>
      <c r="S1400" s="229"/>
      <c r="T1400" s="230"/>
      <c r="AT1400" s="231" t="s">
        <v>156</v>
      </c>
      <c r="AU1400" s="231" t="s">
        <v>89</v>
      </c>
      <c r="AV1400" s="15" t="s">
        <v>154</v>
      </c>
      <c r="AW1400" s="15" t="s">
        <v>35</v>
      </c>
      <c r="AX1400" s="15" t="s">
        <v>87</v>
      </c>
      <c r="AY1400" s="231" t="s">
        <v>147</v>
      </c>
    </row>
    <row r="1401" spans="1:65" s="2" customFormat="1" ht="21.75" customHeight="1">
      <c r="A1401" s="34"/>
      <c r="B1401" s="35"/>
      <c r="C1401" s="243" t="s">
        <v>860</v>
      </c>
      <c r="D1401" s="243" t="s">
        <v>324</v>
      </c>
      <c r="E1401" s="244" t="s">
        <v>861</v>
      </c>
      <c r="F1401" s="245" t="s">
        <v>862</v>
      </c>
      <c r="G1401" s="246" t="s">
        <v>152</v>
      </c>
      <c r="H1401" s="247">
        <v>3.6749999999999998</v>
      </c>
      <c r="I1401" s="248"/>
      <c r="J1401" s="249">
        <f>ROUND(I1401*H1401,2)</f>
        <v>0</v>
      </c>
      <c r="K1401" s="245" t="s">
        <v>153</v>
      </c>
      <c r="L1401" s="250"/>
      <c r="M1401" s="251" t="s">
        <v>1</v>
      </c>
      <c r="N1401" s="252" t="s">
        <v>44</v>
      </c>
      <c r="O1401" s="71"/>
      <c r="P1401" s="195">
        <f>O1401*H1401</f>
        <v>0</v>
      </c>
      <c r="Q1401" s="195">
        <v>1.4630000000000001E-2</v>
      </c>
      <c r="R1401" s="195">
        <f>Q1401*H1401</f>
        <v>5.3765250000000001E-2</v>
      </c>
      <c r="S1401" s="195">
        <v>0</v>
      </c>
      <c r="T1401" s="196">
        <f>S1401*H1401</f>
        <v>0</v>
      </c>
      <c r="U1401" s="34"/>
      <c r="V1401" s="34"/>
      <c r="W1401" s="34"/>
      <c r="X1401" s="34"/>
      <c r="Y1401" s="34"/>
      <c r="Z1401" s="34"/>
      <c r="AA1401" s="34"/>
      <c r="AB1401" s="34"/>
      <c r="AC1401" s="34"/>
      <c r="AD1401" s="34"/>
      <c r="AE1401" s="34"/>
      <c r="AR1401" s="197" t="s">
        <v>450</v>
      </c>
      <c r="AT1401" s="197" t="s">
        <v>324</v>
      </c>
      <c r="AU1401" s="197" t="s">
        <v>89</v>
      </c>
      <c r="AY1401" s="18" t="s">
        <v>147</v>
      </c>
      <c r="BE1401" s="198">
        <f>IF(N1401="základní",J1401,0)</f>
        <v>0</v>
      </c>
      <c r="BF1401" s="198">
        <f>IF(N1401="snížená",J1401,0)</f>
        <v>0</v>
      </c>
      <c r="BG1401" s="198">
        <f>IF(N1401="zákl. přenesená",J1401,0)</f>
        <v>0</v>
      </c>
      <c r="BH1401" s="198">
        <f>IF(N1401="sníž. přenesená",J1401,0)</f>
        <v>0</v>
      </c>
      <c r="BI1401" s="198">
        <f>IF(N1401="nulová",J1401,0)</f>
        <v>0</v>
      </c>
      <c r="BJ1401" s="18" t="s">
        <v>87</v>
      </c>
      <c r="BK1401" s="198">
        <f>ROUND(I1401*H1401,2)</f>
        <v>0</v>
      </c>
      <c r="BL1401" s="18" t="s">
        <v>329</v>
      </c>
      <c r="BM1401" s="197" t="s">
        <v>863</v>
      </c>
    </row>
    <row r="1402" spans="1:65" s="14" customFormat="1">
      <c r="B1402" s="210"/>
      <c r="C1402" s="211"/>
      <c r="D1402" s="201" t="s">
        <v>156</v>
      </c>
      <c r="E1402" s="212" t="s">
        <v>1</v>
      </c>
      <c r="F1402" s="213" t="s">
        <v>864</v>
      </c>
      <c r="G1402" s="211"/>
      <c r="H1402" s="214">
        <v>3.5</v>
      </c>
      <c r="I1402" s="215"/>
      <c r="J1402" s="211"/>
      <c r="K1402" s="211"/>
      <c r="L1402" s="216"/>
      <c r="M1402" s="217"/>
      <c r="N1402" s="218"/>
      <c r="O1402" s="218"/>
      <c r="P1402" s="218"/>
      <c r="Q1402" s="218"/>
      <c r="R1402" s="218"/>
      <c r="S1402" s="218"/>
      <c r="T1402" s="219"/>
      <c r="AT1402" s="220" t="s">
        <v>156</v>
      </c>
      <c r="AU1402" s="220" t="s">
        <v>89</v>
      </c>
      <c r="AV1402" s="14" t="s">
        <v>89</v>
      </c>
      <c r="AW1402" s="14" t="s">
        <v>35</v>
      </c>
      <c r="AX1402" s="14" t="s">
        <v>79</v>
      </c>
      <c r="AY1402" s="220" t="s">
        <v>147</v>
      </c>
    </row>
    <row r="1403" spans="1:65" s="15" customFormat="1">
      <c r="B1403" s="221"/>
      <c r="C1403" s="222"/>
      <c r="D1403" s="201" t="s">
        <v>156</v>
      </c>
      <c r="E1403" s="223" t="s">
        <v>1</v>
      </c>
      <c r="F1403" s="224" t="s">
        <v>166</v>
      </c>
      <c r="G1403" s="222"/>
      <c r="H1403" s="225">
        <v>3.5</v>
      </c>
      <c r="I1403" s="226"/>
      <c r="J1403" s="222"/>
      <c r="K1403" s="222"/>
      <c r="L1403" s="227"/>
      <c r="M1403" s="228"/>
      <c r="N1403" s="229"/>
      <c r="O1403" s="229"/>
      <c r="P1403" s="229"/>
      <c r="Q1403" s="229"/>
      <c r="R1403" s="229"/>
      <c r="S1403" s="229"/>
      <c r="T1403" s="230"/>
      <c r="AT1403" s="231" t="s">
        <v>156</v>
      </c>
      <c r="AU1403" s="231" t="s">
        <v>89</v>
      </c>
      <c r="AV1403" s="15" t="s">
        <v>154</v>
      </c>
      <c r="AW1403" s="15" t="s">
        <v>35</v>
      </c>
      <c r="AX1403" s="15" t="s">
        <v>87</v>
      </c>
      <c r="AY1403" s="231" t="s">
        <v>147</v>
      </c>
    </row>
    <row r="1404" spans="1:65" s="14" customFormat="1">
      <c r="B1404" s="210"/>
      <c r="C1404" s="211"/>
      <c r="D1404" s="201" t="s">
        <v>156</v>
      </c>
      <c r="E1404" s="211"/>
      <c r="F1404" s="213" t="s">
        <v>865</v>
      </c>
      <c r="G1404" s="211"/>
      <c r="H1404" s="214">
        <v>3.6749999999999998</v>
      </c>
      <c r="I1404" s="215"/>
      <c r="J1404" s="211"/>
      <c r="K1404" s="211"/>
      <c r="L1404" s="216"/>
      <c r="M1404" s="217"/>
      <c r="N1404" s="218"/>
      <c r="O1404" s="218"/>
      <c r="P1404" s="218"/>
      <c r="Q1404" s="218"/>
      <c r="R1404" s="218"/>
      <c r="S1404" s="218"/>
      <c r="T1404" s="219"/>
      <c r="AT1404" s="220" t="s">
        <v>156</v>
      </c>
      <c r="AU1404" s="220" t="s">
        <v>89</v>
      </c>
      <c r="AV1404" s="14" t="s">
        <v>89</v>
      </c>
      <c r="AW1404" s="14" t="s">
        <v>4</v>
      </c>
      <c r="AX1404" s="14" t="s">
        <v>87</v>
      </c>
      <c r="AY1404" s="220" t="s">
        <v>147</v>
      </c>
    </row>
    <row r="1405" spans="1:65" s="2" customFormat="1" ht="37.9" customHeight="1">
      <c r="A1405" s="34"/>
      <c r="B1405" s="35"/>
      <c r="C1405" s="186" t="s">
        <v>866</v>
      </c>
      <c r="D1405" s="186" t="s">
        <v>149</v>
      </c>
      <c r="E1405" s="187" t="s">
        <v>867</v>
      </c>
      <c r="F1405" s="188" t="s">
        <v>868</v>
      </c>
      <c r="G1405" s="189" t="s">
        <v>152</v>
      </c>
      <c r="H1405" s="190">
        <v>138</v>
      </c>
      <c r="I1405" s="191"/>
      <c r="J1405" s="192">
        <f>ROUND(I1405*H1405,2)</f>
        <v>0</v>
      </c>
      <c r="K1405" s="188" t="s">
        <v>153</v>
      </c>
      <c r="L1405" s="39"/>
      <c r="M1405" s="193" t="s">
        <v>1</v>
      </c>
      <c r="N1405" s="194" t="s">
        <v>44</v>
      </c>
      <c r="O1405" s="71"/>
      <c r="P1405" s="195">
        <f>O1405*H1405</f>
        <v>0</v>
      </c>
      <c r="Q1405" s="195">
        <v>1.1309400000000001E-2</v>
      </c>
      <c r="R1405" s="195">
        <f>Q1405*H1405</f>
        <v>1.5606972000000001</v>
      </c>
      <c r="S1405" s="195">
        <v>0</v>
      </c>
      <c r="T1405" s="196">
        <f>S1405*H1405</f>
        <v>0</v>
      </c>
      <c r="U1405" s="34"/>
      <c r="V1405" s="34"/>
      <c r="W1405" s="34"/>
      <c r="X1405" s="34"/>
      <c r="Y1405" s="34"/>
      <c r="Z1405" s="34"/>
      <c r="AA1405" s="34"/>
      <c r="AB1405" s="34"/>
      <c r="AC1405" s="34"/>
      <c r="AD1405" s="34"/>
      <c r="AE1405" s="34"/>
      <c r="AR1405" s="197" t="s">
        <v>329</v>
      </c>
      <c r="AT1405" s="197" t="s">
        <v>149</v>
      </c>
      <c r="AU1405" s="197" t="s">
        <v>89</v>
      </c>
      <c r="AY1405" s="18" t="s">
        <v>147</v>
      </c>
      <c r="BE1405" s="198">
        <f>IF(N1405="základní",J1405,0)</f>
        <v>0</v>
      </c>
      <c r="BF1405" s="198">
        <f>IF(N1405="snížená",J1405,0)</f>
        <v>0</v>
      </c>
      <c r="BG1405" s="198">
        <f>IF(N1405="zákl. přenesená",J1405,0)</f>
        <v>0</v>
      </c>
      <c r="BH1405" s="198">
        <f>IF(N1405="sníž. přenesená",J1405,0)</f>
        <v>0</v>
      </c>
      <c r="BI1405" s="198">
        <f>IF(N1405="nulová",J1405,0)</f>
        <v>0</v>
      </c>
      <c r="BJ1405" s="18" t="s">
        <v>87</v>
      </c>
      <c r="BK1405" s="198">
        <f>ROUND(I1405*H1405,2)</f>
        <v>0</v>
      </c>
      <c r="BL1405" s="18" t="s">
        <v>329</v>
      </c>
      <c r="BM1405" s="197" t="s">
        <v>869</v>
      </c>
    </row>
    <row r="1406" spans="1:65" s="13" customFormat="1">
      <c r="B1406" s="199"/>
      <c r="C1406" s="200"/>
      <c r="D1406" s="201" t="s">
        <v>156</v>
      </c>
      <c r="E1406" s="202" t="s">
        <v>1</v>
      </c>
      <c r="F1406" s="203" t="s">
        <v>825</v>
      </c>
      <c r="G1406" s="200"/>
      <c r="H1406" s="202" t="s">
        <v>1</v>
      </c>
      <c r="I1406" s="204"/>
      <c r="J1406" s="200"/>
      <c r="K1406" s="200"/>
      <c r="L1406" s="205"/>
      <c r="M1406" s="206"/>
      <c r="N1406" s="207"/>
      <c r="O1406" s="207"/>
      <c r="P1406" s="207"/>
      <c r="Q1406" s="207"/>
      <c r="R1406" s="207"/>
      <c r="S1406" s="207"/>
      <c r="T1406" s="208"/>
      <c r="AT1406" s="209" t="s">
        <v>156</v>
      </c>
      <c r="AU1406" s="209" t="s">
        <v>89</v>
      </c>
      <c r="AV1406" s="13" t="s">
        <v>87</v>
      </c>
      <c r="AW1406" s="13" t="s">
        <v>35</v>
      </c>
      <c r="AX1406" s="13" t="s">
        <v>79</v>
      </c>
      <c r="AY1406" s="209" t="s">
        <v>147</v>
      </c>
    </row>
    <row r="1407" spans="1:65" s="14" customFormat="1">
      <c r="B1407" s="210"/>
      <c r="C1407" s="211"/>
      <c r="D1407" s="201" t="s">
        <v>156</v>
      </c>
      <c r="E1407" s="212" t="s">
        <v>1</v>
      </c>
      <c r="F1407" s="213" t="s">
        <v>870</v>
      </c>
      <c r="G1407" s="211"/>
      <c r="H1407" s="214">
        <v>138</v>
      </c>
      <c r="I1407" s="215"/>
      <c r="J1407" s="211"/>
      <c r="K1407" s="211"/>
      <c r="L1407" s="216"/>
      <c r="M1407" s="217"/>
      <c r="N1407" s="218"/>
      <c r="O1407" s="218"/>
      <c r="P1407" s="218"/>
      <c r="Q1407" s="218"/>
      <c r="R1407" s="218"/>
      <c r="S1407" s="218"/>
      <c r="T1407" s="219"/>
      <c r="AT1407" s="220" t="s">
        <v>156</v>
      </c>
      <c r="AU1407" s="220" t="s">
        <v>89</v>
      </c>
      <c r="AV1407" s="14" t="s">
        <v>89</v>
      </c>
      <c r="AW1407" s="14" t="s">
        <v>35</v>
      </c>
      <c r="AX1407" s="14" t="s">
        <v>79</v>
      </c>
      <c r="AY1407" s="220" t="s">
        <v>147</v>
      </c>
    </row>
    <row r="1408" spans="1:65" s="15" customFormat="1">
      <c r="B1408" s="221"/>
      <c r="C1408" s="222"/>
      <c r="D1408" s="201" t="s">
        <v>156</v>
      </c>
      <c r="E1408" s="223" t="s">
        <v>1</v>
      </c>
      <c r="F1408" s="224" t="s">
        <v>166</v>
      </c>
      <c r="G1408" s="222"/>
      <c r="H1408" s="225">
        <v>138</v>
      </c>
      <c r="I1408" s="226"/>
      <c r="J1408" s="222"/>
      <c r="K1408" s="222"/>
      <c r="L1408" s="227"/>
      <c r="M1408" s="228"/>
      <c r="N1408" s="229"/>
      <c r="O1408" s="229"/>
      <c r="P1408" s="229"/>
      <c r="Q1408" s="229"/>
      <c r="R1408" s="229"/>
      <c r="S1408" s="229"/>
      <c r="T1408" s="230"/>
      <c r="AT1408" s="231" t="s">
        <v>156</v>
      </c>
      <c r="AU1408" s="231" t="s">
        <v>89</v>
      </c>
      <c r="AV1408" s="15" t="s">
        <v>154</v>
      </c>
      <c r="AW1408" s="15" t="s">
        <v>35</v>
      </c>
      <c r="AX1408" s="15" t="s">
        <v>87</v>
      </c>
      <c r="AY1408" s="231" t="s">
        <v>147</v>
      </c>
    </row>
    <row r="1409" spans="1:65" s="2" customFormat="1" ht="49.15" customHeight="1">
      <c r="A1409" s="34"/>
      <c r="B1409" s="35"/>
      <c r="C1409" s="186" t="s">
        <v>871</v>
      </c>
      <c r="D1409" s="186" t="s">
        <v>149</v>
      </c>
      <c r="E1409" s="187" t="s">
        <v>872</v>
      </c>
      <c r="F1409" s="188" t="s">
        <v>873</v>
      </c>
      <c r="G1409" s="189" t="s">
        <v>681</v>
      </c>
      <c r="H1409" s="190">
        <v>1.621</v>
      </c>
      <c r="I1409" s="191"/>
      <c r="J1409" s="192">
        <f>ROUND(I1409*H1409,2)</f>
        <v>0</v>
      </c>
      <c r="K1409" s="188" t="s">
        <v>153</v>
      </c>
      <c r="L1409" s="39"/>
      <c r="M1409" s="193" t="s">
        <v>1</v>
      </c>
      <c r="N1409" s="194" t="s">
        <v>44</v>
      </c>
      <c r="O1409" s="71"/>
      <c r="P1409" s="195">
        <f>O1409*H1409</f>
        <v>0</v>
      </c>
      <c r="Q1409" s="195">
        <v>0</v>
      </c>
      <c r="R1409" s="195">
        <f>Q1409*H1409</f>
        <v>0</v>
      </c>
      <c r="S1409" s="195">
        <v>0</v>
      </c>
      <c r="T1409" s="196">
        <f>S1409*H1409</f>
        <v>0</v>
      </c>
      <c r="U1409" s="34"/>
      <c r="V1409" s="34"/>
      <c r="W1409" s="34"/>
      <c r="X1409" s="34"/>
      <c r="Y1409" s="34"/>
      <c r="Z1409" s="34"/>
      <c r="AA1409" s="34"/>
      <c r="AB1409" s="34"/>
      <c r="AC1409" s="34"/>
      <c r="AD1409" s="34"/>
      <c r="AE1409" s="34"/>
      <c r="AR1409" s="197" t="s">
        <v>329</v>
      </c>
      <c r="AT1409" s="197" t="s">
        <v>149</v>
      </c>
      <c r="AU1409" s="197" t="s">
        <v>89</v>
      </c>
      <c r="AY1409" s="18" t="s">
        <v>147</v>
      </c>
      <c r="BE1409" s="198">
        <f>IF(N1409="základní",J1409,0)</f>
        <v>0</v>
      </c>
      <c r="BF1409" s="198">
        <f>IF(N1409="snížená",J1409,0)</f>
        <v>0</v>
      </c>
      <c r="BG1409" s="198">
        <f>IF(N1409="zákl. přenesená",J1409,0)</f>
        <v>0</v>
      </c>
      <c r="BH1409" s="198">
        <f>IF(N1409="sníž. přenesená",J1409,0)</f>
        <v>0</v>
      </c>
      <c r="BI1409" s="198">
        <f>IF(N1409="nulová",J1409,0)</f>
        <v>0</v>
      </c>
      <c r="BJ1409" s="18" t="s">
        <v>87</v>
      </c>
      <c r="BK1409" s="198">
        <f>ROUND(I1409*H1409,2)</f>
        <v>0</v>
      </c>
      <c r="BL1409" s="18" t="s">
        <v>329</v>
      </c>
      <c r="BM1409" s="197" t="s">
        <v>874</v>
      </c>
    </row>
    <row r="1410" spans="1:65" s="12" customFormat="1" ht="22.9" customHeight="1">
      <c r="B1410" s="170"/>
      <c r="C1410" s="171"/>
      <c r="D1410" s="172" t="s">
        <v>78</v>
      </c>
      <c r="E1410" s="184" t="s">
        <v>875</v>
      </c>
      <c r="F1410" s="184" t="s">
        <v>876</v>
      </c>
      <c r="G1410" s="171"/>
      <c r="H1410" s="171"/>
      <c r="I1410" s="174"/>
      <c r="J1410" s="185">
        <f>BK1410</f>
        <v>0</v>
      </c>
      <c r="K1410" s="171"/>
      <c r="L1410" s="176"/>
      <c r="M1410" s="177"/>
      <c r="N1410" s="178"/>
      <c r="O1410" s="178"/>
      <c r="P1410" s="179">
        <f>SUM(P1411:P1419)</f>
        <v>0</v>
      </c>
      <c r="Q1410" s="178"/>
      <c r="R1410" s="179">
        <f>SUM(R1411:R1419)</f>
        <v>0.27661134134999998</v>
      </c>
      <c r="S1410" s="178"/>
      <c r="T1410" s="180">
        <f>SUM(T1411:T1419)</f>
        <v>0</v>
      </c>
      <c r="AR1410" s="181" t="s">
        <v>89</v>
      </c>
      <c r="AT1410" s="182" t="s">
        <v>78</v>
      </c>
      <c r="AU1410" s="182" t="s">
        <v>87</v>
      </c>
      <c r="AY1410" s="181" t="s">
        <v>147</v>
      </c>
      <c r="BK1410" s="183">
        <f>SUM(BK1411:BK1419)</f>
        <v>0</v>
      </c>
    </row>
    <row r="1411" spans="1:65" s="2" customFormat="1" ht="66.75" customHeight="1">
      <c r="A1411" s="34"/>
      <c r="B1411" s="35"/>
      <c r="C1411" s="186" t="s">
        <v>877</v>
      </c>
      <c r="D1411" s="186" t="s">
        <v>149</v>
      </c>
      <c r="E1411" s="187" t="s">
        <v>878</v>
      </c>
      <c r="F1411" s="188" t="s">
        <v>879</v>
      </c>
      <c r="G1411" s="189" t="s">
        <v>152</v>
      </c>
      <c r="H1411" s="190">
        <v>5.0750000000000002</v>
      </c>
      <c r="I1411" s="191"/>
      <c r="J1411" s="192">
        <f>ROUND(I1411*H1411,2)</f>
        <v>0</v>
      </c>
      <c r="K1411" s="188" t="s">
        <v>153</v>
      </c>
      <c r="L1411" s="39"/>
      <c r="M1411" s="193" t="s">
        <v>1</v>
      </c>
      <c r="N1411" s="194" t="s">
        <v>44</v>
      </c>
      <c r="O1411" s="71"/>
      <c r="P1411" s="195">
        <f>O1411*H1411</f>
        <v>0</v>
      </c>
      <c r="Q1411" s="195">
        <v>5.0897400000000002E-2</v>
      </c>
      <c r="R1411" s="195">
        <f>Q1411*H1411</f>
        <v>0.25830430500000001</v>
      </c>
      <c r="S1411" s="195">
        <v>0</v>
      </c>
      <c r="T1411" s="196">
        <f>S1411*H1411</f>
        <v>0</v>
      </c>
      <c r="U1411" s="34"/>
      <c r="V1411" s="34"/>
      <c r="W1411" s="34"/>
      <c r="X1411" s="34"/>
      <c r="Y1411" s="34"/>
      <c r="Z1411" s="34"/>
      <c r="AA1411" s="34"/>
      <c r="AB1411" s="34"/>
      <c r="AC1411" s="34"/>
      <c r="AD1411" s="34"/>
      <c r="AE1411" s="34"/>
      <c r="AR1411" s="197" t="s">
        <v>329</v>
      </c>
      <c r="AT1411" s="197" t="s">
        <v>149</v>
      </c>
      <c r="AU1411" s="197" t="s">
        <v>89</v>
      </c>
      <c r="AY1411" s="18" t="s">
        <v>147</v>
      </c>
      <c r="BE1411" s="198">
        <f>IF(N1411="základní",J1411,0)</f>
        <v>0</v>
      </c>
      <c r="BF1411" s="198">
        <f>IF(N1411="snížená",J1411,0)</f>
        <v>0</v>
      </c>
      <c r="BG1411" s="198">
        <f>IF(N1411="zákl. přenesená",J1411,0)</f>
        <v>0</v>
      </c>
      <c r="BH1411" s="198">
        <f>IF(N1411="sníž. přenesená",J1411,0)</f>
        <v>0</v>
      </c>
      <c r="BI1411" s="198">
        <f>IF(N1411="nulová",J1411,0)</f>
        <v>0</v>
      </c>
      <c r="BJ1411" s="18" t="s">
        <v>87</v>
      </c>
      <c r="BK1411" s="198">
        <f>ROUND(I1411*H1411,2)</f>
        <v>0</v>
      </c>
      <c r="BL1411" s="18" t="s">
        <v>329</v>
      </c>
      <c r="BM1411" s="197" t="s">
        <v>880</v>
      </c>
    </row>
    <row r="1412" spans="1:65" s="14" customFormat="1">
      <c r="B1412" s="210"/>
      <c r="C1412" s="211"/>
      <c r="D1412" s="201" t="s">
        <v>156</v>
      </c>
      <c r="E1412" s="212" t="s">
        <v>1</v>
      </c>
      <c r="F1412" s="213" t="s">
        <v>881</v>
      </c>
      <c r="G1412" s="211"/>
      <c r="H1412" s="214">
        <v>6.4749999999999996</v>
      </c>
      <c r="I1412" s="215"/>
      <c r="J1412" s="211"/>
      <c r="K1412" s="211"/>
      <c r="L1412" s="216"/>
      <c r="M1412" s="217"/>
      <c r="N1412" s="218"/>
      <c r="O1412" s="218"/>
      <c r="P1412" s="218"/>
      <c r="Q1412" s="218"/>
      <c r="R1412" s="218"/>
      <c r="S1412" s="218"/>
      <c r="T1412" s="219"/>
      <c r="AT1412" s="220" t="s">
        <v>156</v>
      </c>
      <c r="AU1412" s="220" t="s">
        <v>89</v>
      </c>
      <c r="AV1412" s="14" t="s">
        <v>89</v>
      </c>
      <c r="AW1412" s="14" t="s">
        <v>35</v>
      </c>
      <c r="AX1412" s="14" t="s">
        <v>79</v>
      </c>
      <c r="AY1412" s="220" t="s">
        <v>147</v>
      </c>
    </row>
    <row r="1413" spans="1:65" s="14" customFormat="1">
      <c r="B1413" s="210"/>
      <c r="C1413" s="211"/>
      <c r="D1413" s="201" t="s">
        <v>156</v>
      </c>
      <c r="E1413" s="212" t="s">
        <v>1</v>
      </c>
      <c r="F1413" s="213" t="s">
        <v>882</v>
      </c>
      <c r="G1413" s="211"/>
      <c r="H1413" s="214">
        <v>-1.4</v>
      </c>
      <c r="I1413" s="215"/>
      <c r="J1413" s="211"/>
      <c r="K1413" s="211"/>
      <c r="L1413" s="216"/>
      <c r="M1413" s="217"/>
      <c r="N1413" s="218"/>
      <c r="O1413" s="218"/>
      <c r="P1413" s="218"/>
      <c r="Q1413" s="218"/>
      <c r="R1413" s="218"/>
      <c r="S1413" s="218"/>
      <c r="T1413" s="219"/>
      <c r="AT1413" s="220" t="s">
        <v>156</v>
      </c>
      <c r="AU1413" s="220" t="s">
        <v>89</v>
      </c>
      <c r="AV1413" s="14" t="s">
        <v>89</v>
      </c>
      <c r="AW1413" s="14" t="s">
        <v>35</v>
      </c>
      <c r="AX1413" s="14" t="s">
        <v>79</v>
      </c>
      <c r="AY1413" s="220" t="s">
        <v>147</v>
      </c>
    </row>
    <row r="1414" spans="1:65" s="15" customFormat="1">
      <c r="B1414" s="221"/>
      <c r="C1414" s="222"/>
      <c r="D1414" s="201" t="s">
        <v>156</v>
      </c>
      <c r="E1414" s="223" t="s">
        <v>1</v>
      </c>
      <c r="F1414" s="224" t="s">
        <v>166</v>
      </c>
      <c r="G1414" s="222"/>
      <c r="H1414" s="225">
        <v>5.0749999999999993</v>
      </c>
      <c r="I1414" s="226"/>
      <c r="J1414" s="222"/>
      <c r="K1414" s="222"/>
      <c r="L1414" s="227"/>
      <c r="M1414" s="228"/>
      <c r="N1414" s="229"/>
      <c r="O1414" s="229"/>
      <c r="P1414" s="229"/>
      <c r="Q1414" s="229"/>
      <c r="R1414" s="229"/>
      <c r="S1414" s="229"/>
      <c r="T1414" s="230"/>
      <c r="AT1414" s="231" t="s">
        <v>156</v>
      </c>
      <c r="AU1414" s="231" t="s">
        <v>89</v>
      </c>
      <c r="AV1414" s="15" t="s">
        <v>154</v>
      </c>
      <c r="AW1414" s="15" t="s">
        <v>35</v>
      </c>
      <c r="AX1414" s="15" t="s">
        <v>87</v>
      </c>
      <c r="AY1414" s="231" t="s">
        <v>147</v>
      </c>
    </row>
    <row r="1415" spans="1:65" s="2" customFormat="1" ht="49.15" customHeight="1">
      <c r="A1415" s="34"/>
      <c r="B1415" s="35"/>
      <c r="C1415" s="186" t="s">
        <v>883</v>
      </c>
      <c r="D1415" s="186" t="s">
        <v>149</v>
      </c>
      <c r="E1415" s="187" t="s">
        <v>884</v>
      </c>
      <c r="F1415" s="188" t="s">
        <v>885</v>
      </c>
      <c r="G1415" s="189" t="s">
        <v>152</v>
      </c>
      <c r="H1415" s="190">
        <v>1.5</v>
      </c>
      <c r="I1415" s="191"/>
      <c r="J1415" s="192">
        <f>ROUND(I1415*H1415,2)</f>
        <v>0</v>
      </c>
      <c r="K1415" s="188" t="s">
        <v>153</v>
      </c>
      <c r="L1415" s="39"/>
      <c r="M1415" s="193" t="s">
        <v>1</v>
      </c>
      <c r="N1415" s="194" t="s">
        <v>44</v>
      </c>
      <c r="O1415" s="71"/>
      <c r="P1415" s="195">
        <f>O1415*H1415</f>
        <v>0</v>
      </c>
      <c r="Q1415" s="195">
        <v>1.2204690900000001E-2</v>
      </c>
      <c r="R1415" s="195">
        <f>Q1415*H1415</f>
        <v>1.830703635E-2</v>
      </c>
      <c r="S1415" s="195">
        <v>0</v>
      </c>
      <c r="T1415" s="196">
        <f>S1415*H1415</f>
        <v>0</v>
      </c>
      <c r="U1415" s="34"/>
      <c r="V1415" s="34"/>
      <c r="W1415" s="34"/>
      <c r="X1415" s="34"/>
      <c r="Y1415" s="34"/>
      <c r="Z1415" s="34"/>
      <c r="AA1415" s="34"/>
      <c r="AB1415" s="34"/>
      <c r="AC1415" s="34"/>
      <c r="AD1415" s="34"/>
      <c r="AE1415" s="34"/>
      <c r="AR1415" s="197" t="s">
        <v>329</v>
      </c>
      <c r="AT1415" s="197" t="s">
        <v>149</v>
      </c>
      <c r="AU1415" s="197" t="s">
        <v>89</v>
      </c>
      <c r="AY1415" s="18" t="s">
        <v>147</v>
      </c>
      <c r="BE1415" s="198">
        <f>IF(N1415="základní",J1415,0)</f>
        <v>0</v>
      </c>
      <c r="BF1415" s="198">
        <f>IF(N1415="snížená",J1415,0)</f>
        <v>0</v>
      </c>
      <c r="BG1415" s="198">
        <f>IF(N1415="zákl. přenesená",J1415,0)</f>
        <v>0</v>
      </c>
      <c r="BH1415" s="198">
        <f>IF(N1415="sníž. přenesená",J1415,0)</f>
        <v>0</v>
      </c>
      <c r="BI1415" s="198">
        <f>IF(N1415="nulová",J1415,0)</f>
        <v>0</v>
      </c>
      <c r="BJ1415" s="18" t="s">
        <v>87</v>
      </c>
      <c r="BK1415" s="198">
        <f>ROUND(I1415*H1415,2)</f>
        <v>0</v>
      </c>
      <c r="BL1415" s="18" t="s">
        <v>329</v>
      </c>
      <c r="BM1415" s="197" t="s">
        <v>886</v>
      </c>
    </row>
    <row r="1416" spans="1:65" s="13" customFormat="1">
      <c r="B1416" s="199"/>
      <c r="C1416" s="200"/>
      <c r="D1416" s="201" t="s">
        <v>156</v>
      </c>
      <c r="E1416" s="202" t="s">
        <v>1</v>
      </c>
      <c r="F1416" s="203" t="s">
        <v>792</v>
      </c>
      <c r="G1416" s="200"/>
      <c r="H1416" s="202" t="s">
        <v>1</v>
      </c>
      <c r="I1416" s="204"/>
      <c r="J1416" s="200"/>
      <c r="K1416" s="200"/>
      <c r="L1416" s="205"/>
      <c r="M1416" s="206"/>
      <c r="N1416" s="207"/>
      <c r="O1416" s="207"/>
      <c r="P1416" s="207"/>
      <c r="Q1416" s="207"/>
      <c r="R1416" s="207"/>
      <c r="S1416" s="207"/>
      <c r="T1416" s="208"/>
      <c r="AT1416" s="209" t="s">
        <v>156</v>
      </c>
      <c r="AU1416" s="209" t="s">
        <v>89</v>
      </c>
      <c r="AV1416" s="13" t="s">
        <v>87</v>
      </c>
      <c r="AW1416" s="13" t="s">
        <v>35</v>
      </c>
      <c r="AX1416" s="13" t="s">
        <v>79</v>
      </c>
      <c r="AY1416" s="209" t="s">
        <v>147</v>
      </c>
    </row>
    <row r="1417" spans="1:65" s="14" customFormat="1">
      <c r="B1417" s="210"/>
      <c r="C1417" s="211"/>
      <c r="D1417" s="201" t="s">
        <v>156</v>
      </c>
      <c r="E1417" s="212" t="s">
        <v>1</v>
      </c>
      <c r="F1417" s="213" t="s">
        <v>793</v>
      </c>
      <c r="G1417" s="211"/>
      <c r="H1417" s="214">
        <v>1.5</v>
      </c>
      <c r="I1417" s="215"/>
      <c r="J1417" s="211"/>
      <c r="K1417" s="211"/>
      <c r="L1417" s="216"/>
      <c r="M1417" s="217"/>
      <c r="N1417" s="218"/>
      <c r="O1417" s="218"/>
      <c r="P1417" s="218"/>
      <c r="Q1417" s="218"/>
      <c r="R1417" s="218"/>
      <c r="S1417" s="218"/>
      <c r="T1417" s="219"/>
      <c r="AT1417" s="220" t="s">
        <v>156</v>
      </c>
      <c r="AU1417" s="220" t="s">
        <v>89</v>
      </c>
      <c r="AV1417" s="14" t="s">
        <v>89</v>
      </c>
      <c r="AW1417" s="14" t="s">
        <v>35</v>
      </c>
      <c r="AX1417" s="14" t="s">
        <v>79</v>
      </c>
      <c r="AY1417" s="220" t="s">
        <v>147</v>
      </c>
    </row>
    <row r="1418" spans="1:65" s="15" customFormat="1">
      <c r="B1418" s="221"/>
      <c r="C1418" s="222"/>
      <c r="D1418" s="201" t="s">
        <v>156</v>
      </c>
      <c r="E1418" s="223" t="s">
        <v>1</v>
      </c>
      <c r="F1418" s="224" t="s">
        <v>166</v>
      </c>
      <c r="G1418" s="222"/>
      <c r="H1418" s="225">
        <v>1.5</v>
      </c>
      <c r="I1418" s="226"/>
      <c r="J1418" s="222"/>
      <c r="K1418" s="222"/>
      <c r="L1418" s="227"/>
      <c r="M1418" s="228"/>
      <c r="N1418" s="229"/>
      <c r="O1418" s="229"/>
      <c r="P1418" s="229"/>
      <c r="Q1418" s="229"/>
      <c r="R1418" s="229"/>
      <c r="S1418" s="229"/>
      <c r="T1418" s="230"/>
      <c r="AT1418" s="231" t="s">
        <v>156</v>
      </c>
      <c r="AU1418" s="231" t="s">
        <v>89</v>
      </c>
      <c r="AV1418" s="15" t="s">
        <v>154</v>
      </c>
      <c r="AW1418" s="15" t="s">
        <v>35</v>
      </c>
      <c r="AX1418" s="15" t="s">
        <v>87</v>
      </c>
      <c r="AY1418" s="231" t="s">
        <v>147</v>
      </c>
    </row>
    <row r="1419" spans="1:65" s="2" customFormat="1" ht="76.349999999999994" customHeight="1">
      <c r="A1419" s="34"/>
      <c r="B1419" s="35"/>
      <c r="C1419" s="186" t="s">
        <v>887</v>
      </c>
      <c r="D1419" s="186" t="s">
        <v>149</v>
      </c>
      <c r="E1419" s="187" t="s">
        <v>888</v>
      </c>
      <c r="F1419" s="188" t="s">
        <v>889</v>
      </c>
      <c r="G1419" s="189" t="s">
        <v>681</v>
      </c>
      <c r="H1419" s="190">
        <v>0.27700000000000002</v>
      </c>
      <c r="I1419" s="191"/>
      <c r="J1419" s="192">
        <f>ROUND(I1419*H1419,2)</f>
        <v>0</v>
      </c>
      <c r="K1419" s="188" t="s">
        <v>153</v>
      </c>
      <c r="L1419" s="39"/>
      <c r="M1419" s="193" t="s">
        <v>1</v>
      </c>
      <c r="N1419" s="194" t="s">
        <v>44</v>
      </c>
      <c r="O1419" s="71"/>
      <c r="P1419" s="195">
        <f>O1419*H1419</f>
        <v>0</v>
      </c>
      <c r="Q1419" s="195">
        <v>0</v>
      </c>
      <c r="R1419" s="195">
        <f>Q1419*H1419</f>
        <v>0</v>
      </c>
      <c r="S1419" s="195">
        <v>0</v>
      </c>
      <c r="T1419" s="196">
        <f>S1419*H1419</f>
        <v>0</v>
      </c>
      <c r="U1419" s="34"/>
      <c r="V1419" s="34"/>
      <c r="W1419" s="34"/>
      <c r="X1419" s="34"/>
      <c r="Y1419" s="34"/>
      <c r="Z1419" s="34"/>
      <c r="AA1419" s="34"/>
      <c r="AB1419" s="34"/>
      <c r="AC1419" s="34"/>
      <c r="AD1419" s="34"/>
      <c r="AE1419" s="34"/>
      <c r="AR1419" s="197" t="s">
        <v>329</v>
      </c>
      <c r="AT1419" s="197" t="s">
        <v>149</v>
      </c>
      <c r="AU1419" s="197" t="s">
        <v>89</v>
      </c>
      <c r="AY1419" s="18" t="s">
        <v>147</v>
      </c>
      <c r="BE1419" s="198">
        <f>IF(N1419="základní",J1419,0)</f>
        <v>0</v>
      </c>
      <c r="BF1419" s="198">
        <f>IF(N1419="snížená",J1419,0)</f>
        <v>0</v>
      </c>
      <c r="BG1419" s="198">
        <f>IF(N1419="zákl. přenesená",J1419,0)</f>
        <v>0</v>
      </c>
      <c r="BH1419" s="198">
        <f>IF(N1419="sníž. přenesená",J1419,0)</f>
        <v>0</v>
      </c>
      <c r="BI1419" s="198">
        <f>IF(N1419="nulová",J1419,0)</f>
        <v>0</v>
      </c>
      <c r="BJ1419" s="18" t="s">
        <v>87</v>
      </c>
      <c r="BK1419" s="198">
        <f>ROUND(I1419*H1419,2)</f>
        <v>0</v>
      </c>
      <c r="BL1419" s="18" t="s">
        <v>329</v>
      </c>
      <c r="BM1419" s="197" t="s">
        <v>890</v>
      </c>
    </row>
    <row r="1420" spans="1:65" s="12" customFormat="1" ht="22.9" customHeight="1">
      <c r="B1420" s="170"/>
      <c r="C1420" s="171"/>
      <c r="D1420" s="172" t="s">
        <v>78</v>
      </c>
      <c r="E1420" s="184" t="s">
        <v>891</v>
      </c>
      <c r="F1420" s="184" t="s">
        <v>892</v>
      </c>
      <c r="G1420" s="171"/>
      <c r="H1420" s="171"/>
      <c r="I1420" s="174"/>
      <c r="J1420" s="185">
        <f>BK1420</f>
        <v>0</v>
      </c>
      <c r="K1420" s="171"/>
      <c r="L1420" s="176"/>
      <c r="M1420" s="177"/>
      <c r="N1420" s="178"/>
      <c r="O1420" s="178"/>
      <c r="P1420" s="179">
        <f>SUM(P1421:P1500)</f>
        <v>0</v>
      </c>
      <c r="Q1420" s="178"/>
      <c r="R1420" s="179">
        <f>SUM(R1421:R1500)</f>
        <v>1.0029639000000001</v>
      </c>
      <c r="S1420" s="178"/>
      <c r="T1420" s="180">
        <f>SUM(T1421:T1500)</f>
        <v>0.436836</v>
      </c>
      <c r="AR1420" s="181" t="s">
        <v>89</v>
      </c>
      <c r="AT1420" s="182" t="s">
        <v>78</v>
      </c>
      <c r="AU1420" s="182" t="s">
        <v>87</v>
      </c>
      <c r="AY1420" s="181" t="s">
        <v>147</v>
      </c>
      <c r="BK1420" s="183">
        <f>SUM(BK1421:BK1500)</f>
        <v>0</v>
      </c>
    </row>
    <row r="1421" spans="1:65" s="2" customFormat="1" ht="24.2" customHeight="1">
      <c r="A1421" s="34"/>
      <c r="B1421" s="35"/>
      <c r="C1421" s="186" t="s">
        <v>893</v>
      </c>
      <c r="D1421" s="186" t="s">
        <v>149</v>
      </c>
      <c r="E1421" s="187" t="s">
        <v>894</v>
      </c>
      <c r="F1421" s="188" t="s">
        <v>895</v>
      </c>
      <c r="G1421" s="189" t="s">
        <v>381</v>
      </c>
      <c r="H1421" s="190">
        <v>18</v>
      </c>
      <c r="I1421" s="191"/>
      <c r="J1421" s="192">
        <f>ROUND(I1421*H1421,2)</f>
        <v>0</v>
      </c>
      <c r="K1421" s="188" t="s">
        <v>153</v>
      </c>
      <c r="L1421" s="39"/>
      <c r="M1421" s="193" t="s">
        <v>1</v>
      </c>
      <c r="N1421" s="194" t="s">
        <v>44</v>
      </c>
      <c r="O1421" s="71"/>
      <c r="P1421" s="195">
        <f>O1421*H1421</f>
        <v>0</v>
      </c>
      <c r="Q1421" s="195">
        <v>0</v>
      </c>
      <c r="R1421" s="195">
        <f>Q1421*H1421</f>
        <v>0</v>
      </c>
      <c r="S1421" s="195">
        <v>1.7600000000000001E-3</v>
      </c>
      <c r="T1421" s="196">
        <f>S1421*H1421</f>
        <v>3.168E-2</v>
      </c>
      <c r="U1421" s="34"/>
      <c r="V1421" s="34"/>
      <c r="W1421" s="34"/>
      <c r="X1421" s="34"/>
      <c r="Y1421" s="34"/>
      <c r="Z1421" s="34"/>
      <c r="AA1421" s="34"/>
      <c r="AB1421" s="34"/>
      <c r="AC1421" s="34"/>
      <c r="AD1421" s="34"/>
      <c r="AE1421" s="34"/>
      <c r="AR1421" s="197" t="s">
        <v>329</v>
      </c>
      <c r="AT1421" s="197" t="s">
        <v>149</v>
      </c>
      <c r="AU1421" s="197" t="s">
        <v>89</v>
      </c>
      <c r="AY1421" s="18" t="s">
        <v>147</v>
      </c>
      <c r="BE1421" s="198">
        <f>IF(N1421="základní",J1421,0)</f>
        <v>0</v>
      </c>
      <c r="BF1421" s="198">
        <f>IF(N1421="snížená",J1421,0)</f>
        <v>0</v>
      </c>
      <c r="BG1421" s="198">
        <f>IF(N1421="zákl. přenesená",J1421,0)</f>
        <v>0</v>
      </c>
      <c r="BH1421" s="198">
        <f>IF(N1421="sníž. přenesená",J1421,0)</f>
        <v>0</v>
      </c>
      <c r="BI1421" s="198">
        <f>IF(N1421="nulová",J1421,0)</f>
        <v>0</v>
      </c>
      <c r="BJ1421" s="18" t="s">
        <v>87</v>
      </c>
      <c r="BK1421" s="198">
        <f>ROUND(I1421*H1421,2)</f>
        <v>0</v>
      </c>
      <c r="BL1421" s="18" t="s">
        <v>329</v>
      </c>
      <c r="BM1421" s="197" t="s">
        <v>896</v>
      </c>
    </row>
    <row r="1422" spans="1:65" s="14" customFormat="1">
      <c r="B1422" s="210"/>
      <c r="C1422" s="211"/>
      <c r="D1422" s="201" t="s">
        <v>156</v>
      </c>
      <c r="E1422" s="212" t="s">
        <v>1</v>
      </c>
      <c r="F1422" s="213" t="s">
        <v>897</v>
      </c>
      <c r="G1422" s="211"/>
      <c r="H1422" s="214">
        <v>18</v>
      </c>
      <c r="I1422" s="215"/>
      <c r="J1422" s="211"/>
      <c r="K1422" s="211"/>
      <c r="L1422" s="216"/>
      <c r="M1422" s="217"/>
      <c r="N1422" s="218"/>
      <c r="O1422" s="218"/>
      <c r="P1422" s="218"/>
      <c r="Q1422" s="218"/>
      <c r="R1422" s="218"/>
      <c r="S1422" s="218"/>
      <c r="T1422" s="219"/>
      <c r="AT1422" s="220" t="s">
        <v>156</v>
      </c>
      <c r="AU1422" s="220" t="s">
        <v>89</v>
      </c>
      <c r="AV1422" s="14" t="s">
        <v>89</v>
      </c>
      <c r="AW1422" s="14" t="s">
        <v>35</v>
      </c>
      <c r="AX1422" s="14" t="s">
        <v>79</v>
      </c>
      <c r="AY1422" s="220" t="s">
        <v>147</v>
      </c>
    </row>
    <row r="1423" spans="1:65" s="15" customFormat="1">
      <c r="B1423" s="221"/>
      <c r="C1423" s="222"/>
      <c r="D1423" s="201" t="s">
        <v>156</v>
      </c>
      <c r="E1423" s="223" t="s">
        <v>1</v>
      </c>
      <c r="F1423" s="224" t="s">
        <v>166</v>
      </c>
      <c r="G1423" s="222"/>
      <c r="H1423" s="225">
        <v>18</v>
      </c>
      <c r="I1423" s="226"/>
      <c r="J1423" s="222"/>
      <c r="K1423" s="222"/>
      <c r="L1423" s="227"/>
      <c r="M1423" s="228"/>
      <c r="N1423" s="229"/>
      <c r="O1423" s="229"/>
      <c r="P1423" s="229"/>
      <c r="Q1423" s="229"/>
      <c r="R1423" s="229"/>
      <c r="S1423" s="229"/>
      <c r="T1423" s="230"/>
      <c r="AT1423" s="231" t="s">
        <v>156</v>
      </c>
      <c r="AU1423" s="231" t="s">
        <v>89</v>
      </c>
      <c r="AV1423" s="15" t="s">
        <v>154</v>
      </c>
      <c r="AW1423" s="15" t="s">
        <v>35</v>
      </c>
      <c r="AX1423" s="15" t="s">
        <v>87</v>
      </c>
      <c r="AY1423" s="231" t="s">
        <v>147</v>
      </c>
    </row>
    <row r="1424" spans="1:65" s="2" customFormat="1" ht="24.2" customHeight="1">
      <c r="A1424" s="34"/>
      <c r="B1424" s="35"/>
      <c r="C1424" s="186" t="s">
        <v>898</v>
      </c>
      <c r="D1424" s="186" t="s">
        <v>149</v>
      </c>
      <c r="E1424" s="187" t="s">
        <v>899</v>
      </c>
      <c r="F1424" s="188" t="s">
        <v>900</v>
      </c>
      <c r="G1424" s="189" t="s">
        <v>381</v>
      </c>
      <c r="H1424" s="190">
        <v>18</v>
      </c>
      <c r="I1424" s="191"/>
      <c r="J1424" s="192">
        <f>ROUND(I1424*H1424,2)</f>
        <v>0</v>
      </c>
      <c r="K1424" s="188" t="s">
        <v>153</v>
      </c>
      <c r="L1424" s="39"/>
      <c r="M1424" s="193" t="s">
        <v>1</v>
      </c>
      <c r="N1424" s="194" t="s">
        <v>44</v>
      </c>
      <c r="O1424" s="71"/>
      <c r="P1424" s="195">
        <f>O1424*H1424</f>
        <v>0</v>
      </c>
      <c r="Q1424" s="195">
        <v>0</v>
      </c>
      <c r="R1424" s="195">
        <f>Q1424*H1424</f>
        <v>0</v>
      </c>
      <c r="S1424" s="195">
        <v>1.91E-3</v>
      </c>
      <c r="T1424" s="196">
        <f>S1424*H1424</f>
        <v>3.4380000000000001E-2</v>
      </c>
      <c r="U1424" s="34"/>
      <c r="V1424" s="34"/>
      <c r="W1424" s="34"/>
      <c r="X1424" s="34"/>
      <c r="Y1424" s="34"/>
      <c r="Z1424" s="34"/>
      <c r="AA1424" s="34"/>
      <c r="AB1424" s="34"/>
      <c r="AC1424" s="34"/>
      <c r="AD1424" s="34"/>
      <c r="AE1424" s="34"/>
      <c r="AR1424" s="197" t="s">
        <v>329</v>
      </c>
      <c r="AT1424" s="197" t="s">
        <v>149</v>
      </c>
      <c r="AU1424" s="197" t="s">
        <v>89</v>
      </c>
      <c r="AY1424" s="18" t="s">
        <v>147</v>
      </c>
      <c r="BE1424" s="198">
        <f>IF(N1424="základní",J1424,0)</f>
        <v>0</v>
      </c>
      <c r="BF1424" s="198">
        <f>IF(N1424="snížená",J1424,0)</f>
        <v>0</v>
      </c>
      <c r="BG1424" s="198">
        <f>IF(N1424="zákl. přenesená",J1424,0)</f>
        <v>0</v>
      </c>
      <c r="BH1424" s="198">
        <f>IF(N1424="sníž. přenesená",J1424,0)</f>
        <v>0</v>
      </c>
      <c r="BI1424" s="198">
        <f>IF(N1424="nulová",J1424,0)</f>
        <v>0</v>
      </c>
      <c r="BJ1424" s="18" t="s">
        <v>87</v>
      </c>
      <c r="BK1424" s="198">
        <f>ROUND(I1424*H1424,2)</f>
        <v>0</v>
      </c>
      <c r="BL1424" s="18" t="s">
        <v>329</v>
      </c>
      <c r="BM1424" s="197" t="s">
        <v>901</v>
      </c>
    </row>
    <row r="1425" spans="1:65" s="14" customFormat="1">
      <c r="B1425" s="210"/>
      <c r="C1425" s="211"/>
      <c r="D1425" s="201" t="s">
        <v>156</v>
      </c>
      <c r="E1425" s="212" t="s">
        <v>1</v>
      </c>
      <c r="F1425" s="213" t="s">
        <v>897</v>
      </c>
      <c r="G1425" s="211"/>
      <c r="H1425" s="214">
        <v>18</v>
      </c>
      <c r="I1425" s="215"/>
      <c r="J1425" s="211"/>
      <c r="K1425" s="211"/>
      <c r="L1425" s="216"/>
      <c r="M1425" s="217"/>
      <c r="N1425" s="218"/>
      <c r="O1425" s="218"/>
      <c r="P1425" s="218"/>
      <c r="Q1425" s="218"/>
      <c r="R1425" s="218"/>
      <c r="S1425" s="218"/>
      <c r="T1425" s="219"/>
      <c r="AT1425" s="220" t="s">
        <v>156</v>
      </c>
      <c r="AU1425" s="220" t="s">
        <v>89</v>
      </c>
      <c r="AV1425" s="14" t="s">
        <v>89</v>
      </c>
      <c r="AW1425" s="14" t="s">
        <v>35</v>
      </c>
      <c r="AX1425" s="14" t="s">
        <v>79</v>
      </c>
      <c r="AY1425" s="220" t="s">
        <v>147</v>
      </c>
    </row>
    <row r="1426" spans="1:65" s="15" customFormat="1">
      <c r="B1426" s="221"/>
      <c r="C1426" s="222"/>
      <c r="D1426" s="201" t="s">
        <v>156</v>
      </c>
      <c r="E1426" s="223" t="s">
        <v>1</v>
      </c>
      <c r="F1426" s="224" t="s">
        <v>166</v>
      </c>
      <c r="G1426" s="222"/>
      <c r="H1426" s="225">
        <v>18</v>
      </c>
      <c r="I1426" s="226"/>
      <c r="J1426" s="222"/>
      <c r="K1426" s="222"/>
      <c r="L1426" s="227"/>
      <c r="M1426" s="228"/>
      <c r="N1426" s="229"/>
      <c r="O1426" s="229"/>
      <c r="P1426" s="229"/>
      <c r="Q1426" s="229"/>
      <c r="R1426" s="229"/>
      <c r="S1426" s="229"/>
      <c r="T1426" s="230"/>
      <c r="AT1426" s="231" t="s">
        <v>156</v>
      </c>
      <c r="AU1426" s="231" t="s">
        <v>89</v>
      </c>
      <c r="AV1426" s="15" t="s">
        <v>154</v>
      </c>
      <c r="AW1426" s="15" t="s">
        <v>35</v>
      </c>
      <c r="AX1426" s="15" t="s">
        <v>87</v>
      </c>
      <c r="AY1426" s="231" t="s">
        <v>147</v>
      </c>
    </row>
    <row r="1427" spans="1:65" s="2" customFormat="1" ht="24.2" customHeight="1">
      <c r="A1427" s="34"/>
      <c r="B1427" s="35"/>
      <c r="C1427" s="186" t="s">
        <v>902</v>
      </c>
      <c r="D1427" s="186" t="s">
        <v>149</v>
      </c>
      <c r="E1427" s="187" t="s">
        <v>903</v>
      </c>
      <c r="F1427" s="188" t="s">
        <v>904</v>
      </c>
      <c r="G1427" s="189" t="s">
        <v>381</v>
      </c>
      <c r="H1427" s="190">
        <v>48.8</v>
      </c>
      <c r="I1427" s="191"/>
      <c r="J1427" s="192">
        <f>ROUND(I1427*H1427,2)</f>
        <v>0</v>
      </c>
      <c r="K1427" s="188" t="s">
        <v>153</v>
      </c>
      <c r="L1427" s="39"/>
      <c r="M1427" s="193" t="s">
        <v>1</v>
      </c>
      <c r="N1427" s="194" t="s">
        <v>44</v>
      </c>
      <c r="O1427" s="71"/>
      <c r="P1427" s="195">
        <f>O1427*H1427</f>
        <v>0</v>
      </c>
      <c r="Q1427" s="195">
        <v>0</v>
      </c>
      <c r="R1427" s="195">
        <f>Q1427*H1427</f>
        <v>0</v>
      </c>
      <c r="S1427" s="195">
        <v>1.67E-3</v>
      </c>
      <c r="T1427" s="196">
        <f>S1427*H1427</f>
        <v>8.1495999999999999E-2</v>
      </c>
      <c r="U1427" s="34"/>
      <c r="V1427" s="34"/>
      <c r="W1427" s="34"/>
      <c r="X1427" s="34"/>
      <c r="Y1427" s="34"/>
      <c r="Z1427" s="34"/>
      <c r="AA1427" s="34"/>
      <c r="AB1427" s="34"/>
      <c r="AC1427" s="34"/>
      <c r="AD1427" s="34"/>
      <c r="AE1427" s="34"/>
      <c r="AR1427" s="197" t="s">
        <v>329</v>
      </c>
      <c r="AT1427" s="197" t="s">
        <v>149</v>
      </c>
      <c r="AU1427" s="197" t="s">
        <v>89</v>
      </c>
      <c r="AY1427" s="18" t="s">
        <v>147</v>
      </c>
      <c r="BE1427" s="198">
        <f>IF(N1427="základní",J1427,0)</f>
        <v>0</v>
      </c>
      <c r="BF1427" s="198">
        <f>IF(N1427="snížená",J1427,0)</f>
        <v>0</v>
      </c>
      <c r="BG1427" s="198">
        <f>IF(N1427="zákl. přenesená",J1427,0)</f>
        <v>0</v>
      </c>
      <c r="BH1427" s="198">
        <f>IF(N1427="sníž. přenesená",J1427,0)</f>
        <v>0</v>
      </c>
      <c r="BI1427" s="198">
        <f>IF(N1427="nulová",J1427,0)</f>
        <v>0</v>
      </c>
      <c r="BJ1427" s="18" t="s">
        <v>87</v>
      </c>
      <c r="BK1427" s="198">
        <f>ROUND(I1427*H1427,2)</f>
        <v>0</v>
      </c>
      <c r="BL1427" s="18" t="s">
        <v>329</v>
      </c>
      <c r="BM1427" s="197" t="s">
        <v>905</v>
      </c>
    </row>
    <row r="1428" spans="1:65" s="14" customFormat="1">
      <c r="B1428" s="210"/>
      <c r="C1428" s="211"/>
      <c r="D1428" s="201" t="s">
        <v>156</v>
      </c>
      <c r="E1428" s="212" t="s">
        <v>1</v>
      </c>
      <c r="F1428" s="213" t="s">
        <v>906</v>
      </c>
      <c r="G1428" s="211"/>
      <c r="H1428" s="214">
        <v>48.8</v>
      </c>
      <c r="I1428" s="215"/>
      <c r="J1428" s="211"/>
      <c r="K1428" s="211"/>
      <c r="L1428" s="216"/>
      <c r="M1428" s="217"/>
      <c r="N1428" s="218"/>
      <c r="O1428" s="218"/>
      <c r="P1428" s="218"/>
      <c r="Q1428" s="218"/>
      <c r="R1428" s="218"/>
      <c r="S1428" s="218"/>
      <c r="T1428" s="219"/>
      <c r="AT1428" s="220" t="s">
        <v>156</v>
      </c>
      <c r="AU1428" s="220" t="s">
        <v>89</v>
      </c>
      <c r="AV1428" s="14" t="s">
        <v>89</v>
      </c>
      <c r="AW1428" s="14" t="s">
        <v>35</v>
      </c>
      <c r="AX1428" s="14" t="s">
        <v>79</v>
      </c>
      <c r="AY1428" s="220" t="s">
        <v>147</v>
      </c>
    </row>
    <row r="1429" spans="1:65" s="15" customFormat="1">
      <c r="B1429" s="221"/>
      <c r="C1429" s="222"/>
      <c r="D1429" s="201" t="s">
        <v>156</v>
      </c>
      <c r="E1429" s="223" t="s">
        <v>1</v>
      </c>
      <c r="F1429" s="224" t="s">
        <v>166</v>
      </c>
      <c r="G1429" s="222"/>
      <c r="H1429" s="225">
        <v>48.8</v>
      </c>
      <c r="I1429" s="226"/>
      <c r="J1429" s="222"/>
      <c r="K1429" s="222"/>
      <c r="L1429" s="227"/>
      <c r="M1429" s="228"/>
      <c r="N1429" s="229"/>
      <c r="O1429" s="229"/>
      <c r="P1429" s="229"/>
      <c r="Q1429" s="229"/>
      <c r="R1429" s="229"/>
      <c r="S1429" s="229"/>
      <c r="T1429" s="230"/>
      <c r="AT1429" s="231" t="s">
        <v>156</v>
      </c>
      <c r="AU1429" s="231" t="s">
        <v>89</v>
      </c>
      <c r="AV1429" s="15" t="s">
        <v>154</v>
      </c>
      <c r="AW1429" s="15" t="s">
        <v>35</v>
      </c>
      <c r="AX1429" s="15" t="s">
        <v>87</v>
      </c>
      <c r="AY1429" s="231" t="s">
        <v>147</v>
      </c>
    </row>
    <row r="1430" spans="1:65" s="2" customFormat="1" ht="24.2" customHeight="1">
      <c r="A1430" s="34"/>
      <c r="B1430" s="35"/>
      <c r="C1430" s="186" t="s">
        <v>907</v>
      </c>
      <c r="D1430" s="186" t="s">
        <v>149</v>
      </c>
      <c r="E1430" s="187" t="s">
        <v>908</v>
      </c>
      <c r="F1430" s="188" t="s">
        <v>909</v>
      </c>
      <c r="G1430" s="189" t="s">
        <v>381</v>
      </c>
      <c r="H1430" s="190">
        <v>48</v>
      </c>
      <c r="I1430" s="191"/>
      <c r="J1430" s="192">
        <f>ROUND(I1430*H1430,2)</f>
        <v>0</v>
      </c>
      <c r="K1430" s="188" t="s">
        <v>153</v>
      </c>
      <c r="L1430" s="39"/>
      <c r="M1430" s="193" t="s">
        <v>1</v>
      </c>
      <c r="N1430" s="194" t="s">
        <v>44</v>
      </c>
      <c r="O1430" s="71"/>
      <c r="P1430" s="195">
        <f>O1430*H1430</f>
        <v>0</v>
      </c>
      <c r="Q1430" s="195">
        <v>0</v>
      </c>
      <c r="R1430" s="195">
        <f>Q1430*H1430</f>
        <v>0</v>
      </c>
      <c r="S1430" s="195">
        <v>2.2300000000000002E-3</v>
      </c>
      <c r="T1430" s="196">
        <f>S1430*H1430</f>
        <v>0.10704000000000001</v>
      </c>
      <c r="U1430" s="34"/>
      <c r="V1430" s="34"/>
      <c r="W1430" s="34"/>
      <c r="X1430" s="34"/>
      <c r="Y1430" s="34"/>
      <c r="Z1430" s="34"/>
      <c r="AA1430" s="34"/>
      <c r="AB1430" s="34"/>
      <c r="AC1430" s="34"/>
      <c r="AD1430" s="34"/>
      <c r="AE1430" s="34"/>
      <c r="AR1430" s="197" t="s">
        <v>329</v>
      </c>
      <c r="AT1430" s="197" t="s">
        <v>149</v>
      </c>
      <c r="AU1430" s="197" t="s">
        <v>89</v>
      </c>
      <c r="AY1430" s="18" t="s">
        <v>147</v>
      </c>
      <c r="BE1430" s="198">
        <f>IF(N1430="základní",J1430,0)</f>
        <v>0</v>
      </c>
      <c r="BF1430" s="198">
        <f>IF(N1430="snížená",J1430,0)</f>
        <v>0</v>
      </c>
      <c r="BG1430" s="198">
        <f>IF(N1430="zákl. přenesená",J1430,0)</f>
        <v>0</v>
      </c>
      <c r="BH1430" s="198">
        <f>IF(N1430="sníž. přenesená",J1430,0)</f>
        <v>0</v>
      </c>
      <c r="BI1430" s="198">
        <f>IF(N1430="nulová",J1430,0)</f>
        <v>0</v>
      </c>
      <c r="BJ1430" s="18" t="s">
        <v>87</v>
      </c>
      <c r="BK1430" s="198">
        <f>ROUND(I1430*H1430,2)</f>
        <v>0</v>
      </c>
      <c r="BL1430" s="18" t="s">
        <v>329</v>
      </c>
      <c r="BM1430" s="197" t="s">
        <v>910</v>
      </c>
    </row>
    <row r="1431" spans="1:65" s="14" customFormat="1">
      <c r="B1431" s="210"/>
      <c r="C1431" s="211"/>
      <c r="D1431" s="201" t="s">
        <v>156</v>
      </c>
      <c r="E1431" s="212" t="s">
        <v>1</v>
      </c>
      <c r="F1431" s="213" t="s">
        <v>911</v>
      </c>
      <c r="G1431" s="211"/>
      <c r="H1431" s="214">
        <v>48</v>
      </c>
      <c r="I1431" s="215"/>
      <c r="J1431" s="211"/>
      <c r="K1431" s="211"/>
      <c r="L1431" s="216"/>
      <c r="M1431" s="217"/>
      <c r="N1431" s="218"/>
      <c r="O1431" s="218"/>
      <c r="P1431" s="218"/>
      <c r="Q1431" s="218"/>
      <c r="R1431" s="218"/>
      <c r="S1431" s="218"/>
      <c r="T1431" s="219"/>
      <c r="AT1431" s="220" t="s">
        <v>156</v>
      </c>
      <c r="AU1431" s="220" t="s">
        <v>89</v>
      </c>
      <c r="AV1431" s="14" t="s">
        <v>89</v>
      </c>
      <c r="AW1431" s="14" t="s">
        <v>35</v>
      </c>
      <c r="AX1431" s="14" t="s">
        <v>79</v>
      </c>
      <c r="AY1431" s="220" t="s">
        <v>147</v>
      </c>
    </row>
    <row r="1432" spans="1:65" s="15" customFormat="1">
      <c r="B1432" s="221"/>
      <c r="C1432" s="222"/>
      <c r="D1432" s="201" t="s">
        <v>156</v>
      </c>
      <c r="E1432" s="223" t="s">
        <v>1</v>
      </c>
      <c r="F1432" s="224" t="s">
        <v>166</v>
      </c>
      <c r="G1432" s="222"/>
      <c r="H1432" s="225">
        <v>48</v>
      </c>
      <c r="I1432" s="226"/>
      <c r="J1432" s="222"/>
      <c r="K1432" s="222"/>
      <c r="L1432" s="227"/>
      <c r="M1432" s="228"/>
      <c r="N1432" s="229"/>
      <c r="O1432" s="229"/>
      <c r="P1432" s="229"/>
      <c r="Q1432" s="229"/>
      <c r="R1432" s="229"/>
      <c r="S1432" s="229"/>
      <c r="T1432" s="230"/>
      <c r="AT1432" s="231" t="s">
        <v>156</v>
      </c>
      <c r="AU1432" s="231" t="s">
        <v>89</v>
      </c>
      <c r="AV1432" s="15" t="s">
        <v>154</v>
      </c>
      <c r="AW1432" s="15" t="s">
        <v>35</v>
      </c>
      <c r="AX1432" s="15" t="s">
        <v>87</v>
      </c>
      <c r="AY1432" s="231" t="s">
        <v>147</v>
      </c>
    </row>
    <row r="1433" spans="1:65" s="2" customFormat="1" ht="21.75" customHeight="1">
      <c r="A1433" s="34"/>
      <c r="B1433" s="35"/>
      <c r="C1433" s="186" t="s">
        <v>912</v>
      </c>
      <c r="D1433" s="186" t="s">
        <v>149</v>
      </c>
      <c r="E1433" s="187" t="s">
        <v>913</v>
      </c>
      <c r="F1433" s="188" t="s">
        <v>914</v>
      </c>
      <c r="G1433" s="189" t="s">
        <v>381</v>
      </c>
      <c r="H1433" s="190">
        <v>18</v>
      </c>
      <c r="I1433" s="191"/>
      <c r="J1433" s="192">
        <f>ROUND(I1433*H1433,2)</f>
        <v>0</v>
      </c>
      <c r="K1433" s="188" t="s">
        <v>153</v>
      </c>
      <c r="L1433" s="39"/>
      <c r="M1433" s="193" t="s">
        <v>1</v>
      </c>
      <c r="N1433" s="194" t="s">
        <v>44</v>
      </c>
      <c r="O1433" s="71"/>
      <c r="P1433" s="195">
        <f>O1433*H1433</f>
        <v>0</v>
      </c>
      <c r="Q1433" s="195">
        <v>0</v>
      </c>
      <c r="R1433" s="195">
        <f>Q1433*H1433</f>
        <v>0</v>
      </c>
      <c r="S1433" s="195">
        <v>1.75E-3</v>
      </c>
      <c r="T1433" s="196">
        <f>S1433*H1433</f>
        <v>3.15E-2</v>
      </c>
      <c r="U1433" s="34"/>
      <c r="V1433" s="34"/>
      <c r="W1433" s="34"/>
      <c r="X1433" s="34"/>
      <c r="Y1433" s="34"/>
      <c r="Z1433" s="34"/>
      <c r="AA1433" s="34"/>
      <c r="AB1433" s="34"/>
      <c r="AC1433" s="34"/>
      <c r="AD1433" s="34"/>
      <c r="AE1433" s="34"/>
      <c r="AR1433" s="197" t="s">
        <v>329</v>
      </c>
      <c r="AT1433" s="197" t="s">
        <v>149</v>
      </c>
      <c r="AU1433" s="197" t="s">
        <v>89</v>
      </c>
      <c r="AY1433" s="18" t="s">
        <v>147</v>
      </c>
      <c r="BE1433" s="198">
        <f>IF(N1433="základní",J1433,0)</f>
        <v>0</v>
      </c>
      <c r="BF1433" s="198">
        <f>IF(N1433="snížená",J1433,0)</f>
        <v>0</v>
      </c>
      <c r="BG1433" s="198">
        <f>IF(N1433="zákl. přenesená",J1433,0)</f>
        <v>0</v>
      </c>
      <c r="BH1433" s="198">
        <f>IF(N1433="sníž. přenesená",J1433,0)</f>
        <v>0</v>
      </c>
      <c r="BI1433" s="198">
        <f>IF(N1433="nulová",J1433,0)</f>
        <v>0</v>
      </c>
      <c r="BJ1433" s="18" t="s">
        <v>87</v>
      </c>
      <c r="BK1433" s="198">
        <f>ROUND(I1433*H1433,2)</f>
        <v>0</v>
      </c>
      <c r="BL1433" s="18" t="s">
        <v>329</v>
      </c>
      <c r="BM1433" s="197" t="s">
        <v>915</v>
      </c>
    </row>
    <row r="1434" spans="1:65" s="14" customFormat="1">
      <c r="B1434" s="210"/>
      <c r="C1434" s="211"/>
      <c r="D1434" s="201" t="s">
        <v>156</v>
      </c>
      <c r="E1434" s="212" t="s">
        <v>1</v>
      </c>
      <c r="F1434" s="213" t="s">
        <v>897</v>
      </c>
      <c r="G1434" s="211"/>
      <c r="H1434" s="214">
        <v>18</v>
      </c>
      <c r="I1434" s="215"/>
      <c r="J1434" s="211"/>
      <c r="K1434" s="211"/>
      <c r="L1434" s="216"/>
      <c r="M1434" s="217"/>
      <c r="N1434" s="218"/>
      <c r="O1434" s="218"/>
      <c r="P1434" s="218"/>
      <c r="Q1434" s="218"/>
      <c r="R1434" s="218"/>
      <c r="S1434" s="218"/>
      <c r="T1434" s="219"/>
      <c r="AT1434" s="220" t="s">
        <v>156</v>
      </c>
      <c r="AU1434" s="220" t="s">
        <v>89</v>
      </c>
      <c r="AV1434" s="14" t="s">
        <v>89</v>
      </c>
      <c r="AW1434" s="14" t="s">
        <v>35</v>
      </c>
      <c r="AX1434" s="14" t="s">
        <v>79</v>
      </c>
      <c r="AY1434" s="220" t="s">
        <v>147</v>
      </c>
    </row>
    <row r="1435" spans="1:65" s="15" customFormat="1">
      <c r="B1435" s="221"/>
      <c r="C1435" s="222"/>
      <c r="D1435" s="201" t="s">
        <v>156</v>
      </c>
      <c r="E1435" s="223" t="s">
        <v>1</v>
      </c>
      <c r="F1435" s="224" t="s">
        <v>166</v>
      </c>
      <c r="G1435" s="222"/>
      <c r="H1435" s="225">
        <v>18</v>
      </c>
      <c r="I1435" s="226"/>
      <c r="J1435" s="222"/>
      <c r="K1435" s="222"/>
      <c r="L1435" s="227"/>
      <c r="M1435" s="228"/>
      <c r="N1435" s="229"/>
      <c r="O1435" s="229"/>
      <c r="P1435" s="229"/>
      <c r="Q1435" s="229"/>
      <c r="R1435" s="229"/>
      <c r="S1435" s="229"/>
      <c r="T1435" s="230"/>
      <c r="AT1435" s="231" t="s">
        <v>156</v>
      </c>
      <c r="AU1435" s="231" t="s">
        <v>89</v>
      </c>
      <c r="AV1435" s="15" t="s">
        <v>154</v>
      </c>
      <c r="AW1435" s="15" t="s">
        <v>35</v>
      </c>
      <c r="AX1435" s="15" t="s">
        <v>87</v>
      </c>
      <c r="AY1435" s="231" t="s">
        <v>147</v>
      </c>
    </row>
    <row r="1436" spans="1:65" s="2" customFormat="1" ht="24.2" customHeight="1">
      <c r="A1436" s="34"/>
      <c r="B1436" s="35"/>
      <c r="C1436" s="186" t="s">
        <v>916</v>
      </c>
      <c r="D1436" s="186" t="s">
        <v>149</v>
      </c>
      <c r="E1436" s="187" t="s">
        <v>917</v>
      </c>
      <c r="F1436" s="188" t="s">
        <v>918</v>
      </c>
      <c r="G1436" s="189" t="s">
        <v>381</v>
      </c>
      <c r="H1436" s="190">
        <v>11</v>
      </c>
      <c r="I1436" s="191"/>
      <c r="J1436" s="192">
        <f>ROUND(I1436*H1436,2)</f>
        <v>0</v>
      </c>
      <c r="K1436" s="188" t="s">
        <v>153</v>
      </c>
      <c r="L1436" s="39"/>
      <c r="M1436" s="193" t="s">
        <v>1</v>
      </c>
      <c r="N1436" s="194" t="s">
        <v>44</v>
      </c>
      <c r="O1436" s="71"/>
      <c r="P1436" s="195">
        <f>O1436*H1436</f>
        <v>0</v>
      </c>
      <c r="Q1436" s="195">
        <v>0</v>
      </c>
      <c r="R1436" s="195">
        <f>Q1436*H1436</f>
        <v>0</v>
      </c>
      <c r="S1436" s="195">
        <v>2.5999999999999999E-3</v>
      </c>
      <c r="T1436" s="196">
        <f>S1436*H1436</f>
        <v>2.86E-2</v>
      </c>
      <c r="U1436" s="34"/>
      <c r="V1436" s="34"/>
      <c r="W1436" s="34"/>
      <c r="X1436" s="34"/>
      <c r="Y1436" s="34"/>
      <c r="Z1436" s="34"/>
      <c r="AA1436" s="34"/>
      <c r="AB1436" s="34"/>
      <c r="AC1436" s="34"/>
      <c r="AD1436" s="34"/>
      <c r="AE1436" s="34"/>
      <c r="AR1436" s="197" t="s">
        <v>329</v>
      </c>
      <c r="AT1436" s="197" t="s">
        <v>149</v>
      </c>
      <c r="AU1436" s="197" t="s">
        <v>89</v>
      </c>
      <c r="AY1436" s="18" t="s">
        <v>147</v>
      </c>
      <c r="BE1436" s="198">
        <f>IF(N1436="základní",J1436,0)</f>
        <v>0</v>
      </c>
      <c r="BF1436" s="198">
        <f>IF(N1436="snížená",J1436,0)</f>
        <v>0</v>
      </c>
      <c r="BG1436" s="198">
        <f>IF(N1436="zákl. přenesená",J1436,0)</f>
        <v>0</v>
      </c>
      <c r="BH1436" s="198">
        <f>IF(N1436="sníž. přenesená",J1436,0)</f>
        <v>0</v>
      </c>
      <c r="BI1436" s="198">
        <f>IF(N1436="nulová",J1436,0)</f>
        <v>0</v>
      </c>
      <c r="BJ1436" s="18" t="s">
        <v>87</v>
      </c>
      <c r="BK1436" s="198">
        <f>ROUND(I1436*H1436,2)</f>
        <v>0</v>
      </c>
      <c r="BL1436" s="18" t="s">
        <v>329</v>
      </c>
      <c r="BM1436" s="197" t="s">
        <v>919</v>
      </c>
    </row>
    <row r="1437" spans="1:65" s="14" customFormat="1">
      <c r="B1437" s="210"/>
      <c r="C1437" s="211"/>
      <c r="D1437" s="201" t="s">
        <v>156</v>
      </c>
      <c r="E1437" s="212" t="s">
        <v>1</v>
      </c>
      <c r="F1437" s="213" t="s">
        <v>920</v>
      </c>
      <c r="G1437" s="211"/>
      <c r="H1437" s="214">
        <v>11</v>
      </c>
      <c r="I1437" s="215"/>
      <c r="J1437" s="211"/>
      <c r="K1437" s="211"/>
      <c r="L1437" s="216"/>
      <c r="M1437" s="217"/>
      <c r="N1437" s="218"/>
      <c r="O1437" s="218"/>
      <c r="P1437" s="218"/>
      <c r="Q1437" s="218"/>
      <c r="R1437" s="218"/>
      <c r="S1437" s="218"/>
      <c r="T1437" s="219"/>
      <c r="AT1437" s="220" t="s">
        <v>156</v>
      </c>
      <c r="AU1437" s="220" t="s">
        <v>89</v>
      </c>
      <c r="AV1437" s="14" t="s">
        <v>89</v>
      </c>
      <c r="AW1437" s="14" t="s">
        <v>35</v>
      </c>
      <c r="AX1437" s="14" t="s">
        <v>79</v>
      </c>
      <c r="AY1437" s="220" t="s">
        <v>147</v>
      </c>
    </row>
    <row r="1438" spans="1:65" s="15" customFormat="1">
      <c r="B1438" s="221"/>
      <c r="C1438" s="222"/>
      <c r="D1438" s="201" t="s">
        <v>156</v>
      </c>
      <c r="E1438" s="223" t="s">
        <v>1</v>
      </c>
      <c r="F1438" s="224" t="s">
        <v>166</v>
      </c>
      <c r="G1438" s="222"/>
      <c r="H1438" s="225">
        <v>11</v>
      </c>
      <c r="I1438" s="226"/>
      <c r="J1438" s="222"/>
      <c r="K1438" s="222"/>
      <c r="L1438" s="227"/>
      <c r="M1438" s="228"/>
      <c r="N1438" s="229"/>
      <c r="O1438" s="229"/>
      <c r="P1438" s="229"/>
      <c r="Q1438" s="229"/>
      <c r="R1438" s="229"/>
      <c r="S1438" s="229"/>
      <c r="T1438" s="230"/>
      <c r="AT1438" s="231" t="s">
        <v>156</v>
      </c>
      <c r="AU1438" s="231" t="s">
        <v>89</v>
      </c>
      <c r="AV1438" s="15" t="s">
        <v>154</v>
      </c>
      <c r="AW1438" s="15" t="s">
        <v>35</v>
      </c>
      <c r="AX1438" s="15" t="s">
        <v>87</v>
      </c>
      <c r="AY1438" s="231" t="s">
        <v>147</v>
      </c>
    </row>
    <row r="1439" spans="1:65" s="2" customFormat="1" ht="16.5" customHeight="1">
      <c r="A1439" s="34"/>
      <c r="B1439" s="35"/>
      <c r="C1439" s="186" t="s">
        <v>921</v>
      </c>
      <c r="D1439" s="186" t="s">
        <v>149</v>
      </c>
      <c r="E1439" s="187" t="s">
        <v>922</v>
      </c>
      <c r="F1439" s="188" t="s">
        <v>923</v>
      </c>
      <c r="G1439" s="189" t="s">
        <v>381</v>
      </c>
      <c r="H1439" s="190">
        <v>31</v>
      </c>
      <c r="I1439" s="191"/>
      <c r="J1439" s="192">
        <f>ROUND(I1439*H1439,2)</f>
        <v>0</v>
      </c>
      <c r="K1439" s="188" t="s">
        <v>153</v>
      </c>
      <c r="L1439" s="39"/>
      <c r="M1439" s="193" t="s">
        <v>1</v>
      </c>
      <c r="N1439" s="194" t="s">
        <v>44</v>
      </c>
      <c r="O1439" s="71"/>
      <c r="P1439" s="195">
        <f>O1439*H1439</f>
        <v>0</v>
      </c>
      <c r="Q1439" s="195">
        <v>0</v>
      </c>
      <c r="R1439" s="195">
        <f>Q1439*H1439</f>
        <v>0</v>
      </c>
      <c r="S1439" s="195">
        <v>3.9399999999999999E-3</v>
      </c>
      <c r="T1439" s="196">
        <f>S1439*H1439</f>
        <v>0.12214</v>
      </c>
      <c r="U1439" s="34"/>
      <c r="V1439" s="34"/>
      <c r="W1439" s="34"/>
      <c r="X1439" s="34"/>
      <c r="Y1439" s="34"/>
      <c r="Z1439" s="34"/>
      <c r="AA1439" s="34"/>
      <c r="AB1439" s="34"/>
      <c r="AC1439" s="34"/>
      <c r="AD1439" s="34"/>
      <c r="AE1439" s="34"/>
      <c r="AR1439" s="197" t="s">
        <v>329</v>
      </c>
      <c r="AT1439" s="197" t="s">
        <v>149</v>
      </c>
      <c r="AU1439" s="197" t="s">
        <v>89</v>
      </c>
      <c r="AY1439" s="18" t="s">
        <v>147</v>
      </c>
      <c r="BE1439" s="198">
        <f>IF(N1439="základní",J1439,0)</f>
        <v>0</v>
      </c>
      <c r="BF1439" s="198">
        <f>IF(N1439="snížená",J1439,0)</f>
        <v>0</v>
      </c>
      <c r="BG1439" s="198">
        <f>IF(N1439="zákl. přenesená",J1439,0)</f>
        <v>0</v>
      </c>
      <c r="BH1439" s="198">
        <f>IF(N1439="sníž. přenesená",J1439,0)</f>
        <v>0</v>
      </c>
      <c r="BI1439" s="198">
        <f>IF(N1439="nulová",J1439,0)</f>
        <v>0</v>
      </c>
      <c r="BJ1439" s="18" t="s">
        <v>87</v>
      </c>
      <c r="BK1439" s="198">
        <f>ROUND(I1439*H1439,2)</f>
        <v>0</v>
      </c>
      <c r="BL1439" s="18" t="s">
        <v>329</v>
      </c>
      <c r="BM1439" s="197" t="s">
        <v>924</v>
      </c>
    </row>
    <row r="1440" spans="1:65" s="14" customFormat="1">
      <c r="B1440" s="210"/>
      <c r="C1440" s="211"/>
      <c r="D1440" s="201" t="s">
        <v>156</v>
      </c>
      <c r="E1440" s="212" t="s">
        <v>1</v>
      </c>
      <c r="F1440" s="213" t="s">
        <v>925</v>
      </c>
      <c r="G1440" s="211"/>
      <c r="H1440" s="214">
        <v>31</v>
      </c>
      <c r="I1440" s="215"/>
      <c r="J1440" s="211"/>
      <c r="K1440" s="211"/>
      <c r="L1440" s="216"/>
      <c r="M1440" s="217"/>
      <c r="N1440" s="218"/>
      <c r="O1440" s="218"/>
      <c r="P1440" s="218"/>
      <c r="Q1440" s="218"/>
      <c r="R1440" s="218"/>
      <c r="S1440" s="218"/>
      <c r="T1440" s="219"/>
      <c r="AT1440" s="220" t="s">
        <v>156</v>
      </c>
      <c r="AU1440" s="220" t="s">
        <v>89</v>
      </c>
      <c r="AV1440" s="14" t="s">
        <v>89</v>
      </c>
      <c r="AW1440" s="14" t="s">
        <v>35</v>
      </c>
      <c r="AX1440" s="14" t="s">
        <v>79</v>
      </c>
      <c r="AY1440" s="220" t="s">
        <v>147</v>
      </c>
    </row>
    <row r="1441" spans="1:65" s="15" customFormat="1">
      <c r="B1441" s="221"/>
      <c r="C1441" s="222"/>
      <c r="D1441" s="201" t="s">
        <v>156</v>
      </c>
      <c r="E1441" s="223" t="s">
        <v>1</v>
      </c>
      <c r="F1441" s="224" t="s">
        <v>166</v>
      </c>
      <c r="G1441" s="222"/>
      <c r="H1441" s="225">
        <v>31</v>
      </c>
      <c r="I1441" s="226"/>
      <c r="J1441" s="222"/>
      <c r="K1441" s="222"/>
      <c r="L1441" s="227"/>
      <c r="M1441" s="228"/>
      <c r="N1441" s="229"/>
      <c r="O1441" s="229"/>
      <c r="P1441" s="229"/>
      <c r="Q1441" s="229"/>
      <c r="R1441" s="229"/>
      <c r="S1441" s="229"/>
      <c r="T1441" s="230"/>
      <c r="AT1441" s="231" t="s">
        <v>156</v>
      </c>
      <c r="AU1441" s="231" t="s">
        <v>89</v>
      </c>
      <c r="AV1441" s="15" t="s">
        <v>154</v>
      </c>
      <c r="AW1441" s="15" t="s">
        <v>35</v>
      </c>
      <c r="AX1441" s="15" t="s">
        <v>87</v>
      </c>
      <c r="AY1441" s="231" t="s">
        <v>147</v>
      </c>
    </row>
    <row r="1442" spans="1:65" s="2" customFormat="1" ht="24.2" customHeight="1">
      <c r="A1442" s="34"/>
      <c r="B1442" s="35"/>
      <c r="C1442" s="186" t="s">
        <v>926</v>
      </c>
      <c r="D1442" s="186" t="s">
        <v>149</v>
      </c>
      <c r="E1442" s="187" t="s">
        <v>927</v>
      </c>
      <c r="F1442" s="188" t="s">
        <v>928</v>
      </c>
      <c r="G1442" s="189" t="s">
        <v>381</v>
      </c>
      <c r="H1442" s="190">
        <v>6</v>
      </c>
      <c r="I1442" s="191"/>
      <c r="J1442" s="192">
        <f>ROUND(I1442*H1442,2)</f>
        <v>0</v>
      </c>
      <c r="K1442" s="188" t="s">
        <v>153</v>
      </c>
      <c r="L1442" s="39"/>
      <c r="M1442" s="193" t="s">
        <v>1</v>
      </c>
      <c r="N1442" s="194" t="s">
        <v>44</v>
      </c>
      <c r="O1442" s="71"/>
      <c r="P1442" s="195">
        <f>O1442*H1442</f>
        <v>0</v>
      </c>
      <c r="Q1442" s="195">
        <v>2.24625E-3</v>
      </c>
      <c r="R1442" s="195">
        <f>Q1442*H1442</f>
        <v>1.34775E-2</v>
      </c>
      <c r="S1442" s="195">
        <v>0</v>
      </c>
      <c r="T1442" s="196">
        <f>S1442*H1442</f>
        <v>0</v>
      </c>
      <c r="U1442" s="34"/>
      <c r="V1442" s="34"/>
      <c r="W1442" s="34"/>
      <c r="X1442" s="34"/>
      <c r="Y1442" s="34"/>
      <c r="Z1442" s="34"/>
      <c r="AA1442" s="34"/>
      <c r="AB1442" s="34"/>
      <c r="AC1442" s="34"/>
      <c r="AD1442" s="34"/>
      <c r="AE1442" s="34"/>
      <c r="AR1442" s="197" t="s">
        <v>329</v>
      </c>
      <c r="AT1442" s="197" t="s">
        <v>149</v>
      </c>
      <c r="AU1442" s="197" t="s">
        <v>89</v>
      </c>
      <c r="AY1442" s="18" t="s">
        <v>147</v>
      </c>
      <c r="BE1442" s="198">
        <f>IF(N1442="základní",J1442,0)</f>
        <v>0</v>
      </c>
      <c r="BF1442" s="198">
        <f>IF(N1442="snížená",J1442,0)</f>
        <v>0</v>
      </c>
      <c r="BG1442" s="198">
        <f>IF(N1442="zákl. přenesená",J1442,0)</f>
        <v>0</v>
      </c>
      <c r="BH1442" s="198">
        <f>IF(N1442="sníž. přenesená",J1442,0)</f>
        <v>0</v>
      </c>
      <c r="BI1442" s="198">
        <f>IF(N1442="nulová",J1442,0)</f>
        <v>0</v>
      </c>
      <c r="BJ1442" s="18" t="s">
        <v>87</v>
      </c>
      <c r="BK1442" s="198">
        <f>ROUND(I1442*H1442,2)</f>
        <v>0</v>
      </c>
      <c r="BL1442" s="18" t="s">
        <v>329</v>
      </c>
      <c r="BM1442" s="197" t="s">
        <v>929</v>
      </c>
    </row>
    <row r="1443" spans="1:65" s="14" customFormat="1">
      <c r="B1443" s="210"/>
      <c r="C1443" s="211"/>
      <c r="D1443" s="201" t="s">
        <v>156</v>
      </c>
      <c r="E1443" s="212" t="s">
        <v>1</v>
      </c>
      <c r="F1443" s="213" t="s">
        <v>930</v>
      </c>
      <c r="G1443" s="211"/>
      <c r="H1443" s="214">
        <v>6</v>
      </c>
      <c r="I1443" s="215"/>
      <c r="J1443" s="211"/>
      <c r="K1443" s="211"/>
      <c r="L1443" s="216"/>
      <c r="M1443" s="217"/>
      <c r="N1443" s="218"/>
      <c r="O1443" s="218"/>
      <c r="P1443" s="218"/>
      <c r="Q1443" s="218"/>
      <c r="R1443" s="218"/>
      <c r="S1443" s="218"/>
      <c r="T1443" s="219"/>
      <c r="AT1443" s="220" t="s">
        <v>156</v>
      </c>
      <c r="AU1443" s="220" t="s">
        <v>89</v>
      </c>
      <c r="AV1443" s="14" t="s">
        <v>89</v>
      </c>
      <c r="AW1443" s="14" t="s">
        <v>35</v>
      </c>
      <c r="AX1443" s="14" t="s">
        <v>79</v>
      </c>
      <c r="AY1443" s="220" t="s">
        <v>147</v>
      </c>
    </row>
    <row r="1444" spans="1:65" s="15" customFormat="1">
      <c r="B1444" s="221"/>
      <c r="C1444" s="222"/>
      <c r="D1444" s="201" t="s">
        <v>156</v>
      </c>
      <c r="E1444" s="223" t="s">
        <v>1</v>
      </c>
      <c r="F1444" s="224" t="s">
        <v>166</v>
      </c>
      <c r="G1444" s="222"/>
      <c r="H1444" s="225">
        <v>6</v>
      </c>
      <c r="I1444" s="226"/>
      <c r="J1444" s="222"/>
      <c r="K1444" s="222"/>
      <c r="L1444" s="227"/>
      <c r="M1444" s="228"/>
      <c r="N1444" s="229"/>
      <c r="O1444" s="229"/>
      <c r="P1444" s="229"/>
      <c r="Q1444" s="229"/>
      <c r="R1444" s="229"/>
      <c r="S1444" s="229"/>
      <c r="T1444" s="230"/>
      <c r="AT1444" s="231" t="s">
        <v>156</v>
      </c>
      <c r="AU1444" s="231" t="s">
        <v>89</v>
      </c>
      <c r="AV1444" s="15" t="s">
        <v>154</v>
      </c>
      <c r="AW1444" s="15" t="s">
        <v>35</v>
      </c>
      <c r="AX1444" s="15" t="s">
        <v>87</v>
      </c>
      <c r="AY1444" s="231" t="s">
        <v>147</v>
      </c>
    </row>
    <row r="1445" spans="1:65" s="2" customFormat="1" ht="24.2" customHeight="1">
      <c r="A1445" s="34"/>
      <c r="B1445" s="35"/>
      <c r="C1445" s="186" t="s">
        <v>931</v>
      </c>
      <c r="D1445" s="186" t="s">
        <v>149</v>
      </c>
      <c r="E1445" s="187" t="s">
        <v>932</v>
      </c>
      <c r="F1445" s="188" t="s">
        <v>933</v>
      </c>
      <c r="G1445" s="189" t="s">
        <v>381</v>
      </c>
      <c r="H1445" s="190">
        <v>12</v>
      </c>
      <c r="I1445" s="191"/>
      <c r="J1445" s="192">
        <f>ROUND(I1445*H1445,2)</f>
        <v>0</v>
      </c>
      <c r="K1445" s="188" t="s">
        <v>153</v>
      </c>
      <c r="L1445" s="39"/>
      <c r="M1445" s="193" t="s">
        <v>1</v>
      </c>
      <c r="N1445" s="194" t="s">
        <v>44</v>
      </c>
      <c r="O1445" s="71"/>
      <c r="P1445" s="195">
        <f>O1445*H1445</f>
        <v>0</v>
      </c>
      <c r="Q1445" s="195">
        <v>2.9362500000000001E-3</v>
      </c>
      <c r="R1445" s="195">
        <f>Q1445*H1445</f>
        <v>3.5235000000000002E-2</v>
      </c>
      <c r="S1445" s="195">
        <v>0</v>
      </c>
      <c r="T1445" s="196">
        <f>S1445*H1445</f>
        <v>0</v>
      </c>
      <c r="U1445" s="34"/>
      <c r="V1445" s="34"/>
      <c r="W1445" s="34"/>
      <c r="X1445" s="34"/>
      <c r="Y1445" s="34"/>
      <c r="Z1445" s="34"/>
      <c r="AA1445" s="34"/>
      <c r="AB1445" s="34"/>
      <c r="AC1445" s="34"/>
      <c r="AD1445" s="34"/>
      <c r="AE1445" s="34"/>
      <c r="AR1445" s="197" t="s">
        <v>329</v>
      </c>
      <c r="AT1445" s="197" t="s">
        <v>149</v>
      </c>
      <c r="AU1445" s="197" t="s">
        <v>89</v>
      </c>
      <c r="AY1445" s="18" t="s">
        <v>147</v>
      </c>
      <c r="BE1445" s="198">
        <f>IF(N1445="základní",J1445,0)</f>
        <v>0</v>
      </c>
      <c r="BF1445" s="198">
        <f>IF(N1445="snížená",J1445,0)</f>
        <v>0</v>
      </c>
      <c r="BG1445" s="198">
        <f>IF(N1445="zákl. přenesená",J1445,0)</f>
        <v>0</v>
      </c>
      <c r="BH1445" s="198">
        <f>IF(N1445="sníž. přenesená",J1445,0)</f>
        <v>0</v>
      </c>
      <c r="BI1445" s="198">
        <f>IF(N1445="nulová",J1445,0)</f>
        <v>0</v>
      </c>
      <c r="BJ1445" s="18" t="s">
        <v>87</v>
      </c>
      <c r="BK1445" s="198">
        <f>ROUND(I1445*H1445,2)</f>
        <v>0</v>
      </c>
      <c r="BL1445" s="18" t="s">
        <v>329</v>
      </c>
      <c r="BM1445" s="197" t="s">
        <v>934</v>
      </c>
    </row>
    <row r="1446" spans="1:65" s="14" customFormat="1">
      <c r="B1446" s="210"/>
      <c r="C1446" s="211"/>
      <c r="D1446" s="201" t="s">
        <v>156</v>
      </c>
      <c r="E1446" s="212" t="s">
        <v>1</v>
      </c>
      <c r="F1446" s="213" t="s">
        <v>935</v>
      </c>
      <c r="G1446" s="211"/>
      <c r="H1446" s="214">
        <v>12</v>
      </c>
      <c r="I1446" s="215"/>
      <c r="J1446" s="211"/>
      <c r="K1446" s="211"/>
      <c r="L1446" s="216"/>
      <c r="M1446" s="217"/>
      <c r="N1446" s="218"/>
      <c r="O1446" s="218"/>
      <c r="P1446" s="218"/>
      <c r="Q1446" s="218"/>
      <c r="R1446" s="218"/>
      <c r="S1446" s="218"/>
      <c r="T1446" s="219"/>
      <c r="AT1446" s="220" t="s">
        <v>156</v>
      </c>
      <c r="AU1446" s="220" t="s">
        <v>89</v>
      </c>
      <c r="AV1446" s="14" t="s">
        <v>89</v>
      </c>
      <c r="AW1446" s="14" t="s">
        <v>35</v>
      </c>
      <c r="AX1446" s="14" t="s">
        <v>79</v>
      </c>
      <c r="AY1446" s="220" t="s">
        <v>147</v>
      </c>
    </row>
    <row r="1447" spans="1:65" s="15" customFormat="1">
      <c r="B1447" s="221"/>
      <c r="C1447" s="222"/>
      <c r="D1447" s="201" t="s">
        <v>156</v>
      </c>
      <c r="E1447" s="223" t="s">
        <v>1</v>
      </c>
      <c r="F1447" s="224" t="s">
        <v>166</v>
      </c>
      <c r="G1447" s="222"/>
      <c r="H1447" s="225">
        <v>12</v>
      </c>
      <c r="I1447" s="226"/>
      <c r="J1447" s="222"/>
      <c r="K1447" s="222"/>
      <c r="L1447" s="227"/>
      <c r="M1447" s="228"/>
      <c r="N1447" s="229"/>
      <c r="O1447" s="229"/>
      <c r="P1447" s="229"/>
      <c r="Q1447" s="229"/>
      <c r="R1447" s="229"/>
      <c r="S1447" s="229"/>
      <c r="T1447" s="230"/>
      <c r="AT1447" s="231" t="s">
        <v>156</v>
      </c>
      <c r="AU1447" s="231" t="s">
        <v>89</v>
      </c>
      <c r="AV1447" s="15" t="s">
        <v>154</v>
      </c>
      <c r="AW1447" s="15" t="s">
        <v>35</v>
      </c>
      <c r="AX1447" s="15" t="s">
        <v>87</v>
      </c>
      <c r="AY1447" s="231" t="s">
        <v>147</v>
      </c>
    </row>
    <row r="1448" spans="1:65" s="2" customFormat="1" ht="24.2" customHeight="1">
      <c r="A1448" s="34"/>
      <c r="B1448" s="35"/>
      <c r="C1448" s="186" t="s">
        <v>936</v>
      </c>
      <c r="D1448" s="186" t="s">
        <v>149</v>
      </c>
      <c r="E1448" s="187" t="s">
        <v>937</v>
      </c>
      <c r="F1448" s="188" t="s">
        <v>938</v>
      </c>
      <c r="G1448" s="189" t="s">
        <v>381</v>
      </c>
      <c r="H1448" s="190">
        <v>12</v>
      </c>
      <c r="I1448" s="191"/>
      <c r="J1448" s="192">
        <f>ROUND(I1448*H1448,2)</f>
        <v>0</v>
      </c>
      <c r="K1448" s="188" t="s">
        <v>1</v>
      </c>
      <c r="L1448" s="39"/>
      <c r="M1448" s="193" t="s">
        <v>1</v>
      </c>
      <c r="N1448" s="194" t="s">
        <v>44</v>
      </c>
      <c r="O1448" s="71"/>
      <c r="P1448" s="195">
        <f>O1448*H1448</f>
        <v>0</v>
      </c>
      <c r="Q1448" s="195">
        <v>4.4000000000000003E-3</v>
      </c>
      <c r="R1448" s="195">
        <f>Q1448*H1448</f>
        <v>5.28E-2</v>
      </c>
      <c r="S1448" s="195">
        <v>0</v>
      </c>
      <c r="T1448" s="196">
        <f>S1448*H1448</f>
        <v>0</v>
      </c>
      <c r="U1448" s="34"/>
      <c r="V1448" s="34"/>
      <c r="W1448" s="34"/>
      <c r="X1448" s="34"/>
      <c r="Y1448" s="34"/>
      <c r="Z1448" s="34"/>
      <c r="AA1448" s="34"/>
      <c r="AB1448" s="34"/>
      <c r="AC1448" s="34"/>
      <c r="AD1448" s="34"/>
      <c r="AE1448" s="34"/>
      <c r="AR1448" s="197" t="s">
        <v>329</v>
      </c>
      <c r="AT1448" s="197" t="s">
        <v>149</v>
      </c>
      <c r="AU1448" s="197" t="s">
        <v>89</v>
      </c>
      <c r="AY1448" s="18" t="s">
        <v>147</v>
      </c>
      <c r="BE1448" s="198">
        <f>IF(N1448="základní",J1448,0)</f>
        <v>0</v>
      </c>
      <c r="BF1448" s="198">
        <f>IF(N1448="snížená",J1448,0)</f>
        <v>0</v>
      </c>
      <c r="BG1448" s="198">
        <f>IF(N1448="zákl. přenesená",J1448,0)</f>
        <v>0</v>
      </c>
      <c r="BH1448" s="198">
        <f>IF(N1448="sníž. přenesená",J1448,0)</f>
        <v>0</v>
      </c>
      <c r="BI1448" s="198">
        <f>IF(N1448="nulová",J1448,0)</f>
        <v>0</v>
      </c>
      <c r="BJ1448" s="18" t="s">
        <v>87</v>
      </c>
      <c r="BK1448" s="198">
        <f>ROUND(I1448*H1448,2)</f>
        <v>0</v>
      </c>
      <c r="BL1448" s="18" t="s">
        <v>329</v>
      </c>
      <c r="BM1448" s="197" t="s">
        <v>939</v>
      </c>
    </row>
    <row r="1449" spans="1:65" s="14" customFormat="1">
      <c r="B1449" s="210"/>
      <c r="C1449" s="211"/>
      <c r="D1449" s="201" t="s">
        <v>156</v>
      </c>
      <c r="E1449" s="212" t="s">
        <v>1</v>
      </c>
      <c r="F1449" s="213" t="s">
        <v>940</v>
      </c>
      <c r="G1449" s="211"/>
      <c r="H1449" s="214">
        <v>12</v>
      </c>
      <c r="I1449" s="215"/>
      <c r="J1449" s="211"/>
      <c r="K1449" s="211"/>
      <c r="L1449" s="216"/>
      <c r="M1449" s="217"/>
      <c r="N1449" s="218"/>
      <c r="O1449" s="218"/>
      <c r="P1449" s="218"/>
      <c r="Q1449" s="218"/>
      <c r="R1449" s="218"/>
      <c r="S1449" s="218"/>
      <c r="T1449" s="219"/>
      <c r="AT1449" s="220" t="s">
        <v>156</v>
      </c>
      <c r="AU1449" s="220" t="s">
        <v>89</v>
      </c>
      <c r="AV1449" s="14" t="s">
        <v>89</v>
      </c>
      <c r="AW1449" s="14" t="s">
        <v>35</v>
      </c>
      <c r="AX1449" s="14" t="s">
        <v>79</v>
      </c>
      <c r="AY1449" s="220" t="s">
        <v>147</v>
      </c>
    </row>
    <row r="1450" spans="1:65" s="15" customFormat="1">
      <c r="B1450" s="221"/>
      <c r="C1450" s="222"/>
      <c r="D1450" s="201" t="s">
        <v>156</v>
      </c>
      <c r="E1450" s="223" t="s">
        <v>1</v>
      </c>
      <c r="F1450" s="224" t="s">
        <v>166</v>
      </c>
      <c r="G1450" s="222"/>
      <c r="H1450" s="225">
        <v>12</v>
      </c>
      <c r="I1450" s="226"/>
      <c r="J1450" s="222"/>
      <c r="K1450" s="222"/>
      <c r="L1450" s="227"/>
      <c r="M1450" s="228"/>
      <c r="N1450" s="229"/>
      <c r="O1450" s="229"/>
      <c r="P1450" s="229"/>
      <c r="Q1450" s="229"/>
      <c r="R1450" s="229"/>
      <c r="S1450" s="229"/>
      <c r="T1450" s="230"/>
      <c r="AT1450" s="231" t="s">
        <v>156</v>
      </c>
      <c r="AU1450" s="231" t="s">
        <v>89</v>
      </c>
      <c r="AV1450" s="15" t="s">
        <v>154</v>
      </c>
      <c r="AW1450" s="15" t="s">
        <v>35</v>
      </c>
      <c r="AX1450" s="15" t="s">
        <v>87</v>
      </c>
      <c r="AY1450" s="231" t="s">
        <v>147</v>
      </c>
    </row>
    <row r="1451" spans="1:65" s="2" customFormat="1" ht="37.9" customHeight="1">
      <c r="A1451" s="34"/>
      <c r="B1451" s="35"/>
      <c r="C1451" s="186" t="s">
        <v>941</v>
      </c>
      <c r="D1451" s="186" t="s">
        <v>149</v>
      </c>
      <c r="E1451" s="187" t="s">
        <v>942</v>
      </c>
      <c r="F1451" s="188" t="s">
        <v>943</v>
      </c>
      <c r="G1451" s="189" t="s">
        <v>381</v>
      </c>
      <c r="H1451" s="190">
        <v>6</v>
      </c>
      <c r="I1451" s="191"/>
      <c r="J1451" s="192">
        <f>ROUND(I1451*H1451,2)</f>
        <v>0</v>
      </c>
      <c r="K1451" s="188" t="s">
        <v>153</v>
      </c>
      <c r="L1451" s="39"/>
      <c r="M1451" s="193" t="s">
        <v>1</v>
      </c>
      <c r="N1451" s="194" t="s">
        <v>44</v>
      </c>
      <c r="O1451" s="71"/>
      <c r="P1451" s="195">
        <f>O1451*H1451</f>
        <v>0</v>
      </c>
      <c r="Q1451" s="195">
        <v>2.2178499999999999E-3</v>
      </c>
      <c r="R1451" s="195">
        <f>Q1451*H1451</f>
        <v>1.3307099999999999E-2</v>
      </c>
      <c r="S1451" s="195">
        <v>0</v>
      </c>
      <c r="T1451" s="196">
        <f>S1451*H1451</f>
        <v>0</v>
      </c>
      <c r="U1451" s="34"/>
      <c r="V1451" s="34"/>
      <c r="W1451" s="34"/>
      <c r="X1451" s="34"/>
      <c r="Y1451" s="34"/>
      <c r="Z1451" s="34"/>
      <c r="AA1451" s="34"/>
      <c r="AB1451" s="34"/>
      <c r="AC1451" s="34"/>
      <c r="AD1451" s="34"/>
      <c r="AE1451" s="34"/>
      <c r="AR1451" s="197" t="s">
        <v>329</v>
      </c>
      <c r="AT1451" s="197" t="s">
        <v>149</v>
      </c>
      <c r="AU1451" s="197" t="s">
        <v>89</v>
      </c>
      <c r="AY1451" s="18" t="s">
        <v>147</v>
      </c>
      <c r="BE1451" s="198">
        <f>IF(N1451="základní",J1451,0)</f>
        <v>0</v>
      </c>
      <c r="BF1451" s="198">
        <f>IF(N1451="snížená",J1451,0)</f>
        <v>0</v>
      </c>
      <c r="BG1451" s="198">
        <f>IF(N1451="zákl. přenesená",J1451,0)</f>
        <v>0</v>
      </c>
      <c r="BH1451" s="198">
        <f>IF(N1451="sníž. přenesená",J1451,0)</f>
        <v>0</v>
      </c>
      <c r="BI1451" s="198">
        <f>IF(N1451="nulová",J1451,0)</f>
        <v>0</v>
      </c>
      <c r="BJ1451" s="18" t="s">
        <v>87</v>
      </c>
      <c r="BK1451" s="198">
        <f>ROUND(I1451*H1451,2)</f>
        <v>0</v>
      </c>
      <c r="BL1451" s="18" t="s">
        <v>329</v>
      </c>
      <c r="BM1451" s="197" t="s">
        <v>944</v>
      </c>
    </row>
    <row r="1452" spans="1:65" s="14" customFormat="1">
      <c r="B1452" s="210"/>
      <c r="C1452" s="211"/>
      <c r="D1452" s="201" t="s">
        <v>156</v>
      </c>
      <c r="E1452" s="212" t="s">
        <v>1</v>
      </c>
      <c r="F1452" s="213" t="s">
        <v>930</v>
      </c>
      <c r="G1452" s="211"/>
      <c r="H1452" s="214">
        <v>6</v>
      </c>
      <c r="I1452" s="215"/>
      <c r="J1452" s="211"/>
      <c r="K1452" s="211"/>
      <c r="L1452" s="216"/>
      <c r="M1452" s="217"/>
      <c r="N1452" s="218"/>
      <c r="O1452" s="218"/>
      <c r="P1452" s="218"/>
      <c r="Q1452" s="218"/>
      <c r="R1452" s="218"/>
      <c r="S1452" s="218"/>
      <c r="T1452" s="219"/>
      <c r="AT1452" s="220" t="s">
        <v>156</v>
      </c>
      <c r="AU1452" s="220" t="s">
        <v>89</v>
      </c>
      <c r="AV1452" s="14" t="s">
        <v>89</v>
      </c>
      <c r="AW1452" s="14" t="s">
        <v>35</v>
      </c>
      <c r="AX1452" s="14" t="s">
        <v>79</v>
      </c>
      <c r="AY1452" s="220" t="s">
        <v>147</v>
      </c>
    </row>
    <row r="1453" spans="1:65" s="15" customFormat="1">
      <c r="B1453" s="221"/>
      <c r="C1453" s="222"/>
      <c r="D1453" s="201" t="s">
        <v>156</v>
      </c>
      <c r="E1453" s="223" t="s">
        <v>1</v>
      </c>
      <c r="F1453" s="224" t="s">
        <v>166</v>
      </c>
      <c r="G1453" s="222"/>
      <c r="H1453" s="225">
        <v>6</v>
      </c>
      <c r="I1453" s="226"/>
      <c r="J1453" s="222"/>
      <c r="K1453" s="222"/>
      <c r="L1453" s="227"/>
      <c r="M1453" s="228"/>
      <c r="N1453" s="229"/>
      <c r="O1453" s="229"/>
      <c r="P1453" s="229"/>
      <c r="Q1453" s="229"/>
      <c r="R1453" s="229"/>
      <c r="S1453" s="229"/>
      <c r="T1453" s="230"/>
      <c r="AT1453" s="231" t="s">
        <v>156</v>
      </c>
      <c r="AU1453" s="231" t="s">
        <v>89</v>
      </c>
      <c r="AV1453" s="15" t="s">
        <v>154</v>
      </c>
      <c r="AW1453" s="15" t="s">
        <v>35</v>
      </c>
      <c r="AX1453" s="15" t="s">
        <v>87</v>
      </c>
      <c r="AY1453" s="231" t="s">
        <v>147</v>
      </c>
    </row>
    <row r="1454" spans="1:65" s="2" customFormat="1" ht="37.9" customHeight="1">
      <c r="A1454" s="34"/>
      <c r="B1454" s="35"/>
      <c r="C1454" s="186" t="s">
        <v>945</v>
      </c>
      <c r="D1454" s="186" t="s">
        <v>149</v>
      </c>
      <c r="E1454" s="187" t="s">
        <v>946</v>
      </c>
      <c r="F1454" s="188" t="s">
        <v>947</v>
      </c>
      <c r="G1454" s="189" t="s">
        <v>381</v>
      </c>
      <c r="H1454" s="190">
        <v>12</v>
      </c>
      <c r="I1454" s="191"/>
      <c r="J1454" s="192">
        <f>ROUND(I1454*H1454,2)</f>
        <v>0</v>
      </c>
      <c r="K1454" s="188" t="s">
        <v>153</v>
      </c>
      <c r="L1454" s="39"/>
      <c r="M1454" s="193" t="s">
        <v>1</v>
      </c>
      <c r="N1454" s="194" t="s">
        <v>44</v>
      </c>
      <c r="O1454" s="71"/>
      <c r="P1454" s="195">
        <f>O1454*H1454</f>
        <v>0</v>
      </c>
      <c r="Q1454" s="195">
        <v>4.3750999999999998E-3</v>
      </c>
      <c r="R1454" s="195">
        <f>Q1454*H1454</f>
        <v>5.2501199999999998E-2</v>
      </c>
      <c r="S1454" s="195">
        <v>0</v>
      </c>
      <c r="T1454" s="196">
        <f>S1454*H1454</f>
        <v>0</v>
      </c>
      <c r="U1454" s="34"/>
      <c r="V1454" s="34"/>
      <c r="W1454" s="34"/>
      <c r="X1454" s="34"/>
      <c r="Y1454" s="34"/>
      <c r="Z1454" s="34"/>
      <c r="AA1454" s="34"/>
      <c r="AB1454" s="34"/>
      <c r="AC1454" s="34"/>
      <c r="AD1454" s="34"/>
      <c r="AE1454" s="34"/>
      <c r="AR1454" s="197" t="s">
        <v>329</v>
      </c>
      <c r="AT1454" s="197" t="s">
        <v>149</v>
      </c>
      <c r="AU1454" s="197" t="s">
        <v>89</v>
      </c>
      <c r="AY1454" s="18" t="s">
        <v>147</v>
      </c>
      <c r="BE1454" s="198">
        <f>IF(N1454="základní",J1454,0)</f>
        <v>0</v>
      </c>
      <c r="BF1454" s="198">
        <f>IF(N1454="snížená",J1454,0)</f>
        <v>0</v>
      </c>
      <c r="BG1454" s="198">
        <f>IF(N1454="zákl. přenesená",J1454,0)</f>
        <v>0</v>
      </c>
      <c r="BH1454" s="198">
        <f>IF(N1454="sníž. přenesená",J1454,0)</f>
        <v>0</v>
      </c>
      <c r="BI1454" s="198">
        <f>IF(N1454="nulová",J1454,0)</f>
        <v>0</v>
      </c>
      <c r="BJ1454" s="18" t="s">
        <v>87</v>
      </c>
      <c r="BK1454" s="198">
        <f>ROUND(I1454*H1454,2)</f>
        <v>0</v>
      </c>
      <c r="BL1454" s="18" t="s">
        <v>329</v>
      </c>
      <c r="BM1454" s="197" t="s">
        <v>948</v>
      </c>
    </row>
    <row r="1455" spans="1:65" s="14" customFormat="1">
      <c r="B1455" s="210"/>
      <c r="C1455" s="211"/>
      <c r="D1455" s="201" t="s">
        <v>156</v>
      </c>
      <c r="E1455" s="212" t="s">
        <v>1</v>
      </c>
      <c r="F1455" s="213" t="s">
        <v>940</v>
      </c>
      <c r="G1455" s="211"/>
      <c r="H1455" s="214">
        <v>12</v>
      </c>
      <c r="I1455" s="215"/>
      <c r="J1455" s="211"/>
      <c r="K1455" s="211"/>
      <c r="L1455" s="216"/>
      <c r="M1455" s="217"/>
      <c r="N1455" s="218"/>
      <c r="O1455" s="218"/>
      <c r="P1455" s="218"/>
      <c r="Q1455" s="218"/>
      <c r="R1455" s="218"/>
      <c r="S1455" s="218"/>
      <c r="T1455" s="219"/>
      <c r="AT1455" s="220" t="s">
        <v>156</v>
      </c>
      <c r="AU1455" s="220" t="s">
        <v>89</v>
      </c>
      <c r="AV1455" s="14" t="s">
        <v>89</v>
      </c>
      <c r="AW1455" s="14" t="s">
        <v>35</v>
      </c>
      <c r="AX1455" s="14" t="s">
        <v>79</v>
      </c>
      <c r="AY1455" s="220" t="s">
        <v>147</v>
      </c>
    </row>
    <row r="1456" spans="1:65" s="15" customFormat="1">
      <c r="B1456" s="221"/>
      <c r="C1456" s="222"/>
      <c r="D1456" s="201" t="s">
        <v>156</v>
      </c>
      <c r="E1456" s="223" t="s">
        <v>1</v>
      </c>
      <c r="F1456" s="224" t="s">
        <v>166</v>
      </c>
      <c r="G1456" s="222"/>
      <c r="H1456" s="225">
        <v>12</v>
      </c>
      <c r="I1456" s="226"/>
      <c r="J1456" s="222"/>
      <c r="K1456" s="222"/>
      <c r="L1456" s="227"/>
      <c r="M1456" s="228"/>
      <c r="N1456" s="229"/>
      <c r="O1456" s="229"/>
      <c r="P1456" s="229"/>
      <c r="Q1456" s="229"/>
      <c r="R1456" s="229"/>
      <c r="S1456" s="229"/>
      <c r="T1456" s="230"/>
      <c r="AT1456" s="231" t="s">
        <v>156</v>
      </c>
      <c r="AU1456" s="231" t="s">
        <v>89</v>
      </c>
      <c r="AV1456" s="15" t="s">
        <v>154</v>
      </c>
      <c r="AW1456" s="15" t="s">
        <v>35</v>
      </c>
      <c r="AX1456" s="15" t="s">
        <v>87</v>
      </c>
      <c r="AY1456" s="231" t="s">
        <v>147</v>
      </c>
    </row>
    <row r="1457" spans="1:65" s="2" customFormat="1" ht="37.9" customHeight="1">
      <c r="A1457" s="34"/>
      <c r="B1457" s="35"/>
      <c r="C1457" s="186" t="s">
        <v>949</v>
      </c>
      <c r="D1457" s="186" t="s">
        <v>149</v>
      </c>
      <c r="E1457" s="187" t="s">
        <v>950</v>
      </c>
      <c r="F1457" s="188" t="s">
        <v>951</v>
      </c>
      <c r="G1457" s="189" t="s">
        <v>381</v>
      </c>
      <c r="H1457" s="190">
        <v>14</v>
      </c>
      <c r="I1457" s="191"/>
      <c r="J1457" s="192">
        <f>ROUND(I1457*H1457,2)</f>
        <v>0</v>
      </c>
      <c r="K1457" s="188" t="s">
        <v>153</v>
      </c>
      <c r="L1457" s="39"/>
      <c r="M1457" s="193" t="s">
        <v>1</v>
      </c>
      <c r="N1457" s="194" t="s">
        <v>44</v>
      </c>
      <c r="O1457" s="71"/>
      <c r="P1457" s="195">
        <f>O1457*H1457</f>
        <v>0</v>
      </c>
      <c r="Q1457" s="195">
        <v>5.8831500000000002E-3</v>
      </c>
      <c r="R1457" s="195">
        <f>Q1457*H1457</f>
        <v>8.2364099999999996E-2</v>
      </c>
      <c r="S1457" s="195">
        <v>0</v>
      </c>
      <c r="T1457" s="196">
        <f>S1457*H1457</f>
        <v>0</v>
      </c>
      <c r="U1457" s="34"/>
      <c r="V1457" s="34"/>
      <c r="W1457" s="34"/>
      <c r="X1457" s="34"/>
      <c r="Y1457" s="34"/>
      <c r="Z1457" s="34"/>
      <c r="AA1457" s="34"/>
      <c r="AB1457" s="34"/>
      <c r="AC1457" s="34"/>
      <c r="AD1457" s="34"/>
      <c r="AE1457" s="34"/>
      <c r="AR1457" s="197" t="s">
        <v>329</v>
      </c>
      <c r="AT1457" s="197" t="s">
        <v>149</v>
      </c>
      <c r="AU1457" s="197" t="s">
        <v>89</v>
      </c>
      <c r="AY1457" s="18" t="s">
        <v>147</v>
      </c>
      <c r="BE1457" s="198">
        <f>IF(N1457="základní",J1457,0)</f>
        <v>0</v>
      </c>
      <c r="BF1457" s="198">
        <f>IF(N1457="snížená",J1457,0)</f>
        <v>0</v>
      </c>
      <c r="BG1457" s="198">
        <f>IF(N1457="zákl. přenesená",J1457,0)</f>
        <v>0</v>
      </c>
      <c r="BH1457" s="198">
        <f>IF(N1457="sníž. přenesená",J1457,0)</f>
        <v>0</v>
      </c>
      <c r="BI1457" s="198">
        <f>IF(N1457="nulová",J1457,0)</f>
        <v>0</v>
      </c>
      <c r="BJ1457" s="18" t="s">
        <v>87</v>
      </c>
      <c r="BK1457" s="198">
        <f>ROUND(I1457*H1457,2)</f>
        <v>0</v>
      </c>
      <c r="BL1457" s="18" t="s">
        <v>329</v>
      </c>
      <c r="BM1457" s="197" t="s">
        <v>952</v>
      </c>
    </row>
    <row r="1458" spans="1:65" s="14" customFormat="1">
      <c r="B1458" s="210"/>
      <c r="C1458" s="211"/>
      <c r="D1458" s="201" t="s">
        <v>156</v>
      </c>
      <c r="E1458" s="212" t="s">
        <v>1</v>
      </c>
      <c r="F1458" s="213" t="s">
        <v>953</v>
      </c>
      <c r="G1458" s="211"/>
      <c r="H1458" s="214">
        <v>14</v>
      </c>
      <c r="I1458" s="215"/>
      <c r="J1458" s="211"/>
      <c r="K1458" s="211"/>
      <c r="L1458" s="216"/>
      <c r="M1458" s="217"/>
      <c r="N1458" s="218"/>
      <c r="O1458" s="218"/>
      <c r="P1458" s="218"/>
      <c r="Q1458" s="218"/>
      <c r="R1458" s="218"/>
      <c r="S1458" s="218"/>
      <c r="T1458" s="219"/>
      <c r="AT1458" s="220" t="s">
        <v>156</v>
      </c>
      <c r="AU1458" s="220" t="s">
        <v>89</v>
      </c>
      <c r="AV1458" s="14" t="s">
        <v>89</v>
      </c>
      <c r="AW1458" s="14" t="s">
        <v>35</v>
      </c>
      <c r="AX1458" s="14" t="s">
        <v>79</v>
      </c>
      <c r="AY1458" s="220" t="s">
        <v>147</v>
      </c>
    </row>
    <row r="1459" spans="1:65" s="15" customFormat="1">
      <c r="B1459" s="221"/>
      <c r="C1459" s="222"/>
      <c r="D1459" s="201" t="s">
        <v>156</v>
      </c>
      <c r="E1459" s="223" t="s">
        <v>1</v>
      </c>
      <c r="F1459" s="224" t="s">
        <v>166</v>
      </c>
      <c r="G1459" s="222"/>
      <c r="H1459" s="225">
        <v>14</v>
      </c>
      <c r="I1459" s="226"/>
      <c r="J1459" s="222"/>
      <c r="K1459" s="222"/>
      <c r="L1459" s="227"/>
      <c r="M1459" s="228"/>
      <c r="N1459" s="229"/>
      <c r="O1459" s="229"/>
      <c r="P1459" s="229"/>
      <c r="Q1459" s="229"/>
      <c r="R1459" s="229"/>
      <c r="S1459" s="229"/>
      <c r="T1459" s="230"/>
      <c r="AT1459" s="231" t="s">
        <v>156</v>
      </c>
      <c r="AU1459" s="231" t="s">
        <v>89</v>
      </c>
      <c r="AV1459" s="15" t="s">
        <v>154</v>
      </c>
      <c r="AW1459" s="15" t="s">
        <v>35</v>
      </c>
      <c r="AX1459" s="15" t="s">
        <v>87</v>
      </c>
      <c r="AY1459" s="231" t="s">
        <v>147</v>
      </c>
    </row>
    <row r="1460" spans="1:65" s="2" customFormat="1" ht="37.9" customHeight="1">
      <c r="A1460" s="34"/>
      <c r="B1460" s="35"/>
      <c r="C1460" s="186" t="s">
        <v>954</v>
      </c>
      <c r="D1460" s="186" t="s">
        <v>149</v>
      </c>
      <c r="E1460" s="187" t="s">
        <v>955</v>
      </c>
      <c r="F1460" s="188" t="s">
        <v>956</v>
      </c>
      <c r="G1460" s="189" t="s">
        <v>381</v>
      </c>
      <c r="H1460" s="190">
        <v>34.799999999999997</v>
      </c>
      <c r="I1460" s="191"/>
      <c r="J1460" s="192">
        <f>ROUND(I1460*H1460,2)</f>
        <v>0</v>
      </c>
      <c r="K1460" s="188" t="s">
        <v>1</v>
      </c>
      <c r="L1460" s="39"/>
      <c r="M1460" s="193" t="s">
        <v>1</v>
      </c>
      <c r="N1460" s="194" t="s">
        <v>44</v>
      </c>
      <c r="O1460" s="71"/>
      <c r="P1460" s="195">
        <f>O1460*H1460</f>
        <v>0</v>
      </c>
      <c r="Q1460" s="195">
        <v>4.4200000000000003E-3</v>
      </c>
      <c r="R1460" s="195">
        <f>Q1460*H1460</f>
        <v>0.15381600000000001</v>
      </c>
      <c r="S1460" s="195">
        <v>0</v>
      </c>
      <c r="T1460" s="196">
        <f>S1460*H1460</f>
        <v>0</v>
      </c>
      <c r="U1460" s="34"/>
      <c r="V1460" s="34"/>
      <c r="W1460" s="34"/>
      <c r="X1460" s="34"/>
      <c r="Y1460" s="34"/>
      <c r="Z1460" s="34"/>
      <c r="AA1460" s="34"/>
      <c r="AB1460" s="34"/>
      <c r="AC1460" s="34"/>
      <c r="AD1460" s="34"/>
      <c r="AE1460" s="34"/>
      <c r="AR1460" s="197" t="s">
        <v>329</v>
      </c>
      <c r="AT1460" s="197" t="s">
        <v>149</v>
      </c>
      <c r="AU1460" s="197" t="s">
        <v>89</v>
      </c>
      <c r="AY1460" s="18" t="s">
        <v>147</v>
      </c>
      <c r="BE1460" s="198">
        <f>IF(N1460="základní",J1460,0)</f>
        <v>0</v>
      </c>
      <c r="BF1460" s="198">
        <f>IF(N1460="snížená",J1460,0)</f>
        <v>0</v>
      </c>
      <c r="BG1460" s="198">
        <f>IF(N1460="zákl. přenesená",J1460,0)</f>
        <v>0</v>
      </c>
      <c r="BH1460" s="198">
        <f>IF(N1460="sníž. přenesená",J1460,0)</f>
        <v>0</v>
      </c>
      <c r="BI1460" s="198">
        <f>IF(N1460="nulová",J1460,0)</f>
        <v>0</v>
      </c>
      <c r="BJ1460" s="18" t="s">
        <v>87</v>
      </c>
      <c r="BK1460" s="198">
        <f>ROUND(I1460*H1460,2)</f>
        <v>0</v>
      </c>
      <c r="BL1460" s="18" t="s">
        <v>329</v>
      </c>
      <c r="BM1460" s="197" t="s">
        <v>957</v>
      </c>
    </row>
    <row r="1461" spans="1:65" s="14" customFormat="1">
      <c r="B1461" s="210"/>
      <c r="C1461" s="211"/>
      <c r="D1461" s="201" t="s">
        <v>156</v>
      </c>
      <c r="E1461" s="212" t="s">
        <v>1</v>
      </c>
      <c r="F1461" s="213" t="s">
        <v>958</v>
      </c>
      <c r="G1461" s="211"/>
      <c r="H1461" s="214">
        <v>3.6</v>
      </c>
      <c r="I1461" s="215"/>
      <c r="J1461" s="211"/>
      <c r="K1461" s="211"/>
      <c r="L1461" s="216"/>
      <c r="M1461" s="217"/>
      <c r="N1461" s="218"/>
      <c r="O1461" s="218"/>
      <c r="P1461" s="218"/>
      <c r="Q1461" s="218"/>
      <c r="R1461" s="218"/>
      <c r="S1461" s="218"/>
      <c r="T1461" s="219"/>
      <c r="AT1461" s="220" t="s">
        <v>156</v>
      </c>
      <c r="AU1461" s="220" t="s">
        <v>89</v>
      </c>
      <c r="AV1461" s="14" t="s">
        <v>89</v>
      </c>
      <c r="AW1461" s="14" t="s">
        <v>35</v>
      </c>
      <c r="AX1461" s="14" t="s">
        <v>79</v>
      </c>
      <c r="AY1461" s="220" t="s">
        <v>147</v>
      </c>
    </row>
    <row r="1462" spans="1:65" s="14" customFormat="1">
      <c r="B1462" s="210"/>
      <c r="C1462" s="211"/>
      <c r="D1462" s="201" t="s">
        <v>156</v>
      </c>
      <c r="E1462" s="212" t="s">
        <v>1</v>
      </c>
      <c r="F1462" s="213" t="s">
        <v>959</v>
      </c>
      <c r="G1462" s="211"/>
      <c r="H1462" s="214">
        <v>1.25</v>
      </c>
      <c r="I1462" s="215"/>
      <c r="J1462" s="211"/>
      <c r="K1462" s="211"/>
      <c r="L1462" s="216"/>
      <c r="M1462" s="217"/>
      <c r="N1462" s="218"/>
      <c r="O1462" s="218"/>
      <c r="P1462" s="218"/>
      <c r="Q1462" s="218"/>
      <c r="R1462" s="218"/>
      <c r="S1462" s="218"/>
      <c r="T1462" s="219"/>
      <c r="AT1462" s="220" t="s">
        <v>156</v>
      </c>
      <c r="AU1462" s="220" t="s">
        <v>89</v>
      </c>
      <c r="AV1462" s="14" t="s">
        <v>89</v>
      </c>
      <c r="AW1462" s="14" t="s">
        <v>35</v>
      </c>
      <c r="AX1462" s="14" t="s">
        <v>79</v>
      </c>
      <c r="AY1462" s="220" t="s">
        <v>147</v>
      </c>
    </row>
    <row r="1463" spans="1:65" s="14" customFormat="1">
      <c r="B1463" s="210"/>
      <c r="C1463" s="211"/>
      <c r="D1463" s="201" t="s">
        <v>156</v>
      </c>
      <c r="E1463" s="212" t="s">
        <v>1</v>
      </c>
      <c r="F1463" s="213" t="s">
        <v>960</v>
      </c>
      <c r="G1463" s="211"/>
      <c r="H1463" s="214">
        <v>3.1</v>
      </c>
      <c r="I1463" s="215"/>
      <c r="J1463" s="211"/>
      <c r="K1463" s="211"/>
      <c r="L1463" s="216"/>
      <c r="M1463" s="217"/>
      <c r="N1463" s="218"/>
      <c r="O1463" s="218"/>
      <c r="P1463" s="218"/>
      <c r="Q1463" s="218"/>
      <c r="R1463" s="218"/>
      <c r="S1463" s="218"/>
      <c r="T1463" s="219"/>
      <c r="AT1463" s="220" t="s">
        <v>156</v>
      </c>
      <c r="AU1463" s="220" t="s">
        <v>89</v>
      </c>
      <c r="AV1463" s="14" t="s">
        <v>89</v>
      </c>
      <c r="AW1463" s="14" t="s">
        <v>35</v>
      </c>
      <c r="AX1463" s="14" t="s">
        <v>79</v>
      </c>
      <c r="AY1463" s="220" t="s">
        <v>147</v>
      </c>
    </row>
    <row r="1464" spans="1:65" s="14" customFormat="1">
      <c r="B1464" s="210"/>
      <c r="C1464" s="211"/>
      <c r="D1464" s="201" t="s">
        <v>156</v>
      </c>
      <c r="E1464" s="212" t="s">
        <v>1</v>
      </c>
      <c r="F1464" s="213" t="s">
        <v>961</v>
      </c>
      <c r="G1464" s="211"/>
      <c r="H1464" s="214">
        <v>1</v>
      </c>
      <c r="I1464" s="215"/>
      <c r="J1464" s="211"/>
      <c r="K1464" s="211"/>
      <c r="L1464" s="216"/>
      <c r="M1464" s="217"/>
      <c r="N1464" s="218"/>
      <c r="O1464" s="218"/>
      <c r="P1464" s="218"/>
      <c r="Q1464" s="218"/>
      <c r="R1464" s="218"/>
      <c r="S1464" s="218"/>
      <c r="T1464" s="219"/>
      <c r="AT1464" s="220" t="s">
        <v>156</v>
      </c>
      <c r="AU1464" s="220" t="s">
        <v>89</v>
      </c>
      <c r="AV1464" s="14" t="s">
        <v>89</v>
      </c>
      <c r="AW1464" s="14" t="s">
        <v>35</v>
      </c>
      <c r="AX1464" s="14" t="s">
        <v>79</v>
      </c>
      <c r="AY1464" s="220" t="s">
        <v>147</v>
      </c>
    </row>
    <row r="1465" spans="1:65" s="14" customFormat="1">
      <c r="B1465" s="210"/>
      <c r="C1465" s="211"/>
      <c r="D1465" s="201" t="s">
        <v>156</v>
      </c>
      <c r="E1465" s="212" t="s">
        <v>1</v>
      </c>
      <c r="F1465" s="213" t="s">
        <v>962</v>
      </c>
      <c r="G1465" s="211"/>
      <c r="H1465" s="214">
        <v>1.95</v>
      </c>
      <c r="I1465" s="215"/>
      <c r="J1465" s="211"/>
      <c r="K1465" s="211"/>
      <c r="L1465" s="216"/>
      <c r="M1465" s="217"/>
      <c r="N1465" s="218"/>
      <c r="O1465" s="218"/>
      <c r="P1465" s="218"/>
      <c r="Q1465" s="218"/>
      <c r="R1465" s="218"/>
      <c r="S1465" s="218"/>
      <c r="T1465" s="219"/>
      <c r="AT1465" s="220" t="s">
        <v>156</v>
      </c>
      <c r="AU1465" s="220" t="s">
        <v>89</v>
      </c>
      <c r="AV1465" s="14" t="s">
        <v>89</v>
      </c>
      <c r="AW1465" s="14" t="s">
        <v>35</v>
      </c>
      <c r="AX1465" s="14" t="s">
        <v>79</v>
      </c>
      <c r="AY1465" s="220" t="s">
        <v>147</v>
      </c>
    </row>
    <row r="1466" spans="1:65" s="14" customFormat="1">
      <c r="B1466" s="210"/>
      <c r="C1466" s="211"/>
      <c r="D1466" s="201" t="s">
        <v>156</v>
      </c>
      <c r="E1466" s="212" t="s">
        <v>1</v>
      </c>
      <c r="F1466" s="213" t="s">
        <v>963</v>
      </c>
      <c r="G1466" s="211"/>
      <c r="H1466" s="214">
        <v>10.8</v>
      </c>
      <c r="I1466" s="215"/>
      <c r="J1466" s="211"/>
      <c r="K1466" s="211"/>
      <c r="L1466" s="216"/>
      <c r="M1466" s="217"/>
      <c r="N1466" s="218"/>
      <c r="O1466" s="218"/>
      <c r="P1466" s="218"/>
      <c r="Q1466" s="218"/>
      <c r="R1466" s="218"/>
      <c r="S1466" s="218"/>
      <c r="T1466" s="219"/>
      <c r="AT1466" s="220" t="s">
        <v>156</v>
      </c>
      <c r="AU1466" s="220" t="s">
        <v>89</v>
      </c>
      <c r="AV1466" s="14" t="s">
        <v>89</v>
      </c>
      <c r="AW1466" s="14" t="s">
        <v>35</v>
      </c>
      <c r="AX1466" s="14" t="s">
        <v>79</v>
      </c>
      <c r="AY1466" s="220" t="s">
        <v>147</v>
      </c>
    </row>
    <row r="1467" spans="1:65" s="14" customFormat="1">
      <c r="B1467" s="210"/>
      <c r="C1467" s="211"/>
      <c r="D1467" s="201" t="s">
        <v>156</v>
      </c>
      <c r="E1467" s="212" t="s">
        <v>1</v>
      </c>
      <c r="F1467" s="213" t="s">
        <v>964</v>
      </c>
      <c r="G1467" s="211"/>
      <c r="H1467" s="214">
        <v>3.8</v>
      </c>
      <c r="I1467" s="215"/>
      <c r="J1467" s="211"/>
      <c r="K1467" s="211"/>
      <c r="L1467" s="216"/>
      <c r="M1467" s="217"/>
      <c r="N1467" s="218"/>
      <c r="O1467" s="218"/>
      <c r="P1467" s="218"/>
      <c r="Q1467" s="218"/>
      <c r="R1467" s="218"/>
      <c r="S1467" s="218"/>
      <c r="T1467" s="219"/>
      <c r="AT1467" s="220" t="s">
        <v>156</v>
      </c>
      <c r="AU1467" s="220" t="s">
        <v>89</v>
      </c>
      <c r="AV1467" s="14" t="s">
        <v>89</v>
      </c>
      <c r="AW1467" s="14" t="s">
        <v>35</v>
      </c>
      <c r="AX1467" s="14" t="s">
        <v>79</v>
      </c>
      <c r="AY1467" s="220" t="s">
        <v>147</v>
      </c>
    </row>
    <row r="1468" spans="1:65" s="14" customFormat="1">
      <c r="B1468" s="210"/>
      <c r="C1468" s="211"/>
      <c r="D1468" s="201" t="s">
        <v>156</v>
      </c>
      <c r="E1468" s="212" t="s">
        <v>1</v>
      </c>
      <c r="F1468" s="213" t="s">
        <v>965</v>
      </c>
      <c r="G1468" s="211"/>
      <c r="H1468" s="214">
        <v>1.65</v>
      </c>
      <c r="I1468" s="215"/>
      <c r="J1468" s="211"/>
      <c r="K1468" s="211"/>
      <c r="L1468" s="216"/>
      <c r="M1468" s="217"/>
      <c r="N1468" s="218"/>
      <c r="O1468" s="218"/>
      <c r="P1468" s="218"/>
      <c r="Q1468" s="218"/>
      <c r="R1468" s="218"/>
      <c r="S1468" s="218"/>
      <c r="T1468" s="219"/>
      <c r="AT1468" s="220" t="s">
        <v>156</v>
      </c>
      <c r="AU1468" s="220" t="s">
        <v>89</v>
      </c>
      <c r="AV1468" s="14" t="s">
        <v>89</v>
      </c>
      <c r="AW1468" s="14" t="s">
        <v>35</v>
      </c>
      <c r="AX1468" s="14" t="s">
        <v>79</v>
      </c>
      <c r="AY1468" s="220" t="s">
        <v>147</v>
      </c>
    </row>
    <row r="1469" spans="1:65" s="14" customFormat="1">
      <c r="B1469" s="210"/>
      <c r="C1469" s="211"/>
      <c r="D1469" s="201" t="s">
        <v>156</v>
      </c>
      <c r="E1469" s="212" t="s">
        <v>1</v>
      </c>
      <c r="F1469" s="213" t="s">
        <v>966</v>
      </c>
      <c r="G1469" s="211"/>
      <c r="H1469" s="214">
        <v>2</v>
      </c>
      <c r="I1469" s="215"/>
      <c r="J1469" s="211"/>
      <c r="K1469" s="211"/>
      <c r="L1469" s="216"/>
      <c r="M1469" s="217"/>
      <c r="N1469" s="218"/>
      <c r="O1469" s="218"/>
      <c r="P1469" s="218"/>
      <c r="Q1469" s="218"/>
      <c r="R1469" s="218"/>
      <c r="S1469" s="218"/>
      <c r="T1469" s="219"/>
      <c r="AT1469" s="220" t="s">
        <v>156</v>
      </c>
      <c r="AU1469" s="220" t="s">
        <v>89</v>
      </c>
      <c r="AV1469" s="14" t="s">
        <v>89</v>
      </c>
      <c r="AW1469" s="14" t="s">
        <v>35</v>
      </c>
      <c r="AX1469" s="14" t="s">
        <v>79</v>
      </c>
      <c r="AY1469" s="220" t="s">
        <v>147</v>
      </c>
    </row>
    <row r="1470" spans="1:65" s="14" customFormat="1">
      <c r="B1470" s="210"/>
      <c r="C1470" s="211"/>
      <c r="D1470" s="201" t="s">
        <v>156</v>
      </c>
      <c r="E1470" s="212" t="s">
        <v>1</v>
      </c>
      <c r="F1470" s="213" t="s">
        <v>967</v>
      </c>
      <c r="G1470" s="211"/>
      <c r="H1470" s="214">
        <v>2.65</v>
      </c>
      <c r="I1470" s="215"/>
      <c r="J1470" s="211"/>
      <c r="K1470" s="211"/>
      <c r="L1470" s="216"/>
      <c r="M1470" s="217"/>
      <c r="N1470" s="218"/>
      <c r="O1470" s="218"/>
      <c r="P1470" s="218"/>
      <c r="Q1470" s="218"/>
      <c r="R1470" s="218"/>
      <c r="S1470" s="218"/>
      <c r="T1470" s="219"/>
      <c r="AT1470" s="220" t="s">
        <v>156</v>
      </c>
      <c r="AU1470" s="220" t="s">
        <v>89</v>
      </c>
      <c r="AV1470" s="14" t="s">
        <v>89</v>
      </c>
      <c r="AW1470" s="14" t="s">
        <v>35</v>
      </c>
      <c r="AX1470" s="14" t="s">
        <v>79</v>
      </c>
      <c r="AY1470" s="220" t="s">
        <v>147</v>
      </c>
    </row>
    <row r="1471" spans="1:65" s="14" customFormat="1">
      <c r="B1471" s="210"/>
      <c r="C1471" s="211"/>
      <c r="D1471" s="201" t="s">
        <v>156</v>
      </c>
      <c r="E1471" s="212" t="s">
        <v>1</v>
      </c>
      <c r="F1471" s="213" t="s">
        <v>968</v>
      </c>
      <c r="G1471" s="211"/>
      <c r="H1471" s="214">
        <v>2.2999999999999998</v>
      </c>
      <c r="I1471" s="215"/>
      <c r="J1471" s="211"/>
      <c r="K1471" s="211"/>
      <c r="L1471" s="216"/>
      <c r="M1471" s="217"/>
      <c r="N1471" s="218"/>
      <c r="O1471" s="218"/>
      <c r="P1471" s="218"/>
      <c r="Q1471" s="218"/>
      <c r="R1471" s="218"/>
      <c r="S1471" s="218"/>
      <c r="T1471" s="219"/>
      <c r="AT1471" s="220" t="s">
        <v>156</v>
      </c>
      <c r="AU1471" s="220" t="s">
        <v>89</v>
      </c>
      <c r="AV1471" s="14" t="s">
        <v>89</v>
      </c>
      <c r="AW1471" s="14" t="s">
        <v>35</v>
      </c>
      <c r="AX1471" s="14" t="s">
        <v>79</v>
      </c>
      <c r="AY1471" s="220" t="s">
        <v>147</v>
      </c>
    </row>
    <row r="1472" spans="1:65" s="14" customFormat="1">
      <c r="B1472" s="210"/>
      <c r="C1472" s="211"/>
      <c r="D1472" s="201" t="s">
        <v>156</v>
      </c>
      <c r="E1472" s="212" t="s">
        <v>1</v>
      </c>
      <c r="F1472" s="213" t="s">
        <v>969</v>
      </c>
      <c r="G1472" s="211"/>
      <c r="H1472" s="214">
        <v>0.7</v>
      </c>
      <c r="I1472" s="215"/>
      <c r="J1472" s="211"/>
      <c r="K1472" s="211"/>
      <c r="L1472" s="216"/>
      <c r="M1472" s="217"/>
      <c r="N1472" s="218"/>
      <c r="O1472" s="218"/>
      <c r="P1472" s="218"/>
      <c r="Q1472" s="218"/>
      <c r="R1472" s="218"/>
      <c r="S1472" s="218"/>
      <c r="T1472" s="219"/>
      <c r="AT1472" s="220" t="s">
        <v>156</v>
      </c>
      <c r="AU1472" s="220" t="s">
        <v>89</v>
      </c>
      <c r="AV1472" s="14" t="s">
        <v>89</v>
      </c>
      <c r="AW1472" s="14" t="s">
        <v>35</v>
      </c>
      <c r="AX1472" s="14" t="s">
        <v>79</v>
      </c>
      <c r="AY1472" s="220" t="s">
        <v>147</v>
      </c>
    </row>
    <row r="1473" spans="1:65" s="15" customFormat="1">
      <c r="B1473" s="221"/>
      <c r="C1473" s="222"/>
      <c r="D1473" s="201" t="s">
        <v>156</v>
      </c>
      <c r="E1473" s="223" t="s">
        <v>1</v>
      </c>
      <c r="F1473" s="224" t="s">
        <v>166</v>
      </c>
      <c r="G1473" s="222"/>
      <c r="H1473" s="225">
        <v>34.799999999999997</v>
      </c>
      <c r="I1473" s="226"/>
      <c r="J1473" s="222"/>
      <c r="K1473" s="222"/>
      <c r="L1473" s="227"/>
      <c r="M1473" s="228"/>
      <c r="N1473" s="229"/>
      <c r="O1473" s="229"/>
      <c r="P1473" s="229"/>
      <c r="Q1473" s="229"/>
      <c r="R1473" s="229"/>
      <c r="S1473" s="229"/>
      <c r="T1473" s="230"/>
      <c r="AT1473" s="231" t="s">
        <v>156</v>
      </c>
      <c r="AU1473" s="231" t="s">
        <v>89</v>
      </c>
      <c r="AV1473" s="15" t="s">
        <v>154</v>
      </c>
      <c r="AW1473" s="15" t="s">
        <v>35</v>
      </c>
      <c r="AX1473" s="15" t="s">
        <v>87</v>
      </c>
      <c r="AY1473" s="231" t="s">
        <v>147</v>
      </c>
    </row>
    <row r="1474" spans="1:65" s="2" customFormat="1" ht="44.25" customHeight="1">
      <c r="A1474" s="34"/>
      <c r="B1474" s="35"/>
      <c r="C1474" s="186" t="s">
        <v>970</v>
      </c>
      <c r="D1474" s="186" t="s">
        <v>149</v>
      </c>
      <c r="E1474" s="187" t="s">
        <v>971</v>
      </c>
      <c r="F1474" s="188" t="s">
        <v>972</v>
      </c>
      <c r="G1474" s="189" t="s">
        <v>381</v>
      </c>
      <c r="H1474" s="190">
        <v>20</v>
      </c>
      <c r="I1474" s="191"/>
      <c r="J1474" s="192">
        <f>ROUND(I1474*H1474,2)</f>
        <v>0</v>
      </c>
      <c r="K1474" s="188" t="s">
        <v>153</v>
      </c>
      <c r="L1474" s="39"/>
      <c r="M1474" s="193" t="s">
        <v>1</v>
      </c>
      <c r="N1474" s="194" t="s">
        <v>44</v>
      </c>
      <c r="O1474" s="71"/>
      <c r="P1474" s="195">
        <f>O1474*H1474</f>
        <v>0</v>
      </c>
      <c r="Q1474" s="195">
        <v>3.5576000000000002E-3</v>
      </c>
      <c r="R1474" s="195">
        <f>Q1474*H1474</f>
        <v>7.1152000000000007E-2</v>
      </c>
      <c r="S1474" s="195">
        <v>0</v>
      </c>
      <c r="T1474" s="196">
        <f>S1474*H1474</f>
        <v>0</v>
      </c>
      <c r="U1474" s="34"/>
      <c r="V1474" s="34"/>
      <c r="W1474" s="34"/>
      <c r="X1474" s="34"/>
      <c r="Y1474" s="34"/>
      <c r="Z1474" s="34"/>
      <c r="AA1474" s="34"/>
      <c r="AB1474" s="34"/>
      <c r="AC1474" s="34"/>
      <c r="AD1474" s="34"/>
      <c r="AE1474" s="34"/>
      <c r="AR1474" s="197" t="s">
        <v>329</v>
      </c>
      <c r="AT1474" s="197" t="s">
        <v>149</v>
      </c>
      <c r="AU1474" s="197" t="s">
        <v>89</v>
      </c>
      <c r="AY1474" s="18" t="s">
        <v>147</v>
      </c>
      <c r="BE1474" s="198">
        <f>IF(N1474="základní",J1474,0)</f>
        <v>0</v>
      </c>
      <c r="BF1474" s="198">
        <f>IF(N1474="snížená",J1474,0)</f>
        <v>0</v>
      </c>
      <c r="BG1474" s="198">
        <f>IF(N1474="zákl. přenesená",J1474,0)</f>
        <v>0</v>
      </c>
      <c r="BH1474" s="198">
        <f>IF(N1474="sníž. přenesená",J1474,0)</f>
        <v>0</v>
      </c>
      <c r="BI1474" s="198">
        <f>IF(N1474="nulová",J1474,0)</f>
        <v>0</v>
      </c>
      <c r="BJ1474" s="18" t="s">
        <v>87</v>
      </c>
      <c r="BK1474" s="198">
        <f>ROUND(I1474*H1474,2)</f>
        <v>0</v>
      </c>
      <c r="BL1474" s="18" t="s">
        <v>329</v>
      </c>
      <c r="BM1474" s="197" t="s">
        <v>973</v>
      </c>
    </row>
    <row r="1475" spans="1:65" s="14" customFormat="1">
      <c r="B1475" s="210"/>
      <c r="C1475" s="211"/>
      <c r="D1475" s="201" t="s">
        <v>156</v>
      </c>
      <c r="E1475" s="212" t="s">
        <v>1</v>
      </c>
      <c r="F1475" s="213" t="s">
        <v>974</v>
      </c>
      <c r="G1475" s="211"/>
      <c r="H1475" s="214">
        <v>20</v>
      </c>
      <c r="I1475" s="215"/>
      <c r="J1475" s="211"/>
      <c r="K1475" s="211"/>
      <c r="L1475" s="216"/>
      <c r="M1475" s="217"/>
      <c r="N1475" s="218"/>
      <c r="O1475" s="218"/>
      <c r="P1475" s="218"/>
      <c r="Q1475" s="218"/>
      <c r="R1475" s="218"/>
      <c r="S1475" s="218"/>
      <c r="T1475" s="219"/>
      <c r="AT1475" s="220" t="s">
        <v>156</v>
      </c>
      <c r="AU1475" s="220" t="s">
        <v>89</v>
      </c>
      <c r="AV1475" s="14" t="s">
        <v>89</v>
      </c>
      <c r="AW1475" s="14" t="s">
        <v>35</v>
      </c>
      <c r="AX1475" s="14" t="s">
        <v>79</v>
      </c>
      <c r="AY1475" s="220" t="s">
        <v>147</v>
      </c>
    </row>
    <row r="1476" spans="1:65" s="15" customFormat="1">
      <c r="B1476" s="221"/>
      <c r="C1476" s="222"/>
      <c r="D1476" s="201" t="s">
        <v>156</v>
      </c>
      <c r="E1476" s="223" t="s">
        <v>1</v>
      </c>
      <c r="F1476" s="224" t="s">
        <v>166</v>
      </c>
      <c r="G1476" s="222"/>
      <c r="H1476" s="225">
        <v>20</v>
      </c>
      <c r="I1476" s="226"/>
      <c r="J1476" s="222"/>
      <c r="K1476" s="222"/>
      <c r="L1476" s="227"/>
      <c r="M1476" s="228"/>
      <c r="N1476" s="229"/>
      <c r="O1476" s="229"/>
      <c r="P1476" s="229"/>
      <c r="Q1476" s="229"/>
      <c r="R1476" s="229"/>
      <c r="S1476" s="229"/>
      <c r="T1476" s="230"/>
      <c r="AT1476" s="231" t="s">
        <v>156</v>
      </c>
      <c r="AU1476" s="231" t="s">
        <v>89</v>
      </c>
      <c r="AV1476" s="15" t="s">
        <v>154</v>
      </c>
      <c r="AW1476" s="15" t="s">
        <v>35</v>
      </c>
      <c r="AX1476" s="15" t="s">
        <v>87</v>
      </c>
      <c r="AY1476" s="231" t="s">
        <v>147</v>
      </c>
    </row>
    <row r="1477" spans="1:65" s="2" customFormat="1" ht="44.25" customHeight="1">
      <c r="A1477" s="34"/>
      <c r="B1477" s="35"/>
      <c r="C1477" s="186" t="s">
        <v>975</v>
      </c>
      <c r="D1477" s="186" t="s">
        <v>149</v>
      </c>
      <c r="E1477" s="187" t="s">
        <v>976</v>
      </c>
      <c r="F1477" s="188" t="s">
        <v>977</v>
      </c>
      <c r="G1477" s="189" t="s">
        <v>381</v>
      </c>
      <c r="H1477" s="190">
        <v>28</v>
      </c>
      <c r="I1477" s="191"/>
      <c r="J1477" s="192">
        <f>ROUND(I1477*H1477,2)</f>
        <v>0</v>
      </c>
      <c r="K1477" s="188" t="s">
        <v>153</v>
      </c>
      <c r="L1477" s="39"/>
      <c r="M1477" s="193" t="s">
        <v>1</v>
      </c>
      <c r="N1477" s="194" t="s">
        <v>44</v>
      </c>
      <c r="O1477" s="71"/>
      <c r="P1477" s="195">
        <f>O1477*H1477</f>
        <v>0</v>
      </c>
      <c r="Q1477" s="195">
        <v>4.4209000000000002E-3</v>
      </c>
      <c r="R1477" s="195">
        <f>Q1477*H1477</f>
        <v>0.12378520000000001</v>
      </c>
      <c r="S1477" s="195">
        <v>0</v>
      </c>
      <c r="T1477" s="196">
        <f>S1477*H1477</f>
        <v>0</v>
      </c>
      <c r="U1477" s="34"/>
      <c r="V1477" s="34"/>
      <c r="W1477" s="34"/>
      <c r="X1477" s="34"/>
      <c r="Y1477" s="34"/>
      <c r="Z1477" s="34"/>
      <c r="AA1477" s="34"/>
      <c r="AB1477" s="34"/>
      <c r="AC1477" s="34"/>
      <c r="AD1477" s="34"/>
      <c r="AE1477" s="34"/>
      <c r="AR1477" s="197" t="s">
        <v>329</v>
      </c>
      <c r="AT1477" s="197" t="s">
        <v>149</v>
      </c>
      <c r="AU1477" s="197" t="s">
        <v>89</v>
      </c>
      <c r="AY1477" s="18" t="s">
        <v>147</v>
      </c>
      <c r="BE1477" s="198">
        <f>IF(N1477="základní",J1477,0)</f>
        <v>0</v>
      </c>
      <c r="BF1477" s="198">
        <f>IF(N1477="snížená",J1477,0)</f>
        <v>0</v>
      </c>
      <c r="BG1477" s="198">
        <f>IF(N1477="zákl. přenesená",J1477,0)</f>
        <v>0</v>
      </c>
      <c r="BH1477" s="198">
        <f>IF(N1477="sníž. přenesená",J1477,0)</f>
        <v>0</v>
      </c>
      <c r="BI1477" s="198">
        <f>IF(N1477="nulová",J1477,0)</f>
        <v>0</v>
      </c>
      <c r="BJ1477" s="18" t="s">
        <v>87</v>
      </c>
      <c r="BK1477" s="198">
        <f>ROUND(I1477*H1477,2)</f>
        <v>0</v>
      </c>
      <c r="BL1477" s="18" t="s">
        <v>329</v>
      </c>
      <c r="BM1477" s="197" t="s">
        <v>978</v>
      </c>
    </row>
    <row r="1478" spans="1:65" s="14" customFormat="1">
      <c r="B1478" s="210"/>
      <c r="C1478" s="211"/>
      <c r="D1478" s="201" t="s">
        <v>156</v>
      </c>
      <c r="E1478" s="212" t="s">
        <v>1</v>
      </c>
      <c r="F1478" s="213" t="s">
        <v>979</v>
      </c>
      <c r="G1478" s="211"/>
      <c r="H1478" s="214">
        <v>28</v>
      </c>
      <c r="I1478" s="215"/>
      <c r="J1478" s="211"/>
      <c r="K1478" s="211"/>
      <c r="L1478" s="216"/>
      <c r="M1478" s="217"/>
      <c r="N1478" s="218"/>
      <c r="O1478" s="218"/>
      <c r="P1478" s="218"/>
      <c r="Q1478" s="218"/>
      <c r="R1478" s="218"/>
      <c r="S1478" s="218"/>
      <c r="T1478" s="219"/>
      <c r="AT1478" s="220" t="s">
        <v>156</v>
      </c>
      <c r="AU1478" s="220" t="s">
        <v>89</v>
      </c>
      <c r="AV1478" s="14" t="s">
        <v>89</v>
      </c>
      <c r="AW1478" s="14" t="s">
        <v>35</v>
      </c>
      <c r="AX1478" s="14" t="s">
        <v>79</v>
      </c>
      <c r="AY1478" s="220" t="s">
        <v>147</v>
      </c>
    </row>
    <row r="1479" spans="1:65" s="15" customFormat="1">
      <c r="B1479" s="221"/>
      <c r="C1479" s="222"/>
      <c r="D1479" s="201" t="s">
        <v>156</v>
      </c>
      <c r="E1479" s="223" t="s">
        <v>1</v>
      </c>
      <c r="F1479" s="224" t="s">
        <v>166</v>
      </c>
      <c r="G1479" s="222"/>
      <c r="H1479" s="225">
        <v>28</v>
      </c>
      <c r="I1479" s="226"/>
      <c r="J1479" s="222"/>
      <c r="K1479" s="222"/>
      <c r="L1479" s="227"/>
      <c r="M1479" s="228"/>
      <c r="N1479" s="229"/>
      <c r="O1479" s="229"/>
      <c r="P1479" s="229"/>
      <c r="Q1479" s="229"/>
      <c r="R1479" s="229"/>
      <c r="S1479" s="229"/>
      <c r="T1479" s="230"/>
      <c r="AT1479" s="231" t="s">
        <v>156</v>
      </c>
      <c r="AU1479" s="231" t="s">
        <v>89</v>
      </c>
      <c r="AV1479" s="15" t="s">
        <v>154</v>
      </c>
      <c r="AW1479" s="15" t="s">
        <v>35</v>
      </c>
      <c r="AX1479" s="15" t="s">
        <v>87</v>
      </c>
      <c r="AY1479" s="231" t="s">
        <v>147</v>
      </c>
    </row>
    <row r="1480" spans="1:65" s="2" customFormat="1" ht="44.25" customHeight="1">
      <c r="A1480" s="34"/>
      <c r="B1480" s="35"/>
      <c r="C1480" s="186" t="s">
        <v>980</v>
      </c>
      <c r="D1480" s="186" t="s">
        <v>149</v>
      </c>
      <c r="E1480" s="187" t="s">
        <v>981</v>
      </c>
      <c r="F1480" s="188" t="s">
        <v>982</v>
      </c>
      <c r="G1480" s="189" t="s">
        <v>381</v>
      </c>
      <c r="H1480" s="190">
        <v>12</v>
      </c>
      <c r="I1480" s="191"/>
      <c r="J1480" s="192">
        <f>ROUND(I1480*H1480,2)</f>
        <v>0</v>
      </c>
      <c r="K1480" s="188" t="s">
        <v>153</v>
      </c>
      <c r="L1480" s="39"/>
      <c r="M1480" s="193" t="s">
        <v>1</v>
      </c>
      <c r="N1480" s="194" t="s">
        <v>44</v>
      </c>
      <c r="O1480" s="71"/>
      <c r="P1480" s="195">
        <f>O1480*H1480</f>
        <v>0</v>
      </c>
      <c r="Q1480" s="195">
        <v>2.8912500000000002E-3</v>
      </c>
      <c r="R1480" s="195">
        <f>Q1480*H1480</f>
        <v>3.4695000000000004E-2</v>
      </c>
      <c r="S1480" s="195">
        <v>0</v>
      </c>
      <c r="T1480" s="196">
        <f>S1480*H1480</f>
        <v>0</v>
      </c>
      <c r="U1480" s="34"/>
      <c r="V1480" s="34"/>
      <c r="W1480" s="34"/>
      <c r="X1480" s="34"/>
      <c r="Y1480" s="34"/>
      <c r="Z1480" s="34"/>
      <c r="AA1480" s="34"/>
      <c r="AB1480" s="34"/>
      <c r="AC1480" s="34"/>
      <c r="AD1480" s="34"/>
      <c r="AE1480" s="34"/>
      <c r="AR1480" s="197" t="s">
        <v>329</v>
      </c>
      <c r="AT1480" s="197" t="s">
        <v>149</v>
      </c>
      <c r="AU1480" s="197" t="s">
        <v>89</v>
      </c>
      <c r="AY1480" s="18" t="s">
        <v>147</v>
      </c>
      <c r="BE1480" s="198">
        <f>IF(N1480="základní",J1480,0)</f>
        <v>0</v>
      </c>
      <c r="BF1480" s="198">
        <f>IF(N1480="snížená",J1480,0)</f>
        <v>0</v>
      </c>
      <c r="BG1480" s="198">
        <f>IF(N1480="zákl. přenesená",J1480,0)</f>
        <v>0</v>
      </c>
      <c r="BH1480" s="198">
        <f>IF(N1480="sníž. přenesená",J1480,0)</f>
        <v>0</v>
      </c>
      <c r="BI1480" s="198">
        <f>IF(N1480="nulová",J1480,0)</f>
        <v>0</v>
      </c>
      <c r="BJ1480" s="18" t="s">
        <v>87</v>
      </c>
      <c r="BK1480" s="198">
        <f>ROUND(I1480*H1480,2)</f>
        <v>0</v>
      </c>
      <c r="BL1480" s="18" t="s">
        <v>329</v>
      </c>
      <c r="BM1480" s="197" t="s">
        <v>983</v>
      </c>
    </row>
    <row r="1481" spans="1:65" s="14" customFormat="1">
      <c r="B1481" s="210"/>
      <c r="C1481" s="211"/>
      <c r="D1481" s="201" t="s">
        <v>156</v>
      </c>
      <c r="E1481" s="212" t="s">
        <v>1</v>
      </c>
      <c r="F1481" s="213" t="s">
        <v>984</v>
      </c>
      <c r="G1481" s="211"/>
      <c r="H1481" s="214">
        <v>12</v>
      </c>
      <c r="I1481" s="215"/>
      <c r="J1481" s="211"/>
      <c r="K1481" s="211"/>
      <c r="L1481" s="216"/>
      <c r="M1481" s="217"/>
      <c r="N1481" s="218"/>
      <c r="O1481" s="218"/>
      <c r="P1481" s="218"/>
      <c r="Q1481" s="218"/>
      <c r="R1481" s="218"/>
      <c r="S1481" s="218"/>
      <c r="T1481" s="219"/>
      <c r="AT1481" s="220" t="s">
        <v>156</v>
      </c>
      <c r="AU1481" s="220" t="s">
        <v>89</v>
      </c>
      <c r="AV1481" s="14" t="s">
        <v>89</v>
      </c>
      <c r="AW1481" s="14" t="s">
        <v>35</v>
      </c>
      <c r="AX1481" s="14" t="s">
        <v>79</v>
      </c>
      <c r="AY1481" s="220" t="s">
        <v>147</v>
      </c>
    </row>
    <row r="1482" spans="1:65" s="15" customFormat="1">
      <c r="B1482" s="221"/>
      <c r="C1482" s="222"/>
      <c r="D1482" s="201" t="s">
        <v>156</v>
      </c>
      <c r="E1482" s="223" t="s">
        <v>1</v>
      </c>
      <c r="F1482" s="224" t="s">
        <v>166</v>
      </c>
      <c r="G1482" s="222"/>
      <c r="H1482" s="225">
        <v>12</v>
      </c>
      <c r="I1482" s="226"/>
      <c r="J1482" s="222"/>
      <c r="K1482" s="222"/>
      <c r="L1482" s="227"/>
      <c r="M1482" s="228"/>
      <c r="N1482" s="229"/>
      <c r="O1482" s="229"/>
      <c r="P1482" s="229"/>
      <c r="Q1482" s="229"/>
      <c r="R1482" s="229"/>
      <c r="S1482" s="229"/>
      <c r="T1482" s="230"/>
      <c r="AT1482" s="231" t="s">
        <v>156</v>
      </c>
      <c r="AU1482" s="231" t="s">
        <v>89</v>
      </c>
      <c r="AV1482" s="15" t="s">
        <v>154</v>
      </c>
      <c r="AW1482" s="15" t="s">
        <v>35</v>
      </c>
      <c r="AX1482" s="15" t="s">
        <v>87</v>
      </c>
      <c r="AY1482" s="231" t="s">
        <v>147</v>
      </c>
    </row>
    <row r="1483" spans="1:65" s="2" customFormat="1" ht="44.25" customHeight="1">
      <c r="A1483" s="34"/>
      <c r="B1483" s="35"/>
      <c r="C1483" s="186" t="s">
        <v>985</v>
      </c>
      <c r="D1483" s="186" t="s">
        <v>149</v>
      </c>
      <c r="E1483" s="187" t="s">
        <v>986</v>
      </c>
      <c r="F1483" s="188" t="s">
        <v>987</v>
      </c>
      <c r="G1483" s="189" t="s">
        <v>381</v>
      </c>
      <c r="H1483" s="190">
        <v>63</v>
      </c>
      <c r="I1483" s="191"/>
      <c r="J1483" s="192">
        <f>ROUND(I1483*H1483,2)</f>
        <v>0</v>
      </c>
      <c r="K1483" s="188" t="s">
        <v>153</v>
      </c>
      <c r="L1483" s="39"/>
      <c r="M1483" s="193" t="s">
        <v>1</v>
      </c>
      <c r="N1483" s="194" t="s">
        <v>44</v>
      </c>
      <c r="O1483" s="71"/>
      <c r="P1483" s="195">
        <f>O1483*H1483</f>
        <v>0</v>
      </c>
      <c r="Q1483" s="195">
        <v>4.3575000000000003E-3</v>
      </c>
      <c r="R1483" s="195">
        <f>Q1483*H1483</f>
        <v>0.2745225</v>
      </c>
      <c r="S1483" s="195">
        <v>0</v>
      </c>
      <c r="T1483" s="196">
        <f>S1483*H1483</f>
        <v>0</v>
      </c>
      <c r="U1483" s="34"/>
      <c r="V1483" s="34"/>
      <c r="W1483" s="34"/>
      <c r="X1483" s="34"/>
      <c r="Y1483" s="34"/>
      <c r="Z1483" s="34"/>
      <c r="AA1483" s="34"/>
      <c r="AB1483" s="34"/>
      <c r="AC1483" s="34"/>
      <c r="AD1483" s="34"/>
      <c r="AE1483" s="34"/>
      <c r="AR1483" s="197" t="s">
        <v>329</v>
      </c>
      <c r="AT1483" s="197" t="s">
        <v>149</v>
      </c>
      <c r="AU1483" s="197" t="s">
        <v>89</v>
      </c>
      <c r="AY1483" s="18" t="s">
        <v>147</v>
      </c>
      <c r="BE1483" s="198">
        <f>IF(N1483="základní",J1483,0)</f>
        <v>0</v>
      </c>
      <c r="BF1483" s="198">
        <f>IF(N1483="snížená",J1483,0)</f>
        <v>0</v>
      </c>
      <c r="BG1483" s="198">
        <f>IF(N1483="zákl. přenesená",J1483,0)</f>
        <v>0</v>
      </c>
      <c r="BH1483" s="198">
        <f>IF(N1483="sníž. přenesená",J1483,0)</f>
        <v>0</v>
      </c>
      <c r="BI1483" s="198">
        <f>IF(N1483="nulová",J1483,0)</f>
        <v>0</v>
      </c>
      <c r="BJ1483" s="18" t="s">
        <v>87</v>
      </c>
      <c r="BK1483" s="198">
        <f>ROUND(I1483*H1483,2)</f>
        <v>0</v>
      </c>
      <c r="BL1483" s="18" t="s">
        <v>329</v>
      </c>
      <c r="BM1483" s="197" t="s">
        <v>988</v>
      </c>
    </row>
    <row r="1484" spans="1:65" s="14" customFormat="1">
      <c r="B1484" s="210"/>
      <c r="C1484" s="211"/>
      <c r="D1484" s="201" t="s">
        <v>156</v>
      </c>
      <c r="E1484" s="212" t="s">
        <v>1</v>
      </c>
      <c r="F1484" s="213" t="s">
        <v>989</v>
      </c>
      <c r="G1484" s="211"/>
      <c r="H1484" s="214">
        <v>63</v>
      </c>
      <c r="I1484" s="215"/>
      <c r="J1484" s="211"/>
      <c r="K1484" s="211"/>
      <c r="L1484" s="216"/>
      <c r="M1484" s="217"/>
      <c r="N1484" s="218"/>
      <c r="O1484" s="218"/>
      <c r="P1484" s="218"/>
      <c r="Q1484" s="218"/>
      <c r="R1484" s="218"/>
      <c r="S1484" s="218"/>
      <c r="T1484" s="219"/>
      <c r="AT1484" s="220" t="s">
        <v>156</v>
      </c>
      <c r="AU1484" s="220" t="s">
        <v>89</v>
      </c>
      <c r="AV1484" s="14" t="s">
        <v>89</v>
      </c>
      <c r="AW1484" s="14" t="s">
        <v>35</v>
      </c>
      <c r="AX1484" s="14" t="s">
        <v>79</v>
      </c>
      <c r="AY1484" s="220" t="s">
        <v>147</v>
      </c>
    </row>
    <row r="1485" spans="1:65" s="15" customFormat="1">
      <c r="B1485" s="221"/>
      <c r="C1485" s="222"/>
      <c r="D1485" s="201" t="s">
        <v>156</v>
      </c>
      <c r="E1485" s="223" t="s">
        <v>1</v>
      </c>
      <c r="F1485" s="224" t="s">
        <v>166</v>
      </c>
      <c r="G1485" s="222"/>
      <c r="H1485" s="225">
        <v>63</v>
      </c>
      <c r="I1485" s="226"/>
      <c r="J1485" s="222"/>
      <c r="K1485" s="222"/>
      <c r="L1485" s="227"/>
      <c r="M1485" s="228"/>
      <c r="N1485" s="229"/>
      <c r="O1485" s="229"/>
      <c r="P1485" s="229"/>
      <c r="Q1485" s="229"/>
      <c r="R1485" s="229"/>
      <c r="S1485" s="229"/>
      <c r="T1485" s="230"/>
      <c r="AT1485" s="231" t="s">
        <v>156</v>
      </c>
      <c r="AU1485" s="231" t="s">
        <v>89</v>
      </c>
      <c r="AV1485" s="15" t="s">
        <v>154</v>
      </c>
      <c r="AW1485" s="15" t="s">
        <v>35</v>
      </c>
      <c r="AX1485" s="15" t="s">
        <v>87</v>
      </c>
      <c r="AY1485" s="231" t="s">
        <v>147</v>
      </c>
    </row>
    <row r="1486" spans="1:65" s="2" customFormat="1" ht="33" customHeight="1">
      <c r="A1486" s="34"/>
      <c r="B1486" s="35"/>
      <c r="C1486" s="186" t="s">
        <v>990</v>
      </c>
      <c r="D1486" s="186" t="s">
        <v>149</v>
      </c>
      <c r="E1486" s="187" t="s">
        <v>991</v>
      </c>
      <c r="F1486" s="188" t="s">
        <v>992</v>
      </c>
      <c r="G1486" s="189" t="s">
        <v>381</v>
      </c>
      <c r="H1486" s="190">
        <v>11</v>
      </c>
      <c r="I1486" s="191"/>
      <c r="J1486" s="192">
        <f>ROUND(I1486*H1486,2)</f>
        <v>0</v>
      </c>
      <c r="K1486" s="188" t="s">
        <v>153</v>
      </c>
      <c r="L1486" s="39"/>
      <c r="M1486" s="193" t="s">
        <v>1</v>
      </c>
      <c r="N1486" s="194" t="s">
        <v>44</v>
      </c>
      <c r="O1486" s="71"/>
      <c r="P1486" s="195">
        <f>O1486*H1486</f>
        <v>0</v>
      </c>
      <c r="Q1486" s="195">
        <v>2.7366999999999999E-3</v>
      </c>
      <c r="R1486" s="195">
        <f>Q1486*H1486</f>
        <v>3.0103699999999997E-2</v>
      </c>
      <c r="S1486" s="195">
        <v>0</v>
      </c>
      <c r="T1486" s="196">
        <f>S1486*H1486</f>
        <v>0</v>
      </c>
      <c r="U1486" s="34"/>
      <c r="V1486" s="34"/>
      <c r="W1486" s="34"/>
      <c r="X1486" s="34"/>
      <c r="Y1486" s="34"/>
      <c r="Z1486" s="34"/>
      <c r="AA1486" s="34"/>
      <c r="AB1486" s="34"/>
      <c r="AC1486" s="34"/>
      <c r="AD1486" s="34"/>
      <c r="AE1486" s="34"/>
      <c r="AR1486" s="197" t="s">
        <v>329</v>
      </c>
      <c r="AT1486" s="197" t="s">
        <v>149</v>
      </c>
      <c r="AU1486" s="197" t="s">
        <v>89</v>
      </c>
      <c r="AY1486" s="18" t="s">
        <v>147</v>
      </c>
      <c r="BE1486" s="198">
        <f>IF(N1486="základní",J1486,0)</f>
        <v>0</v>
      </c>
      <c r="BF1486" s="198">
        <f>IF(N1486="snížená",J1486,0)</f>
        <v>0</v>
      </c>
      <c r="BG1486" s="198">
        <f>IF(N1486="zákl. přenesená",J1486,0)</f>
        <v>0</v>
      </c>
      <c r="BH1486" s="198">
        <f>IF(N1486="sníž. přenesená",J1486,0)</f>
        <v>0</v>
      </c>
      <c r="BI1486" s="198">
        <f>IF(N1486="nulová",J1486,0)</f>
        <v>0</v>
      </c>
      <c r="BJ1486" s="18" t="s">
        <v>87</v>
      </c>
      <c r="BK1486" s="198">
        <f>ROUND(I1486*H1486,2)</f>
        <v>0</v>
      </c>
      <c r="BL1486" s="18" t="s">
        <v>329</v>
      </c>
      <c r="BM1486" s="197" t="s">
        <v>993</v>
      </c>
    </row>
    <row r="1487" spans="1:65" s="14" customFormat="1">
      <c r="B1487" s="210"/>
      <c r="C1487" s="211"/>
      <c r="D1487" s="201" t="s">
        <v>156</v>
      </c>
      <c r="E1487" s="212" t="s">
        <v>1</v>
      </c>
      <c r="F1487" s="213" t="s">
        <v>994</v>
      </c>
      <c r="G1487" s="211"/>
      <c r="H1487" s="214">
        <v>5.5</v>
      </c>
      <c r="I1487" s="215"/>
      <c r="J1487" s="211"/>
      <c r="K1487" s="211"/>
      <c r="L1487" s="216"/>
      <c r="M1487" s="217"/>
      <c r="N1487" s="218"/>
      <c r="O1487" s="218"/>
      <c r="P1487" s="218"/>
      <c r="Q1487" s="218"/>
      <c r="R1487" s="218"/>
      <c r="S1487" s="218"/>
      <c r="T1487" s="219"/>
      <c r="AT1487" s="220" t="s">
        <v>156</v>
      </c>
      <c r="AU1487" s="220" t="s">
        <v>89</v>
      </c>
      <c r="AV1487" s="14" t="s">
        <v>89</v>
      </c>
      <c r="AW1487" s="14" t="s">
        <v>35</v>
      </c>
      <c r="AX1487" s="14" t="s">
        <v>79</v>
      </c>
      <c r="AY1487" s="220" t="s">
        <v>147</v>
      </c>
    </row>
    <row r="1488" spans="1:65" s="14" customFormat="1">
      <c r="B1488" s="210"/>
      <c r="C1488" s="211"/>
      <c r="D1488" s="201" t="s">
        <v>156</v>
      </c>
      <c r="E1488" s="212" t="s">
        <v>1</v>
      </c>
      <c r="F1488" s="213" t="s">
        <v>995</v>
      </c>
      <c r="G1488" s="211"/>
      <c r="H1488" s="214">
        <v>5.5</v>
      </c>
      <c r="I1488" s="215"/>
      <c r="J1488" s="211"/>
      <c r="K1488" s="211"/>
      <c r="L1488" s="216"/>
      <c r="M1488" s="217"/>
      <c r="N1488" s="218"/>
      <c r="O1488" s="218"/>
      <c r="P1488" s="218"/>
      <c r="Q1488" s="218"/>
      <c r="R1488" s="218"/>
      <c r="S1488" s="218"/>
      <c r="T1488" s="219"/>
      <c r="AT1488" s="220" t="s">
        <v>156</v>
      </c>
      <c r="AU1488" s="220" t="s">
        <v>89</v>
      </c>
      <c r="AV1488" s="14" t="s">
        <v>89</v>
      </c>
      <c r="AW1488" s="14" t="s">
        <v>35</v>
      </c>
      <c r="AX1488" s="14" t="s">
        <v>79</v>
      </c>
      <c r="AY1488" s="220" t="s">
        <v>147</v>
      </c>
    </row>
    <row r="1489" spans="1:65" s="15" customFormat="1">
      <c r="B1489" s="221"/>
      <c r="C1489" s="222"/>
      <c r="D1489" s="201" t="s">
        <v>156</v>
      </c>
      <c r="E1489" s="223" t="s">
        <v>1</v>
      </c>
      <c r="F1489" s="224" t="s">
        <v>166</v>
      </c>
      <c r="G1489" s="222"/>
      <c r="H1489" s="225">
        <v>11</v>
      </c>
      <c r="I1489" s="226"/>
      <c r="J1489" s="222"/>
      <c r="K1489" s="222"/>
      <c r="L1489" s="227"/>
      <c r="M1489" s="228"/>
      <c r="N1489" s="229"/>
      <c r="O1489" s="229"/>
      <c r="P1489" s="229"/>
      <c r="Q1489" s="229"/>
      <c r="R1489" s="229"/>
      <c r="S1489" s="229"/>
      <c r="T1489" s="230"/>
      <c r="AT1489" s="231" t="s">
        <v>156</v>
      </c>
      <c r="AU1489" s="231" t="s">
        <v>89</v>
      </c>
      <c r="AV1489" s="15" t="s">
        <v>154</v>
      </c>
      <c r="AW1489" s="15" t="s">
        <v>35</v>
      </c>
      <c r="AX1489" s="15" t="s">
        <v>87</v>
      </c>
      <c r="AY1489" s="231" t="s">
        <v>147</v>
      </c>
    </row>
    <row r="1490" spans="1:65" s="2" customFormat="1" ht="37.9" customHeight="1">
      <c r="A1490" s="34"/>
      <c r="B1490" s="35"/>
      <c r="C1490" s="186" t="s">
        <v>996</v>
      </c>
      <c r="D1490" s="186" t="s">
        <v>149</v>
      </c>
      <c r="E1490" s="187" t="s">
        <v>997</v>
      </c>
      <c r="F1490" s="188" t="s">
        <v>998</v>
      </c>
      <c r="G1490" s="189" t="s">
        <v>602</v>
      </c>
      <c r="H1490" s="190">
        <v>3</v>
      </c>
      <c r="I1490" s="191"/>
      <c r="J1490" s="192">
        <f>ROUND(I1490*H1490,2)</f>
        <v>0</v>
      </c>
      <c r="K1490" s="188" t="s">
        <v>153</v>
      </c>
      <c r="L1490" s="39"/>
      <c r="M1490" s="193" t="s">
        <v>1</v>
      </c>
      <c r="N1490" s="194" t="s">
        <v>44</v>
      </c>
      <c r="O1490" s="71"/>
      <c r="P1490" s="195">
        <f>O1490*H1490</f>
        <v>0</v>
      </c>
      <c r="Q1490" s="195">
        <v>4.4200000000000001E-4</v>
      </c>
      <c r="R1490" s="195">
        <f>Q1490*H1490</f>
        <v>1.3259999999999999E-3</v>
      </c>
      <c r="S1490" s="195">
        <v>0</v>
      </c>
      <c r="T1490" s="196">
        <f>S1490*H1490</f>
        <v>0</v>
      </c>
      <c r="U1490" s="34"/>
      <c r="V1490" s="34"/>
      <c r="W1490" s="34"/>
      <c r="X1490" s="34"/>
      <c r="Y1490" s="34"/>
      <c r="Z1490" s="34"/>
      <c r="AA1490" s="34"/>
      <c r="AB1490" s="34"/>
      <c r="AC1490" s="34"/>
      <c r="AD1490" s="34"/>
      <c r="AE1490" s="34"/>
      <c r="AR1490" s="197" t="s">
        <v>329</v>
      </c>
      <c r="AT1490" s="197" t="s">
        <v>149</v>
      </c>
      <c r="AU1490" s="197" t="s">
        <v>89</v>
      </c>
      <c r="AY1490" s="18" t="s">
        <v>147</v>
      </c>
      <c r="BE1490" s="198">
        <f>IF(N1490="základní",J1490,0)</f>
        <v>0</v>
      </c>
      <c r="BF1490" s="198">
        <f>IF(N1490="snížená",J1490,0)</f>
        <v>0</v>
      </c>
      <c r="BG1490" s="198">
        <f>IF(N1490="zákl. přenesená",J1490,0)</f>
        <v>0</v>
      </c>
      <c r="BH1490" s="198">
        <f>IF(N1490="sníž. přenesená",J1490,0)</f>
        <v>0</v>
      </c>
      <c r="BI1490" s="198">
        <f>IF(N1490="nulová",J1490,0)</f>
        <v>0</v>
      </c>
      <c r="BJ1490" s="18" t="s">
        <v>87</v>
      </c>
      <c r="BK1490" s="198">
        <f>ROUND(I1490*H1490,2)</f>
        <v>0</v>
      </c>
      <c r="BL1490" s="18" t="s">
        <v>329</v>
      </c>
      <c r="BM1490" s="197" t="s">
        <v>999</v>
      </c>
    </row>
    <row r="1491" spans="1:65" s="14" customFormat="1">
      <c r="B1491" s="210"/>
      <c r="C1491" s="211"/>
      <c r="D1491" s="201" t="s">
        <v>156</v>
      </c>
      <c r="E1491" s="212" t="s">
        <v>1</v>
      </c>
      <c r="F1491" s="213" t="s">
        <v>1000</v>
      </c>
      <c r="G1491" s="211"/>
      <c r="H1491" s="214">
        <v>1</v>
      </c>
      <c r="I1491" s="215"/>
      <c r="J1491" s="211"/>
      <c r="K1491" s="211"/>
      <c r="L1491" s="216"/>
      <c r="M1491" s="217"/>
      <c r="N1491" s="218"/>
      <c r="O1491" s="218"/>
      <c r="P1491" s="218"/>
      <c r="Q1491" s="218"/>
      <c r="R1491" s="218"/>
      <c r="S1491" s="218"/>
      <c r="T1491" s="219"/>
      <c r="AT1491" s="220" t="s">
        <v>156</v>
      </c>
      <c r="AU1491" s="220" t="s">
        <v>89</v>
      </c>
      <c r="AV1491" s="14" t="s">
        <v>89</v>
      </c>
      <c r="AW1491" s="14" t="s">
        <v>35</v>
      </c>
      <c r="AX1491" s="14" t="s">
        <v>79</v>
      </c>
      <c r="AY1491" s="220" t="s">
        <v>147</v>
      </c>
    </row>
    <row r="1492" spans="1:65" s="14" customFormat="1">
      <c r="B1492" s="210"/>
      <c r="C1492" s="211"/>
      <c r="D1492" s="201" t="s">
        <v>156</v>
      </c>
      <c r="E1492" s="212" t="s">
        <v>1</v>
      </c>
      <c r="F1492" s="213" t="s">
        <v>1001</v>
      </c>
      <c r="G1492" s="211"/>
      <c r="H1492" s="214">
        <v>1</v>
      </c>
      <c r="I1492" s="215"/>
      <c r="J1492" s="211"/>
      <c r="K1492" s="211"/>
      <c r="L1492" s="216"/>
      <c r="M1492" s="217"/>
      <c r="N1492" s="218"/>
      <c r="O1492" s="218"/>
      <c r="P1492" s="218"/>
      <c r="Q1492" s="218"/>
      <c r="R1492" s="218"/>
      <c r="S1492" s="218"/>
      <c r="T1492" s="219"/>
      <c r="AT1492" s="220" t="s">
        <v>156</v>
      </c>
      <c r="AU1492" s="220" t="s">
        <v>89</v>
      </c>
      <c r="AV1492" s="14" t="s">
        <v>89</v>
      </c>
      <c r="AW1492" s="14" t="s">
        <v>35</v>
      </c>
      <c r="AX1492" s="14" t="s">
        <v>79</v>
      </c>
      <c r="AY1492" s="220" t="s">
        <v>147</v>
      </c>
    </row>
    <row r="1493" spans="1:65" s="14" customFormat="1">
      <c r="B1493" s="210"/>
      <c r="C1493" s="211"/>
      <c r="D1493" s="201" t="s">
        <v>156</v>
      </c>
      <c r="E1493" s="212" t="s">
        <v>1</v>
      </c>
      <c r="F1493" s="213" t="s">
        <v>1002</v>
      </c>
      <c r="G1493" s="211"/>
      <c r="H1493" s="214">
        <v>1</v>
      </c>
      <c r="I1493" s="215"/>
      <c r="J1493" s="211"/>
      <c r="K1493" s="211"/>
      <c r="L1493" s="216"/>
      <c r="M1493" s="217"/>
      <c r="N1493" s="218"/>
      <c r="O1493" s="218"/>
      <c r="P1493" s="218"/>
      <c r="Q1493" s="218"/>
      <c r="R1493" s="218"/>
      <c r="S1493" s="218"/>
      <c r="T1493" s="219"/>
      <c r="AT1493" s="220" t="s">
        <v>156</v>
      </c>
      <c r="AU1493" s="220" t="s">
        <v>89</v>
      </c>
      <c r="AV1493" s="14" t="s">
        <v>89</v>
      </c>
      <c r="AW1493" s="14" t="s">
        <v>35</v>
      </c>
      <c r="AX1493" s="14" t="s">
        <v>79</v>
      </c>
      <c r="AY1493" s="220" t="s">
        <v>147</v>
      </c>
    </row>
    <row r="1494" spans="1:65" s="15" customFormat="1">
      <c r="B1494" s="221"/>
      <c r="C1494" s="222"/>
      <c r="D1494" s="201" t="s">
        <v>156</v>
      </c>
      <c r="E1494" s="223" t="s">
        <v>1</v>
      </c>
      <c r="F1494" s="224" t="s">
        <v>166</v>
      </c>
      <c r="G1494" s="222"/>
      <c r="H1494" s="225">
        <v>3</v>
      </c>
      <c r="I1494" s="226"/>
      <c r="J1494" s="222"/>
      <c r="K1494" s="222"/>
      <c r="L1494" s="227"/>
      <c r="M1494" s="228"/>
      <c r="N1494" s="229"/>
      <c r="O1494" s="229"/>
      <c r="P1494" s="229"/>
      <c r="Q1494" s="229"/>
      <c r="R1494" s="229"/>
      <c r="S1494" s="229"/>
      <c r="T1494" s="230"/>
      <c r="AT1494" s="231" t="s">
        <v>156</v>
      </c>
      <c r="AU1494" s="231" t="s">
        <v>89</v>
      </c>
      <c r="AV1494" s="15" t="s">
        <v>154</v>
      </c>
      <c r="AW1494" s="15" t="s">
        <v>35</v>
      </c>
      <c r="AX1494" s="15" t="s">
        <v>87</v>
      </c>
      <c r="AY1494" s="231" t="s">
        <v>147</v>
      </c>
    </row>
    <row r="1495" spans="1:65" s="2" customFormat="1" ht="37.9" customHeight="1">
      <c r="A1495" s="34"/>
      <c r="B1495" s="35"/>
      <c r="C1495" s="186" t="s">
        <v>1003</v>
      </c>
      <c r="D1495" s="186" t="s">
        <v>149</v>
      </c>
      <c r="E1495" s="187" t="s">
        <v>1004</v>
      </c>
      <c r="F1495" s="188" t="s">
        <v>1005</v>
      </c>
      <c r="G1495" s="189" t="s">
        <v>381</v>
      </c>
      <c r="H1495" s="190">
        <v>31</v>
      </c>
      <c r="I1495" s="191"/>
      <c r="J1495" s="192">
        <f>ROUND(I1495*H1495,2)</f>
        <v>0</v>
      </c>
      <c r="K1495" s="188" t="s">
        <v>153</v>
      </c>
      <c r="L1495" s="39"/>
      <c r="M1495" s="193" t="s">
        <v>1</v>
      </c>
      <c r="N1495" s="194" t="s">
        <v>44</v>
      </c>
      <c r="O1495" s="71"/>
      <c r="P1495" s="195">
        <f>O1495*H1495</f>
        <v>0</v>
      </c>
      <c r="Q1495" s="195">
        <v>2.0606000000000001E-3</v>
      </c>
      <c r="R1495" s="195">
        <f>Q1495*H1495</f>
        <v>6.3878600000000008E-2</v>
      </c>
      <c r="S1495" s="195">
        <v>0</v>
      </c>
      <c r="T1495" s="196">
        <f>S1495*H1495</f>
        <v>0</v>
      </c>
      <c r="U1495" s="34"/>
      <c r="V1495" s="34"/>
      <c r="W1495" s="34"/>
      <c r="X1495" s="34"/>
      <c r="Y1495" s="34"/>
      <c r="Z1495" s="34"/>
      <c r="AA1495" s="34"/>
      <c r="AB1495" s="34"/>
      <c r="AC1495" s="34"/>
      <c r="AD1495" s="34"/>
      <c r="AE1495" s="34"/>
      <c r="AR1495" s="197" t="s">
        <v>329</v>
      </c>
      <c r="AT1495" s="197" t="s">
        <v>149</v>
      </c>
      <c r="AU1495" s="197" t="s">
        <v>89</v>
      </c>
      <c r="AY1495" s="18" t="s">
        <v>147</v>
      </c>
      <c r="BE1495" s="198">
        <f>IF(N1495="základní",J1495,0)</f>
        <v>0</v>
      </c>
      <c r="BF1495" s="198">
        <f>IF(N1495="snížená",J1495,0)</f>
        <v>0</v>
      </c>
      <c r="BG1495" s="198">
        <f>IF(N1495="zákl. přenesená",J1495,0)</f>
        <v>0</v>
      </c>
      <c r="BH1495" s="198">
        <f>IF(N1495="sníž. přenesená",J1495,0)</f>
        <v>0</v>
      </c>
      <c r="BI1495" s="198">
        <f>IF(N1495="nulová",J1495,0)</f>
        <v>0</v>
      </c>
      <c r="BJ1495" s="18" t="s">
        <v>87</v>
      </c>
      <c r="BK1495" s="198">
        <f>ROUND(I1495*H1495,2)</f>
        <v>0</v>
      </c>
      <c r="BL1495" s="18" t="s">
        <v>329</v>
      </c>
      <c r="BM1495" s="197" t="s">
        <v>1006</v>
      </c>
    </row>
    <row r="1496" spans="1:65" s="14" customFormat="1">
      <c r="B1496" s="210"/>
      <c r="C1496" s="211"/>
      <c r="D1496" s="201" t="s">
        <v>156</v>
      </c>
      <c r="E1496" s="212" t="s">
        <v>1</v>
      </c>
      <c r="F1496" s="213" t="s">
        <v>1007</v>
      </c>
      <c r="G1496" s="211"/>
      <c r="H1496" s="214">
        <v>15</v>
      </c>
      <c r="I1496" s="215"/>
      <c r="J1496" s="211"/>
      <c r="K1496" s="211"/>
      <c r="L1496" s="216"/>
      <c r="M1496" s="217"/>
      <c r="N1496" s="218"/>
      <c r="O1496" s="218"/>
      <c r="P1496" s="218"/>
      <c r="Q1496" s="218"/>
      <c r="R1496" s="218"/>
      <c r="S1496" s="218"/>
      <c r="T1496" s="219"/>
      <c r="AT1496" s="220" t="s">
        <v>156</v>
      </c>
      <c r="AU1496" s="220" t="s">
        <v>89</v>
      </c>
      <c r="AV1496" s="14" t="s">
        <v>89</v>
      </c>
      <c r="AW1496" s="14" t="s">
        <v>35</v>
      </c>
      <c r="AX1496" s="14" t="s">
        <v>79</v>
      </c>
      <c r="AY1496" s="220" t="s">
        <v>147</v>
      </c>
    </row>
    <row r="1497" spans="1:65" s="14" customFormat="1">
      <c r="B1497" s="210"/>
      <c r="C1497" s="211"/>
      <c r="D1497" s="201" t="s">
        <v>156</v>
      </c>
      <c r="E1497" s="212" t="s">
        <v>1</v>
      </c>
      <c r="F1497" s="213" t="s">
        <v>1008</v>
      </c>
      <c r="G1497" s="211"/>
      <c r="H1497" s="214">
        <v>13</v>
      </c>
      <c r="I1497" s="215"/>
      <c r="J1497" s="211"/>
      <c r="K1497" s="211"/>
      <c r="L1497" s="216"/>
      <c r="M1497" s="217"/>
      <c r="N1497" s="218"/>
      <c r="O1497" s="218"/>
      <c r="P1497" s="218"/>
      <c r="Q1497" s="218"/>
      <c r="R1497" s="218"/>
      <c r="S1497" s="218"/>
      <c r="T1497" s="219"/>
      <c r="AT1497" s="220" t="s">
        <v>156</v>
      </c>
      <c r="AU1497" s="220" t="s">
        <v>89</v>
      </c>
      <c r="AV1497" s="14" t="s">
        <v>89</v>
      </c>
      <c r="AW1497" s="14" t="s">
        <v>35</v>
      </c>
      <c r="AX1497" s="14" t="s">
        <v>79</v>
      </c>
      <c r="AY1497" s="220" t="s">
        <v>147</v>
      </c>
    </row>
    <row r="1498" spans="1:65" s="14" customFormat="1">
      <c r="B1498" s="210"/>
      <c r="C1498" s="211"/>
      <c r="D1498" s="201" t="s">
        <v>156</v>
      </c>
      <c r="E1498" s="212" t="s">
        <v>1</v>
      </c>
      <c r="F1498" s="213" t="s">
        <v>1009</v>
      </c>
      <c r="G1498" s="211"/>
      <c r="H1498" s="214">
        <v>3</v>
      </c>
      <c r="I1498" s="215"/>
      <c r="J1498" s="211"/>
      <c r="K1498" s="211"/>
      <c r="L1498" s="216"/>
      <c r="M1498" s="217"/>
      <c r="N1498" s="218"/>
      <c r="O1498" s="218"/>
      <c r="P1498" s="218"/>
      <c r="Q1498" s="218"/>
      <c r="R1498" s="218"/>
      <c r="S1498" s="218"/>
      <c r="T1498" s="219"/>
      <c r="AT1498" s="220" t="s">
        <v>156</v>
      </c>
      <c r="AU1498" s="220" t="s">
        <v>89</v>
      </c>
      <c r="AV1498" s="14" t="s">
        <v>89</v>
      </c>
      <c r="AW1498" s="14" t="s">
        <v>35</v>
      </c>
      <c r="AX1498" s="14" t="s">
        <v>79</v>
      </c>
      <c r="AY1498" s="220" t="s">
        <v>147</v>
      </c>
    </row>
    <row r="1499" spans="1:65" s="15" customFormat="1">
      <c r="B1499" s="221"/>
      <c r="C1499" s="222"/>
      <c r="D1499" s="201" t="s">
        <v>156</v>
      </c>
      <c r="E1499" s="223" t="s">
        <v>1</v>
      </c>
      <c r="F1499" s="224" t="s">
        <v>166</v>
      </c>
      <c r="G1499" s="222"/>
      <c r="H1499" s="225">
        <v>31</v>
      </c>
      <c r="I1499" s="226"/>
      <c r="J1499" s="222"/>
      <c r="K1499" s="222"/>
      <c r="L1499" s="227"/>
      <c r="M1499" s="228"/>
      <c r="N1499" s="229"/>
      <c r="O1499" s="229"/>
      <c r="P1499" s="229"/>
      <c r="Q1499" s="229"/>
      <c r="R1499" s="229"/>
      <c r="S1499" s="229"/>
      <c r="T1499" s="230"/>
      <c r="AT1499" s="231" t="s">
        <v>156</v>
      </c>
      <c r="AU1499" s="231" t="s">
        <v>89</v>
      </c>
      <c r="AV1499" s="15" t="s">
        <v>154</v>
      </c>
      <c r="AW1499" s="15" t="s">
        <v>35</v>
      </c>
      <c r="AX1499" s="15" t="s">
        <v>87</v>
      </c>
      <c r="AY1499" s="231" t="s">
        <v>147</v>
      </c>
    </row>
    <row r="1500" spans="1:65" s="2" customFormat="1" ht="49.15" customHeight="1">
      <c r="A1500" s="34"/>
      <c r="B1500" s="35"/>
      <c r="C1500" s="186" t="s">
        <v>1010</v>
      </c>
      <c r="D1500" s="186" t="s">
        <v>149</v>
      </c>
      <c r="E1500" s="187" t="s">
        <v>1011</v>
      </c>
      <c r="F1500" s="188" t="s">
        <v>1012</v>
      </c>
      <c r="G1500" s="189" t="s">
        <v>681</v>
      </c>
      <c r="H1500" s="190">
        <v>1.0029999999999999</v>
      </c>
      <c r="I1500" s="191"/>
      <c r="J1500" s="192">
        <f>ROUND(I1500*H1500,2)</f>
        <v>0</v>
      </c>
      <c r="K1500" s="188" t="s">
        <v>153</v>
      </c>
      <c r="L1500" s="39"/>
      <c r="M1500" s="193" t="s">
        <v>1</v>
      </c>
      <c r="N1500" s="194" t="s">
        <v>44</v>
      </c>
      <c r="O1500" s="71"/>
      <c r="P1500" s="195">
        <f>O1500*H1500</f>
        <v>0</v>
      </c>
      <c r="Q1500" s="195">
        <v>0</v>
      </c>
      <c r="R1500" s="195">
        <f>Q1500*H1500</f>
        <v>0</v>
      </c>
      <c r="S1500" s="195">
        <v>0</v>
      </c>
      <c r="T1500" s="196">
        <f>S1500*H1500</f>
        <v>0</v>
      </c>
      <c r="U1500" s="34"/>
      <c r="V1500" s="34"/>
      <c r="W1500" s="34"/>
      <c r="X1500" s="34"/>
      <c r="Y1500" s="34"/>
      <c r="Z1500" s="34"/>
      <c r="AA1500" s="34"/>
      <c r="AB1500" s="34"/>
      <c r="AC1500" s="34"/>
      <c r="AD1500" s="34"/>
      <c r="AE1500" s="34"/>
      <c r="AR1500" s="197" t="s">
        <v>329</v>
      </c>
      <c r="AT1500" s="197" t="s">
        <v>149</v>
      </c>
      <c r="AU1500" s="197" t="s">
        <v>89</v>
      </c>
      <c r="AY1500" s="18" t="s">
        <v>147</v>
      </c>
      <c r="BE1500" s="198">
        <f>IF(N1500="základní",J1500,0)</f>
        <v>0</v>
      </c>
      <c r="BF1500" s="198">
        <f>IF(N1500="snížená",J1500,0)</f>
        <v>0</v>
      </c>
      <c r="BG1500" s="198">
        <f>IF(N1500="zákl. přenesená",J1500,0)</f>
        <v>0</v>
      </c>
      <c r="BH1500" s="198">
        <f>IF(N1500="sníž. přenesená",J1500,0)</f>
        <v>0</v>
      </c>
      <c r="BI1500" s="198">
        <f>IF(N1500="nulová",J1500,0)</f>
        <v>0</v>
      </c>
      <c r="BJ1500" s="18" t="s">
        <v>87</v>
      </c>
      <c r="BK1500" s="198">
        <f>ROUND(I1500*H1500,2)</f>
        <v>0</v>
      </c>
      <c r="BL1500" s="18" t="s">
        <v>329</v>
      </c>
      <c r="BM1500" s="197" t="s">
        <v>1013</v>
      </c>
    </row>
    <row r="1501" spans="1:65" s="12" customFormat="1" ht="22.9" customHeight="1">
      <c r="B1501" s="170"/>
      <c r="C1501" s="171"/>
      <c r="D1501" s="172" t="s">
        <v>78</v>
      </c>
      <c r="E1501" s="184" t="s">
        <v>1014</v>
      </c>
      <c r="F1501" s="184" t="s">
        <v>1015</v>
      </c>
      <c r="G1501" s="171"/>
      <c r="H1501" s="171"/>
      <c r="I1501" s="174"/>
      <c r="J1501" s="185">
        <f>BK1501</f>
        <v>0</v>
      </c>
      <c r="K1501" s="171"/>
      <c r="L1501" s="176"/>
      <c r="M1501" s="177"/>
      <c r="N1501" s="178"/>
      <c r="O1501" s="178"/>
      <c r="P1501" s="179">
        <f>SUM(P1502:P1535)</f>
        <v>0</v>
      </c>
      <c r="Q1501" s="178"/>
      <c r="R1501" s="179">
        <f>SUM(R1502:R1535)</f>
        <v>0.52859982271780004</v>
      </c>
      <c r="S1501" s="178"/>
      <c r="T1501" s="180">
        <f>SUM(T1502:T1535)</f>
        <v>0</v>
      </c>
      <c r="AR1501" s="181" t="s">
        <v>89</v>
      </c>
      <c r="AT1501" s="182" t="s">
        <v>78</v>
      </c>
      <c r="AU1501" s="182" t="s">
        <v>87</v>
      </c>
      <c r="AY1501" s="181" t="s">
        <v>147</v>
      </c>
      <c r="BK1501" s="183">
        <f>SUM(BK1502:BK1535)</f>
        <v>0</v>
      </c>
    </row>
    <row r="1502" spans="1:65" s="2" customFormat="1" ht="33" customHeight="1">
      <c r="A1502" s="34"/>
      <c r="B1502" s="35"/>
      <c r="C1502" s="186" t="s">
        <v>1016</v>
      </c>
      <c r="D1502" s="186" t="s">
        <v>149</v>
      </c>
      <c r="E1502" s="187" t="s">
        <v>1017</v>
      </c>
      <c r="F1502" s="188" t="s">
        <v>1018</v>
      </c>
      <c r="G1502" s="189" t="s">
        <v>152</v>
      </c>
      <c r="H1502" s="190">
        <v>1.98</v>
      </c>
      <c r="I1502" s="191"/>
      <c r="J1502" s="192">
        <f>ROUND(I1502*H1502,2)</f>
        <v>0</v>
      </c>
      <c r="K1502" s="188" t="s">
        <v>153</v>
      </c>
      <c r="L1502" s="39"/>
      <c r="M1502" s="193" t="s">
        <v>1</v>
      </c>
      <c r="N1502" s="194" t="s">
        <v>44</v>
      </c>
      <c r="O1502" s="71"/>
      <c r="P1502" s="195">
        <f>O1502*H1502</f>
        <v>0</v>
      </c>
      <c r="Q1502" s="195">
        <v>2.5560010000000001E-4</v>
      </c>
      <c r="R1502" s="195">
        <f>Q1502*H1502</f>
        <v>5.0608819799999999E-4</v>
      </c>
      <c r="S1502" s="195">
        <v>0</v>
      </c>
      <c r="T1502" s="196">
        <f>S1502*H1502</f>
        <v>0</v>
      </c>
      <c r="U1502" s="34"/>
      <c r="V1502" s="34"/>
      <c r="W1502" s="34"/>
      <c r="X1502" s="34"/>
      <c r="Y1502" s="34"/>
      <c r="Z1502" s="34"/>
      <c r="AA1502" s="34"/>
      <c r="AB1502" s="34"/>
      <c r="AC1502" s="34"/>
      <c r="AD1502" s="34"/>
      <c r="AE1502" s="34"/>
      <c r="AR1502" s="197" t="s">
        <v>329</v>
      </c>
      <c r="AT1502" s="197" t="s">
        <v>149</v>
      </c>
      <c r="AU1502" s="197" t="s">
        <v>89</v>
      </c>
      <c r="AY1502" s="18" t="s">
        <v>147</v>
      </c>
      <c r="BE1502" s="198">
        <f>IF(N1502="základní",J1502,0)</f>
        <v>0</v>
      </c>
      <c r="BF1502" s="198">
        <f>IF(N1502="snížená",J1502,0)</f>
        <v>0</v>
      </c>
      <c r="BG1502" s="198">
        <f>IF(N1502="zákl. přenesená",J1502,0)</f>
        <v>0</v>
      </c>
      <c r="BH1502" s="198">
        <f>IF(N1502="sníž. přenesená",J1502,0)</f>
        <v>0</v>
      </c>
      <c r="BI1502" s="198">
        <f>IF(N1502="nulová",J1502,0)</f>
        <v>0</v>
      </c>
      <c r="BJ1502" s="18" t="s">
        <v>87</v>
      </c>
      <c r="BK1502" s="198">
        <f>ROUND(I1502*H1502,2)</f>
        <v>0</v>
      </c>
      <c r="BL1502" s="18" t="s">
        <v>329</v>
      </c>
      <c r="BM1502" s="197" t="s">
        <v>1019</v>
      </c>
    </row>
    <row r="1503" spans="1:65" s="14" customFormat="1">
      <c r="B1503" s="210"/>
      <c r="C1503" s="211"/>
      <c r="D1503" s="201" t="s">
        <v>156</v>
      </c>
      <c r="E1503" s="212" t="s">
        <v>1</v>
      </c>
      <c r="F1503" s="213" t="s">
        <v>1020</v>
      </c>
      <c r="G1503" s="211"/>
      <c r="H1503" s="214">
        <v>1.98</v>
      </c>
      <c r="I1503" s="215"/>
      <c r="J1503" s="211"/>
      <c r="K1503" s="211"/>
      <c r="L1503" s="216"/>
      <c r="M1503" s="217"/>
      <c r="N1503" s="218"/>
      <c r="O1503" s="218"/>
      <c r="P1503" s="218"/>
      <c r="Q1503" s="218"/>
      <c r="R1503" s="218"/>
      <c r="S1503" s="218"/>
      <c r="T1503" s="219"/>
      <c r="AT1503" s="220" t="s">
        <v>156</v>
      </c>
      <c r="AU1503" s="220" t="s">
        <v>89</v>
      </c>
      <c r="AV1503" s="14" t="s">
        <v>89</v>
      </c>
      <c r="AW1503" s="14" t="s">
        <v>35</v>
      </c>
      <c r="AX1503" s="14" t="s">
        <v>79</v>
      </c>
      <c r="AY1503" s="220" t="s">
        <v>147</v>
      </c>
    </row>
    <row r="1504" spans="1:65" s="15" customFormat="1">
      <c r="B1504" s="221"/>
      <c r="C1504" s="222"/>
      <c r="D1504" s="201" t="s">
        <v>156</v>
      </c>
      <c r="E1504" s="223" t="s">
        <v>1</v>
      </c>
      <c r="F1504" s="224" t="s">
        <v>166</v>
      </c>
      <c r="G1504" s="222"/>
      <c r="H1504" s="225">
        <v>1.98</v>
      </c>
      <c r="I1504" s="226"/>
      <c r="J1504" s="222"/>
      <c r="K1504" s="222"/>
      <c r="L1504" s="227"/>
      <c r="M1504" s="228"/>
      <c r="N1504" s="229"/>
      <c r="O1504" s="229"/>
      <c r="P1504" s="229"/>
      <c r="Q1504" s="229"/>
      <c r="R1504" s="229"/>
      <c r="S1504" s="229"/>
      <c r="T1504" s="230"/>
      <c r="AT1504" s="231" t="s">
        <v>156</v>
      </c>
      <c r="AU1504" s="231" t="s">
        <v>89</v>
      </c>
      <c r="AV1504" s="15" t="s">
        <v>154</v>
      </c>
      <c r="AW1504" s="15" t="s">
        <v>35</v>
      </c>
      <c r="AX1504" s="15" t="s">
        <v>87</v>
      </c>
      <c r="AY1504" s="231" t="s">
        <v>147</v>
      </c>
    </row>
    <row r="1505" spans="1:65" s="2" customFormat="1" ht="24.2" customHeight="1">
      <c r="A1505" s="34"/>
      <c r="B1505" s="35"/>
      <c r="C1505" s="243" t="s">
        <v>1021</v>
      </c>
      <c r="D1505" s="243" t="s">
        <v>324</v>
      </c>
      <c r="E1505" s="244" t="s">
        <v>1022</v>
      </c>
      <c r="F1505" s="245" t="s">
        <v>1023</v>
      </c>
      <c r="G1505" s="246" t="s">
        <v>152</v>
      </c>
      <c r="H1505" s="247">
        <v>1.98</v>
      </c>
      <c r="I1505" s="248"/>
      <c r="J1505" s="249">
        <f>ROUND(I1505*H1505,2)</f>
        <v>0</v>
      </c>
      <c r="K1505" s="245" t="s">
        <v>153</v>
      </c>
      <c r="L1505" s="250"/>
      <c r="M1505" s="251" t="s">
        <v>1</v>
      </c>
      <c r="N1505" s="252" t="s">
        <v>44</v>
      </c>
      <c r="O1505" s="71"/>
      <c r="P1505" s="195">
        <f>O1505*H1505</f>
        <v>0</v>
      </c>
      <c r="Q1505" s="195">
        <v>3.6810000000000002E-2</v>
      </c>
      <c r="R1505" s="195">
        <f>Q1505*H1505</f>
        <v>7.2883799999999999E-2</v>
      </c>
      <c r="S1505" s="195">
        <v>0</v>
      </c>
      <c r="T1505" s="196">
        <f>S1505*H1505</f>
        <v>0</v>
      </c>
      <c r="U1505" s="34"/>
      <c r="V1505" s="34"/>
      <c r="W1505" s="34"/>
      <c r="X1505" s="34"/>
      <c r="Y1505" s="34"/>
      <c r="Z1505" s="34"/>
      <c r="AA1505" s="34"/>
      <c r="AB1505" s="34"/>
      <c r="AC1505" s="34"/>
      <c r="AD1505" s="34"/>
      <c r="AE1505" s="34"/>
      <c r="AR1505" s="197" t="s">
        <v>450</v>
      </c>
      <c r="AT1505" s="197" t="s">
        <v>324</v>
      </c>
      <c r="AU1505" s="197" t="s">
        <v>89</v>
      </c>
      <c r="AY1505" s="18" t="s">
        <v>147</v>
      </c>
      <c r="BE1505" s="198">
        <f>IF(N1505="základní",J1505,0)</f>
        <v>0</v>
      </c>
      <c r="BF1505" s="198">
        <f>IF(N1505="snížená",J1505,0)</f>
        <v>0</v>
      </c>
      <c r="BG1505" s="198">
        <f>IF(N1505="zákl. přenesená",J1505,0)</f>
        <v>0</v>
      </c>
      <c r="BH1505" s="198">
        <f>IF(N1505="sníž. přenesená",J1505,0)</f>
        <v>0</v>
      </c>
      <c r="BI1505" s="198">
        <f>IF(N1505="nulová",J1505,0)</f>
        <v>0</v>
      </c>
      <c r="BJ1505" s="18" t="s">
        <v>87</v>
      </c>
      <c r="BK1505" s="198">
        <f>ROUND(I1505*H1505,2)</f>
        <v>0</v>
      </c>
      <c r="BL1505" s="18" t="s">
        <v>329</v>
      </c>
      <c r="BM1505" s="197" t="s">
        <v>1024</v>
      </c>
    </row>
    <row r="1506" spans="1:65" s="2" customFormat="1" ht="33" customHeight="1">
      <c r="A1506" s="34"/>
      <c r="B1506" s="35"/>
      <c r="C1506" s="186" t="s">
        <v>1025</v>
      </c>
      <c r="D1506" s="186" t="s">
        <v>149</v>
      </c>
      <c r="E1506" s="187" t="s">
        <v>1026</v>
      </c>
      <c r="F1506" s="188" t="s">
        <v>1027</v>
      </c>
      <c r="G1506" s="189" t="s">
        <v>152</v>
      </c>
      <c r="H1506" s="190">
        <v>2.0129999999999999</v>
      </c>
      <c r="I1506" s="191"/>
      <c r="J1506" s="192">
        <f>ROUND(I1506*H1506,2)</f>
        <v>0</v>
      </c>
      <c r="K1506" s="188" t="s">
        <v>153</v>
      </c>
      <c r="L1506" s="39"/>
      <c r="M1506" s="193" t="s">
        <v>1</v>
      </c>
      <c r="N1506" s="194" t="s">
        <v>44</v>
      </c>
      <c r="O1506" s="71"/>
      <c r="P1506" s="195">
        <f>O1506*H1506</f>
        <v>0</v>
      </c>
      <c r="Q1506" s="195">
        <v>2.4792459999999999E-4</v>
      </c>
      <c r="R1506" s="195">
        <f>Q1506*H1506</f>
        <v>4.9907221979999996E-4</v>
      </c>
      <c r="S1506" s="195">
        <v>0</v>
      </c>
      <c r="T1506" s="196">
        <f>S1506*H1506</f>
        <v>0</v>
      </c>
      <c r="U1506" s="34"/>
      <c r="V1506" s="34"/>
      <c r="W1506" s="34"/>
      <c r="X1506" s="34"/>
      <c r="Y1506" s="34"/>
      <c r="Z1506" s="34"/>
      <c r="AA1506" s="34"/>
      <c r="AB1506" s="34"/>
      <c r="AC1506" s="34"/>
      <c r="AD1506" s="34"/>
      <c r="AE1506" s="34"/>
      <c r="AR1506" s="197" t="s">
        <v>329</v>
      </c>
      <c r="AT1506" s="197" t="s">
        <v>149</v>
      </c>
      <c r="AU1506" s="197" t="s">
        <v>89</v>
      </c>
      <c r="AY1506" s="18" t="s">
        <v>147</v>
      </c>
      <c r="BE1506" s="198">
        <f>IF(N1506="základní",J1506,0)</f>
        <v>0</v>
      </c>
      <c r="BF1506" s="198">
        <f>IF(N1506="snížená",J1506,0)</f>
        <v>0</v>
      </c>
      <c r="BG1506" s="198">
        <f>IF(N1506="zákl. přenesená",J1506,0)</f>
        <v>0</v>
      </c>
      <c r="BH1506" s="198">
        <f>IF(N1506="sníž. přenesená",J1506,0)</f>
        <v>0</v>
      </c>
      <c r="BI1506" s="198">
        <f>IF(N1506="nulová",J1506,0)</f>
        <v>0</v>
      </c>
      <c r="BJ1506" s="18" t="s">
        <v>87</v>
      </c>
      <c r="BK1506" s="198">
        <f>ROUND(I1506*H1506,2)</f>
        <v>0</v>
      </c>
      <c r="BL1506" s="18" t="s">
        <v>329</v>
      </c>
      <c r="BM1506" s="197" t="s">
        <v>1028</v>
      </c>
    </row>
    <row r="1507" spans="1:65" s="14" customFormat="1">
      <c r="B1507" s="210"/>
      <c r="C1507" s="211"/>
      <c r="D1507" s="201" t="s">
        <v>156</v>
      </c>
      <c r="E1507" s="212" t="s">
        <v>1</v>
      </c>
      <c r="F1507" s="213" t="s">
        <v>1029</v>
      </c>
      <c r="G1507" s="211"/>
      <c r="H1507" s="214">
        <v>2.0129999999999999</v>
      </c>
      <c r="I1507" s="215"/>
      <c r="J1507" s="211"/>
      <c r="K1507" s="211"/>
      <c r="L1507" s="216"/>
      <c r="M1507" s="217"/>
      <c r="N1507" s="218"/>
      <c r="O1507" s="218"/>
      <c r="P1507" s="218"/>
      <c r="Q1507" s="218"/>
      <c r="R1507" s="218"/>
      <c r="S1507" s="218"/>
      <c r="T1507" s="219"/>
      <c r="AT1507" s="220" t="s">
        <v>156</v>
      </c>
      <c r="AU1507" s="220" t="s">
        <v>89</v>
      </c>
      <c r="AV1507" s="14" t="s">
        <v>89</v>
      </c>
      <c r="AW1507" s="14" t="s">
        <v>35</v>
      </c>
      <c r="AX1507" s="14" t="s">
        <v>79</v>
      </c>
      <c r="AY1507" s="220" t="s">
        <v>147</v>
      </c>
    </row>
    <row r="1508" spans="1:65" s="15" customFormat="1">
      <c r="B1508" s="221"/>
      <c r="C1508" s="222"/>
      <c r="D1508" s="201" t="s">
        <v>156</v>
      </c>
      <c r="E1508" s="223" t="s">
        <v>1</v>
      </c>
      <c r="F1508" s="224" t="s">
        <v>166</v>
      </c>
      <c r="G1508" s="222"/>
      <c r="H1508" s="225">
        <v>2.0129999999999999</v>
      </c>
      <c r="I1508" s="226"/>
      <c r="J1508" s="222"/>
      <c r="K1508" s="222"/>
      <c r="L1508" s="227"/>
      <c r="M1508" s="228"/>
      <c r="N1508" s="229"/>
      <c r="O1508" s="229"/>
      <c r="P1508" s="229"/>
      <c r="Q1508" s="229"/>
      <c r="R1508" s="229"/>
      <c r="S1508" s="229"/>
      <c r="T1508" s="230"/>
      <c r="AT1508" s="231" t="s">
        <v>156</v>
      </c>
      <c r="AU1508" s="231" t="s">
        <v>89</v>
      </c>
      <c r="AV1508" s="15" t="s">
        <v>154</v>
      </c>
      <c r="AW1508" s="15" t="s">
        <v>35</v>
      </c>
      <c r="AX1508" s="15" t="s">
        <v>87</v>
      </c>
      <c r="AY1508" s="231" t="s">
        <v>147</v>
      </c>
    </row>
    <row r="1509" spans="1:65" s="2" customFormat="1" ht="24.2" customHeight="1">
      <c r="A1509" s="34"/>
      <c r="B1509" s="35"/>
      <c r="C1509" s="243" t="s">
        <v>1030</v>
      </c>
      <c r="D1509" s="243" t="s">
        <v>324</v>
      </c>
      <c r="E1509" s="244" t="s">
        <v>1031</v>
      </c>
      <c r="F1509" s="245" t="s">
        <v>1032</v>
      </c>
      <c r="G1509" s="246" t="s">
        <v>152</v>
      </c>
      <c r="H1509" s="247">
        <v>2.0129999999999999</v>
      </c>
      <c r="I1509" s="248"/>
      <c r="J1509" s="249">
        <f>ROUND(I1509*H1509,2)</f>
        <v>0</v>
      </c>
      <c r="K1509" s="245" t="s">
        <v>153</v>
      </c>
      <c r="L1509" s="250"/>
      <c r="M1509" s="251" t="s">
        <v>1</v>
      </c>
      <c r="N1509" s="252" t="s">
        <v>44</v>
      </c>
      <c r="O1509" s="71"/>
      <c r="P1509" s="195">
        <f>O1509*H1509</f>
        <v>0</v>
      </c>
      <c r="Q1509" s="195">
        <v>3.6420000000000001E-2</v>
      </c>
      <c r="R1509" s="195">
        <f>Q1509*H1509</f>
        <v>7.3313459999999997E-2</v>
      </c>
      <c r="S1509" s="195">
        <v>0</v>
      </c>
      <c r="T1509" s="196">
        <f>S1509*H1509</f>
        <v>0</v>
      </c>
      <c r="U1509" s="34"/>
      <c r="V1509" s="34"/>
      <c r="W1509" s="34"/>
      <c r="X1509" s="34"/>
      <c r="Y1509" s="34"/>
      <c r="Z1509" s="34"/>
      <c r="AA1509" s="34"/>
      <c r="AB1509" s="34"/>
      <c r="AC1509" s="34"/>
      <c r="AD1509" s="34"/>
      <c r="AE1509" s="34"/>
      <c r="AR1509" s="197" t="s">
        <v>450</v>
      </c>
      <c r="AT1509" s="197" t="s">
        <v>324</v>
      </c>
      <c r="AU1509" s="197" t="s">
        <v>89</v>
      </c>
      <c r="AY1509" s="18" t="s">
        <v>147</v>
      </c>
      <c r="BE1509" s="198">
        <f>IF(N1509="základní",J1509,0)</f>
        <v>0</v>
      </c>
      <c r="BF1509" s="198">
        <f>IF(N1509="snížená",J1509,0)</f>
        <v>0</v>
      </c>
      <c r="BG1509" s="198">
        <f>IF(N1509="zákl. přenesená",J1509,0)</f>
        <v>0</v>
      </c>
      <c r="BH1509" s="198">
        <f>IF(N1509="sníž. přenesená",J1509,0)</f>
        <v>0</v>
      </c>
      <c r="BI1509" s="198">
        <f>IF(N1509="nulová",J1509,0)</f>
        <v>0</v>
      </c>
      <c r="BJ1509" s="18" t="s">
        <v>87</v>
      </c>
      <c r="BK1509" s="198">
        <f>ROUND(I1509*H1509,2)</f>
        <v>0</v>
      </c>
      <c r="BL1509" s="18" t="s">
        <v>329</v>
      </c>
      <c r="BM1509" s="197" t="s">
        <v>1033</v>
      </c>
    </row>
    <row r="1510" spans="1:65" s="2" customFormat="1" ht="24.2" customHeight="1">
      <c r="A1510" s="34"/>
      <c r="B1510" s="35"/>
      <c r="C1510" s="186" t="s">
        <v>1034</v>
      </c>
      <c r="D1510" s="186" t="s">
        <v>149</v>
      </c>
      <c r="E1510" s="187" t="s">
        <v>1035</v>
      </c>
      <c r="F1510" s="188" t="s">
        <v>1036</v>
      </c>
      <c r="G1510" s="189" t="s">
        <v>602</v>
      </c>
      <c r="H1510" s="190">
        <v>7</v>
      </c>
      <c r="I1510" s="191"/>
      <c r="J1510" s="192">
        <f>ROUND(I1510*H1510,2)</f>
        <v>0</v>
      </c>
      <c r="K1510" s="188" t="s">
        <v>153</v>
      </c>
      <c r="L1510" s="39"/>
      <c r="M1510" s="193" t="s">
        <v>1</v>
      </c>
      <c r="N1510" s="194" t="s">
        <v>44</v>
      </c>
      <c r="O1510" s="71"/>
      <c r="P1510" s="195">
        <f>O1510*H1510</f>
        <v>0</v>
      </c>
      <c r="Q1510" s="195">
        <v>2.5560010000000001E-4</v>
      </c>
      <c r="R1510" s="195">
        <f>Q1510*H1510</f>
        <v>1.7892007000000001E-3</v>
      </c>
      <c r="S1510" s="195">
        <v>0</v>
      </c>
      <c r="T1510" s="196">
        <f>S1510*H1510</f>
        <v>0</v>
      </c>
      <c r="U1510" s="34"/>
      <c r="V1510" s="34"/>
      <c r="W1510" s="34"/>
      <c r="X1510" s="34"/>
      <c r="Y1510" s="34"/>
      <c r="Z1510" s="34"/>
      <c r="AA1510" s="34"/>
      <c r="AB1510" s="34"/>
      <c r="AC1510" s="34"/>
      <c r="AD1510" s="34"/>
      <c r="AE1510" s="34"/>
      <c r="AR1510" s="197" t="s">
        <v>329</v>
      </c>
      <c r="AT1510" s="197" t="s">
        <v>149</v>
      </c>
      <c r="AU1510" s="197" t="s">
        <v>89</v>
      </c>
      <c r="AY1510" s="18" t="s">
        <v>147</v>
      </c>
      <c r="BE1510" s="198">
        <f>IF(N1510="základní",J1510,0)</f>
        <v>0</v>
      </c>
      <c r="BF1510" s="198">
        <f>IF(N1510="snížená",J1510,0)</f>
        <v>0</v>
      </c>
      <c r="BG1510" s="198">
        <f>IF(N1510="zákl. přenesená",J1510,0)</f>
        <v>0</v>
      </c>
      <c r="BH1510" s="198">
        <f>IF(N1510="sníž. přenesená",J1510,0)</f>
        <v>0</v>
      </c>
      <c r="BI1510" s="198">
        <f>IF(N1510="nulová",J1510,0)</f>
        <v>0</v>
      </c>
      <c r="BJ1510" s="18" t="s">
        <v>87</v>
      </c>
      <c r="BK1510" s="198">
        <f>ROUND(I1510*H1510,2)</f>
        <v>0</v>
      </c>
      <c r="BL1510" s="18" t="s">
        <v>329</v>
      </c>
      <c r="BM1510" s="197" t="s">
        <v>1037</v>
      </c>
    </row>
    <row r="1511" spans="1:65" s="14" customFormat="1">
      <c r="B1511" s="210"/>
      <c r="C1511" s="211"/>
      <c r="D1511" s="201" t="s">
        <v>156</v>
      </c>
      <c r="E1511" s="212" t="s">
        <v>1</v>
      </c>
      <c r="F1511" s="213" t="s">
        <v>1038</v>
      </c>
      <c r="G1511" s="211"/>
      <c r="H1511" s="214">
        <v>6</v>
      </c>
      <c r="I1511" s="215"/>
      <c r="J1511" s="211"/>
      <c r="K1511" s="211"/>
      <c r="L1511" s="216"/>
      <c r="M1511" s="217"/>
      <c r="N1511" s="218"/>
      <c r="O1511" s="218"/>
      <c r="P1511" s="218"/>
      <c r="Q1511" s="218"/>
      <c r="R1511" s="218"/>
      <c r="S1511" s="218"/>
      <c r="T1511" s="219"/>
      <c r="AT1511" s="220" t="s">
        <v>156</v>
      </c>
      <c r="AU1511" s="220" t="s">
        <v>89</v>
      </c>
      <c r="AV1511" s="14" t="s">
        <v>89</v>
      </c>
      <c r="AW1511" s="14" t="s">
        <v>35</v>
      </c>
      <c r="AX1511" s="14" t="s">
        <v>79</v>
      </c>
      <c r="AY1511" s="220" t="s">
        <v>147</v>
      </c>
    </row>
    <row r="1512" spans="1:65" s="14" customFormat="1">
      <c r="B1512" s="210"/>
      <c r="C1512" s="211"/>
      <c r="D1512" s="201" t="s">
        <v>156</v>
      </c>
      <c r="E1512" s="212" t="s">
        <v>1</v>
      </c>
      <c r="F1512" s="213" t="s">
        <v>1039</v>
      </c>
      <c r="G1512" s="211"/>
      <c r="H1512" s="214">
        <v>1</v>
      </c>
      <c r="I1512" s="215"/>
      <c r="J1512" s="211"/>
      <c r="K1512" s="211"/>
      <c r="L1512" s="216"/>
      <c r="M1512" s="217"/>
      <c r="N1512" s="218"/>
      <c r="O1512" s="218"/>
      <c r="P1512" s="218"/>
      <c r="Q1512" s="218"/>
      <c r="R1512" s="218"/>
      <c r="S1512" s="218"/>
      <c r="T1512" s="219"/>
      <c r="AT1512" s="220" t="s">
        <v>156</v>
      </c>
      <c r="AU1512" s="220" t="s">
        <v>89</v>
      </c>
      <c r="AV1512" s="14" t="s">
        <v>89</v>
      </c>
      <c r="AW1512" s="14" t="s">
        <v>35</v>
      </c>
      <c r="AX1512" s="14" t="s">
        <v>79</v>
      </c>
      <c r="AY1512" s="220" t="s">
        <v>147</v>
      </c>
    </row>
    <row r="1513" spans="1:65" s="15" customFormat="1">
      <c r="B1513" s="221"/>
      <c r="C1513" s="222"/>
      <c r="D1513" s="201" t="s">
        <v>156</v>
      </c>
      <c r="E1513" s="223" t="s">
        <v>1</v>
      </c>
      <c r="F1513" s="224" t="s">
        <v>166</v>
      </c>
      <c r="G1513" s="222"/>
      <c r="H1513" s="225">
        <v>7</v>
      </c>
      <c r="I1513" s="226"/>
      <c r="J1513" s="222"/>
      <c r="K1513" s="222"/>
      <c r="L1513" s="227"/>
      <c r="M1513" s="228"/>
      <c r="N1513" s="229"/>
      <c r="O1513" s="229"/>
      <c r="P1513" s="229"/>
      <c r="Q1513" s="229"/>
      <c r="R1513" s="229"/>
      <c r="S1513" s="229"/>
      <c r="T1513" s="230"/>
      <c r="AT1513" s="231" t="s">
        <v>156</v>
      </c>
      <c r="AU1513" s="231" t="s">
        <v>89</v>
      </c>
      <c r="AV1513" s="15" t="s">
        <v>154</v>
      </c>
      <c r="AW1513" s="15" t="s">
        <v>35</v>
      </c>
      <c r="AX1513" s="15" t="s">
        <v>87</v>
      </c>
      <c r="AY1513" s="231" t="s">
        <v>147</v>
      </c>
    </row>
    <row r="1514" spans="1:65" s="2" customFormat="1" ht="21.75" customHeight="1">
      <c r="A1514" s="34"/>
      <c r="B1514" s="35"/>
      <c r="C1514" s="243" t="s">
        <v>1040</v>
      </c>
      <c r="D1514" s="243" t="s">
        <v>324</v>
      </c>
      <c r="E1514" s="244" t="s">
        <v>1041</v>
      </c>
      <c r="F1514" s="245" t="s">
        <v>1042</v>
      </c>
      <c r="G1514" s="246" t="s">
        <v>152</v>
      </c>
      <c r="H1514" s="247">
        <v>7</v>
      </c>
      <c r="I1514" s="248"/>
      <c r="J1514" s="249">
        <f>ROUND(I1514*H1514,2)</f>
        <v>0</v>
      </c>
      <c r="K1514" s="245" t="s">
        <v>153</v>
      </c>
      <c r="L1514" s="250"/>
      <c r="M1514" s="251" t="s">
        <v>1</v>
      </c>
      <c r="N1514" s="252" t="s">
        <v>44</v>
      </c>
      <c r="O1514" s="71"/>
      <c r="P1514" s="195">
        <f>O1514*H1514</f>
        <v>0</v>
      </c>
      <c r="Q1514" s="195">
        <v>4.0280000000000003E-2</v>
      </c>
      <c r="R1514" s="195">
        <f>Q1514*H1514</f>
        <v>0.28196000000000004</v>
      </c>
      <c r="S1514" s="195">
        <v>0</v>
      </c>
      <c r="T1514" s="196">
        <f>S1514*H1514</f>
        <v>0</v>
      </c>
      <c r="U1514" s="34"/>
      <c r="V1514" s="34"/>
      <c r="W1514" s="34"/>
      <c r="X1514" s="34"/>
      <c r="Y1514" s="34"/>
      <c r="Z1514" s="34"/>
      <c r="AA1514" s="34"/>
      <c r="AB1514" s="34"/>
      <c r="AC1514" s="34"/>
      <c r="AD1514" s="34"/>
      <c r="AE1514" s="34"/>
      <c r="AR1514" s="197" t="s">
        <v>450</v>
      </c>
      <c r="AT1514" s="197" t="s">
        <v>324</v>
      </c>
      <c r="AU1514" s="197" t="s">
        <v>89</v>
      </c>
      <c r="AY1514" s="18" t="s">
        <v>147</v>
      </c>
      <c r="BE1514" s="198">
        <f>IF(N1514="základní",J1514,0)</f>
        <v>0</v>
      </c>
      <c r="BF1514" s="198">
        <f>IF(N1514="snížená",J1514,0)</f>
        <v>0</v>
      </c>
      <c r="BG1514" s="198">
        <f>IF(N1514="zákl. přenesená",J1514,0)</f>
        <v>0</v>
      </c>
      <c r="BH1514" s="198">
        <f>IF(N1514="sníž. přenesená",J1514,0)</f>
        <v>0</v>
      </c>
      <c r="BI1514" s="198">
        <f>IF(N1514="nulová",J1514,0)</f>
        <v>0</v>
      </c>
      <c r="BJ1514" s="18" t="s">
        <v>87</v>
      </c>
      <c r="BK1514" s="198">
        <f>ROUND(I1514*H1514,2)</f>
        <v>0</v>
      </c>
      <c r="BL1514" s="18" t="s">
        <v>329</v>
      </c>
      <c r="BM1514" s="197" t="s">
        <v>1043</v>
      </c>
    </row>
    <row r="1515" spans="1:65" s="2" customFormat="1" ht="24.2" customHeight="1">
      <c r="A1515" s="34"/>
      <c r="B1515" s="35"/>
      <c r="C1515" s="186" t="s">
        <v>1044</v>
      </c>
      <c r="D1515" s="186" t="s">
        <v>149</v>
      </c>
      <c r="E1515" s="187" t="s">
        <v>1045</v>
      </c>
      <c r="F1515" s="188" t="s">
        <v>1046</v>
      </c>
      <c r="G1515" s="189" t="s">
        <v>602</v>
      </c>
      <c r="H1515" s="190">
        <v>2</v>
      </c>
      <c r="I1515" s="191"/>
      <c r="J1515" s="192">
        <f>ROUND(I1515*H1515,2)</f>
        <v>0</v>
      </c>
      <c r="K1515" s="188" t="s">
        <v>153</v>
      </c>
      <c r="L1515" s="39"/>
      <c r="M1515" s="193" t="s">
        <v>1</v>
      </c>
      <c r="N1515" s="194" t="s">
        <v>44</v>
      </c>
      <c r="O1515" s="71"/>
      <c r="P1515" s="195">
        <f>O1515*H1515</f>
        <v>0</v>
      </c>
      <c r="Q1515" s="195">
        <v>8.7384080000000002E-4</v>
      </c>
      <c r="R1515" s="195">
        <f>Q1515*H1515</f>
        <v>1.7476816E-3</v>
      </c>
      <c r="S1515" s="195">
        <v>0</v>
      </c>
      <c r="T1515" s="196">
        <f>S1515*H1515</f>
        <v>0</v>
      </c>
      <c r="U1515" s="34"/>
      <c r="V1515" s="34"/>
      <c r="W1515" s="34"/>
      <c r="X1515" s="34"/>
      <c r="Y1515" s="34"/>
      <c r="Z1515" s="34"/>
      <c r="AA1515" s="34"/>
      <c r="AB1515" s="34"/>
      <c r="AC1515" s="34"/>
      <c r="AD1515" s="34"/>
      <c r="AE1515" s="34"/>
      <c r="AR1515" s="197" t="s">
        <v>329</v>
      </c>
      <c r="AT1515" s="197" t="s">
        <v>149</v>
      </c>
      <c r="AU1515" s="197" t="s">
        <v>89</v>
      </c>
      <c r="AY1515" s="18" t="s">
        <v>147</v>
      </c>
      <c r="BE1515" s="198">
        <f>IF(N1515="základní",J1515,0)</f>
        <v>0</v>
      </c>
      <c r="BF1515" s="198">
        <f>IF(N1515="snížená",J1515,0)</f>
        <v>0</v>
      </c>
      <c r="BG1515" s="198">
        <f>IF(N1515="zákl. přenesená",J1515,0)</f>
        <v>0</v>
      </c>
      <c r="BH1515" s="198">
        <f>IF(N1515="sníž. přenesená",J1515,0)</f>
        <v>0</v>
      </c>
      <c r="BI1515" s="198">
        <f>IF(N1515="nulová",J1515,0)</f>
        <v>0</v>
      </c>
      <c r="BJ1515" s="18" t="s">
        <v>87</v>
      </c>
      <c r="BK1515" s="198">
        <f>ROUND(I1515*H1515,2)</f>
        <v>0</v>
      </c>
      <c r="BL1515" s="18" t="s">
        <v>329</v>
      </c>
      <c r="BM1515" s="197" t="s">
        <v>1047</v>
      </c>
    </row>
    <row r="1516" spans="1:65" s="14" customFormat="1">
      <c r="B1516" s="210"/>
      <c r="C1516" s="211"/>
      <c r="D1516" s="201" t="s">
        <v>156</v>
      </c>
      <c r="E1516" s="212" t="s">
        <v>1</v>
      </c>
      <c r="F1516" s="213" t="s">
        <v>1048</v>
      </c>
      <c r="G1516" s="211"/>
      <c r="H1516" s="214">
        <v>1</v>
      </c>
      <c r="I1516" s="215"/>
      <c r="J1516" s="211"/>
      <c r="K1516" s="211"/>
      <c r="L1516" s="216"/>
      <c r="M1516" s="217"/>
      <c r="N1516" s="218"/>
      <c r="O1516" s="218"/>
      <c r="P1516" s="218"/>
      <c r="Q1516" s="218"/>
      <c r="R1516" s="218"/>
      <c r="S1516" s="218"/>
      <c r="T1516" s="219"/>
      <c r="AT1516" s="220" t="s">
        <v>156</v>
      </c>
      <c r="AU1516" s="220" t="s">
        <v>89</v>
      </c>
      <c r="AV1516" s="14" t="s">
        <v>89</v>
      </c>
      <c r="AW1516" s="14" t="s">
        <v>35</v>
      </c>
      <c r="AX1516" s="14" t="s">
        <v>79</v>
      </c>
      <c r="AY1516" s="220" t="s">
        <v>147</v>
      </c>
    </row>
    <row r="1517" spans="1:65" s="14" customFormat="1">
      <c r="B1517" s="210"/>
      <c r="C1517" s="211"/>
      <c r="D1517" s="201" t="s">
        <v>156</v>
      </c>
      <c r="E1517" s="212" t="s">
        <v>1</v>
      </c>
      <c r="F1517" s="213" t="s">
        <v>1049</v>
      </c>
      <c r="G1517" s="211"/>
      <c r="H1517" s="214">
        <v>1</v>
      </c>
      <c r="I1517" s="215"/>
      <c r="J1517" s="211"/>
      <c r="K1517" s="211"/>
      <c r="L1517" s="216"/>
      <c r="M1517" s="217"/>
      <c r="N1517" s="218"/>
      <c r="O1517" s="218"/>
      <c r="P1517" s="218"/>
      <c r="Q1517" s="218"/>
      <c r="R1517" s="218"/>
      <c r="S1517" s="218"/>
      <c r="T1517" s="219"/>
      <c r="AT1517" s="220" t="s">
        <v>156</v>
      </c>
      <c r="AU1517" s="220" t="s">
        <v>89</v>
      </c>
      <c r="AV1517" s="14" t="s">
        <v>89</v>
      </c>
      <c r="AW1517" s="14" t="s">
        <v>35</v>
      </c>
      <c r="AX1517" s="14" t="s">
        <v>79</v>
      </c>
      <c r="AY1517" s="220" t="s">
        <v>147</v>
      </c>
    </row>
    <row r="1518" spans="1:65" s="15" customFormat="1">
      <c r="B1518" s="221"/>
      <c r="C1518" s="222"/>
      <c r="D1518" s="201" t="s">
        <v>156</v>
      </c>
      <c r="E1518" s="223" t="s">
        <v>1</v>
      </c>
      <c r="F1518" s="224" t="s">
        <v>166</v>
      </c>
      <c r="G1518" s="222"/>
      <c r="H1518" s="225">
        <v>2</v>
      </c>
      <c r="I1518" s="226"/>
      <c r="J1518" s="222"/>
      <c r="K1518" s="222"/>
      <c r="L1518" s="227"/>
      <c r="M1518" s="228"/>
      <c r="N1518" s="229"/>
      <c r="O1518" s="229"/>
      <c r="P1518" s="229"/>
      <c r="Q1518" s="229"/>
      <c r="R1518" s="229"/>
      <c r="S1518" s="229"/>
      <c r="T1518" s="230"/>
      <c r="AT1518" s="231" t="s">
        <v>156</v>
      </c>
      <c r="AU1518" s="231" t="s">
        <v>89</v>
      </c>
      <c r="AV1518" s="15" t="s">
        <v>154</v>
      </c>
      <c r="AW1518" s="15" t="s">
        <v>35</v>
      </c>
      <c r="AX1518" s="15" t="s">
        <v>87</v>
      </c>
      <c r="AY1518" s="231" t="s">
        <v>147</v>
      </c>
    </row>
    <row r="1519" spans="1:65" s="2" customFormat="1" ht="24.2" customHeight="1">
      <c r="A1519" s="34"/>
      <c r="B1519" s="35"/>
      <c r="C1519" s="243" t="s">
        <v>1050</v>
      </c>
      <c r="D1519" s="243" t="s">
        <v>324</v>
      </c>
      <c r="E1519" s="244" t="s">
        <v>1051</v>
      </c>
      <c r="F1519" s="245" t="s">
        <v>1052</v>
      </c>
      <c r="G1519" s="246" t="s">
        <v>152</v>
      </c>
      <c r="H1519" s="247">
        <v>3.1579999999999999</v>
      </c>
      <c r="I1519" s="248"/>
      <c r="J1519" s="249">
        <f>ROUND(I1519*H1519,2)</f>
        <v>0</v>
      </c>
      <c r="K1519" s="245" t="s">
        <v>153</v>
      </c>
      <c r="L1519" s="250"/>
      <c r="M1519" s="251" t="s">
        <v>1</v>
      </c>
      <c r="N1519" s="252" t="s">
        <v>44</v>
      </c>
      <c r="O1519" s="71"/>
      <c r="P1519" s="195">
        <f>O1519*H1519</f>
        <v>0</v>
      </c>
      <c r="Q1519" s="195">
        <v>2.5440000000000001E-2</v>
      </c>
      <c r="R1519" s="195">
        <f>Q1519*H1519</f>
        <v>8.0339519999999998E-2</v>
      </c>
      <c r="S1519" s="195">
        <v>0</v>
      </c>
      <c r="T1519" s="196">
        <f>S1519*H1519</f>
        <v>0</v>
      </c>
      <c r="U1519" s="34"/>
      <c r="V1519" s="34"/>
      <c r="W1519" s="34"/>
      <c r="X1519" s="34"/>
      <c r="Y1519" s="34"/>
      <c r="Z1519" s="34"/>
      <c r="AA1519" s="34"/>
      <c r="AB1519" s="34"/>
      <c r="AC1519" s="34"/>
      <c r="AD1519" s="34"/>
      <c r="AE1519" s="34"/>
      <c r="AR1519" s="197" t="s">
        <v>450</v>
      </c>
      <c r="AT1519" s="197" t="s">
        <v>324</v>
      </c>
      <c r="AU1519" s="197" t="s">
        <v>89</v>
      </c>
      <c r="AY1519" s="18" t="s">
        <v>147</v>
      </c>
      <c r="BE1519" s="198">
        <f>IF(N1519="základní",J1519,0)</f>
        <v>0</v>
      </c>
      <c r="BF1519" s="198">
        <f>IF(N1519="snížená",J1519,0)</f>
        <v>0</v>
      </c>
      <c r="BG1519" s="198">
        <f>IF(N1519="zákl. přenesená",J1519,0)</f>
        <v>0</v>
      </c>
      <c r="BH1519" s="198">
        <f>IF(N1519="sníž. přenesená",J1519,0)</f>
        <v>0</v>
      </c>
      <c r="BI1519" s="198">
        <f>IF(N1519="nulová",J1519,0)</f>
        <v>0</v>
      </c>
      <c r="BJ1519" s="18" t="s">
        <v>87</v>
      </c>
      <c r="BK1519" s="198">
        <f>ROUND(I1519*H1519,2)</f>
        <v>0</v>
      </c>
      <c r="BL1519" s="18" t="s">
        <v>329</v>
      </c>
      <c r="BM1519" s="197" t="s">
        <v>1053</v>
      </c>
    </row>
    <row r="1520" spans="1:65" s="2" customFormat="1" ht="19.5">
      <c r="A1520" s="34"/>
      <c r="B1520" s="35"/>
      <c r="C1520" s="36"/>
      <c r="D1520" s="201" t="s">
        <v>739</v>
      </c>
      <c r="E1520" s="36"/>
      <c r="F1520" s="253" t="s">
        <v>1054</v>
      </c>
      <c r="G1520" s="36"/>
      <c r="H1520" s="36"/>
      <c r="I1520" s="254"/>
      <c r="J1520" s="36"/>
      <c r="K1520" s="36"/>
      <c r="L1520" s="39"/>
      <c r="M1520" s="255"/>
      <c r="N1520" s="256"/>
      <c r="O1520" s="71"/>
      <c r="P1520" s="71"/>
      <c r="Q1520" s="71"/>
      <c r="R1520" s="71"/>
      <c r="S1520" s="71"/>
      <c r="T1520" s="72"/>
      <c r="U1520" s="34"/>
      <c r="V1520" s="34"/>
      <c r="W1520" s="34"/>
      <c r="X1520" s="34"/>
      <c r="Y1520" s="34"/>
      <c r="Z1520" s="34"/>
      <c r="AA1520" s="34"/>
      <c r="AB1520" s="34"/>
      <c r="AC1520" s="34"/>
      <c r="AD1520" s="34"/>
      <c r="AE1520" s="34"/>
      <c r="AT1520" s="18" t="s">
        <v>739</v>
      </c>
      <c r="AU1520" s="18" t="s">
        <v>89</v>
      </c>
    </row>
    <row r="1521" spans="1:65" s="14" customFormat="1">
      <c r="B1521" s="210"/>
      <c r="C1521" s="211"/>
      <c r="D1521" s="201" t="s">
        <v>156</v>
      </c>
      <c r="E1521" s="212" t="s">
        <v>1</v>
      </c>
      <c r="F1521" s="213" t="s">
        <v>652</v>
      </c>
      <c r="G1521" s="211"/>
      <c r="H1521" s="214">
        <v>1.6879999999999999</v>
      </c>
      <c r="I1521" s="215"/>
      <c r="J1521" s="211"/>
      <c r="K1521" s="211"/>
      <c r="L1521" s="216"/>
      <c r="M1521" s="217"/>
      <c r="N1521" s="218"/>
      <c r="O1521" s="218"/>
      <c r="P1521" s="218"/>
      <c r="Q1521" s="218"/>
      <c r="R1521" s="218"/>
      <c r="S1521" s="218"/>
      <c r="T1521" s="219"/>
      <c r="AT1521" s="220" t="s">
        <v>156</v>
      </c>
      <c r="AU1521" s="220" t="s">
        <v>89</v>
      </c>
      <c r="AV1521" s="14" t="s">
        <v>89</v>
      </c>
      <c r="AW1521" s="14" t="s">
        <v>35</v>
      </c>
      <c r="AX1521" s="14" t="s">
        <v>79</v>
      </c>
      <c r="AY1521" s="220" t="s">
        <v>147</v>
      </c>
    </row>
    <row r="1522" spans="1:65" s="14" customFormat="1">
      <c r="B1522" s="210"/>
      <c r="C1522" s="211"/>
      <c r="D1522" s="201" t="s">
        <v>156</v>
      </c>
      <c r="E1522" s="212" t="s">
        <v>1</v>
      </c>
      <c r="F1522" s="213" t="s">
        <v>653</v>
      </c>
      <c r="G1522" s="211"/>
      <c r="H1522" s="214">
        <v>1.47</v>
      </c>
      <c r="I1522" s="215"/>
      <c r="J1522" s="211"/>
      <c r="K1522" s="211"/>
      <c r="L1522" s="216"/>
      <c r="M1522" s="217"/>
      <c r="N1522" s="218"/>
      <c r="O1522" s="218"/>
      <c r="P1522" s="218"/>
      <c r="Q1522" s="218"/>
      <c r="R1522" s="218"/>
      <c r="S1522" s="218"/>
      <c r="T1522" s="219"/>
      <c r="AT1522" s="220" t="s">
        <v>156</v>
      </c>
      <c r="AU1522" s="220" t="s">
        <v>89</v>
      </c>
      <c r="AV1522" s="14" t="s">
        <v>89</v>
      </c>
      <c r="AW1522" s="14" t="s">
        <v>35</v>
      </c>
      <c r="AX1522" s="14" t="s">
        <v>79</v>
      </c>
      <c r="AY1522" s="220" t="s">
        <v>147</v>
      </c>
    </row>
    <row r="1523" spans="1:65" s="15" customFormat="1">
      <c r="B1523" s="221"/>
      <c r="C1523" s="222"/>
      <c r="D1523" s="201" t="s">
        <v>156</v>
      </c>
      <c r="E1523" s="223" t="s">
        <v>1</v>
      </c>
      <c r="F1523" s="224" t="s">
        <v>166</v>
      </c>
      <c r="G1523" s="222"/>
      <c r="H1523" s="225">
        <v>3.1579999999999999</v>
      </c>
      <c r="I1523" s="226"/>
      <c r="J1523" s="222"/>
      <c r="K1523" s="222"/>
      <c r="L1523" s="227"/>
      <c r="M1523" s="228"/>
      <c r="N1523" s="229"/>
      <c r="O1523" s="229"/>
      <c r="P1523" s="229"/>
      <c r="Q1523" s="229"/>
      <c r="R1523" s="229"/>
      <c r="S1523" s="229"/>
      <c r="T1523" s="230"/>
      <c r="AT1523" s="231" t="s">
        <v>156</v>
      </c>
      <c r="AU1523" s="231" t="s">
        <v>89</v>
      </c>
      <c r="AV1523" s="15" t="s">
        <v>154</v>
      </c>
      <c r="AW1523" s="15" t="s">
        <v>35</v>
      </c>
      <c r="AX1523" s="15" t="s">
        <v>87</v>
      </c>
      <c r="AY1523" s="231" t="s">
        <v>147</v>
      </c>
    </row>
    <row r="1524" spans="1:65" s="2" customFormat="1" ht="33" customHeight="1">
      <c r="A1524" s="34"/>
      <c r="B1524" s="35"/>
      <c r="C1524" s="186" t="s">
        <v>1055</v>
      </c>
      <c r="D1524" s="186" t="s">
        <v>149</v>
      </c>
      <c r="E1524" s="187" t="s">
        <v>1056</v>
      </c>
      <c r="F1524" s="188" t="s">
        <v>1057</v>
      </c>
      <c r="G1524" s="189" t="s">
        <v>381</v>
      </c>
      <c r="H1524" s="190">
        <v>6.95</v>
      </c>
      <c r="I1524" s="191"/>
      <c r="J1524" s="192">
        <f>ROUND(I1524*H1524,2)</f>
        <v>0</v>
      </c>
      <c r="K1524" s="188" t="s">
        <v>153</v>
      </c>
      <c r="L1524" s="39"/>
      <c r="M1524" s="193" t="s">
        <v>1</v>
      </c>
      <c r="N1524" s="194" t="s">
        <v>44</v>
      </c>
      <c r="O1524" s="71"/>
      <c r="P1524" s="195">
        <f>O1524*H1524</f>
        <v>0</v>
      </c>
      <c r="Q1524" s="195">
        <v>0</v>
      </c>
      <c r="R1524" s="195">
        <f>Q1524*H1524</f>
        <v>0</v>
      </c>
      <c r="S1524" s="195">
        <v>0</v>
      </c>
      <c r="T1524" s="196">
        <f>S1524*H1524</f>
        <v>0</v>
      </c>
      <c r="U1524" s="34"/>
      <c r="V1524" s="34"/>
      <c r="W1524" s="34"/>
      <c r="X1524" s="34"/>
      <c r="Y1524" s="34"/>
      <c r="Z1524" s="34"/>
      <c r="AA1524" s="34"/>
      <c r="AB1524" s="34"/>
      <c r="AC1524" s="34"/>
      <c r="AD1524" s="34"/>
      <c r="AE1524" s="34"/>
      <c r="AR1524" s="197" t="s">
        <v>329</v>
      </c>
      <c r="AT1524" s="197" t="s">
        <v>149</v>
      </c>
      <c r="AU1524" s="197" t="s">
        <v>89</v>
      </c>
      <c r="AY1524" s="18" t="s">
        <v>147</v>
      </c>
      <c r="BE1524" s="198">
        <f>IF(N1524="základní",J1524,0)</f>
        <v>0</v>
      </c>
      <c r="BF1524" s="198">
        <f>IF(N1524="snížená",J1524,0)</f>
        <v>0</v>
      </c>
      <c r="BG1524" s="198">
        <f>IF(N1524="zákl. přenesená",J1524,0)</f>
        <v>0</v>
      </c>
      <c r="BH1524" s="198">
        <f>IF(N1524="sníž. přenesená",J1524,0)</f>
        <v>0</v>
      </c>
      <c r="BI1524" s="198">
        <f>IF(N1524="nulová",J1524,0)</f>
        <v>0</v>
      </c>
      <c r="BJ1524" s="18" t="s">
        <v>87</v>
      </c>
      <c r="BK1524" s="198">
        <f>ROUND(I1524*H1524,2)</f>
        <v>0</v>
      </c>
      <c r="BL1524" s="18" t="s">
        <v>329</v>
      </c>
      <c r="BM1524" s="197" t="s">
        <v>1058</v>
      </c>
    </row>
    <row r="1525" spans="1:65" s="14" customFormat="1">
      <c r="B1525" s="210"/>
      <c r="C1525" s="211"/>
      <c r="D1525" s="201" t="s">
        <v>156</v>
      </c>
      <c r="E1525" s="212" t="s">
        <v>1</v>
      </c>
      <c r="F1525" s="213" t="s">
        <v>1059</v>
      </c>
      <c r="G1525" s="211"/>
      <c r="H1525" s="214">
        <v>3</v>
      </c>
      <c r="I1525" s="215"/>
      <c r="J1525" s="211"/>
      <c r="K1525" s="211"/>
      <c r="L1525" s="216"/>
      <c r="M1525" s="217"/>
      <c r="N1525" s="218"/>
      <c r="O1525" s="218"/>
      <c r="P1525" s="218"/>
      <c r="Q1525" s="218"/>
      <c r="R1525" s="218"/>
      <c r="S1525" s="218"/>
      <c r="T1525" s="219"/>
      <c r="AT1525" s="220" t="s">
        <v>156</v>
      </c>
      <c r="AU1525" s="220" t="s">
        <v>89</v>
      </c>
      <c r="AV1525" s="14" t="s">
        <v>89</v>
      </c>
      <c r="AW1525" s="14" t="s">
        <v>35</v>
      </c>
      <c r="AX1525" s="14" t="s">
        <v>79</v>
      </c>
      <c r="AY1525" s="220" t="s">
        <v>147</v>
      </c>
    </row>
    <row r="1526" spans="1:65" s="14" customFormat="1">
      <c r="B1526" s="210"/>
      <c r="C1526" s="211"/>
      <c r="D1526" s="201" t="s">
        <v>156</v>
      </c>
      <c r="E1526" s="212" t="s">
        <v>1</v>
      </c>
      <c r="F1526" s="213" t="s">
        <v>1060</v>
      </c>
      <c r="G1526" s="211"/>
      <c r="H1526" s="214">
        <v>1.1499999999999999</v>
      </c>
      <c r="I1526" s="215"/>
      <c r="J1526" s="211"/>
      <c r="K1526" s="211"/>
      <c r="L1526" s="216"/>
      <c r="M1526" s="217"/>
      <c r="N1526" s="218"/>
      <c r="O1526" s="218"/>
      <c r="P1526" s="218"/>
      <c r="Q1526" s="218"/>
      <c r="R1526" s="218"/>
      <c r="S1526" s="218"/>
      <c r="T1526" s="219"/>
      <c r="AT1526" s="220" t="s">
        <v>156</v>
      </c>
      <c r="AU1526" s="220" t="s">
        <v>89</v>
      </c>
      <c r="AV1526" s="14" t="s">
        <v>89</v>
      </c>
      <c r="AW1526" s="14" t="s">
        <v>35</v>
      </c>
      <c r="AX1526" s="14" t="s">
        <v>79</v>
      </c>
      <c r="AY1526" s="220" t="s">
        <v>147</v>
      </c>
    </row>
    <row r="1527" spans="1:65" s="14" customFormat="1">
      <c r="B1527" s="210"/>
      <c r="C1527" s="211"/>
      <c r="D1527" s="201" t="s">
        <v>156</v>
      </c>
      <c r="E1527" s="212" t="s">
        <v>1</v>
      </c>
      <c r="F1527" s="213" t="s">
        <v>1061</v>
      </c>
      <c r="G1527" s="211"/>
      <c r="H1527" s="214">
        <v>2.2000000000000002</v>
      </c>
      <c r="I1527" s="215"/>
      <c r="J1527" s="211"/>
      <c r="K1527" s="211"/>
      <c r="L1527" s="216"/>
      <c r="M1527" s="217"/>
      <c r="N1527" s="218"/>
      <c r="O1527" s="218"/>
      <c r="P1527" s="218"/>
      <c r="Q1527" s="218"/>
      <c r="R1527" s="218"/>
      <c r="S1527" s="218"/>
      <c r="T1527" s="219"/>
      <c r="AT1527" s="220" t="s">
        <v>156</v>
      </c>
      <c r="AU1527" s="220" t="s">
        <v>89</v>
      </c>
      <c r="AV1527" s="14" t="s">
        <v>89</v>
      </c>
      <c r="AW1527" s="14" t="s">
        <v>35</v>
      </c>
      <c r="AX1527" s="14" t="s">
        <v>79</v>
      </c>
      <c r="AY1527" s="220" t="s">
        <v>147</v>
      </c>
    </row>
    <row r="1528" spans="1:65" s="14" customFormat="1">
      <c r="B1528" s="210"/>
      <c r="C1528" s="211"/>
      <c r="D1528" s="201" t="s">
        <v>156</v>
      </c>
      <c r="E1528" s="212" t="s">
        <v>1</v>
      </c>
      <c r="F1528" s="213" t="s">
        <v>1062</v>
      </c>
      <c r="G1528" s="211"/>
      <c r="H1528" s="214">
        <v>0.6</v>
      </c>
      <c r="I1528" s="215"/>
      <c r="J1528" s="211"/>
      <c r="K1528" s="211"/>
      <c r="L1528" s="216"/>
      <c r="M1528" s="217"/>
      <c r="N1528" s="218"/>
      <c r="O1528" s="218"/>
      <c r="P1528" s="218"/>
      <c r="Q1528" s="218"/>
      <c r="R1528" s="218"/>
      <c r="S1528" s="218"/>
      <c r="T1528" s="219"/>
      <c r="AT1528" s="220" t="s">
        <v>156</v>
      </c>
      <c r="AU1528" s="220" t="s">
        <v>89</v>
      </c>
      <c r="AV1528" s="14" t="s">
        <v>89</v>
      </c>
      <c r="AW1528" s="14" t="s">
        <v>35</v>
      </c>
      <c r="AX1528" s="14" t="s">
        <v>79</v>
      </c>
      <c r="AY1528" s="220" t="s">
        <v>147</v>
      </c>
    </row>
    <row r="1529" spans="1:65" s="15" customFormat="1">
      <c r="B1529" s="221"/>
      <c r="C1529" s="222"/>
      <c r="D1529" s="201" t="s">
        <v>156</v>
      </c>
      <c r="E1529" s="223" t="s">
        <v>1</v>
      </c>
      <c r="F1529" s="224" t="s">
        <v>166</v>
      </c>
      <c r="G1529" s="222"/>
      <c r="H1529" s="225">
        <v>6.95</v>
      </c>
      <c r="I1529" s="226"/>
      <c r="J1529" s="222"/>
      <c r="K1529" s="222"/>
      <c r="L1529" s="227"/>
      <c r="M1529" s="228"/>
      <c r="N1529" s="229"/>
      <c r="O1529" s="229"/>
      <c r="P1529" s="229"/>
      <c r="Q1529" s="229"/>
      <c r="R1529" s="229"/>
      <c r="S1529" s="229"/>
      <c r="T1529" s="230"/>
      <c r="AT1529" s="231" t="s">
        <v>156</v>
      </c>
      <c r="AU1529" s="231" t="s">
        <v>89</v>
      </c>
      <c r="AV1529" s="15" t="s">
        <v>154</v>
      </c>
      <c r="AW1529" s="15" t="s">
        <v>35</v>
      </c>
      <c r="AX1529" s="15" t="s">
        <v>87</v>
      </c>
      <c r="AY1529" s="231" t="s">
        <v>147</v>
      </c>
    </row>
    <row r="1530" spans="1:65" s="2" customFormat="1" ht="16.5" customHeight="1">
      <c r="A1530" s="34"/>
      <c r="B1530" s="35"/>
      <c r="C1530" s="243" t="s">
        <v>1063</v>
      </c>
      <c r="D1530" s="243" t="s">
        <v>324</v>
      </c>
      <c r="E1530" s="244" t="s">
        <v>1064</v>
      </c>
      <c r="F1530" s="245" t="s">
        <v>1065</v>
      </c>
      <c r="G1530" s="246" t="s">
        <v>381</v>
      </c>
      <c r="H1530" s="247">
        <v>7.6449999999999996</v>
      </c>
      <c r="I1530" s="248"/>
      <c r="J1530" s="249">
        <f>ROUND(I1530*H1530,2)</f>
        <v>0</v>
      </c>
      <c r="K1530" s="245" t="s">
        <v>153</v>
      </c>
      <c r="L1530" s="250"/>
      <c r="M1530" s="251" t="s">
        <v>1</v>
      </c>
      <c r="N1530" s="252" t="s">
        <v>44</v>
      </c>
      <c r="O1530" s="71"/>
      <c r="P1530" s="195">
        <f>O1530*H1530</f>
        <v>0</v>
      </c>
      <c r="Q1530" s="195">
        <v>1.8E-3</v>
      </c>
      <c r="R1530" s="195">
        <f>Q1530*H1530</f>
        <v>1.3760999999999999E-2</v>
      </c>
      <c r="S1530" s="195">
        <v>0</v>
      </c>
      <c r="T1530" s="196">
        <f>S1530*H1530</f>
        <v>0</v>
      </c>
      <c r="U1530" s="34"/>
      <c r="V1530" s="34"/>
      <c r="W1530" s="34"/>
      <c r="X1530" s="34"/>
      <c r="Y1530" s="34"/>
      <c r="Z1530" s="34"/>
      <c r="AA1530" s="34"/>
      <c r="AB1530" s="34"/>
      <c r="AC1530" s="34"/>
      <c r="AD1530" s="34"/>
      <c r="AE1530" s="34"/>
      <c r="AR1530" s="197" t="s">
        <v>450</v>
      </c>
      <c r="AT1530" s="197" t="s">
        <v>324</v>
      </c>
      <c r="AU1530" s="197" t="s">
        <v>89</v>
      </c>
      <c r="AY1530" s="18" t="s">
        <v>147</v>
      </c>
      <c r="BE1530" s="198">
        <f>IF(N1530="základní",J1530,0)</f>
        <v>0</v>
      </c>
      <c r="BF1530" s="198">
        <f>IF(N1530="snížená",J1530,0)</f>
        <v>0</v>
      </c>
      <c r="BG1530" s="198">
        <f>IF(N1530="zákl. přenesená",J1530,0)</f>
        <v>0</v>
      </c>
      <c r="BH1530" s="198">
        <f>IF(N1530="sníž. přenesená",J1530,0)</f>
        <v>0</v>
      </c>
      <c r="BI1530" s="198">
        <f>IF(N1530="nulová",J1530,0)</f>
        <v>0</v>
      </c>
      <c r="BJ1530" s="18" t="s">
        <v>87</v>
      </c>
      <c r="BK1530" s="198">
        <f>ROUND(I1530*H1530,2)</f>
        <v>0</v>
      </c>
      <c r="BL1530" s="18" t="s">
        <v>329</v>
      </c>
      <c r="BM1530" s="197" t="s">
        <v>1066</v>
      </c>
    </row>
    <row r="1531" spans="1:65" s="14" customFormat="1">
      <c r="B1531" s="210"/>
      <c r="C1531" s="211"/>
      <c r="D1531" s="201" t="s">
        <v>156</v>
      </c>
      <c r="E1531" s="211"/>
      <c r="F1531" s="213" t="s">
        <v>1067</v>
      </c>
      <c r="G1531" s="211"/>
      <c r="H1531" s="214">
        <v>7.6449999999999996</v>
      </c>
      <c r="I1531" s="215"/>
      <c r="J1531" s="211"/>
      <c r="K1531" s="211"/>
      <c r="L1531" s="216"/>
      <c r="M1531" s="217"/>
      <c r="N1531" s="218"/>
      <c r="O1531" s="218"/>
      <c r="P1531" s="218"/>
      <c r="Q1531" s="218"/>
      <c r="R1531" s="218"/>
      <c r="S1531" s="218"/>
      <c r="T1531" s="219"/>
      <c r="AT1531" s="220" t="s">
        <v>156</v>
      </c>
      <c r="AU1531" s="220" t="s">
        <v>89</v>
      </c>
      <c r="AV1531" s="14" t="s">
        <v>89</v>
      </c>
      <c r="AW1531" s="14" t="s">
        <v>4</v>
      </c>
      <c r="AX1531" s="14" t="s">
        <v>87</v>
      </c>
      <c r="AY1531" s="220" t="s">
        <v>147</v>
      </c>
    </row>
    <row r="1532" spans="1:65" s="2" customFormat="1" ht="16.5" customHeight="1">
      <c r="A1532" s="34"/>
      <c r="B1532" s="35"/>
      <c r="C1532" s="243" t="s">
        <v>1068</v>
      </c>
      <c r="D1532" s="243" t="s">
        <v>324</v>
      </c>
      <c r="E1532" s="244" t="s">
        <v>1069</v>
      </c>
      <c r="F1532" s="245" t="s">
        <v>1070</v>
      </c>
      <c r="G1532" s="246" t="s">
        <v>1071</v>
      </c>
      <c r="H1532" s="247">
        <v>9</v>
      </c>
      <c r="I1532" s="248"/>
      <c r="J1532" s="249">
        <f>ROUND(I1532*H1532,2)</f>
        <v>0</v>
      </c>
      <c r="K1532" s="245" t="s">
        <v>153</v>
      </c>
      <c r="L1532" s="250"/>
      <c r="M1532" s="251" t="s">
        <v>1</v>
      </c>
      <c r="N1532" s="252" t="s">
        <v>44</v>
      </c>
      <c r="O1532" s="71"/>
      <c r="P1532" s="195">
        <f>O1532*H1532</f>
        <v>0</v>
      </c>
      <c r="Q1532" s="195">
        <v>2.0000000000000001E-4</v>
      </c>
      <c r="R1532" s="195">
        <f>Q1532*H1532</f>
        <v>1.8000000000000002E-3</v>
      </c>
      <c r="S1532" s="195">
        <v>0</v>
      </c>
      <c r="T1532" s="196">
        <f>S1532*H1532</f>
        <v>0</v>
      </c>
      <c r="U1532" s="34"/>
      <c r="V1532" s="34"/>
      <c r="W1532" s="34"/>
      <c r="X1532" s="34"/>
      <c r="Y1532" s="34"/>
      <c r="Z1532" s="34"/>
      <c r="AA1532" s="34"/>
      <c r="AB1532" s="34"/>
      <c r="AC1532" s="34"/>
      <c r="AD1532" s="34"/>
      <c r="AE1532" s="34"/>
      <c r="AR1532" s="197" t="s">
        <v>450</v>
      </c>
      <c r="AT1532" s="197" t="s">
        <v>324</v>
      </c>
      <c r="AU1532" s="197" t="s">
        <v>89</v>
      </c>
      <c r="AY1532" s="18" t="s">
        <v>147</v>
      </c>
      <c r="BE1532" s="198">
        <f>IF(N1532="základní",J1532,0)</f>
        <v>0</v>
      </c>
      <c r="BF1532" s="198">
        <f>IF(N1532="snížená",J1532,0)</f>
        <v>0</v>
      </c>
      <c r="BG1532" s="198">
        <f>IF(N1532="zákl. přenesená",J1532,0)</f>
        <v>0</v>
      </c>
      <c r="BH1532" s="198">
        <f>IF(N1532="sníž. přenesená",J1532,0)</f>
        <v>0</v>
      </c>
      <c r="BI1532" s="198">
        <f>IF(N1532="nulová",J1532,0)</f>
        <v>0</v>
      </c>
      <c r="BJ1532" s="18" t="s">
        <v>87</v>
      </c>
      <c r="BK1532" s="198">
        <f>ROUND(I1532*H1532,2)</f>
        <v>0</v>
      </c>
      <c r="BL1532" s="18" t="s">
        <v>329</v>
      </c>
      <c r="BM1532" s="197" t="s">
        <v>1072</v>
      </c>
    </row>
    <row r="1533" spans="1:65" s="14" customFormat="1">
      <c r="B1533" s="210"/>
      <c r="C1533" s="211"/>
      <c r="D1533" s="201" t="s">
        <v>156</v>
      </c>
      <c r="E1533" s="212" t="s">
        <v>1</v>
      </c>
      <c r="F1533" s="213" t="s">
        <v>1073</v>
      </c>
      <c r="G1533" s="211"/>
      <c r="H1533" s="214">
        <v>9</v>
      </c>
      <c r="I1533" s="215"/>
      <c r="J1533" s="211"/>
      <c r="K1533" s="211"/>
      <c r="L1533" s="216"/>
      <c r="M1533" s="217"/>
      <c r="N1533" s="218"/>
      <c r="O1533" s="218"/>
      <c r="P1533" s="218"/>
      <c r="Q1533" s="218"/>
      <c r="R1533" s="218"/>
      <c r="S1533" s="218"/>
      <c r="T1533" s="219"/>
      <c r="AT1533" s="220" t="s">
        <v>156</v>
      </c>
      <c r="AU1533" s="220" t="s">
        <v>89</v>
      </c>
      <c r="AV1533" s="14" t="s">
        <v>89</v>
      </c>
      <c r="AW1533" s="14" t="s">
        <v>35</v>
      </c>
      <c r="AX1533" s="14" t="s">
        <v>79</v>
      </c>
      <c r="AY1533" s="220" t="s">
        <v>147</v>
      </c>
    </row>
    <row r="1534" spans="1:65" s="15" customFormat="1">
      <c r="B1534" s="221"/>
      <c r="C1534" s="222"/>
      <c r="D1534" s="201" t="s">
        <v>156</v>
      </c>
      <c r="E1534" s="223" t="s">
        <v>1</v>
      </c>
      <c r="F1534" s="224" t="s">
        <v>166</v>
      </c>
      <c r="G1534" s="222"/>
      <c r="H1534" s="225">
        <v>9</v>
      </c>
      <c r="I1534" s="226"/>
      <c r="J1534" s="222"/>
      <c r="K1534" s="222"/>
      <c r="L1534" s="227"/>
      <c r="M1534" s="228"/>
      <c r="N1534" s="229"/>
      <c r="O1534" s="229"/>
      <c r="P1534" s="229"/>
      <c r="Q1534" s="229"/>
      <c r="R1534" s="229"/>
      <c r="S1534" s="229"/>
      <c r="T1534" s="230"/>
      <c r="AT1534" s="231" t="s">
        <v>156</v>
      </c>
      <c r="AU1534" s="231" t="s">
        <v>89</v>
      </c>
      <c r="AV1534" s="15" t="s">
        <v>154</v>
      </c>
      <c r="AW1534" s="15" t="s">
        <v>35</v>
      </c>
      <c r="AX1534" s="15" t="s">
        <v>87</v>
      </c>
      <c r="AY1534" s="231" t="s">
        <v>147</v>
      </c>
    </row>
    <row r="1535" spans="1:65" s="2" customFormat="1" ht="49.15" customHeight="1">
      <c r="A1535" s="34"/>
      <c r="B1535" s="35"/>
      <c r="C1535" s="186" t="s">
        <v>1074</v>
      </c>
      <c r="D1535" s="186" t="s">
        <v>149</v>
      </c>
      <c r="E1535" s="187" t="s">
        <v>1075</v>
      </c>
      <c r="F1535" s="188" t="s">
        <v>1076</v>
      </c>
      <c r="G1535" s="189" t="s">
        <v>681</v>
      </c>
      <c r="H1535" s="190">
        <v>0.52900000000000003</v>
      </c>
      <c r="I1535" s="191"/>
      <c r="J1535" s="192">
        <f>ROUND(I1535*H1535,2)</f>
        <v>0</v>
      </c>
      <c r="K1535" s="188" t="s">
        <v>153</v>
      </c>
      <c r="L1535" s="39"/>
      <c r="M1535" s="193" t="s">
        <v>1</v>
      </c>
      <c r="N1535" s="194" t="s">
        <v>44</v>
      </c>
      <c r="O1535" s="71"/>
      <c r="P1535" s="195">
        <f>O1535*H1535</f>
        <v>0</v>
      </c>
      <c r="Q1535" s="195">
        <v>0</v>
      </c>
      <c r="R1535" s="195">
        <f>Q1535*H1535</f>
        <v>0</v>
      </c>
      <c r="S1535" s="195">
        <v>0</v>
      </c>
      <c r="T1535" s="196">
        <f>S1535*H1535</f>
        <v>0</v>
      </c>
      <c r="U1535" s="34"/>
      <c r="V1535" s="34"/>
      <c r="W1535" s="34"/>
      <c r="X1535" s="34"/>
      <c r="Y1535" s="34"/>
      <c r="Z1535" s="34"/>
      <c r="AA1535" s="34"/>
      <c r="AB1535" s="34"/>
      <c r="AC1535" s="34"/>
      <c r="AD1535" s="34"/>
      <c r="AE1535" s="34"/>
      <c r="AR1535" s="197" t="s">
        <v>329</v>
      </c>
      <c r="AT1535" s="197" t="s">
        <v>149</v>
      </c>
      <c r="AU1535" s="197" t="s">
        <v>89</v>
      </c>
      <c r="AY1535" s="18" t="s">
        <v>147</v>
      </c>
      <c r="BE1535" s="198">
        <f>IF(N1535="základní",J1535,0)</f>
        <v>0</v>
      </c>
      <c r="BF1535" s="198">
        <f>IF(N1535="snížená",J1535,0)</f>
        <v>0</v>
      </c>
      <c r="BG1535" s="198">
        <f>IF(N1535="zákl. přenesená",J1535,0)</f>
        <v>0</v>
      </c>
      <c r="BH1535" s="198">
        <f>IF(N1535="sníž. přenesená",J1535,0)</f>
        <v>0</v>
      </c>
      <c r="BI1535" s="198">
        <f>IF(N1535="nulová",J1535,0)</f>
        <v>0</v>
      </c>
      <c r="BJ1535" s="18" t="s">
        <v>87</v>
      </c>
      <c r="BK1535" s="198">
        <f>ROUND(I1535*H1535,2)</f>
        <v>0</v>
      </c>
      <c r="BL1535" s="18" t="s">
        <v>329</v>
      </c>
      <c r="BM1535" s="197" t="s">
        <v>1077</v>
      </c>
    </row>
    <row r="1536" spans="1:65" s="12" customFormat="1" ht="22.9" customHeight="1">
      <c r="B1536" s="170"/>
      <c r="C1536" s="171"/>
      <c r="D1536" s="172" t="s">
        <v>78</v>
      </c>
      <c r="E1536" s="184" t="s">
        <v>1078</v>
      </c>
      <c r="F1536" s="184" t="s">
        <v>1079</v>
      </c>
      <c r="G1536" s="171"/>
      <c r="H1536" s="171"/>
      <c r="I1536" s="174"/>
      <c r="J1536" s="185">
        <f>BK1536</f>
        <v>0</v>
      </c>
      <c r="K1536" s="171"/>
      <c r="L1536" s="176"/>
      <c r="M1536" s="177"/>
      <c r="N1536" s="178"/>
      <c r="O1536" s="178"/>
      <c r="P1536" s="179">
        <f>SUM(P1537:P1574)</f>
        <v>0</v>
      </c>
      <c r="Q1536" s="178"/>
      <c r="R1536" s="179">
        <f>SUM(R1537:R1574)</f>
        <v>0.4847339</v>
      </c>
      <c r="S1536" s="178"/>
      <c r="T1536" s="180">
        <f>SUM(T1537:T1574)</f>
        <v>0.1024</v>
      </c>
      <c r="AR1536" s="181" t="s">
        <v>89</v>
      </c>
      <c r="AT1536" s="182" t="s">
        <v>78</v>
      </c>
      <c r="AU1536" s="182" t="s">
        <v>87</v>
      </c>
      <c r="AY1536" s="181" t="s">
        <v>147</v>
      </c>
      <c r="BK1536" s="183">
        <f>SUM(BK1537:BK1574)</f>
        <v>0</v>
      </c>
    </row>
    <row r="1537" spans="1:65" s="2" customFormat="1" ht="33" customHeight="1">
      <c r="A1537" s="34"/>
      <c r="B1537" s="35"/>
      <c r="C1537" s="186" t="s">
        <v>1080</v>
      </c>
      <c r="D1537" s="186" t="s">
        <v>149</v>
      </c>
      <c r="E1537" s="187" t="s">
        <v>1081</v>
      </c>
      <c r="F1537" s="188" t="s">
        <v>1082</v>
      </c>
      <c r="G1537" s="189" t="s">
        <v>381</v>
      </c>
      <c r="H1537" s="190">
        <v>6.4</v>
      </c>
      <c r="I1537" s="191"/>
      <c r="J1537" s="192">
        <f>ROUND(I1537*H1537,2)</f>
        <v>0</v>
      </c>
      <c r="K1537" s="188" t="s">
        <v>153</v>
      </c>
      <c r="L1537" s="39"/>
      <c r="M1537" s="193" t="s">
        <v>1</v>
      </c>
      <c r="N1537" s="194" t="s">
        <v>44</v>
      </c>
      <c r="O1537" s="71"/>
      <c r="P1537" s="195">
        <f>O1537*H1537</f>
        <v>0</v>
      </c>
      <c r="Q1537" s="195">
        <v>0</v>
      </c>
      <c r="R1537" s="195">
        <f>Q1537*H1537</f>
        <v>0</v>
      </c>
      <c r="S1537" s="195">
        <v>1.6E-2</v>
      </c>
      <c r="T1537" s="196">
        <f>S1537*H1537</f>
        <v>0.1024</v>
      </c>
      <c r="U1537" s="34"/>
      <c r="V1537" s="34"/>
      <c r="W1537" s="34"/>
      <c r="X1537" s="34"/>
      <c r="Y1537" s="34"/>
      <c r="Z1537" s="34"/>
      <c r="AA1537" s="34"/>
      <c r="AB1537" s="34"/>
      <c r="AC1537" s="34"/>
      <c r="AD1537" s="34"/>
      <c r="AE1537" s="34"/>
      <c r="AR1537" s="197" t="s">
        <v>329</v>
      </c>
      <c r="AT1537" s="197" t="s">
        <v>149</v>
      </c>
      <c r="AU1537" s="197" t="s">
        <v>89</v>
      </c>
      <c r="AY1537" s="18" t="s">
        <v>147</v>
      </c>
      <c r="BE1537" s="198">
        <f>IF(N1537="základní",J1537,0)</f>
        <v>0</v>
      </c>
      <c r="BF1537" s="198">
        <f>IF(N1537="snížená",J1537,0)</f>
        <v>0</v>
      </c>
      <c r="BG1537" s="198">
        <f>IF(N1537="zákl. přenesená",J1537,0)</f>
        <v>0</v>
      </c>
      <c r="BH1537" s="198">
        <f>IF(N1537="sníž. přenesená",J1537,0)</f>
        <v>0</v>
      </c>
      <c r="BI1537" s="198">
        <f>IF(N1537="nulová",J1537,0)</f>
        <v>0</v>
      </c>
      <c r="BJ1537" s="18" t="s">
        <v>87</v>
      </c>
      <c r="BK1537" s="198">
        <f>ROUND(I1537*H1537,2)</f>
        <v>0</v>
      </c>
      <c r="BL1537" s="18" t="s">
        <v>329</v>
      </c>
      <c r="BM1537" s="197" t="s">
        <v>1083</v>
      </c>
    </row>
    <row r="1538" spans="1:65" s="13" customFormat="1">
      <c r="B1538" s="199"/>
      <c r="C1538" s="200"/>
      <c r="D1538" s="201" t="s">
        <v>156</v>
      </c>
      <c r="E1538" s="202" t="s">
        <v>1</v>
      </c>
      <c r="F1538" s="203" t="s">
        <v>1084</v>
      </c>
      <c r="G1538" s="200"/>
      <c r="H1538" s="202" t="s">
        <v>1</v>
      </c>
      <c r="I1538" s="204"/>
      <c r="J1538" s="200"/>
      <c r="K1538" s="200"/>
      <c r="L1538" s="205"/>
      <c r="M1538" s="206"/>
      <c r="N1538" s="207"/>
      <c r="O1538" s="207"/>
      <c r="P1538" s="207"/>
      <c r="Q1538" s="207"/>
      <c r="R1538" s="207"/>
      <c r="S1538" s="207"/>
      <c r="T1538" s="208"/>
      <c r="AT1538" s="209" t="s">
        <v>156</v>
      </c>
      <c r="AU1538" s="209" t="s">
        <v>89</v>
      </c>
      <c r="AV1538" s="13" t="s">
        <v>87</v>
      </c>
      <c r="AW1538" s="13" t="s">
        <v>35</v>
      </c>
      <c r="AX1538" s="13" t="s">
        <v>79</v>
      </c>
      <c r="AY1538" s="209" t="s">
        <v>147</v>
      </c>
    </row>
    <row r="1539" spans="1:65" s="14" customFormat="1">
      <c r="B1539" s="210"/>
      <c r="C1539" s="211"/>
      <c r="D1539" s="201" t="s">
        <v>156</v>
      </c>
      <c r="E1539" s="212" t="s">
        <v>1</v>
      </c>
      <c r="F1539" s="213" t="s">
        <v>1085</v>
      </c>
      <c r="G1539" s="211"/>
      <c r="H1539" s="214">
        <v>6.4</v>
      </c>
      <c r="I1539" s="215"/>
      <c r="J1539" s="211"/>
      <c r="K1539" s="211"/>
      <c r="L1539" s="216"/>
      <c r="M1539" s="217"/>
      <c r="N1539" s="218"/>
      <c r="O1539" s="218"/>
      <c r="P1539" s="218"/>
      <c r="Q1539" s="218"/>
      <c r="R1539" s="218"/>
      <c r="S1539" s="218"/>
      <c r="T1539" s="219"/>
      <c r="AT1539" s="220" t="s">
        <v>156</v>
      </c>
      <c r="AU1539" s="220" t="s">
        <v>89</v>
      </c>
      <c r="AV1539" s="14" t="s">
        <v>89</v>
      </c>
      <c r="AW1539" s="14" t="s">
        <v>35</v>
      </c>
      <c r="AX1539" s="14" t="s">
        <v>79</v>
      </c>
      <c r="AY1539" s="220" t="s">
        <v>147</v>
      </c>
    </row>
    <row r="1540" spans="1:65" s="15" customFormat="1">
      <c r="B1540" s="221"/>
      <c r="C1540" s="222"/>
      <c r="D1540" s="201" t="s">
        <v>156</v>
      </c>
      <c r="E1540" s="223" t="s">
        <v>1</v>
      </c>
      <c r="F1540" s="224" t="s">
        <v>166</v>
      </c>
      <c r="G1540" s="222"/>
      <c r="H1540" s="225">
        <v>6.4</v>
      </c>
      <c r="I1540" s="226"/>
      <c r="J1540" s="222"/>
      <c r="K1540" s="222"/>
      <c r="L1540" s="227"/>
      <c r="M1540" s="228"/>
      <c r="N1540" s="229"/>
      <c r="O1540" s="229"/>
      <c r="P1540" s="229"/>
      <c r="Q1540" s="229"/>
      <c r="R1540" s="229"/>
      <c r="S1540" s="229"/>
      <c r="T1540" s="230"/>
      <c r="AT1540" s="231" t="s">
        <v>156</v>
      </c>
      <c r="AU1540" s="231" t="s">
        <v>89</v>
      </c>
      <c r="AV1540" s="15" t="s">
        <v>154</v>
      </c>
      <c r="AW1540" s="15" t="s">
        <v>35</v>
      </c>
      <c r="AX1540" s="15" t="s">
        <v>87</v>
      </c>
      <c r="AY1540" s="231" t="s">
        <v>147</v>
      </c>
    </row>
    <row r="1541" spans="1:65" s="2" customFormat="1" ht="33" customHeight="1">
      <c r="A1541" s="34"/>
      <c r="B1541" s="35"/>
      <c r="C1541" s="186" t="s">
        <v>1086</v>
      </c>
      <c r="D1541" s="186" t="s">
        <v>149</v>
      </c>
      <c r="E1541" s="187" t="s">
        <v>1087</v>
      </c>
      <c r="F1541" s="188" t="s">
        <v>1088</v>
      </c>
      <c r="G1541" s="189" t="s">
        <v>381</v>
      </c>
      <c r="H1541" s="190">
        <v>6.4</v>
      </c>
      <c r="I1541" s="191"/>
      <c r="J1541" s="192">
        <f>ROUND(I1541*H1541,2)</f>
        <v>0</v>
      </c>
      <c r="K1541" s="188" t="s">
        <v>153</v>
      </c>
      <c r="L1541" s="39"/>
      <c r="M1541" s="193" t="s">
        <v>1</v>
      </c>
      <c r="N1541" s="194" t="s">
        <v>44</v>
      </c>
      <c r="O1541" s="71"/>
      <c r="P1541" s="195">
        <f>O1541*H1541</f>
        <v>0</v>
      </c>
      <c r="Q1541" s="195">
        <v>6.7040000000000003E-4</v>
      </c>
      <c r="R1541" s="195">
        <f>Q1541*H1541</f>
        <v>4.2905600000000006E-3</v>
      </c>
      <c r="S1541" s="195">
        <v>0</v>
      </c>
      <c r="T1541" s="196">
        <f>S1541*H1541</f>
        <v>0</v>
      </c>
      <c r="U1541" s="34"/>
      <c r="V1541" s="34"/>
      <c r="W1541" s="34"/>
      <c r="X1541" s="34"/>
      <c r="Y1541" s="34"/>
      <c r="Z1541" s="34"/>
      <c r="AA1541" s="34"/>
      <c r="AB1541" s="34"/>
      <c r="AC1541" s="34"/>
      <c r="AD1541" s="34"/>
      <c r="AE1541" s="34"/>
      <c r="AR1541" s="197" t="s">
        <v>329</v>
      </c>
      <c r="AT1541" s="197" t="s">
        <v>149</v>
      </c>
      <c r="AU1541" s="197" t="s">
        <v>89</v>
      </c>
      <c r="AY1541" s="18" t="s">
        <v>147</v>
      </c>
      <c r="BE1541" s="198">
        <f>IF(N1541="základní",J1541,0)</f>
        <v>0</v>
      </c>
      <c r="BF1541" s="198">
        <f>IF(N1541="snížená",J1541,0)</f>
        <v>0</v>
      </c>
      <c r="BG1541" s="198">
        <f>IF(N1541="zákl. přenesená",J1541,0)</f>
        <v>0</v>
      </c>
      <c r="BH1541" s="198">
        <f>IF(N1541="sníž. přenesená",J1541,0)</f>
        <v>0</v>
      </c>
      <c r="BI1541" s="198">
        <f>IF(N1541="nulová",J1541,0)</f>
        <v>0</v>
      </c>
      <c r="BJ1541" s="18" t="s">
        <v>87</v>
      </c>
      <c r="BK1541" s="198">
        <f>ROUND(I1541*H1541,2)</f>
        <v>0</v>
      </c>
      <c r="BL1541" s="18" t="s">
        <v>329</v>
      </c>
      <c r="BM1541" s="197" t="s">
        <v>1089</v>
      </c>
    </row>
    <row r="1542" spans="1:65" s="13" customFormat="1">
      <c r="B1542" s="199"/>
      <c r="C1542" s="200"/>
      <c r="D1542" s="201" t="s">
        <v>156</v>
      </c>
      <c r="E1542" s="202" t="s">
        <v>1</v>
      </c>
      <c r="F1542" s="203" t="s">
        <v>1084</v>
      </c>
      <c r="G1542" s="200"/>
      <c r="H1542" s="202" t="s">
        <v>1</v>
      </c>
      <c r="I1542" s="204"/>
      <c r="J1542" s="200"/>
      <c r="K1542" s="200"/>
      <c r="L1542" s="205"/>
      <c r="M1542" s="206"/>
      <c r="N1542" s="207"/>
      <c r="O1542" s="207"/>
      <c r="P1542" s="207"/>
      <c r="Q1542" s="207"/>
      <c r="R1542" s="207"/>
      <c r="S1542" s="207"/>
      <c r="T1542" s="208"/>
      <c r="AT1542" s="209" t="s">
        <v>156</v>
      </c>
      <c r="AU1542" s="209" t="s">
        <v>89</v>
      </c>
      <c r="AV1542" s="13" t="s">
        <v>87</v>
      </c>
      <c r="AW1542" s="13" t="s">
        <v>35</v>
      </c>
      <c r="AX1542" s="13" t="s">
        <v>79</v>
      </c>
      <c r="AY1542" s="209" t="s">
        <v>147</v>
      </c>
    </row>
    <row r="1543" spans="1:65" s="14" customFormat="1">
      <c r="B1543" s="210"/>
      <c r="C1543" s="211"/>
      <c r="D1543" s="201" t="s">
        <v>156</v>
      </c>
      <c r="E1543" s="212" t="s">
        <v>1</v>
      </c>
      <c r="F1543" s="213" t="s">
        <v>1085</v>
      </c>
      <c r="G1543" s="211"/>
      <c r="H1543" s="214">
        <v>6.4</v>
      </c>
      <c r="I1543" s="215"/>
      <c r="J1543" s="211"/>
      <c r="K1543" s="211"/>
      <c r="L1543" s="216"/>
      <c r="M1543" s="217"/>
      <c r="N1543" s="218"/>
      <c r="O1543" s="218"/>
      <c r="P1543" s="218"/>
      <c r="Q1543" s="218"/>
      <c r="R1543" s="218"/>
      <c r="S1543" s="218"/>
      <c r="T1543" s="219"/>
      <c r="AT1543" s="220" t="s">
        <v>156</v>
      </c>
      <c r="AU1543" s="220" t="s">
        <v>89</v>
      </c>
      <c r="AV1543" s="14" t="s">
        <v>89</v>
      </c>
      <c r="AW1543" s="14" t="s">
        <v>35</v>
      </c>
      <c r="AX1543" s="14" t="s">
        <v>79</v>
      </c>
      <c r="AY1543" s="220" t="s">
        <v>147</v>
      </c>
    </row>
    <row r="1544" spans="1:65" s="15" customFormat="1">
      <c r="B1544" s="221"/>
      <c r="C1544" s="222"/>
      <c r="D1544" s="201" t="s">
        <v>156</v>
      </c>
      <c r="E1544" s="223" t="s">
        <v>1</v>
      </c>
      <c r="F1544" s="224" t="s">
        <v>166</v>
      </c>
      <c r="G1544" s="222"/>
      <c r="H1544" s="225">
        <v>6.4</v>
      </c>
      <c r="I1544" s="226"/>
      <c r="J1544" s="222"/>
      <c r="K1544" s="222"/>
      <c r="L1544" s="227"/>
      <c r="M1544" s="228"/>
      <c r="N1544" s="229"/>
      <c r="O1544" s="229"/>
      <c r="P1544" s="229"/>
      <c r="Q1544" s="229"/>
      <c r="R1544" s="229"/>
      <c r="S1544" s="229"/>
      <c r="T1544" s="230"/>
      <c r="AT1544" s="231" t="s">
        <v>156</v>
      </c>
      <c r="AU1544" s="231" t="s">
        <v>89</v>
      </c>
      <c r="AV1544" s="15" t="s">
        <v>154</v>
      </c>
      <c r="AW1544" s="15" t="s">
        <v>35</v>
      </c>
      <c r="AX1544" s="15" t="s">
        <v>87</v>
      </c>
      <c r="AY1544" s="231" t="s">
        <v>147</v>
      </c>
    </row>
    <row r="1545" spans="1:65" s="2" customFormat="1" ht="37.9" customHeight="1">
      <c r="A1545" s="34"/>
      <c r="B1545" s="35"/>
      <c r="C1545" s="186" t="s">
        <v>1090</v>
      </c>
      <c r="D1545" s="186" t="s">
        <v>149</v>
      </c>
      <c r="E1545" s="187" t="s">
        <v>1091</v>
      </c>
      <c r="F1545" s="188" t="s">
        <v>1092</v>
      </c>
      <c r="G1545" s="189" t="s">
        <v>602</v>
      </c>
      <c r="H1545" s="190">
        <v>2</v>
      </c>
      <c r="I1545" s="191"/>
      <c r="J1545" s="192">
        <f>ROUND(I1545*H1545,2)</f>
        <v>0</v>
      </c>
      <c r="K1545" s="188" t="s">
        <v>153</v>
      </c>
      <c r="L1545" s="39"/>
      <c r="M1545" s="193" t="s">
        <v>1</v>
      </c>
      <c r="N1545" s="194" t="s">
        <v>44</v>
      </c>
      <c r="O1545" s="71"/>
      <c r="P1545" s="195">
        <f>O1545*H1545</f>
        <v>0</v>
      </c>
      <c r="Q1545" s="195">
        <v>0</v>
      </c>
      <c r="R1545" s="195">
        <f>Q1545*H1545</f>
        <v>0</v>
      </c>
      <c r="S1545" s="195">
        <v>0</v>
      </c>
      <c r="T1545" s="196">
        <f>S1545*H1545</f>
        <v>0</v>
      </c>
      <c r="U1545" s="34"/>
      <c r="V1545" s="34"/>
      <c r="W1545" s="34"/>
      <c r="X1545" s="34"/>
      <c r="Y1545" s="34"/>
      <c r="Z1545" s="34"/>
      <c r="AA1545" s="34"/>
      <c r="AB1545" s="34"/>
      <c r="AC1545" s="34"/>
      <c r="AD1545" s="34"/>
      <c r="AE1545" s="34"/>
      <c r="AR1545" s="197" t="s">
        <v>329</v>
      </c>
      <c r="AT1545" s="197" t="s">
        <v>149</v>
      </c>
      <c r="AU1545" s="197" t="s">
        <v>89</v>
      </c>
      <c r="AY1545" s="18" t="s">
        <v>147</v>
      </c>
      <c r="BE1545" s="198">
        <f>IF(N1545="základní",J1545,0)</f>
        <v>0</v>
      </c>
      <c r="BF1545" s="198">
        <f>IF(N1545="snížená",J1545,0)</f>
        <v>0</v>
      </c>
      <c r="BG1545" s="198">
        <f>IF(N1545="zákl. přenesená",J1545,0)</f>
        <v>0</v>
      </c>
      <c r="BH1545" s="198">
        <f>IF(N1545="sníž. přenesená",J1545,0)</f>
        <v>0</v>
      </c>
      <c r="BI1545" s="198">
        <f>IF(N1545="nulová",J1545,0)</f>
        <v>0</v>
      </c>
      <c r="BJ1545" s="18" t="s">
        <v>87</v>
      </c>
      <c r="BK1545" s="198">
        <f>ROUND(I1545*H1545,2)</f>
        <v>0</v>
      </c>
      <c r="BL1545" s="18" t="s">
        <v>329</v>
      </c>
      <c r="BM1545" s="197" t="s">
        <v>1093</v>
      </c>
    </row>
    <row r="1546" spans="1:65" s="14" customFormat="1">
      <c r="B1546" s="210"/>
      <c r="C1546" s="211"/>
      <c r="D1546" s="201" t="s">
        <v>156</v>
      </c>
      <c r="E1546" s="212" t="s">
        <v>1</v>
      </c>
      <c r="F1546" s="213" t="s">
        <v>1094</v>
      </c>
      <c r="G1546" s="211"/>
      <c r="H1546" s="214">
        <v>1</v>
      </c>
      <c r="I1546" s="215"/>
      <c r="J1546" s="211"/>
      <c r="K1546" s="211"/>
      <c r="L1546" s="216"/>
      <c r="M1546" s="217"/>
      <c r="N1546" s="218"/>
      <c r="O1546" s="218"/>
      <c r="P1546" s="218"/>
      <c r="Q1546" s="218"/>
      <c r="R1546" s="218"/>
      <c r="S1546" s="218"/>
      <c r="T1546" s="219"/>
      <c r="AT1546" s="220" t="s">
        <v>156</v>
      </c>
      <c r="AU1546" s="220" t="s">
        <v>89</v>
      </c>
      <c r="AV1546" s="14" t="s">
        <v>89</v>
      </c>
      <c r="AW1546" s="14" t="s">
        <v>35</v>
      </c>
      <c r="AX1546" s="14" t="s">
        <v>79</v>
      </c>
      <c r="AY1546" s="220" t="s">
        <v>147</v>
      </c>
    </row>
    <row r="1547" spans="1:65" s="14" customFormat="1">
      <c r="B1547" s="210"/>
      <c r="C1547" s="211"/>
      <c r="D1547" s="201" t="s">
        <v>156</v>
      </c>
      <c r="E1547" s="212" t="s">
        <v>1</v>
      </c>
      <c r="F1547" s="213" t="s">
        <v>1095</v>
      </c>
      <c r="G1547" s="211"/>
      <c r="H1547" s="214">
        <v>1</v>
      </c>
      <c r="I1547" s="215"/>
      <c r="J1547" s="211"/>
      <c r="K1547" s="211"/>
      <c r="L1547" s="216"/>
      <c r="M1547" s="217"/>
      <c r="N1547" s="218"/>
      <c r="O1547" s="218"/>
      <c r="P1547" s="218"/>
      <c r="Q1547" s="218"/>
      <c r="R1547" s="218"/>
      <c r="S1547" s="218"/>
      <c r="T1547" s="219"/>
      <c r="AT1547" s="220" t="s">
        <v>156</v>
      </c>
      <c r="AU1547" s="220" t="s">
        <v>89</v>
      </c>
      <c r="AV1547" s="14" t="s">
        <v>89</v>
      </c>
      <c r="AW1547" s="14" t="s">
        <v>35</v>
      </c>
      <c r="AX1547" s="14" t="s">
        <v>79</v>
      </c>
      <c r="AY1547" s="220" t="s">
        <v>147</v>
      </c>
    </row>
    <row r="1548" spans="1:65" s="15" customFormat="1">
      <c r="B1548" s="221"/>
      <c r="C1548" s="222"/>
      <c r="D1548" s="201" t="s">
        <v>156</v>
      </c>
      <c r="E1548" s="223" t="s">
        <v>1</v>
      </c>
      <c r="F1548" s="224" t="s">
        <v>166</v>
      </c>
      <c r="G1548" s="222"/>
      <c r="H1548" s="225">
        <v>2</v>
      </c>
      <c r="I1548" s="226"/>
      <c r="J1548" s="222"/>
      <c r="K1548" s="222"/>
      <c r="L1548" s="227"/>
      <c r="M1548" s="228"/>
      <c r="N1548" s="229"/>
      <c r="O1548" s="229"/>
      <c r="P1548" s="229"/>
      <c r="Q1548" s="229"/>
      <c r="R1548" s="229"/>
      <c r="S1548" s="229"/>
      <c r="T1548" s="230"/>
      <c r="AT1548" s="231" t="s">
        <v>156</v>
      </c>
      <c r="AU1548" s="231" t="s">
        <v>89</v>
      </c>
      <c r="AV1548" s="15" t="s">
        <v>154</v>
      </c>
      <c r="AW1548" s="15" t="s">
        <v>35</v>
      </c>
      <c r="AX1548" s="15" t="s">
        <v>87</v>
      </c>
      <c r="AY1548" s="231" t="s">
        <v>147</v>
      </c>
    </row>
    <row r="1549" spans="1:65" s="2" customFormat="1" ht="24.2" customHeight="1">
      <c r="A1549" s="34"/>
      <c r="B1549" s="35"/>
      <c r="C1549" s="243" t="s">
        <v>1096</v>
      </c>
      <c r="D1549" s="243" t="s">
        <v>324</v>
      </c>
      <c r="E1549" s="244" t="s">
        <v>1097</v>
      </c>
      <c r="F1549" s="245" t="s">
        <v>1098</v>
      </c>
      <c r="G1549" s="246" t="s">
        <v>152</v>
      </c>
      <c r="H1549" s="247">
        <v>8.6780000000000008</v>
      </c>
      <c r="I1549" s="248"/>
      <c r="J1549" s="249">
        <f>ROUND(I1549*H1549,2)</f>
        <v>0</v>
      </c>
      <c r="K1549" s="245" t="s">
        <v>153</v>
      </c>
      <c r="L1549" s="250"/>
      <c r="M1549" s="251" t="s">
        <v>1</v>
      </c>
      <c r="N1549" s="252" t="s">
        <v>44</v>
      </c>
      <c r="O1549" s="71"/>
      <c r="P1549" s="195">
        <f>O1549*H1549</f>
        <v>0</v>
      </c>
      <c r="Q1549" s="195">
        <v>4.4729999999999999E-2</v>
      </c>
      <c r="R1549" s="195">
        <f>Q1549*H1549</f>
        <v>0.38816694000000002</v>
      </c>
      <c r="S1549" s="195">
        <v>0</v>
      </c>
      <c r="T1549" s="196">
        <f>S1549*H1549</f>
        <v>0</v>
      </c>
      <c r="U1549" s="34"/>
      <c r="V1549" s="34"/>
      <c r="W1549" s="34"/>
      <c r="X1549" s="34"/>
      <c r="Y1549" s="34"/>
      <c r="Z1549" s="34"/>
      <c r="AA1549" s="34"/>
      <c r="AB1549" s="34"/>
      <c r="AC1549" s="34"/>
      <c r="AD1549" s="34"/>
      <c r="AE1549" s="34"/>
      <c r="AR1549" s="197" t="s">
        <v>450</v>
      </c>
      <c r="AT1549" s="197" t="s">
        <v>324</v>
      </c>
      <c r="AU1549" s="197" t="s">
        <v>89</v>
      </c>
      <c r="AY1549" s="18" t="s">
        <v>147</v>
      </c>
      <c r="BE1549" s="198">
        <f>IF(N1549="základní",J1549,0)</f>
        <v>0</v>
      </c>
      <c r="BF1549" s="198">
        <f>IF(N1549="snížená",J1549,0)</f>
        <v>0</v>
      </c>
      <c r="BG1549" s="198">
        <f>IF(N1549="zákl. přenesená",J1549,0)</f>
        <v>0</v>
      </c>
      <c r="BH1549" s="198">
        <f>IF(N1549="sníž. přenesená",J1549,0)</f>
        <v>0</v>
      </c>
      <c r="BI1549" s="198">
        <f>IF(N1549="nulová",J1549,0)</f>
        <v>0</v>
      </c>
      <c r="BJ1549" s="18" t="s">
        <v>87</v>
      </c>
      <c r="BK1549" s="198">
        <f>ROUND(I1549*H1549,2)</f>
        <v>0</v>
      </c>
      <c r="BL1549" s="18" t="s">
        <v>329</v>
      </c>
      <c r="BM1549" s="197" t="s">
        <v>1099</v>
      </c>
    </row>
    <row r="1550" spans="1:65" s="2" customFormat="1" ht="19.5">
      <c r="A1550" s="34"/>
      <c r="B1550" s="35"/>
      <c r="C1550" s="36"/>
      <c r="D1550" s="201" t="s">
        <v>739</v>
      </c>
      <c r="E1550" s="36"/>
      <c r="F1550" s="253" t="s">
        <v>1054</v>
      </c>
      <c r="G1550" s="36"/>
      <c r="H1550" s="36"/>
      <c r="I1550" s="254"/>
      <c r="J1550" s="36"/>
      <c r="K1550" s="36"/>
      <c r="L1550" s="39"/>
      <c r="M1550" s="255"/>
      <c r="N1550" s="256"/>
      <c r="O1550" s="71"/>
      <c r="P1550" s="71"/>
      <c r="Q1550" s="71"/>
      <c r="R1550" s="71"/>
      <c r="S1550" s="71"/>
      <c r="T1550" s="72"/>
      <c r="U1550" s="34"/>
      <c r="V1550" s="34"/>
      <c r="W1550" s="34"/>
      <c r="X1550" s="34"/>
      <c r="Y1550" s="34"/>
      <c r="Z1550" s="34"/>
      <c r="AA1550" s="34"/>
      <c r="AB1550" s="34"/>
      <c r="AC1550" s="34"/>
      <c r="AD1550" s="34"/>
      <c r="AE1550" s="34"/>
      <c r="AT1550" s="18" t="s">
        <v>739</v>
      </c>
      <c r="AU1550" s="18" t="s">
        <v>89</v>
      </c>
    </row>
    <row r="1551" spans="1:65" s="14" customFormat="1">
      <c r="B1551" s="210"/>
      <c r="C1551" s="211"/>
      <c r="D1551" s="201" t="s">
        <v>156</v>
      </c>
      <c r="E1551" s="212" t="s">
        <v>1</v>
      </c>
      <c r="F1551" s="213" t="s">
        <v>646</v>
      </c>
      <c r="G1551" s="211"/>
      <c r="H1551" s="214">
        <v>3.625</v>
      </c>
      <c r="I1551" s="215"/>
      <c r="J1551" s="211"/>
      <c r="K1551" s="211"/>
      <c r="L1551" s="216"/>
      <c r="M1551" s="217"/>
      <c r="N1551" s="218"/>
      <c r="O1551" s="218"/>
      <c r="P1551" s="218"/>
      <c r="Q1551" s="218"/>
      <c r="R1551" s="218"/>
      <c r="S1551" s="218"/>
      <c r="T1551" s="219"/>
      <c r="AT1551" s="220" t="s">
        <v>156</v>
      </c>
      <c r="AU1551" s="220" t="s">
        <v>89</v>
      </c>
      <c r="AV1551" s="14" t="s">
        <v>89</v>
      </c>
      <c r="AW1551" s="14" t="s">
        <v>35</v>
      </c>
      <c r="AX1551" s="14" t="s">
        <v>79</v>
      </c>
      <c r="AY1551" s="220" t="s">
        <v>147</v>
      </c>
    </row>
    <row r="1552" spans="1:65" s="14" customFormat="1">
      <c r="B1552" s="210"/>
      <c r="C1552" s="211"/>
      <c r="D1552" s="201" t="s">
        <v>156</v>
      </c>
      <c r="E1552" s="212" t="s">
        <v>1</v>
      </c>
      <c r="F1552" s="213" t="s">
        <v>1100</v>
      </c>
      <c r="G1552" s="211"/>
      <c r="H1552" s="214">
        <v>5.0529999999999999</v>
      </c>
      <c r="I1552" s="215"/>
      <c r="J1552" s="211"/>
      <c r="K1552" s="211"/>
      <c r="L1552" s="216"/>
      <c r="M1552" s="217"/>
      <c r="N1552" s="218"/>
      <c r="O1552" s="218"/>
      <c r="P1552" s="218"/>
      <c r="Q1552" s="218"/>
      <c r="R1552" s="218"/>
      <c r="S1552" s="218"/>
      <c r="T1552" s="219"/>
      <c r="AT1552" s="220" t="s">
        <v>156</v>
      </c>
      <c r="AU1552" s="220" t="s">
        <v>89</v>
      </c>
      <c r="AV1552" s="14" t="s">
        <v>89</v>
      </c>
      <c r="AW1552" s="14" t="s">
        <v>35</v>
      </c>
      <c r="AX1552" s="14" t="s">
        <v>79</v>
      </c>
      <c r="AY1552" s="220" t="s">
        <v>147</v>
      </c>
    </row>
    <row r="1553" spans="1:65" s="15" customFormat="1">
      <c r="B1553" s="221"/>
      <c r="C1553" s="222"/>
      <c r="D1553" s="201" t="s">
        <v>156</v>
      </c>
      <c r="E1553" s="223" t="s">
        <v>1</v>
      </c>
      <c r="F1553" s="224" t="s">
        <v>166</v>
      </c>
      <c r="G1553" s="222"/>
      <c r="H1553" s="225">
        <v>8.6780000000000008</v>
      </c>
      <c r="I1553" s="226"/>
      <c r="J1553" s="222"/>
      <c r="K1553" s="222"/>
      <c r="L1553" s="227"/>
      <c r="M1553" s="228"/>
      <c r="N1553" s="229"/>
      <c r="O1553" s="229"/>
      <c r="P1553" s="229"/>
      <c r="Q1553" s="229"/>
      <c r="R1553" s="229"/>
      <c r="S1553" s="229"/>
      <c r="T1553" s="230"/>
      <c r="AT1553" s="231" t="s">
        <v>156</v>
      </c>
      <c r="AU1553" s="231" t="s">
        <v>89</v>
      </c>
      <c r="AV1553" s="15" t="s">
        <v>154</v>
      </c>
      <c r="AW1553" s="15" t="s">
        <v>35</v>
      </c>
      <c r="AX1553" s="15" t="s">
        <v>87</v>
      </c>
      <c r="AY1553" s="231" t="s">
        <v>147</v>
      </c>
    </row>
    <row r="1554" spans="1:65" s="2" customFormat="1" ht="37.9" customHeight="1">
      <c r="A1554" s="34"/>
      <c r="B1554" s="35"/>
      <c r="C1554" s="186" t="s">
        <v>1101</v>
      </c>
      <c r="D1554" s="186" t="s">
        <v>149</v>
      </c>
      <c r="E1554" s="187" t="s">
        <v>1102</v>
      </c>
      <c r="F1554" s="188" t="s">
        <v>1103</v>
      </c>
      <c r="G1554" s="189" t="s">
        <v>602</v>
      </c>
      <c r="H1554" s="190">
        <v>2</v>
      </c>
      <c r="I1554" s="191"/>
      <c r="J1554" s="192">
        <f>ROUND(I1554*H1554,2)</f>
        <v>0</v>
      </c>
      <c r="K1554" s="188" t="s">
        <v>153</v>
      </c>
      <c r="L1554" s="39"/>
      <c r="M1554" s="193" t="s">
        <v>1</v>
      </c>
      <c r="N1554" s="194" t="s">
        <v>44</v>
      </c>
      <c r="O1554" s="71"/>
      <c r="P1554" s="195">
        <f>O1554*H1554</f>
        <v>0</v>
      </c>
      <c r="Q1554" s="195">
        <v>4.1199999999999999E-5</v>
      </c>
      <c r="R1554" s="195">
        <f>Q1554*H1554</f>
        <v>8.2399999999999997E-5</v>
      </c>
      <c r="S1554" s="195">
        <v>0</v>
      </c>
      <c r="T1554" s="196">
        <f>S1554*H1554</f>
        <v>0</v>
      </c>
      <c r="U1554" s="34"/>
      <c r="V1554" s="34"/>
      <c r="W1554" s="34"/>
      <c r="X1554" s="34"/>
      <c r="Y1554" s="34"/>
      <c r="Z1554" s="34"/>
      <c r="AA1554" s="34"/>
      <c r="AB1554" s="34"/>
      <c r="AC1554" s="34"/>
      <c r="AD1554" s="34"/>
      <c r="AE1554" s="34"/>
      <c r="AR1554" s="197" t="s">
        <v>329</v>
      </c>
      <c r="AT1554" s="197" t="s">
        <v>149</v>
      </c>
      <c r="AU1554" s="197" t="s">
        <v>89</v>
      </c>
      <c r="AY1554" s="18" t="s">
        <v>147</v>
      </c>
      <c r="BE1554" s="198">
        <f>IF(N1554="základní",J1554,0)</f>
        <v>0</v>
      </c>
      <c r="BF1554" s="198">
        <f>IF(N1554="snížená",J1554,0)</f>
        <v>0</v>
      </c>
      <c r="BG1554" s="198">
        <f>IF(N1554="zákl. přenesená",J1554,0)</f>
        <v>0</v>
      </c>
      <c r="BH1554" s="198">
        <f>IF(N1554="sníž. přenesená",J1554,0)</f>
        <v>0</v>
      </c>
      <c r="BI1554" s="198">
        <f>IF(N1554="nulová",J1554,0)</f>
        <v>0</v>
      </c>
      <c r="BJ1554" s="18" t="s">
        <v>87</v>
      </c>
      <c r="BK1554" s="198">
        <f>ROUND(I1554*H1554,2)</f>
        <v>0</v>
      </c>
      <c r="BL1554" s="18" t="s">
        <v>329</v>
      </c>
      <c r="BM1554" s="197" t="s">
        <v>1104</v>
      </c>
    </row>
    <row r="1555" spans="1:65" s="14" customFormat="1">
      <c r="B1555" s="210"/>
      <c r="C1555" s="211"/>
      <c r="D1555" s="201" t="s">
        <v>156</v>
      </c>
      <c r="E1555" s="212" t="s">
        <v>1</v>
      </c>
      <c r="F1555" s="213" t="s">
        <v>1105</v>
      </c>
      <c r="G1555" s="211"/>
      <c r="H1555" s="214">
        <v>1</v>
      </c>
      <c r="I1555" s="215"/>
      <c r="J1555" s="211"/>
      <c r="K1555" s="211"/>
      <c r="L1555" s="216"/>
      <c r="M1555" s="217"/>
      <c r="N1555" s="218"/>
      <c r="O1555" s="218"/>
      <c r="P1555" s="218"/>
      <c r="Q1555" s="218"/>
      <c r="R1555" s="218"/>
      <c r="S1555" s="218"/>
      <c r="T1555" s="219"/>
      <c r="AT1555" s="220" t="s">
        <v>156</v>
      </c>
      <c r="AU1555" s="220" t="s">
        <v>89</v>
      </c>
      <c r="AV1555" s="14" t="s">
        <v>89</v>
      </c>
      <c r="AW1555" s="14" t="s">
        <v>35</v>
      </c>
      <c r="AX1555" s="14" t="s">
        <v>79</v>
      </c>
      <c r="AY1555" s="220" t="s">
        <v>147</v>
      </c>
    </row>
    <row r="1556" spans="1:65" s="14" customFormat="1">
      <c r="B1556" s="210"/>
      <c r="C1556" s="211"/>
      <c r="D1556" s="201" t="s">
        <v>156</v>
      </c>
      <c r="E1556" s="212" t="s">
        <v>1</v>
      </c>
      <c r="F1556" s="213" t="s">
        <v>1106</v>
      </c>
      <c r="G1556" s="211"/>
      <c r="H1556" s="214">
        <v>1</v>
      </c>
      <c r="I1556" s="215"/>
      <c r="J1556" s="211"/>
      <c r="K1556" s="211"/>
      <c r="L1556" s="216"/>
      <c r="M1556" s="217"/>
      <c r="N1556" s="218"/>
      <c r="O1556" s="218"/>
      <c r="P1556" s="218"/>
      <c r="Q1556" s="218"/>
      <c r="R1556" s="218"/>
      <c r="S1556" s="218"/>
      <c r="T1556" s="219"/>
      <c r="AT1556" s="220" t="s">
        <v>156</v>
      </c>
      <c r="AU1556" s="220" t="s">
        <v>89</v>
      </c>
      <c r="AV1556" s="14" t="s">
        <v>89</v>
      </c>
      <c r="AW1556" s="14" t="s">
        <v>35</v>
      </c>
      <c r="AX1556" s="14" t="s">
        <v>79</v>
      </c>
      <c r="AY1556" s="220" t="s">
        <v>147</v>
      </c>
    </row>
    <row r="1557" spans="1:65" s="15" customFormat="1">
      <c r="B1557" s="221"/>
      <c r="C1557" s="222"/>
      <c r="D1557" s="201" t="s">
        <v>156</v>
      </c>
      <c r="E1557" s="223" t="s">
        <v>1</v>
      </c>
      <c r="F1557" s="224" t="s">
        <v>166</v>
      </c>
      <c r="G1557" s="222"/>
      <c r="H1557" s="225">
        <v>2</v>
      </c>
      <c r="I1557" s="226"/>
      <c r="J1557" s="222"/>
      <c r="K1557" s="222"/>
      <c r="L1557" s="227"/>
      <c r="M1557" s="228"/>
      <c r="N1557" s="229"/>
      <c r="O1557" s="229"/>
      <c r="P1557" s="229"/>
      <c r="Q1557" s="229"/>
      <c r="R1557" s="229"/>
      <c r="S1557" s="229"/>
      <c r="T1557" s="230"/>
      <c r="AT1557" s="231" t="s">
        <v>156</v>
      </c>
      <c r="AU1557" s="231" t="s">
        <v>89</v>
      </c>
      <c r="AV1557" s="15" t="s">
        <v>154</v>
      </c>
      <c r="AW1557" s="15" t="s">
        <v>35</v>
      </c>
      <c r="AX1557" s="15" t="s">
        <v>87</v>
      </c>
      <c r="AY1557" s="231" t="s">
        <v>147</v>
      </c>
    </row>
    <row r="1558" spans="1:65" s="2" customFormat="1" ht="16.5" customHeight="1">
      <c r="A1558" s="34"/>
      <c r="B1558" s="35"/>
      <c r="C1558" s="243" t="s">
        <v>1107</v>
      </c>
      <c r="D1558" s="243" t="s">
        <v>324</v>
      </c>
      <c r="E1558" s="244" t="s">
        <v>1108</v>
      </c>
      <c r="F1558" s="245" t="s">
        <v>1109</v>
      </c>
      <c r="G1558" s="246" t="s">
        <v>602</v>
      </c>
      <c r="H1558" s="247">
        <v>1</v>
      </c>
      <c r="I1558" s="248"/>
      <c r="J1558" s="249">
        <f>ROUND(I1558*H1558,2)</f>
        <v>0</v>
      </c>
      <c r="K1558" s="245" t="s">
        <v>1</v>
      </c>
      <c r="L1558" s="250"/>
      <c r="M1558" s="251" t="s">
        <v>1</v>
      </c>
      <c r="N1558" s="252" t="s">
        <v>44</v>
      </c>
      <c r="O1558" s="71"/>
      <c r="P1558" s="195">
        <f>O1558*H1558</f>
        <v>0</v>
      </c>
      <c r="Q1558" s="195">
        <v>0.04</v>
      </c>
      <c r="R1558" s="195">
        <f>Q1558*H1558</f>
        <v>0.04</v>
      </c>
      <c r="S1558" s="195">
        <v>0</v>
      </c>
      <c r="T1558" s="196">
        <f>S1558*H1558</f>
        <v>0</v>
      </c>
      <c r="U1558" s="34"/>
      <c r="V1558" s="34"/>
      <c r="W1558" s="34"/>
      <c r="X1558" s="34"/>
      <c r="Y1558" s="34"/>
      <c r="Z1558" s="34"/>
      <c r="AA1558" s="34"/>
      <c r="AB1558" s="34"/>
      <c r="AC1558" s="34"/>
      <c r="AD1558" s="34"/>
      <c r="AE1558" s="34"/>
      <c r="AR1558" s="197" t="s">
        <v>450</v>
      </c>
      <c r="AT1558" s="197" t="s">
        <v>324</v>
      </c>
      <c r="AU1558" s="197" t="s">
        <v>89</v>
      </c>
      <c r="AY1558" s="18" t="s">
        <v>147</v>
      </c>
      <c r="BE1558" s="198">
        <f>IF(N1558="základní",J1558,0)</f>
        <v>0</v>
      </c>
      <c r="BF1558" s="198">
        <f>IF(N1558="snížená",J1558,0)</f>
        <v>0</v>
      </c>
      <c r="BG1558" s="198">
        <f>IF(N1558="zákl. přenesená",J1558,0)</f>
        <v>0</v>
      </c>
      <c r="BH1558" s="198">
        <f>IF(N1558="sníž. přenesená",J1558,0)</f>
        <v>0</v>
      </c>
      <c r="BI1558" s="198">
        <f>IF(N1558="nulová",J1558,0)</f>
        <v>0</v>
      </c>
      <c r="BJ1558" s="18" t="s">
        <v>87</v>
      </c>
      <c r="BK1558" s="198">
        <f>ROUND(I1558*H1558,2)</f>
        <v>0</v>
      </c>
      <c r="BL1558" s="18" t="s">
        <v>329</v>
      </c>
      <c r="BM1558" s="197" t="s">
        <v>1110</v>
      </c>
    </row>
    <row r="1559" spans="1:65" s="2" customFormat="1" ht="16.5" customHeight="1">
      <c r="A1559" s="34"/>
      <c r="B1559" s="35"/>
      <c r="C1559" s="243" t="s">
        <v>1111</v>
      </c>
      <c r="D1559" s="243" t="s">
        <v>324</v>
      </c>
      <c r="E1559" s="244" t="s">
        <v>1112</v>
      </c>
      <c r="F1559" s="245" t="s">
        <v>1113</v>
      </c>
      <c r="G1559" s="246" t="s">
        <v>602</v>
      </c>
      <c r="H1559" s="247">
        <v>1</v>
      </c>
      <c r="I1559" s="248"/>
      <c r="J1559" s="249">
        <f>ROUND(I1559*H1559,2)</f>
        <v>0</v>
      </c>
      <c r="K1559" s="245" t="s">
        <v>1</v>
      </c>
      <c r="L1559" s="250"/>
      <c r="M1559" s="251" t="s">
        <v>1</v>
      </c>
      <c r="N1559" s="252" t="s">
        <v>44</v>
      </c>
      <c r="O1559" s="71"/>
      <c r="P1559" s="195">
        <f>O1559*H1559</f>
        <v>0</v>
      </c>
      <c r="Q1559" s="195">
        <v>0.04</v>
      </c>
      <c r="R1559" s="195">
        <f>Q1559*H1559</f>
        <v>0.04</v>
      </c>
      <c r="S1559" s="195">
        <v>0</v>
      </c>
      <c r="T1559" s="196">
        <f>S1559*H1559</f>
        <v>0</v>
      </c>
      <c r="U1559" s="34"/>
      <c r="V1559" s="34"/>
      <c r="W1559" s="34"/>
      <c r="X1559" s="34"/>
      <c r="Y1559" s="34"/>
      <c r="Z1559" s="34"/>
      <c r="AA1559" s="34"/>
      <c r="AB1559" s="34"/>
      <c r="AC1559" s="34"/>
      <c r="AD1559" s="34"/>
      <c r="AE1559" s="34"/>
      <c r="AR1559" s="197" t="s">
        <v>450</v>
      </c>
      <c r="AT1559" s="197" t="s">
        <v>324</v>
      </c>
      <c r="AU1559" s="197" t="s">
        <v>89</v>
      </c>
      <c r="AY1559" s="18" t="s">
        <v>147</v>
      </c>
      <c r="BE1559" s="198">
        <f>IF(N1559="základní",J1559,0)</f>
        <v>0</v>
      </c>
      <c r="BF1559" s="198">
        <f>IF(N1559="snížená",J1559,0)</f>
        <v>0</v>
      </c>
      <c r="BG1559" s="198">
        <f>IF(N1559="zákl. přenesená",J1559,0)</f>
        <v>0</v>
      </c>
      <c r="BH1559" s="198">
        <f>IF(N1559="sníž. přenesená",J1559,0)</f>
        <v>0</v>
      </c>
      <c r="BI1559" s="198">
        <f>IF(N1559="nulová",J1559,0)</f>
        <v>0</v>
      </c>
      <c r="BJ1559" s="18" t="s">
        <v>87</v>
      </c>
      <c r="BK1559" s="198">
        <f>ROUND(I1559*H1559,2)</f>
        <v>0</v>
      </c>
      <c r="BL1559" s="18" t="s">
        <v>329</v>
      </c>
      <c r="BM1559" s="197" t="s">
        <v>1114</v>
      </c>
    </row>
    <row r="1560" spans="1:65" s="2" customFormat="1" ht="16.5" customHeight="1">
      <c r="A1560" s="34"/>
      <c r="B1560" s="35"/>
      <c r="C1560" s="186" t="s">
        <v>1115</v>
      </c>
      <c r="D1560" s="186" t="s">
        <v>149</v>
      </c>
      <c r="E1560" s="187" t="s">
        <v>1116</v>
      </c>
      <c r="F1560" s="188" t="s">
        <v>1117</v>
      </c>
      <c r="G1560" s="189" t="s">
        <v>381</v>
      </c>
      <c r="H1560" s="190">
        <v>2</v>
      </c>
      <c r="I1560" s="191"/>
      <c r="J1560" s="192">
        <f>ROUND(I1560*H1560,2)</f>
        <v>0</v>
      </c>
      <c r="K1560" s="188" t="s">
        <v>153</v>
      </c>
      <c r="L1560" s="39"/>
      <c r="M1560" s="193" t="s">
        <v>1</v>
      </c>
      <c r="N1560" s="194" t="s">
        <v>44</v>
      </c>
      <c r="O1560" s="71"/>
      <c r="P1560" s="195">
        <f>O1560*H1560</f>
        <v>0</v>
      </c>
      <c r="Q1560" s="195">
        <v>2.3499999999999999E-4</v>
      </c>
      <c r="R1560" s="195">
        <f>Q1560*H1560</f>
        <v>4.6999999999999999E-4</v>
      </c>
      <c r="S1560" s="195">
        <v>0</v>
      </c>
      <c r="T1560" s="196">
        <f>S1560*H1560</f>
        <v>0</v>
      </c>
      <c r="U1560" s="34"/>
      <c r="V1560" s="34"/>
      <c r="W1560" s="34"/>
      <c r="X1560" s="34"/>
      <c r="Y1560" s="34"/>
      <c r="Z1560" s="34"/>
      <c r="AA1560" s="34"/>
      <c r="AB1560" s="34"/>
      <c r="AC1560" s="34"/>
      <c r="AD1560" s="34"/>
      <c r="AE1560" s="34"/>
      <c r="AR1560" s="197" t="s">
        <v>329</v>
      </c>
      <c r="AT1560" s="197" t="s">
        <v>149</v>
      </c>
      <c r="AU1560" s="197" t="s">
        <v>89</v>
      </c>
      <c r="AY1560" s="18" t="s">
        <v>147</v>
      </c>
      <c r="BE1560" s="198">
        <f>IF(N1560="základní",J1560,0)</f>
        <v>0</v>
      </c>
      <c r="BF1560" s="198">
        <f>IF(N1560="snížená",J1560,0)</f>
        <v>0</v>
      </c>
      <c r="BG1560" s="198">
        <f>IF(N1560="zákl. přenesená",J1560,0)</f>
        <v>0</v>
      </c>
      <c r="BH1560" s="198">
        <f>IF(N1560="sníž. přenesená",J1560,0)</f>
        <v>0</v>
      </c>
      <c r="BI1560" s="198">
        <f>IF(N1560="nulová",J1560,0)</f>
        <v>0</v>
      </c>
      <c r="BJ1560" s="18" t="s">
        <v>87</v>
      </c>
      <c r="BK1560" s="198">
        <f>ROUND(I1560*H1560,2)</f>
        <v>0</v>
      </c>
      <c r="BL1560" s="18" t="s">
        <v>329</v>
      </c>
      <c r="BM1560" s="197" t="s">
        <v>1118</v>
      </c>
    </row>
    <row r="1561" spans="1:65" s="14" customFormat="1">
      <c r="B1561" s="210"/>
      <c r="C1561" s="211"/>
      <c r="D1561" s="201" t="s">
        <v>156</v>
      </c>
      <c r="E1561" s="212" t="s">
        <v>1</v>
      </c>
      <c r="F1561" s="213" t="s">
        <v>1119</v>
      </c>
      <c r="G1561" s="211"/>
      <c r="H1561" s="214">
        <v>2</v>
      </c>
      <c r="I1561" s="215"/>
      <c r="J1561" s="211"/>
      <c r="K1561" s="211"/>
      <c r="L1561" s="216"/>
      <c r="M1561" s="217"/>
      <c r="N1561" s="218"/>
      <c r="O1561" s="218"/>
      <c r="P1561" s="218"/>
      <c r="Q1561" s="218"/>
      <c r="R1561" s="218"/>
      <c r="S1561" s="218"/>
      <c r="T1561" s="219"/>
      <c r="AT1561" s="220" t="s">
        <v>156</v>
      </c>
      <c r="AU1561" s="220" t="s">
        <v>89</v>
      </c>
      <c r="AV1561" s="14" t="s">
        <v>89</v>
      </c>
      <c r="AW1561" s="14" t="s">
        <v>35</v>
      </c>
      <c r="AX1561" s="14" t="s">
        <v>79</v>
      </c>
      <c r="AY1561" s="220" t="s">
        <v>147</v>
      </c>
    </row>
    <row r="1562" spans="1:65" s="15" customFormat="1">
      <c r="B1562" s="221"/>
      <c r="C1562" s="222"/>
      <c r="D1562" s="201" t="s">
        <v>156</v>
      </c>
      <c r="E1562" s="223" t="s">
        <v>1</v>
      </c>
      <c r="F1562" s="224" t="s">
        <v>166</v>
      </c>
      <c r="G1562" s="222"/>
      <c r="H1562" s="225">
        <v>2</v>
      </c>
      <c r="I1562" s="226"/>
      <c r="J1562" s="222"/>
      <c r="K1562" s="222"/>
      <c r="L1562" s="227"/>
      <c r="M1562" s="228"/>
      <c r="N1562" s="229"/>
      <c r="O1562" s="229"/>
      <c r="P1562" s="229"/>
      <c r="Q1562" s="229"/>
      <c r="R1562" s="229"/>
      <c r="S1562" s="229"/>
      <c r="T1562" s="230"/>
      <c r="AT1562" s="231" t="s">
        <v>156</v>
      </c>
      <c r="AU1562" s="231" t="s">
        <v>89</v>
      </c>
      <c r="AV1562" s="15" t="s">
        <v>154</v>
      </c>
      <c r="AW1562" s="15" t="s">
        <v>35</v>
      </c>
      <c r="AX1562" s="15" t="s">
        <v>87</v>
      </c>
      <c r="AY1562" s="231" t="s">
        <v>147</v>
      </c>
    </row>
    <row r="1563" spans="1:65" s="2" customFormat="1" ht="24.2" customHeight="1">
      <c r="A1563" s="34"/>
      <c r="B1563" s="35"/>
      <c r="C1563" s="243" t="s">
        <v>1120</v>
      </c>
      <c r="D1563" s="243" t="s">
        <v>324</v>
      </c>
      <c r="E1563" s="244" t="s">
        <v>1121</v>
      </c>
      <c r="F1563" s="245" t="s">
        <v>1122</v>
      </c>
      <c r="G1563" s="246" t="s">
        <v>381</v>
      </c>
      <c r="H1563" s="247">
        <v>1.5</v>
      </c>
      <c r="I1563" s="248"/>
      <c r="J1563" s="249">
        <f>ROUND(I1563*H1563,2)</f>
        <v>0</v>
      </c>
      <c r="K1563" s="245" t="s">
        <v>153</v>
      </c>
      <c r="L1563" s="250"/>
      <c r="M1563" s="251" t="s">
        <v>1</v>
      </c>
      <c r="N1563" s="252" t="s">
        <v>44</v>
      </c>
      <c r="O1563" s="71"/>
      <c r="P1563" s="195">
        <f>O1563*H1563</f>
        <v>0</v>
      </c>
      <c r="Q1563" s="195">
        <v>2.0999999999999999E-3</v>
      </c>
      <c r="R1563" s="195">
        <f>Q1563*H1563</f>
        <v>3.15E-3</v>
      </c>
      <c r="S1563" s="195">
        <v>0</v>
      </c>
      <c r="T1563" s="196">
        <f>S1563*H1563</f>
        <v>0</v>
      </c>
      <c r="U1563" s="34"/>
      <c r="V1563" s="34"/>
      <c r="W1563" s="34"/>
      <c r="X1563" s="34"/>
      <c r="Y1563" s="34"/>
      <c r="Z1563" s="34"/>
      <c r="AA1563" s="34"/>
      <c r="AB1563" s="34"/>
      <c r="AC1563" s="34"/>
      <c r="AD1563" s="34"/>
      <c r="AE1563" s="34"/>
      <c r="AR1563" s="197" t="s">
        <v>450</v>
      </c>
      <c r="AT1563" s="197" t="s">
        <v>324</v>
      </c>
      <c r="AU1563" s="197" t="s">
        <v>89</v>
      </c>
      <c r="AY1563" s="18" t="s">
        <v>147</v>
      </c>
      <c r="BE1563" s="198">
        <f>IF(N1563="základní",J1563,0)</f>
        <v>0</v>
      </c>
      <c r="BF1563" s="198">
        <f>IF(N1563="snížená",J1563,0)</f>
        <v>0</v>
      </c>
      <c r="BG1563" s="198">
        <f>IF(N1563="zákl. přenesená",J1563,0)</f>
        <v>0</v>
      </c>
      <c r="BH1563" s="198">
        <f>IF(N1563="sníž. přenesená",J1563,0)</f>
        <v>0</v>
      </c>
      <c r="BI1563" s="198">
        <f>IF(N1563="nulová",J1563,0)</f>
        <v>0</v>
      </c>
      <c r="BJ1563" s="18" t="s">
        <v>87</v>
      </c>
      <c r="BK1563" s="198">
        <f>ROUND(I1563*H1563,2)</f>
        <v>0</v>
      </c>
      <c r="BL1563" s="18" t="s">
        <v>329</v>
      </c>
      <c r="BM1563" s="197" t="s">
        <v>1123</v>
      </c>
    </row>
    <row r="1564" spans="1:65" s="14" customFormat="1">
      <c r="B1564" s="210"/>
      <c r="C1564" s="211"/>
      <c r="D1564" s="201" t="s">
        <v>156</v>
      </c>
      <c r="E1564" s="212" t="s">
        <v>1</v>
      </c>
      <c r="F1564" s="213" t="s">
        <v>793</v>
      </c>
      <c r="G1564" s="211"/>
      <c r="H1564" s="214">
        <v>1.5</v>
      </c>
      <c r="I1564" s="215"/>
      <c r="J1564" s="211"/>
      <c r="K1564" s="211"/>
      <c r="L1564" s="216"/>
      <c r="M1564" s="217"/>
      <c r="N1564" s="218"/>
      <c r="O1564" s="218"/>
      <c r="P1564" s="218"/>
      <c r="Q1564" s="218"/>
      <c r="R1564" s="218"/>
      <c r="S1564" s="218"/>
      <c r="T1564" s="219"/>
      <c r="AT1564" s="220" t="s">
        <v>156</v>
      </c>
      <c r="AU1564" s="220" t="s">
        <v>89</v>
      </c>
      <c r="AV1564" s="14" t="s">
        <v>89</v>
      </c>
      <c r="AW1564" s="14" t="s">
        <v>35</v>
      </c>
      <c r="AX1564" s="14" t="s">
        <v>79</v>
      </c>
      <c r="AY1564" s="220" t="s">
        <v>147</v>
      </c>
    </row>
    <row r="1565" spans="1:65" s="15" customFormat="1">
      <c r="B1565" s="221"/>
      <c r="C1565" s="222"/>
      <c r="D1565" s="201" t="s">
        <v>156</v>
      </c>
      <c r="E1565" s="223" t="s">
        <v>1</v>
      </c>
      <c r="F1565" s="224" t="s">
        <v>166</v>
      </c>
      <c r="G1565" s="222"/>
      <c r="H1565" s="225">
        <v>1.5</v>
      </c>
      <c r="I1565" s="226"/>
      <c r="J1565" s="222"/>
      <c r="K1565" s="222"/>
      <c r="L1565" s="227"/>
      <c r="M1565" s="228"/>
      <c r="N1565" s="229"/>
      <c r="O1565" s="229"/>
      <c r="P1565" s="229"/>
      <c r="Q1565" s="229"/>
      <c r="R1565" s="229"/>
      <c r="S1565" s="229"/>
      <c r="T1565" s="230"/>
      <c r="AT1565" s="231" t="s">
        <v>156</v>
      </c>
      <c r="AU1565" s="231" t="s">
        <v>89</v>
      </c>
      <c r="AV1565" s="15" t="s">
        <v>154</v>
      </c>
      <c r="AW1565" s="15" t="s">
        <v>35</v>
      </c>
      <c r="AX1565" s="15" t="s">
        <v>87</v>
      </c>
      <c r="AY1565" s="231" t="s">
        <v>147</v>
      </c>
    </row>
    <row r="1566" spans="1:65" s="2" customFormat="1" ht="24.2" customHeight="1">
      <c r="A1566" s="34"/>
      <c r="B1566" s="35"/>
      <c r="C1566" s="186" t="s">
        <v>1124</v>
      </c>
      <c r="D1566" s="186" t="s">
        <v>149</v>
      </c>
      <c r="E1566" s="187" t="s">
        <v>1125</v>
      </c>
      <c r="F1566" s="188" t="s">
        <v>1126</v>
      </c>
      <c r="G1566" s="189" t="s">
        <v>1127</v>
      </c>
      <c r="H1566" s="190">
        <v>8</v>
      </c>
      <c r="I1566" s="191"/>
      <c r="J1566" s="192">
        <f>ROUND(I1566*H1566,2)</f>
        <v>0</v>
      </c>
      <c r="K1566" s="188" t="s">
        <v>153</v>
      </c>
      <c r="L1566" s="39"/>
      <c r="M1566" s="193" t="s">
        <v>1</v>
      </c>
      <c r="N1566" s="194" t="s">
        <v>44</v>
      </c>
      <c r="O1566" s="71"/>
      <c r="P1566" s="195">
        <f>O1566*H1566</f>
        <v>0</v>
      </c>
      <c r="Q1566" s="195">
        <v>7.1749999999999996E-5</v>
      </c>
      <c r="R1566" s="195">
        <f>Q1566*H1566</f>
        <v>5.7399999999999997E-4</v>
      </c>
      <c r="S1566" s="195">
        <v>0</v>
      </c>
      <c r="T1566" s="196">
        <f>S1566*H1566</f>
        <v>0</v>
      </c>
      <c r="U1566" s="34"/>
      <c r="V1566" s="34"/>
      <c r="W1566" s="34"/>
      <c r="X1566" s="34"/>
      <c r="Y1566" s="34"/>
      <c r="Z1566" s="34"/>
      <c r="AA1566" s="34"/>
      <c r="AB1566" s="34"/>
      <c r="AC1566" s="34"/>
      <c r="AD1566" s="34"/>
      <c r="AE1566" s="34"/>
      <c r="AR1566" s="197" t="s">
        <v>329</v>
      </c>
      <c r="AT1566" s="197" t="s">
        <v>149</v>
      </c>
      <c r="AU1566" s="197" t="s">
        <v>89</v>
      </c>
      <c r="AY1566" s="18" t="s">
        <v>147</v>
      </c>
      <c r="BE1566" s="198">
        <f>IF(N1566="základní",J1566,0)</f>
        <v>0</v>
      </c>
      <c r="BF1566" s="198">
        <f>IF(N1566="snížená",J1566,0)</f>
        <v>0</v>
      </c>
      <c r="BG1566" s="198">
        <f>IF(N1566="zákl. přenesená",J1566,0)</f>
        <v>0</v>
      </c>
      <c r="BH1566" s="198">
        <f>IF(N1566="sníž. přenesená",J1566,0)</f>
        <v>0</v>
      </c>
      <c r="BI1566" s="198">
        <f>IF(N1566="nulová",J1566,0)</f>
        <v>0</v>
      </c>
      <c r="BJ1566" s="18" t="s">
        <v>87</v>
      </c>
      <c r="BK1566" s="198">
        <f>ROUND(I1566*H1566,2)</f>
        <v>0</v>
      </c>
      <c r="BL1566" s="18" t="s">
        <v>329</v>
      </c>
      <c r="BM1566" s="197" t="s">
        <v>1128</v>
      </c>
    </row>
    <row r="1567" spans="1:65" s="13" customFormat="1">
      <c r="B1567" s="199"/>
      <c r="C1567" s="200"/>
      <c r="D1567" s="201" t="s">
        <v>156</v>
      </c>
      <c r="E1567" s="202" t="s">
        <v>1</v>
      </c>
      <c r="F1567" s="203" t="s">
        <v>1129</v>
      </c>
      <c r="G1567" s="200"/>
      <c r="H1567" s="202" t="s">
        <v>1</v>
      </c>
      <c r="I1567" s="204"/>
      <c r="J1567" s="200"/>
      <c r="K1567" s="200"/>
      <c r="L1567" s="205"/>
      <c r="M1567" s="206"/>
      <c r="N1567" s="207"/>
      <c r="O1567" s="207"/>
      <c r="P1567" s="207"/>
      <c r="Q1567" s="207"/>
      <c r="R1567" s="207"/>
      <c r="S1567" s="207"/>
      <c r="T1567" s="208"/>
      <c r="AT1567" s="209" t="s">
        <v>156</v>
      </c>
      <c r="AU1567" s="209" t="s">
        <v>89</v>
      </c>
      <c r="AV1567" s="13" t="s">
        <v>87</v>
      </c>
      <c r="AW1567" s="13" t="s">
        <v>35</v>
      </c>
      <c r="AX1567" s="13" t="s">
        <v>79</v>
      </c>
      <c r="AY1567" s="209" t="s">
        <v>147</v>
      </c>
    </row>
    <row r="1568" spans="1:65" s="14" customFormat="1">
      <c r="B1568" s="210"/>
      <c r="C1568" s="211"/>
      <c r="D1568" s="201" t="s">
        <v>156</v>
      </c>
      <c r="E1568" s="212" t="s">
        <v>1</v>
      </c>
      <c r="F1568" s="213" t="s">
        <v>1130</v>
      </c>
      <c r="G1568" s="211"/>
      <c r="H1568" s="214">
        <v>8</v>
      </c>
      <c r="I1568" s="215"/>
      <c r="J1568" s="211"/>
      <c r="K1568" s="211"/>
      <c r="L1568" s="216"/>
      <c r="M1568" s="217"/>
      <c r="N1568" s="218"/>
      <c r="O1568" s="218"/>
      <c r="P1568" s="218"/>
      <c r="Q1568" s="218"/>
      <c r="R1568" s="218"/>
      <c r="S1568" s="218"/>
      <c r="T1568" s="219"/>
      <c r="AT1568" s="220" t="s">
        <v>156</v>
      </c>
      <c r="AU1568" s="220" t="s">
        <v>89</v>
      </c>
      <c r="AV1568" s="14" t="s">
        <v>89</v>
      </c>
      <c r="AW1568" s="14" t="s">
        <v>35</v>
      </c>
      <c r="AX1568" s="14" t="s">
        <v>79</v>
      </c>
      <c r="AY1568" s="220" t="s">
        <v>147</v>
      </c>
    </row>
    <row r="1569" spans="1:65" s="15" customFormat="1">
      <c r="B1569" s="221"/>
      <c r="C1569" s="222"/>
      <c r="D1569" s="201" t="s">
        <v>156</v>
      </c>
      <c r="E1569" s="223" t="s">
        <v>1</v>
      </c>
      <c r="F1569" s="224" t="s">
        <v>166</v>
      </c>
      <c r="G1569" s="222"/>
      <c r="H1569" s="225">
        <v>8</v>
      </c>
      <c r="I1569" s="226"/>
      <c r="J1569" s="222"/>
      <c r="K1569" s="222"/>
      <c r="L1569" s="227"/>
      <c r="M1569" s="228"/>
      <c r="N1569" s="229"/>
      <c r="O1569" s="229"/>
      <c r="P1569" s="229"/>
      <c r="Q1569" s="229"/>
      <c r="R1569" s="229"/>
      <c r="S1569" s="229"/>
      <c r="T1569" s="230"/>
      <c r="AT1569" s="231" t="s">
        <v>156</v>
      </c>
      <c r="AU1569" s="231" t="s">
        <v>89</v>
      </c>
      <c r="AV1569" s="15" t="s">
        <v>154</v>
      </c>
      <c r="AW1569" s="15" t="s">
        <v>35</v>
      </c>
      <c r="AX1569" s="15" t="s">
        <v>87</v>
      </c>
      <c r="AY1569" s="231" t="s">
        <v>147</v>
      </c>
    </row>
    <row r="1570" spans="1:65" s="2" customFormat="1" ht="24.2" customHeight="1">
      <c r="A1570" s="34"/>
      <c r="B1570" s="35"/>
      <c r="C1570" s="243" t="s">
        <v>1131</v>
      </c>
      <c r="D1570" s="243" t="s">
        <v>324</v>
      </c>
      <c r="E1570" s="244" t="s">
        <v>1132</v>
      </c>
      <c r="F1570" s="245" t="s">
        <v>1133</v>
      </c>
      <c r="G1570" s="246" t="s">
        <v>681</v>
      </c>
      <c r="H1570" s="247">
        <v>8.0000000000000002E-3</v>
      </c>
      <c r="I1570" s="248"/>
      <c r="J1570" s="249">
        <f>ROUND(I1570*H1570,2)</f>
        <v>0</v>
      </c>
      <c r="K1570" s="245" t="s">
        <v>153</v>
      </c>
      <c r="L1570" s="250"/>
      <c r="M1570" s="251" t="s">
        <v>1</v>
      </c>
      <c r="N1570" s="252" t="s">
        <v>44</v>
      </c>
      <c r="O1570" s="71"/>
      <c r="P1570" s="195">
        <f>O1570*H1570</f>
        <v>0</v>
      </c>
      <c r="Q1570" s="195">
        <v>1</v>
      </c>
      <c r="R1570" s="195">
        <f>Q1570*H1570</f>
        <v>8.0000000000000002E-3</v>
      </c>
      <c r="S1570" s="195">
        <v>0</v>
      </c>
      <c r="T1570" s="196">
        <f>S1570*H1570</f>
        <v>0</v>
      </c>
      <c r="U1570" s="34"/>
      <c r="V1570" s="34"/>
      <c r="W1570" s="34"/>
      <c r="X1570" s="34"/>
      <c r="Y1570" s="34"/>
      <c r="Z1570" s="34"/>
      <c r="AA1570" s="34"/>
      <c r="AB1570" s="34"/>
      <c r="AC1570" s="34"/>
      <c r="AD1570" s="34"/>
      <c r="AE1570" s="34"/>
      <c r="AR1570" s="197" t="s">
        <v>450</v>
      </c>
      <c r="AT1570" s="197" t="s">
        <v>324</v>
      </c>
      <c r="AU1570" s="197" t="s">
        <v>89</v>
      </c>
      <c r="AY1570" s="18" t="s">
        <v>147</v>
      </c>
      <c r="BE1570" s="198">
        <f>IF(N1570="základní",J1570,0)</f>
        <v>0</v>
      </c>
      <c r="BF1570" s="198">
        <f>IF(N1570="snížená",J1570,0)</f>
        <v>0</v>
      </c>
      <c r="BG1570" s="198">
        <f>IF(N1570="zákl. přenesená",J1570,0)</f>
        <v>0</v>
      </c>
      <c r="BH1570" s="198">
        <f>IF(N1570="sníž. přenesená",J1570,0)</f>
        <v>0</v>
      </c>
      <c r="BI1570" s="198">
        <f>IF(N1570="nulová",J1570,0)</f>
        <v>0</v>
      </c>
      <c r="BJ1570" s="18" t="s">
        <v>87</v>
      </c>
      <c r="BK1570" s="198">
        <f>ROUND(I1570*H1570,2)</f>
        <v>0</v>
      </c>
      <c r="BL1570" s="18" t="s">
        <v>329</v>
      </c>
      <c r="BM1570" s="197" t="s">
        <v>1134</v>
      </c>
    </row>
    <row r="1571" spans="1:65" s="2" customFormat="1" ht="19.5">
      <c r="A1571" s="34"/>
      <c r="B1571" s="35"/>
      <c r="C1571" s="36"/>
      <c r="D1571" s="201" t="s">
        <v>739</v>
      </c>
      <c r="E1571" s="36"/>
      <c r="F1571" s="253" t="s">
        <v>1135</v>
      </c>
      <c r="G1571" s="36"/>
      <c r="H1571" s="36"/>
      <c r="I1571" s="254"/>
      <c r="J1571" s="36"/>
      <c r="K1571" s="36"/>
      <c r="L1571" s="39"/>
      <c r="M1571" s="255"/>
      <c r="N1571" s="256"/>
      <c r="O1571" s="71"/>
      <c r="P1571" s="71"/>
      <c r="Q1571" s="71"/>
      <c r="R1571" s="71"/>
      <c r="S1571" s="71"/>
      <c r="T1571" s="72"/>
      <c r="U1571" s="34"/>
      <c r="V1571" s="34"/>
      <c r="W1571" s="34"/>
      <c r="X1571" s="34"/>
      <c r="Y1571" s="34"/>
      <c r="Z1571" s="34"/>
      <c r="AA1571" s="34"/>
      <c r="AB1571" s="34"/>
      <c r="AC1571" s="34"/>
      <c r="AD1571" s="34"/>
      <c r="AE1571" s="34"/>
      <c r="AT1571" s="18" t="s">
        <v>739</v>
      </c>
      <c r="AU1571" s="18" t="s">
        <v>89</v>
      </c>
    </row>
    <row r="1572" spans="1:65" s="14" customFormat="1">
      <c r="B1572" s="210"/>
      <c r="C1572" s="211"/>
      <c r="D1572" s="201" t="s">
        <v>156</v>
      </c>
      <c r="E1572" s="212" t="s">
        <v>1</v>
      </c>
      <c r="F1572" s="213" t="s">
        <v>1136</v>
      </c>
      <c r="G1572" s="211"/>
      <c r="H1572" s="214">
        <v>8.0000000000000002E-3</v>
      </c>
      <c r="I1572" s="215"/>
      <c r="J1572" s="211"/>
      <c r="K1572" s="211"/>
      <c r="L1572" s="216"/>
      <c r="M1572" s="217"/>
      <c r="N1572" s="218"/>
      <c r="O1572" s="218"/>
      <c r="P1572" s="218"/>
      <c r="Q1572" s="218"/>
      <c r="R1572" s="218"/>
      <c r="S1572" s="218"/>
      <c r="T1572" s="219"/>
      <c r="AT1572" s="220" t="s">
        <v>156</v>
      </c>
      <c r="AU1572" s="220" t="s">
        <v>89</v>
      </c>
      <c r="AV1572" s="14" t="s">
        <v>89</v>
      </c>
      <c r="AW1572" s="14" t="s">
        <v>35</v>
      </c>
      <c r="AX1572" s="14" t="s">
        <v>79</v>
      </c>
      <c r="AY1572" s="220" t="s">
        <v>147</v>
      </c>
    </row>
    <row r="1573" spans="1:65" s="15" customFormat="1">
      <c r="B1573" s="221"/>
      <c r="C1573" s="222"/>
      <c r="D1573" s="201" t="s">
        <v>156</v>
      </c>
      <c r="E1573" s="223" t="s">
        <v>1</v>
      </c>
      <c r="F1573" s="224" t="s">
        <v>166</v>
      </c>
      <c r="G1573" s="222"/>
      <c r="H1573" s="225">
        <v>8.0000000000000002E-3</v>
      </c>
      <c r="I1573" s="226"/>
      <c r="J1573" s="222"/>
      <c r="K1573" s="222"/>
      <c r="L1573" s="227"/>
      <c r="M1573" s="228"/>
      <c r="N1573" s="229"/>
      <c r="O1573" s="229"/>
      <c r="P1573" s="229"/>
      <c r="Q1573" s="229"/>
      <c r="R1573" s="229"/>
      <c r="S1573" s="229"/>
      <c r="T1573" s="230"/>
      <c r="AT1573" s="231" t="s">
        <v>156</v>
      </c>
      <c r="AU1573" s="231" t="s">
        <v>89</v>
      </c>
      <c r="AV1573" s="15" t="s">
        <v>154</v>
      </c>
      <c r="AW1573" s="15" t="s">
        <v>35</v>
      </c>
      <c r="AX1573" s="15" t="s">
        <v>87</v>
      </c>
      <c r="AY1573" s="231" t="s">
        <v>147</v>
      </c>
    </row>
    <row r="1574" spans="1:65" s="2" customFormat="1" ht="49.15" customHeight="1">
      <c r="A1574" s="34"/>
      <c r="B1574" s="35"/>
      <c r="C1574" s="186" t="s">
        <v>1137</v>
      </c>
      <c r="D1574" s="186" t="s">
        <v>149</v>
      </c>
      <c r="E1574" s="187" t="s">
        <v>1138</v>
      </c>
      <c r="F1574" s="188" t="s">
        <v>1139</v>
      </c>
      <c r="G1574" s="189" t="s">
        <v>681</v>
      </c>
      <c r="H1574" s="190">
        <v>0.48499999999999999</v>
      </c>
      <c r="I1574" s="191"/>
      <c r="J1574" s="192">
        <f>ROUND(I1574*H1574,2)</f>
        <v>0</v>
      </c>
      <c r="K1574" s="188" t="s">
        <v>153</v>
      </c>
      <c r="L1574" s="39"/>
      <c r="M1574" s="193" t="s">
        <v>1</v>
      </c>
      <c r="N1574" s="194" t="s">
        <v>44</v>
      </c>
      <c r="O1574" s="71"/>
      <c r="P1574" s="195">
        <f>O1574*H1574</f>
        <v>0</v>
      </c>
      <c r="Q1574" s="195">
        <v>0</v>
      </c>
      <c r="R1574" s="195">
        <f>Q1574*H1574</f>
        <v>0</v>
      </c>
      <c r="S1574" s="195">
        <v>0</v>
      </c>
      <c r="T1574" s="196">
        <f>S1574*H1574</f>
        <v>0</v>
      </c>
      <c r="U1574" s="34"/>
      <c r="V1574" s="34"/>
      <c r="W1574" s="34"/>
      <c r="X1574" s="34"/>
      <c r="Y1574" s="34"/>
      <c r="Z1574" s="34"/>
      <c r="AA1574" s="34"/>
      <c r="AB1574" s="34"/>
      <c r="AC1574" s="34"/>
      <c r="AD1574" s="34"/>
      <c r="AE1574" s="34"/>
      <c r="AR1574" s="197" t="s">
        <v>329</v>
      </c>
      <c r="AT1574" s="197" t="s">
        <v>149</v>
      </c>
      <c r="AU1574" s="197" t="s">
        <v>89</v>
      </c>
      <c r="AY1574" s="18" t="s">
        <v>147</v>
      </c>
      <c r="BE1574" s="198">
        <f>IF(N1574="základní",J1574,0)</f>
        <v>0</v>
      </c>
      <c r="BF1574" s="198">
        <f>IF(N1574="snížená",J1574,0)</f>
        <v>0</v>
      </c>
      <c r="BG1574" s="198">
        <f>IF(N1574="zákl. přenesená",J1574,0)</f>
        <v>0</v>
      </c>
      <c r="BH1574" s="198">
        <f>IF(N1574="sníž. přenesená",J1574,0)</f>
        <v>0</v>
      </c>
      <c r="BI1574" s="198">
        <f>IF(N1574="nulová",J1574,0)</f>
        <v>0</v>
      </c>
      <c r="BJ1574" s="18" t="s">
        <v>87</v>
      </c>
      <c r="BK1574" s="198">
        <f>ROUND(I1574*H1574,2)</f>
        <v>0</v>
      </c>
      <c r="BL1574" s="18" t="s">
        <v>329</v>
      </c>
      <c r="BM1574" s="197" t="s">
        <v>1140</v>
      </c>
    </row>
    <row r="1575" spans="1:65" s="12" customFormat="1" ht="22.9" customHeight="1">
      <c r="B1575" s="170"/>
      <c r="C1575" s="171"/>
      <c r="D1575" s="172" t="s">
        <v>78</v>
      </c>
      <c r="E1575" s="184" t="s">
        <v>1141</v>
      </c>
      <c r="F1575" s="184" t="s">
        <v>1142</v>
      </c>
      <c r="G1575" s="171"/>
      <c r="H1575" s="171"/>
      <c r="I1575" s="174"/>
      <c r="J1575" s="185">
        <f>BK1575</f>
        <v>0</v>
      </c>
      <c r="K1575" s="171"/>
      <c r="L1575" s="176"/>
      <c r="M1575" s="177"/>
      <c r="N1575" s="178"/>
      <c r="O1575" s="178"/>
      <c r="P1575" s="179">
        <f>SUM(P1576:P1643)</f>
        <v>0</v>
      </c>
      <c r="Q1575" s="178"/>
      <c r="R1575" s="179">
        <f>SUM(R1576:R1643)</f>
        <v>0.20634904000000007</v>
      </c>
      <c r="S1575" s="178"/>
      <c r="T1575" s="180">
        <f>SUM(T1576:T1643)</f>
        <v>0.158308</v>
      </c>
      <c r="AR1575" s="181" t="s">
        <v>89</v>
      </c>
      <c r="AT1575" s="182" t="s">
        <v>78</v>
      </c>
      <c r="AU1575" s="182" t="s">
        <v>87</v>
      </c>
      <c r="AY1575" s="181" t="s">
        <v>147</v>
      </c>
      <c r="BK1575" s="183">
        <f>SUM(BK1576:BK1643)</f>
        <v>0</v>
      </c>
    </row>
    <row r="1576" spans="1:65" s="2" customFormat="1" ht="24.2" customHeight="1">
      <c r="A1576" s="34"/>
      <c r="B1576" s="35"/>
      <c r="C1576" s="186" t="s">
        <v>1143</v>
      </c>
      <c r="D1576" s="186" t="s">
        <v>149</v>
      </c>
      <c r="E1576" s="187" t="s">
        <v>1144</v>
      </c>
      <c r="F1576" s="188" t="s">
        <v>1145</v>
      </c>
      <c r="G1576" s="189" t="s">
        <v>152</v>
      </c>
      <c r="H1576" s="190">
        <v>1</v>
      </c>
      <c r="I1576" s="191"/>
      <c r="J1576" s="192">
        <f>ROUND(I1576*H1576,2)</f>
        <v>0</v>
      </c>
      <c r="K1576" s="188" t="s">
        <v>153</v>
      </c>
      <c r="L1576" s="39"/>
      <c r="M1576" s="193" t="s">
        <v>1</v>
      </c>
      <c r="N1576" s="194" t="s">
        <v>44</v>
      </c>
      <c r="O1576" s="71"/>
      <c r="P1576" s="195">
        <f>O1576*H1576</f>
        <v>0</v>
      </c>
      <c r="Q1576" s="195">
        <v>0</v>
      </c>
      <c r="R1576" s="195">
        <f>Q1576*H1576</f>
        <v>0</v>
      </c>
      <c r="S1576" s="195">
        <v>0</v>
      </c>
      <c r="T1576" s="196">
        <f>S1576*H1576</f>
        <v>0</v>
      </c>
      <c r="U1576" s="34"/>
      <c r="V1576" s="34"/>
      <c r="W1576" s="34"/>
      <c r="X1576" s="34"/>
      <c r="Y1576" s="34"/>
      <c r="Z1576" s="34"/>
      <c r="AA1576" s="34"/>
      <c r="AB1576" s="34"/>
      <c r="AC1576" s="34"/>
      <c r="AD1576" s="34"/>
      <c r="AE1576" s="34"/>
      <c r="AR1576" s="197" t="s">
        <v>329</v>
      </c>
      <c r="AT1576" s="197" t="s">
        <v>149</v>
      </c>
      <c r="AU1576" s="197" t="s">
        <v>89</v>
      </c>
      <c r="AY1576" s="18" t="s">
        <v>147</v>
      </c>
      <c r="BE1576" s="198">
        <f>IF(N1576="základní",J1576,0)</f>
        <v>0</v>
      </c>
      <c r="BF1576" s="198">
        <f>IF(N1576="snížená",J1576,0)</f>
        <v>0</v>
      </c>
      <c r="BG1576" s="198">
        <f>IF(N1576="zákl. přenesená",J1576,0)</f>
        <v>0</v>
      </c>
      <c r="BH1576" s="198">
        <f>IF(N1576="sníž. přenesená",J1576,0)</f>
        <v>0</v>
      </c>
      <c r="BI1576" s="198">
        <f>IF(N1576="nulová",J1576,0)</f>
        <v>0</v>
      </c>
      <c r="BJ1576" s="18" t="s">
        <v>87</v>
      </c>
      <c r="BK1576" s="198">
        <f>ROUND(I1576*H1576,2)</f>
        <v>0</v>
      </c>
      <c r="BL1576" s="18" t="s">
        <v>329</v>
      </c>
      <c r="BM1576" s="197" t="s">
        <v>1146</v>
      </c>
    </row>
    <row r="1577" spans="1:65" s="13" customFormat="1">
      <c r="B1577" s="199"/>
      <c r="C1577" s="200"/>
      <c r="D1577" s="201" t="s">
        <v>156</v>
      </c>
      <c r="E1577" s="202" t="s">
        <v>1</v>
      </c>
      <c r="F1577" s="203" t="s">
        <v>533</v>
      </c>
      <c r="G1577" s="200"/>
      <c r="H1577" s="202" t="s">
        <v>1</v>
      </c>
      <c r="I1577" s="204"/>
      <c r="J1577" s="200"/>
      <c r="K1577" s="200"/>
      <c r="L1577" s="205"/>
      <c r="M1577" s="206"/>
      <c r="N1577" s="207"/>
      <c r="O1577" s="207"/>
      <c r="P1577" s="207"/>
      <c r="Q1577" s="207"/>
      <c r="R1577" s="207"/>
      <c r="S1577" s="207"/>
      <c r="T1577" s="208"/>
      <c r="AT1577" s="209" t="s">
        <v>156</v>
      </c>
      <c r="AU1577" s="209" t="s">
        <v>89</v>
      </c>
      <c r="AV1577" s="13" t="s">
        <v>87</v>
      </c>
      <c r="AW1577" s="13" t="s">
        <v>35</v>
      </c>
      <c r="AX1577" s="13" t="s">
        <v>79</v>
      </c>
      <c r="AY1577" s="209" t="s">
        <v>147</v>
      </c>
    </row>
    <row r="1578" spans="1:65" s="14" customFormat="1">
      <c r="B1578" s="210"/>
      <c r="C1578" s="211"/>
      <c r="D1578" s="201" t="s">
        <v>156</v>
      </c>
      <c r="E1578" s="212" t="s">
        <v>1</v>
      </c>
      <c r="F1578" s="213" t="s">
        <v>604</v>
      </c>
      <c r="G1578" s="211"/>
      <c r="H1578" s="214">
        <v>1</v>
      </c>
      <c r="I1578" s="215"/>
      <c r="J1578" s="211"/>
      <c r="K1578" s="211"/>
      <c r="L1578" s="216"/>
      <c r="M1578" s="217"/>
      <c r="N1578" s="218"/>
      <c r="O1578" s="218"/>
      <c r="P1578" s="218"/>
      <c r="Q1578" s="218"/>
      <c r="R1578" s="218"/>
      <c r="S1578" s="218"/>
      <c r="T1578" s="219"/>
      <c r="AT1578" s="220" t="s">
        <v>156</v>
      </c>
      <c r="AU1578" s="220" t="s">
        <v>89</v>
      </c>
      <c r="AV1578" s="14" t="s">
        <v>89</v>
      </c>
      <c r="AW1578" s="14" t="s">
        <v>35</v>
      </c>
      <c r="AX1578" s="14" t="s">
        <v>79</v>
      </c>
      <c r="AY1578" s="220" t="s">
        <v>147</v>
      </c>
    </row>
    <row r="1579" spans="1:65" s="15" customFormat="1">
      <c r="B1579" s="221"/>
      <c r="C1579" s="222"/>
      <c r="D1579" s="201" t="s">
        <v>156</v>
      </c>
      <c r="E1579" s="223" t="s">
        <v>1</v>
      </c>
      <c r="F1579" s="224" t="s">
        <v>166</v>
      </c>
      <c r="G1579" s="222"/>
      <c r="H1579" s="225">
        <v>1</v>
      </c>
      <c r="I1579" s="226"/>
      <c r="J1579" s="222"/>
      <c r="K1579" s="222"/>
      <c r="L1579" s="227"/>
      <c r="M1579" s="228"/>
      <c r="N1579" s="229"/>
      <c r="O1579" s="229"/>
      <c r="P1579" s="229"/>
      <c r="Q1579" s="229"/>
      <c r="R1579" s="229"/>
      <c r="S1579" s="229"/>
      <c r="T1579" s="230"/>
      <c r="AT1579" s="231" t="s">
        <v>156</v>
      </c>
      <c r="AU1579" s="231" t="s">
        <v>89</v>
      </c>
      <c r="AV1579" s="15" t="s">
        <v>154</v>
      </c>
      <c r="AW1579" s="15" t="s">
        <v>35</v>
      </c>
      <c r="AX1579" s="15" t="s">
        <v>87</v>
      </c>
      <c r="AY1579" s="231" t="s">
        <v>147</v>
      </c>
    </row>
    <row r="1580" spans="1:65" s="2" customFormat="1" ht="24.2" customHeight="1">
      <c r="A1580" s="34"/>
      <c r="B1580" s="35"/>
      <c r="C1580" s="186" t="s">
        <v>1147</v>
      </c>
      <c r="D1580" s="186" t="s">
        <v>149</v>
      </c>
      <c r="E1580" s="187" t="s">
        <v>1148</v>
      </c>
      <c r="F1580" s="188" t="s">
        <v>1149</v>
      </c>
      <c r="G1580" s="189" t="s">
        <v>152</v>
      </c>
      <c r="H1580" s="190">
        <v>4.0019999999999998</v>
      </c>
      <c r="I1580" s="191"/>
      <c r="J1580" s="192">
        <f>ROUND(I1580*H1580,2)</f>
        <v>0</v>
      </c>
      <c r="K1580" s="188" t="s">
        <v>153</v>
      </c>
      <c r="L1580" s="39"/>
      <c r="M1580" s="193" t="s">
        <v>1</v>
      </c>
      <c r="N1580" s="194" t="s">
        <v>44</v>
      </c>
      <c r="O1580" s="71"/>
      <c r="P1580" s="195">
        <f>O1580*H1580</f>
        <v>0</v>
      </c>
      <c r="Q1580" s="195">
        <v>2.9999999999999997E-4</v>
      </c>
      <c r="R1580" s="195">
        <f>Q1580*H1580</f>
        <v>1.2005999999999998E-3</v>
      </c>
      <c r="S1580" s="195">
        <v>0</v>
      </c>
      <c r="T1580" s="196">
        <f>S1580*H1580</f>
        <v>0</v>
      </c>
      <c r="U1580" s="34"/>
      <c r="V1580" s="34"/>
      <c r="W1580" s="34"/>
      <c r="X1580" s="34"/>
      <c r="Y1580" s="34"/>
      <c r="Z1580" s="34"/>
      <c r="AA1580" s="34"/>
      <c r="AB1580" s="34"/>
      <c r="AC1580" s="34"/>
      <c r="AD1580" s="34"/>
      <c r="AE1580" s="34"/>
      <c r="AR1580" s="197" t="s">
        <v>329</v>
      </c>
      <c r="AT1580" s="197" t="s">
        <v>149</v>
      </c>
      <c r="AU1580" s="197" t="s">
        <v>89</v>
      </c>
      <c r="AY1580" s="18" t="s">
        <v>147</v>
      </c>
      <c r="BE1580" s="198">
        <f>IF(N1580="základní",J1580,0)</f>
        <v>0</v>
      </c>
      <c r="BF1580" s="198">
        <f>IF(N1580="snížená",J1580,0)</f>
        <v>0</v>
      </c>
      <c r="BG1580" s="198">
        <f>IF(N1580="zákl. přenesená",J1580,0)</f>
        <v>0</v>
      </c>
      <c r="BH1580" s="198">
        <f>IF(N1580="sníž. přenesená",J1580,0)</f>
        <v>0</v>
      </c>
      <c r="BI1580" s="198">
        <f>IF(N1580="nulová",J1580,0)</f>
        <v>0</v>
      </c>
      <c r="BJ1580" s="18" t="s">
        <v>87</v>
      </c>
      <c r="BK1580" s="198">
        <f>ROUND(I1580*H1580,2)</f>
        <v>0</v>
      </c>
      <c r="BL1580" s="18" t="s">
        <v>329</v>
      </c>
      <c r="BM1580" s="197" t="s">
        <v>1150</v>
      </c>
    </row>
    <row r="1581" spans="1:65" s="13" customFormat="1">
      <c r="B1581" s="199"/>
      <c r="C1581" s="200"/>
      <c r="D1581" s="201" t="s">
        <v>156</v>
      </c>
      <c r="E1581" s="202" t="s">
        <v>1</v>
      </c>
      <c r="F1581" s="203" t="s">
        <v>533</v>
      </c>
      <c r="G1581" s="200"/>
      <c r="H1581" s="202" t="s">
        <v>1</v>
      </c>
      <c r="I1581" s="204"/>
      <c r="J1581" s="200"/>
      <c r="K1581" s="200"/>
      <c r="L1581" s="205"/>
      <c r="M1581" s="206"/>
      <c r="N1581" s="207"/>
      <c r="O1581" s="207"/>
      <c r="P1581" s="207"/>
      <c r="Q1581" s="207"/>
      <c r="R1581" s="207"/>
      <c r="S1581" s="207"/>
      <c r="T1581" s="208"/>
      <c r="AT1581" s="209" t="s">
        <v>156</v>
      </c>
      <c r="AU1581" s="209" t="s">
        <v>89</v>
      </c>
      <c r="AV1581" s="13" t="s">
        <v>87</v>
      </c>
      <c r="AW1581" s="13" t="s">
        <v>35</v>
      </c>
      <c r="AX1581" s="13" t="s">
        <v>79</v>
      </c>
      <c r="AY1581" s="209" t="s">
        <v>147</v>
      </c>
    </row>
    <row r="1582" spans="1:65" s="14" customFormat="1">
      <c r="B1582" s="210"/>
      <c r="C1582" s="211"/>
      <c r="D1582" s="201" t="s">
        <v>156</v>
      </c>
      <c r="E1582" s="212" t="s">
        <v>1</v>
      </c>
      <c r="F1582" s="213" t="s">
        <v>604</v>
      </c>
      <c r="G1582" s="211"/>
      <c r="H1582" s="214">
        <v>1</v>
      </c>
      <c r="I1582" s="215"/>
      <c r="J1582" s="211"/>
      <c r="K1582" s="211"/>
      <c r="L1582" s="216"/>
      <c r="M1582" s="217"/>
      <c r="N1582" s="218"/>
      <c r="O1582" s="218"/>
      <c r="P1582" s="218"/>
      <c r="Q1582" s="218"/>
      <c r="R1582" s="218"/>
      <c r="S1582" s="218"/>
      <c r="T1582" s="219"/>
      <c r="AT1582" s="220" t="s">
        <v>156</v>
      </c>
      <c r="AU1582" s="220" t="s">
        <v>89</v>
      </c>
      <c r="AV1582" s="14" t="s">
        <v>89</v>
      </c>
      <c r="AW1582" s="14" t="s">
        <v>35</v>
      </c>
      <c r="AX1582" s="14" t="s">
        <v>79</v>
      </c>
      <c r="AY1582" s="220" t="s">
        <v>147</v>
      </c>
    </row>
    <row r="1583" spans="1:65" s="13" customFormat="1">
      <c r="B1583" s="199"/>
      <c r="C1583" s="200"/>
      <c r="D1583" s="201" t="s">
        <v>156</v>
      </c>
      <c r="E1583" s="202" t="s">
        <v>1</v>
      </c>
      <c r="F1583" s="203" t="s">
        <v>582</v>
      </c>
      <c r="G1583" s="200"/>
      <c r="H1583" s="202" t="s">
        <v>1</v>
      </c>
      <c r="I1583" s="204"/>
      <c r="J1583" s="200"/>
      <c r="K1583" s="200"/>
      <c r="L1583" s="205"/>
      <c r="M1583" s="206"/>
      <c r="N1583" s="207"/>
      <c r="O1583" s="207"/>
      <c r="P1583" s="207"/>
      <c r="Q1583" s="207"/>
      <c r="R1583" s="207"/>
      <c r="S1583" s="207"/>
      <c r="T1583" s="208"/>
      <c r="AT1583" s="209" t="s">
        <v>156</v>
      </c>
      <c r="AU1583" s="209" t="s">
        <v>89</v>
      </c>
      <c r="AV1583" s="13" t="s">
        <v>87</v>
      </c>
      <c r="AW1583" s="13" t="s">
        <v>35</v>
      </c>
      <c r="AX1583" s="13" t="s">
        <v>79</v>
      </c>
      <c r="AY1583" s="209" t="s">
        <v>147</v>
      </c>
    </row>
    <row r="1584" spans="1:65" s="14" customFormat="1">
      <c r="B1584" s="210"/>
      <c r="C1584" s="211"/>
      <c r="D1584" s="201" t="s">
        <v>156</v>
      </c>
      <c r="E1584" s="212" t="s">
        <v>1</v>
      </c>
      <c r="F1584" s="213" t="s">
        <v>1151</v>
      </c>
      <c r="G1584" s="211"/>
      <c r="H1584" s="214">
        <v>3.0019999999999998</v>
      </c>
      <c r="I1584" s="215"/>
      <c r="J1584" s="211"/>
      <c r="K1584" s="211"/>
      <c r="L1584" s="216"/>
      <c r="M1584" s="217"/>
      <c r="N1584" s="218"/>
      <c r="O1584" s="218"/>
      <c r="P1584" s="218"/>
      <c r="Q1584" s="218"/>
      <c r="R1584" s="218"/>
      <c r="S1584" s="218"/>
      <c r="T1584" s="219"/>
      <c r="AT1584" s="220" t="s">
        <v>156</v>
      </c>
      <c r="AU1584" s="220" t="s">
        <v>89</v>
      </c>
      <c r="AV1584" s="14" t="s">
        <v>89</v>
      </c>
      <c r="AW1584" s="14" t="s">
        <v>35</v>
      </c>
      <c r="AX1584" s="14" t="s">
        <v>79</v>
      </c>
      <c r="AY1584" s="220" t="s">
        <v>147</v>
      </c>
    </row>
    <row r="1585" spans="1:65" s="15" customFormat="1">
      <c r="B1585" s="221"/>
      <c r="C1585" s="222"/>
      <c r="D1585" s="201" t="s">
        <v>156</v>
      </c>
      <c r="E1585" s="223" t="s">
        <v>1</v>
      </c>
      <c r="F1585" s="224" t="s">
        <v>166</v>
      </c>
      <c r="G1585" s="222"/>
      <c r="H1585" s="225">
        <v>4.0019999999999998</v>
      </c>
      <c r="I1585" s="226"/>
      <c r="J1585" s="222"/>
      <c r="K1585" s="222"/>
      <c r="L1585" s="227"/>
      <c r="M1585" s="228"/>
      <c r="N1585" s="229"/>
      <c r="O1585" s="229"/>
      <c r="P1585" s="229"/>
      <c r="Q1585" s="229"/>
      <c r="R1585" s="229"/>
      <c r="S1585" s="229"/>
      <c r="T1585" s="230"/>
      <c r="AT1585" s="231" t="s">
        <v>156</v>
      </c>
      <c r="AU1585" s="231" t="s">
        <v>89</v>
      </c>
      <c r="AV1585" s="15" t="s">
        <v>154</v>
      </c>
      <c r="AW1585" s="15" t="s">
        <v>35</v>
      </c>
      <c r="AX1585" s="15" t="s">
        <v>87</v>
      </c>
      <c r="AY1585" s="231" t="s">
        <v>147</v>
      </c>
    </row>
    <row r="1586" spans="1:65" s="2" customFormat="1" ht="37.9" customHeight="1">
      <c r="A1586" s="34"/>
      <c r="B1586" s="35"/>
      <c r="C1586" s="186" t="s">
        <v>1152</v>
      </c>
      <c r="D1586" s="186" t="s">
        <v>149</v>
      </c>
      <c r="E1586" s="187" t="s">
        <v>1153</v>
      </c>
      <c r="F1586" s="188" t="s">
        <v>1154</v>
      </c>
      <c r="G1586" s="189" t="s">
        <v>152</v>
      </c>
      <c r="H1586" s="190">
        <v>1</v>
      </c>
      <c r="I1586" s="191"/>
      <c r="J1586" s="192">
        <f>ROUND(I1586*H1586,2)</f>
        <v>0</v>
      </c>
      <c r="K1586" s="188" t="s">
        <v>153</v>
      </c>
      <c r="L1586" s="39"/>
      <c r="M1586" s="193" t="s">
        <v>1</v>
      </c>
      <c r="N1586" s="194" t="s">
        <v>44</v>
      </c>
      <c r="O1586" s="71"/>
      <c r="P1586" s="195">
        <f>O1586*H1586</f>
        <v>0</v>
      </c>
      <c r="Q1586" s="195">
        <v>2.5499999999999998E-2</v>
      </c>
      <c r="R1586" s="195">
        <f>Q1586*H1586</f>
        <v>2.5499999999999998E-2</v>
      </c>
      <c r="S1586" s="195">
        <v>0</v>
      </c>
      <c r="T1586" s="196">
        <f>S1586*H1586</f>
        <v>0</v>
      </c>
      <c r="U1586" s="34"/>
      <c r="V1586" s="34"/>
      <c r="W1586" s="34"/>
      <c r="X1586" s="34"/>
      <c r="Y1586" s="34"/>
      <c r="Z1586" s="34"/>
      <c r="AA1586" s="34"/>
      <c r="AB1586" s="34"/>
      <c r="AC1586" s="34"/>
      <c r="AD1586" s="34"/>
      <c r="AE1586" s="34"/>
      <c r="AR1586" s="197" t="s">
        <v>329</v>
      </c>
      <c r="AT1586" s="197" t="s">
        <v>149</v>
      </c>
      <c r="AU1586" s="197" t="s">
        <v>89</v>
      </c>
      <c r="AY1586" s="18" t="s">
        <v>147</v>
      </c>
      <c r="BE1586" s="198">
        <f>IF(N1586="základní",J1586,0)</f>
        <v>0</v>
      </c>
      <c r="BF1586" s="198">
        <f>IF(N1586="snížená",J1586,0)</f>
        <v>0</v>
      </c>
      <c r="BG1586" s="198">
        <f>IF(N1586="zákl. přenesená",J1586,0)</f>
        <v>0</v>
      </c>
      <c r="BH1586" s="198">
        <f>IF(N1586="sníž. přenesená",J1586,0)</f>
        <v>0</v>
      </c>
      <c r="BI1586" s="198">
        <f>IF(N1586="nulová",J1586,0)</f>
        <v>0</v>
      </c>
      <c r="BJ1586" s="18" t="s">
        <v>87</v>
      </c>
      <c r="BK1586" s="198">
        <f>ROUND(I1586*H1586,2)</f>
        <v>0</v>
      </c>
      <c r="BL1586" s="18" t="s">
        <v>329</v>
      </c>
      <c r="BM1586" s="197" t="s">
        <v>1155</v>
      </c>
    </row>
    <row r="1587" spans="1:65" s="13" customFormat="1">
      <c r="B1587" s="199"/>
      <c r="C1587" s="200"/>
      <c r="D1587" s="201" t="s">
        <v>156</v>
      </c>
      <c r="E1587" s="202" t="s">
        <v>1</v>
      </c>
      <c r="F1587" s="203" t="s">
        <v>533</v>
      </c>
      <c r="G1587" s="200"/>
      <c r="H1587" s="202" t="s">
        <v>1</v>
      </c>
      <c r="I1587" s="204"/>
      <c r="J1587" s="200"/>
      <c r="K1587" s="200"/>
      <c r="L1587" s="205"/>
      <c r="M1587" s="206"/>
      <c r="N1587" s="207"/>
      <c r="O1587" s="207"/>
      <c r="P1587" s="207"/>
      <c r="Q1587" s="207"/>
      <c r="R1587" s="207"/>
      <c r="S1587" s="207"/>
      <c r="T1587" s="208"/>
      <c r="AT1587" s="209" t="s">
        <v>156</v>
      </c>
      <c r="AU1587" s="209" t="s">
        <v>89</v>
      </c>
      <c r="AV1587" s="13" t="s">
        <v>87</v>
      </c>
      <c r="AW1587" s="13" t="s">
        <v>35</v>
      </c>
      <c r="AX1587" s="13" t="s">
        <v>79</v>
      </c>
      <c r="AY1587" s="209" t="s">
        <v>147</v>
      </c>
    </row>
    <row r="1588" spans="1:65" s="14" customFormat="1">
      <c r="B1588" s="210"/>
      <c r="C1588" s="211"/>
      <c r="D1588" s="201" t="s">
        <v>156</v>
      </c>
      <c r="E1588" s="212" t="s">
        <v>1</v>
      </c>
      <c r="F1588" s="213" t="s">
        <v>604</v>
      </c>
      <c r="G1588" s="211"/>
      <c r="H1588" s="214">
        <v>1</v>
      </c>
      <c r="I1588" s="215"/>
      <c r="J1588" s="211"/>
      <c r="K1588" s="211"/>
      <c r="L1588" s="216"/>
      <c r="M1588" s="217"/>
      <c r="N1588" s="218"/>
      <c r="O1588" s="218"/>
      <c r="P1588" s="218"/>
      <c r="Q1588" s="218"/>
      <c r="R1588" s="218"/>
      <c r="S1588" s="218"/>
      <c r="T1588" s="219"/>
      <c r="AT1588" s="220" t="s">
        <v>156</v>
      </c>
      <c r="AU1588" s="220" t="s">
        <v>89</v>
      </c>
      <c r="AV1588" s="14" t="s">
        <v>89</v>
      </c>
      <c r="AW1588" s="14" t="s">
        <v>35</v>
      </c>
      <c r="AX1588" s="14" t="s">
        <v>79</v>
      </c>
      <c r="AY1588" s="220" t="s">
        <v>147</v>
      </c>
    </row>
    <row r="1589" spans="1:65" s="15" customFormat="1">
      <c r="B1589" s="221"/>
      <c r="C1589" s="222"/>
      <c r="D1589" s="201" t="s">
        <v>156</v>
      </c>
      <c r="E1589" s="223" t="s">
        <v>1</v>
      </c>
      <c r="F1589" s="224" t="s">
        <v>166</v>
      </c>
      <c r="G1589" s="222"/>
      <c r="H1589" s="225">
        <v>1</v>
      </c>
      <c r="I1589" s="226"/>
      <c r="J1589" s="222"/>
      <c r="K1589" s="222"/>
      <c r="L1589" s="227"/>
      <c r="M1589" s="228"/>
      <c r="N1589" s="229"/>
      <c r="O1589" s="229"/>
      <c r="P1589" s="229"/>
      <c r="Q1589" s="229"/>
      <c r="R1589" s="229"/>
      <c r="S1589" s="229"/>
      <c r="T1589" s="230"/>
      <c r="AT1589" s="231" t="s">
        <v>156</v>
      </c>
      <c r="AU1589" s="231" t="s">
        <v>89</v>
      </c>
      <c r="AV1589" s="15" t="s">
        <v>154</v>
      </c>
      <c r="AW1589" s="15" t="s">
        <v>35</v>
      </c>
      <c r="AX1589" s="15" t="s">
        <v>87</v>
      </c>
      <c r="AY1589" s="231" t="s">
        <v>147</v>
      </c>
    </row>
    <row r="1590" spans="1:65" s="2" customFormat="1" ht="24.2" customHeight="1">
      <c r="A1590" s="34"/>
      <c r="B1590" s="35"/>
      <c r="C1590" s="186" t="s">
        <v>1156</v>
      </c>
      <c r="D1590" s="186" t="s">
        <v>149</v>
      </c>
      <c r="E1590" s="187" t="s">
        <v>1157</v>
      </c>
      <c r="F1590" s="188" t="s">
        <v>1158</v>
      </c>
      <c r="G1590" s="189" t="s">
        <v>381</v>
      </c>
      <c r="H1590" s="190">
        <v>9.5</v>
      </c>
      <c r="I1590" s="191"/>
      <c r="J1590" s="192">
        <f>ROUND(I1590*H1590,2)</f>
        <v>0</v>
      </c>
      <c r="K1590" s="188" t="s">
        <v>153</v>
      </c>
      <c r="L1590" s="39"/>
      <c r="M1590" s="193" t="s">
        <v>1</v>
      </c>
      <c r="N1590" s="194" t="s">
        <v>44</v>
      </c>
      <c r="O1590" s="71"/>
      <c r="P1590" s="195">
        <f>O1590*H1590</f>
        <v>0</v>
      </c>
      <c r="Q1590" s="195">
        <v>0</v>
      </c>
      <c r="R1590" s="195">
        <f>Q1590*H1590</f>
        <v>0</v>
      </c>
      <c r="S1590" s="195">
        <v>3.2499999999999999E-3</v>
      </c>
      <c r="T1590" s="196">
        <f>S1590*H1590</f>
        <v>3.0875E-2</v>
      </c>
      <c r="U1590" s="34"/>
      <c r="V1590" s="34"/>
      <c r="W1590" s="34"/>
      <c r="X1590" s="34"/>
      <c r="Y1590" s="34"/>
      <c r="Z1590" s="34"/>
      <c r="AA1590" s="34"/>
      <c r="AB1590" s="34"/>
      <c r="AC1590" s="34"/>
      <c r="AD1590" s="34"/>
      <c r="AE1590" s="34"/>
      <c r="AR1590" s="197" t="s">
        <v>329</v>
      </c>
      <c r="AT1590" s="197" t="s">
        <v>149</v>
      </c>
      <c r="AU1590" s="197" t="s">
        <v>89</v>
      </c>
      <c r="AY1590" s="18" t="s">
        <v>147</v>
      </c>
      <c r="BE1590" s="198">
        <f>IF(N1590="základní",J1590,0)</f>
        <v>0</v>
      </c>
      <c r="BF1590" s="198">
        <f>IF(N1590="snížená",J1590,0)</f>
        <v>0</v>
      </c>
      <c r="BG1590" s="198">
        <f>IF(N1590="zákl. přenesená",J1590,0)</f>
        <v>0</v>
      </c>
      <c r="BH1590" s="198">
        <f>IF(N1590="sníž. přenesená",J1590,0)</f>
        <v>0</v>
      </c>
      <c r="BI1590" s="198">
        <f>IF(N1590="nulová",J1590,0)</f>
        <v>0</v>
      </c>
      <c r="BJ1590" s="18" t="s">
        <v>87</v>
      </c>
      <c r="BK1590" s="198">
        <f>ROUND(I1590*H1590,2)</f>
        <v>0</v>
      </c>
      <c r="BL1590" s="18" t="s">
        <v>329</v>
      </c>
      <c r="BM1590" s="197" t="s">
        <v>1159</v>
      </c>
    </row>
    <row r="1591" spans="1:65" s="13" customFormat="1">
      <c r="B1591" s="199"/>
      <c r="C1591" s="200"/>
      <c r="D1591" s="201" t="s">
        <v>156</v>
      </c>
      <c r="E1591" s="202" t="s">
        <v>1</v>
      </c>
      <c r="F1591" s="203" t="s">
        <v>582</v>
      </c>
      <c r="G1591" s="200"/>
      <c r="H1591" s="202" t="s">
        <v>1</v>
      </c>
      <c r="I1591" s="204"/>
      <c r="J1591" s="200"/>
      <c r="K1591" s="200"/>
      <c r="L1591" s="205"/>
      <c r="M1591" s="206"/>
      <c r="N1591" s="207"/>
      <c r="O1591" s="207"/>
      <c r="P1591" s="207"/>
      <c r="Q1591" s="207"/>
      <c r="R1591" s="207"/>
      <c r="S1591" s="207"/>
      <c r="T1591" s="208"/>
      <c r="AT1591" s="209" t="s">
        <v>156</v>
      </c>
      <c r="AU1591" s="209" t="s">
        <v>89</v>
      </c>
      <c r="AV1591" s="13" t="s">
        <v>87</v>
      </c>
      <c r="AW1591" s="13" t="s">
        <v>35</v>
      </c>
      <c r="AX1591" s="13" t="s">
        <v>79</v>
      </c>
      <c r="AY1591" s="209" t="s">
        <v>147</v>
      </c>
    </row>
    <row r="1592" spans="1:65" s="14" customFormat="1">
      <c r="B1592" s="210"/>
      <c r="C1592" s="211"/>
      <c r="D1592" s="201" t="s">
        <v>156</v>
      </c>
      <c r="E1592" s="212" t="s">
        <v>1</v>
      </c>
      <c r="F1592" s="213" t="s">
        <v>1160</v>
      </c>
      <c r="G1592" s="211"/>
      <c r="H1592" s="214">
        <v>9.5</v>
      </c>
      <c r="I1592" s="215"/>
      <c r="J1592" s="211"/>
      <c r="K1592" s="211"/>
      <c r="L1592" s="216"/>
      <c r="M1592" s="217"/>
      <c r="N1592" s="218"/>
      <c r="O1592" s="218"/>
      <c r="P1592" s="218"/>
      <c r="Q1592" s="218"/>
      <c r="R1592" s="218"/>
      <c r="S1592" s="218"/>
      <c r="T1592" s="219"/>
      <c r="AT1592" s="220" t="s">
        <v>156</v>
      </c>
      <c r="AU1592" s="220" t="s">
        <v>89</v>
      </c>
      <c r="AV1592" s="14" t="s">
        <v>89</v>
      </c>
      <c r="AW1592" s="14" t="s">
        <v>35</v>
      </c>
      <c r="AX1592" s="14" t="s">
        <v>79</v>
      </c>
      <c r="AY1592" s="220" t="s">
        <v>147</v>
      </c>
    </row>
    <row r="1593" spans="1:65" s="15" customFormat="1">
      <c r="B1593" s="221"/>
      <c r="C1593" s="222"/>
      <c r="D1593" s="201" t="s">
        <v>156</v>
      </c>
      <c r="E1593" s="223" t="s">
        <v>1</v>
      </c>
      <c r="F1593" s="224" t="s">
        <v>166</v>
      </c>
      <c r="G1593" s="222"/>
      <c r="H1593" s="225">
        <v>9.5</v>
      </c>
      <c r="I1593" s="226"/>
      <c r="J1593" s="222"/>
      <c r="K1593" s="222"/>
      <c r="L1593" s="227"/>
      <c r="M1593" s="228"/>
      <c r="N1593" s="229"/>
      <c r="O1593" s="229"/>
      <c r="P1593" s="229"/>
      <c r="Q1593" s="229"/>
      <c r="R1593" s="229"/>
      <c r="S1593" s="229"/>
      <c r="T1593" s="230"/>
      <c r="AT1593" s="231" t="s">
        <v>156</v>
      </c>
      <c r="AU1593" s="231" t="s">
        <v>89</v>
      </c>
      <c r="AV1593" s="15" t="s">
        <v>154</v>
      </c>
      <c r="AW1593" s="15" t="s">
        <v>35</v>
      </c>
      <c r="AX1593" s="15" t="s">
        <v>87</v>
      </c>
      <c r="AY1593" s="231" t="s">
        <v>147</v>
      </c>
    </row>
    <row r="1594" spans="1:65" s="2" customFormat="1" ht="37.9" customHeight="1">
      <c r="A1594" s="34"/>
      <c r="B1594" s="35"/>
      <c r="C1594" s="186" t="s">
        <v>1161</v>
      </c>
      <c r="D1594" s="186" t="s">
        <v>149</v>
      </c>
      <c r="E1594" s="187" t="s">
        <v>1162</v>
      </c>
      <c r="F1594" s="188" t="s">
        <v>1163</v>
      </c>
      <c r="G1594" s="189" t="s">
        <v>381</v>
      </c>
      <c r="H1594" s="190">
        <v>10.68</v>
      </c>
      <c r="I1594" s="191"/>
      <c r="J1594" s="192">
        <f>ROUND(I1594*H1594,2)</f>
        <v>0</v>
      </c>
      <c r="K1594" s="188" t="s">
        <v>153</v>
      </c>
      <c r="L1594" s="39"/>
      <c r="M1594" s="193" t="s">
        <v>1</v>
      </c>
      <c r="N1594" s="194" t="s">
        <v>44</v>
      </c>
      <c r="O1594" s="71"/>
      <c r="P1594" s="195">
        <f>O1594*H1594</f>
        <v>0</v>
      </c>
      <c r="Q1594" s="195">
        <v>5.8399999999999999E-4</v>
      </c>
      <c r="R1594" s="195">
        <f>Q1594*H1594</f>
        <v>6.2371199999999996E-3</v>
      </c>
      <c r="S1594" s="195">
        <v>0</v>
      </c>
      <c r="T1594" s="196">
        <f>S1594*H1594</f>
        <v>0</v>
      </c>
      <c r="U1594" s="34"/>
      <c r="V1594" s="34"/>
      <c r="W1594" s="34"/>
      <c r="X1594" s="34"/>
      <c r="Y1594" s="34"/>
      <c r="Z1594" s="34"/>
      <c r="AA1594" s="34"/>
      <c r="AB1594" s="34"/>
      <c r="AC1594" s="34"/>
      <c r="AD1594" s="34"/>
      <c r="AE1594" s="34"/>
      <c r="AR1594" s="197" t="s">
        <v>329</v>
      </c>
      <c r="AT1594" s="197" t="s">
        <v>149</v>
      </c>
      <c r="AU1594" s="197" t="s">
        <v>89</v>
      </c>
      <c r="AY1594" s="18" t="s">
        <v>147</v>
      </c>
      <c r="BE1594" s="198">
        <f>IF(N1594="základní",J1594,0)</f>
        <v>0</v>
      </c>
      <c r="BF1594" s="198">
        <f>IF(N1594="snížená",J1594,0)</f>
        <v>0</v>
      </c>
      <c r="BG1594" s="198">
        <f>IF(N1594="zákl. přenesená",J1594,0)</f>
        <v>0</v>
      </c>
      <c r="BH1594" s="198">
        <f>IF(N1594="sníž. přenesená",J1594,0)</f>
        <v>0</v>
      </c>
      <c r="BI1594" s="198">
        <f>IF(N1594="nulová",J1594,0)</f>
        <v>0</v>
      </c>
      <c r="BJ1594" s="18" t="s">
        <v>87</v>
      </c>
      <c r="BK1594" s="198">
        <f>ROUND(I1594*H1594,2)</f>
        <v>0</v>
      </c>
      <c r="BL1594" s="18" t="s">
        <v>329</v>
      </c>
      <c r="BM1594" s="197" t="s">
        <v>1164</v>
      </c>
    </row>
    <row r="1595" spans="1:65" s="13" customFormat="1">
      <c r="B1595" s="199"/>
      <c r="C1595" s="200"/>
      <c r="D1595" s="201" t="s">
        <v>156</v>
      </c>
      <c r="E1595" s="202" t="s">
        <v>1</v>
      </c>
      <c r="F1595" s="203" t="s">
        <v>533</v>
      </c>
      <c r="G1595" s="200"/>
      <c r="H1595" s="202" t="s">
        <v>1</v>
      </c>
      <c r="I1595" s="204"/>
      <c r="J1595" s="200"/>
      <c r="K1595" s="200"/>
      <c r="L1595" s="205"/>
      <c r="M1595" s="206"/>
      <c r="N1595" s="207"/>
      <c r="O1595" s="207"/>
      <c r="P1595" s="207"/>
      <c r="Q1595" s="207"/>
      <c r="R1595" s="207"/>
      <c r="S1595" s="207"/>
      <c r="T1595" s="208"/>
      <c r="AT1595" s="209" t="s">
        <v>156</v>
      </c>
      <c r="AU1595" s="209" t="s">
        <v>89</v>
      </c>
      <c r="AV1595" s="13" t="s">
        <v>87</v>
      </c>
      <c r="AW1595" s="13" t="s">
        <v>35</v>
      </c>
      <c r="AX1595" s="13" t="s">
        <v>79</v>
      </c>
      <c r="AY1595" s="209" t="s">
        <v>147</v>
      </c>
    </row>
    <row r="1596" spans="1:65" s="14" customFormat="1">
      <c r="B1596" s="210"/>
      <c r="C1596" s="211"/>
      <c r="D1596" s="201" t="s">
        <v>156</v>
      </c>
      <c r="E1596" s="212" t="s">
        <v>1</v>
      </c>
      <c r="F1596" s="213" t="s">
        <v>1165</v>
      </c>
      <c r="G1596" s="211"/>
      <c r="H1596" s="214">
        <v>1.5</v>
      </c>
      <c r="I1596" s="215"/>
      <c r="J1596" s="211"/>
      <c r="K1596" s="211"/>
      <c r="L1596" s="216"/>
      <c r="M1596" s="217"/>
      <c r="N1596" s="218"/>
      <c r="O1596" s="218"/>
      <c r="P1596" s="218"/>
      <c r="Q1596" s="218"/>
      <c r="R1596" s="218"/>
      <c r="S1596" s="218"/>
      <c r="T1596" s="219"/>
      <c r="AT1596" s="220" t="s">
        <v>156</v>
      </c>
      <c r="AU1596" s="220" t="s">
        <v>89</v>
      </c>
      <c r="AV1596" s="14" t="s">
        <v>89</v>
      </c>
      <c r="AW1596" s="14" t="s">
        <v>35</v>
      </c>
      <c r="AX1596" s="14" t="s">
        <v>79</v>
      </c>
      <c r="AY1596" s="220" t="s">
        <v>147</v>
      </c>
    </row>
    <row r="1597" spans="1:65" s="13" customFormat="1">
      <c r="B1597" s="199"/>
      <c r="C1597" s="200"/>
      <c r="D1597" s="201" t="s">
        <v>156</v>
      </c>
      <c r="E1597" s="202" t="s">
        <v>1</v>
      </c>
      <c r="F1597" s="203" t="s">
        <v>582</v>
      </c>
      <c r="G1597" s="200"/>
      <c r="H1597" s="202" t="s">
        <v>1</v>
      </c>
      <c r="I1597" s="204"/>
      <c r="J1597" s="200"/>
      <c r="K1597" s="200"/>
      <c r="L1597" s="205"/>
      <c r="M1597" s="206"/>
      <c r="N1597" s="207"/>
      <c r="O1597" s="207"/>
      <c r="P1597" s="207"/>
      <c r="Q1597" s="207"/>
      <c r="R1597" s="207"/>
      <c r="S1597" s="207"/>
      <c r="T1597" s="208"/>
      <c r="AT1597" s="209" t="s">
        <v>156</v>
      </c>
      <c r="AU1597" s="209" t="s">
        <v>89</v>
      </c>
      <c r="AV1597" s="13" t="s">
        <v>87</v>
      </c>
      <c r="AW1597" s="13" t="s">
        <v>35</v>
      </c>
      <c r="AX1597" s="13" t="s">
        <v>79</v>
      </c>
      <c r="AY1597" s="209" t="s">
        <v>147</v>
      </c>
    </row>
    <row r="1598" spans="1:65" s="14" customFormat="1">
      <c r="B1598" s="210"/>
      <c r="C1598" s="211"/>
      <c r="D1598" s="201" t="s">
        <v>156</v>
      </c>
      <c r="E1598" s="212" t="s">
        <v>1</v>
      </c>
      <c r="F1598" s="213" t="s">
        <v>588</v>
      </c>
      <c r="G1598" s="211"/>
      <c r="H1598" s="214">
        <v>9.18</v>
      </c>
      <c r="I1598" s="215"/>
      <c r="J1598" s="211"/>
      <c r="K1598" s="211"/>
      <c r="L1598" s="216"/>
      <c r="M1598" s="217"/>
      <c r="N1598" s="218"/>
      <c r="O1598" s="218"/>
      <c r="P1598" s="218"/>
      <c r="Q1598" s="218"/>
      <c r="R1598" s="218"/>
      <c r="S1598" s="218"/>
      <c r="T1598" s="219"/>
      <c r="AT1598" s="220" t="s">
        <v>156</v>
      </c>
      <c r="AU1598" s="220" t="s">
        <v>89</v>
      </c>
      <c r="AV1598" s="14" t="s">
        <v>89</v>
      </c>
      <c r="AW1598" s="14" t="s">
        <v>35</v>
      </c>
      <c r="AX1598" s="14" t="s">
        <v>79</v>
      </c>
      <c r="AY1598" s="220" t="s">
        <v>147</v>
      </c>
    </row>
    <row r="1599" spans="1:65" s="15" customFormat="1">
      <c r="B1599" s="221"/>
      <c r="C1599" s="222"/>
      <c r="D1599" s="201" t="s">
        <v>156</v>
      </c>
      <c r="E1599" s="223" t="s">
        <v>1</v>
      </c>
      <c r="F1599" s="224" t="s">
        <v>166</v>
      </c>
      <c r="G1599" s="222"/>
      <c r="H1599" s="225">
        <v>10.68</v>
      </c>
      <c r="I1599" s="226"/>
      <c r="J1599" s="222"/>
      <c r="K1599" s="222"/>
      <c r="L1599" s="227"/>
      <c r="M1599" s="228"/>
      <c r="N1599" s="229"/>
      <c r="O1599" s="229"/>
      <c r="P1599" s="229"/>
      <c r="Q1599" s="229"/>
      <c r="R1599" s="229"/>
      <c r="S1599" s="229"/>
      <c r="T1599" s="230"/>
      <c r="AT1599" s="231" t="s">
        <v>156</v>
      </c>
      <c r="AU1599" s="231" t="s">
        <v>89</v>
      </c>
      <c r="AV1599" s="15" t="s">
        <v>154</v>
      </c>
      <c r="AW1599" s="15" t="s">
        <v>35</v>
      </c>
      <c r="AX1599" s="15" t="s">
        <v>87</v>
      </c>
      <c r="AY1599" s="231" t="s">
        <v>147</v>
      </c>
    </row>
    <row r="1600" spans="1:65" s="2" customFormat="1" ht="33" customHeight="1">
      <c r="A1600" s="34"/>
      <c r="B1600" s="35"/>
      <c r="C1600" s="243" t="s">
        <v>1166</v>
      </c>
      <c r="D1600" s="243" t="s">
        <v>324</v>
      </c>
      <c r="E1600" s="244" t="s">
        <v>1167</v>
      </c>
      <c r="F1600" s="245" t="s">
        <v>1168</v>
      </c>
      <c r="G1600" s="246" t="s">
        <v>381</v>
      </c>
      <c r="H1600" s="247">
        <v>11.747999999999999</v>
      </c>
      <c r="I1600" s="248"/>
      <c r="J1600" s="249">
        <f>ROUND(I1600*H1600,2)</f>
        <v>0</v>
      </c>
      <c r="K1600" s="245" t="s">
        <v>153</v>
      </c>
      <c r="L1600" s="250"/>
      <c r="M1600" s="251" t="s">
        <v>1</v>
      </c>
      <c r="N1600" s="252" t="s">
        <v>44</v>
      </c>
      <c r="O1600" s="71"/>
      <c r="P1600" s="195">
        <f>O1600*H1600</f>
        <v>0</v>
      </c>
      <c r="Q1600" s="195">
        <v>2.64E-3</v>
      </c>
      <c r="R1600" s="195">
        <f>Q1600*H1600</f>
        <v>3.1014719999999999E-2</v>
      </c>
      <c r="S1600" s="195">
        <v>0</v>
      </c>
      <c r="T1600" s="196">
        <f>S1600*H1600</f>
        <v>0</v>
      </c>
      <c r="U1600" s="34"/>
      <c r="V1600" s="34"/>
      <c r="W1600" s="34"/>
      <c r="X1600" s="34"/>
      <c r="Y1600" s="34"/>
      <c r="Z1600" s="34"/>
      <c r="AA1600" s="34"/>
      <c r="AB1600" s="34"/>
      <c r="AC1600" s="34"/>
      <c r="AD1600" s="34"/>
      <c r="AE1600" s="34"/>
      <c r="AR1600" s="197" t="s">
        <v>450</v>
      </c>
      <c r="AT1600" s="197" t="s">
        <v>324</v>
      </c>
      <c r="AU1600" s="197" t="s">
        <v>89</v>
      </c>
      <c r="AY1600" s="18" t="s">
        <v>147</v>
      </c>
      <c r="BE1600" s="198">
        <f>IF(N1600="základní",J1600,0)</f>
        <v>0</v>
      </c>
      <c r="BF1600" s="198">
        <f>IF(N1600="snížená",J1600,0)</f>
        <v>0</v>
      </c>
      <c r="BG1600" s="198">
        <f>IF(N1600="zákl. přenesená",J1600,0)</f>
        <v>0</v>
      </c>
      <c r="BH1600" s="198">
        <f>IF(N1600="sníž. přenesená",J1600,0)</f>
        <v>0</v>
      </c>
      <c r="BI1600" s="198">
        <f>IF(N1600="nulová",J1600,0)</f>
        <v>0</v>
      </c>
      <c r="BJ1600" s="18" t="s">
        <v>87</v>
      </c>
      <c r="BK1600" s="198">
        <f>ROUND(I1600*H1600,2)</f>
        <v>0</v>
      </c>
      <c r="BL1600" s="18" t="s">
        <v>329</v>
      </c>
      <c r="BM1600" s="197" t="s">
        <v>1169</v>
      </c>
    </row>
    <row r="1601" spans="1:65" s="14" customFormat="1">
      <c r="B1601" s="210"/>
      <c r="C1601" s="211"/>
      <c r="D1601" s="201" t="s">
        <v>156</v>
      </c>
      <c r="E1601" s="211"/>
      <c r="F1601" s="213" t="s">
        <v>1170</v>
      </c>
      <c r="G1601" s="211"/>
      <c r="H1601" s="214">
        <v>11.747999999999999</v>
      </c>
      <c r="I1601" s="215"/>
      <c r="J1601" s="211"/>
      <c r="K1601" s="211"/>
      <c r="L1601" s="216"/>
      <c r="M1601" s="217"/>
      <c r="N1601" s="218"/>
      <c r="O1601" s="218"/>
      <c r="P1601" s="218"/>
      <c r="Q1601" s="218"/>
      <c r="R1601" s="218"/>
      <c r="S1601" s="218"/>
      <c r="T1601" s="219"/>
      <c r="AT1601" s="220" t="s">
        <v>156</v>
      </c>
      <c r="AU1601" s="220" t="s">
        <v>89</v>
      </c>
      <c r="AV1601" s="14" t="s">
        <v>89</v>
      </c>
      <c r="AW1601" s="14" t="s">
        <v>4</v>
      </c>
      <c r="AX1601" s="14" t="s">
        <v>87</v>
      </c>
      <c r="AY1601" s="220" t="s">
        <v>147</v>
      </c>
    </row>
    <row r="1602" spans="1:65" s="2" customFormat="1" ht="16.5" customHeight="1">
      <c r="A1602" s="34"/>
      <c r="B1602" s="35"/>
      <c r="C1602" s="186" t="s">
        <v>1171</v>
      </c>
      <c r="D1602" s="186" t="s">
        <v>149</v>
      </c>
      <c r="E1602" s="187" t="s">
        <v>1172</v>
      </c>
      <c r="F1602" s="188" t="s">
        <v>1173</v>
      </c>
      <c r="G1602" s="189" t="s">
        <v>152</v>
      </c>
      <c r="H1602" s="190">
        <v>3.61</v>
      </c>
      <c r="I1602" s="191"/>
      <c r="J1602" s="192">
        <f>ROUND(I1602*H1602,2)</f>
        <v>0</v>
      </c>
      <c r="K1602" s="188" t="s">
        <v>153</v>
      </c>
      <c r="L1602" s="39"/>
      <c r="M1602" s="193" t="s">
        <v>1</v>
      </c>
      <c r="N1602" s="194" t="s">
        <v>44</v>
      </c>
      <c r="O1602" s="71"/>
      <c r="P1602" s="195">
        <f>O1602*H1602</f>
        <v>0</v>
      </c>
      <c r="Q1602" s="195">
        <v>0</v>
      </c>
      <c r="R1602" s="195">
        <f>Q1602*H1602</f>
        <v>0</v>
      </c>
      <c r="S1602" s="195">
        <v>3.5299999999999998E-2</v>
      </c>
      <c r="T1602" s="196">
        <f>S1602*H1602</f>
        <v>0.12743299999999999</v>
      </c>
      <c r="U1602" s="34"/>
      <c r="V1602" s="34"/>
      <c r="W1602" s="34"/>
      <c r="X1602" s="34"/>
      <c r="Y1602" s="34"/>
      <c r="Z1602" s="34"/>
      <c r="AA1602" s="34"/>
      <c r="AB1602" s="34"/>
      <c r="AC1602" s="34"/>
      <c r="AD1602" s="34"/>
      <c r="AE1602" s="34"/>
      <c r="AR1602" s="197" t="s">
        <v>329</v>
      </c>
      <c r="AT1602" s="197" t="s">
        <v>149</v>
      </c>
      <c r="AU1602" s="197" t="s">
        <v>89</v>
      </c>
      <c r="AY1602" s="18" t="s">
        <v>147</v>
      </c>
      <c r="BE1602" s="198">
        <f>IF(N1602="základní",J1602,0)</f>
        <v>0</v>
      </c>
      <c r="BF1602" s="198">
        <f>IF(N1602="snížená",J1602,0)</f>
        <v>0</v>
      </c>
      <c r="BG1602" s="198">
        <f>IF(N1602="zákl. přenesená",J1602,0)</f>
        <v>0</v>
      </c>
      <c r="BH1602" s="198">
        <f>IF(N1602="sníž. přenesená",J1602,0)</f>
        <v>0</v>
      </c>
      <c r="BI1602" s="198">
        <f>IF(N1602="nulová",J1602,0)</f>
        <v>0</v>
      </c>
      <c r="BJ1602" s="18" t="s">
        <v>87</v>
      </c>
      <c r="BK1602" s="198">
        <f>ROUND(I1602*H1602,2)</f>
        <v>0</v>
      </c>
      <c r="BL1602" s="18" t="s">
        <v>329</v>
      </c>
      <c r="BM1602" s="197" t="s">
        <v>1174</v>
      </c>
    </row>
    <row r="1603" spans="1:65" s="13" customFormat="1">
      <c r="B1603" s="199"/>
      <c r="C1603" s="200"/>
      <c r="D1603" s="201" t="s">
        <v>156</v>
      </c>
      <c r="E1603" s="202" t="s">
        <v>1</v>
      </c>
      <c r="F1603" s="203" t="s">
        <v>582</v>
      </c>
      <c r="G1603" s="200"/>
      <c r="H1603" s="202" t="s">
        <v>1</v>
      </c>
      <c r="I1603" s="204"/>
      <c r="J1603" s="200"/>
      <c r="K1603" s="200"/>
      <c r="L1603" s="205"/>
      <c r="M1603" s="206"/>
      <c r="N1603" s="207"/>
      <c r="O1603" s="207"/>
      <c r="P1603" s="207"/>
      <c r="Q1603" s="207"/>
      <c r="R1603" s="207"/>
      <c r="S1603" s="207"/>
      <c r="T1603" s="208"/>
      <c r="AT1603" s="209" t="s">
        <v>156</v>
      </c>
      <c r="AU1603" s="209" t="s">
        <v>89</v>
      </c>
      <c r="AV1603" s="13" t="s">
        <v>87</v>
      </c>
      <c r="AW1603" s="13" t="s">
        <v>35</v>
      </c>
      <c r="AX1603" s="13" t="s">
        <v>79</v>
      </c>
      <c r="AY1603" s="209" t="s">
        <v>147</v>
      </c>
    </row>
    <row r="1604" spans="1:65" s="14" customFormat="1">
      <c r="B1604" s="210"/>
      <c r="C1604" s="211"/>
      <c r="D1604" s="201" t="s">
        <v>156</v>
      </c>
      <c r="E1604" s="212" t="s">
        <v>1</v>
      </c>
      <c r="F1604" s="213" t="s">
        <v>671</v>
      </c>
      <c r="G1604" s="211"/>
      <c r="H1604" s="214">
        <v>3.61</v>
      </c>
      <c r="I1604" s="215"/>
      <c r="J1604" s="211"/>
      <c r="K1604" s="211"/>
      <c r="L1604" s="216"/>
      <c r="M1604" s="217"/>
      <c r="N1604" s="218"/>
      <c r="O1604" s="218"/>
      <c r="P1604" s="218"/>
      <c r="Q1604" s="218"/>
      <c r="R1604" s="218"/>
      <c r="S1604" s="218"/>
      <c r="T1604" s="219"/>
      <c r="AT1604" s="220" t="s">
        <v>156</v>
      </c>
      <c r="AU1604" s="220" t="s">
        <v>89</v>
      </c>
      <c r="AV1604" s="14" t="s">
        <v>89</v>
      </c>
      <c r="AW1604" s="14" t="s">
        <v>35</v>
      </c>
      <c r="AX1604" s="14" t="s">
        <v>79</v>
      </c>
      <c r="AY1604" s="220" t="s">
        <v>147</v>
      </c>
    </row>
    <row r="1605" spans="1:65" s="15" customFormat="1">
      <c r="B1605" s="221"/>
      <c r="C1605" s="222"/>
      <c r="D1605" s="201" t="s">
        <v>156</v>
      </c>
      <c r="E1605" s="223" t="s">
        <v>1</v>
      </c>
      <c r="F1605" s="224" t="s">
        <v>166</v>
      </c>
      <c r="G1605" s="222"/>
      <c r="H1605" s="225">
        <v>3.61</v>
      </c>
      <c r="I1605" s="226"/>
      <c r="J1605" s="222"/>
      <c r="K1605" s="222"/>
      <c r="L1605" s="227"/>
      <c r="M1605" s="228"/>
      <c r="N1605" s="229"/>
      <c r="O1605" s="229"/>
      <c r="P1605" s="229"/>
      <c r="Q1605" s="229"/>
      <c r="R1605" s="229"/>
      <c r="S1605" s="229"/>
      <c r="T1605" s="230"/>
      <c r="AT1605" s="231" t="s">
        <v>156</v>
      </c>
      <c r="AU1605" s="231" t="s">
        <v>89</v>
      </c>
      <c r="AV1605" s="15" t="s">
        <v>154</v>
      </c>
      <c r="AW1605" s="15" t="s">
        <v>35</v>
      </c>
      <c r="AX1605" s="15" t="s">
        <v>87</v>
      </c>
      <c r="AY1605" s="231" t="s">
        <v>147</v>
      </c>
    </row>
    <row r="1606" spans="1:65" s="2" customFormat="1" ht="37.9" customHeight="1">
      <c r="A1606" s="34"/>
      <c r="B1606" s="35"/>
      <c r="C1606" s="186" t="s">
        <v>1175</v>
      </c>
      <c r="D1606" s="186" t="s">
        <v>149</v>
      </c>
      <c r="E1606" s="187" t="s">
        <v>1176</v>
      </c>
      <c r="F1606" s="188" t="s">
        <v>1177</v>
      </c>
      <c r="G1606" s="189" t="s">
        <v>152</v>
      </c>
      <c r="H1606" s="190">
        <v>1</v>
      </c>
      <c r="I1606" s="191"/>
      <c r="J1606" s="192">
        <f>ROUND(I1606*H1606,2)</f>
        <v>0</v>
      </c>
      <c r="K1606" s="188" t="s">
        <v>153</v>
      </c>
      <c r="L1606" s="39"/>
      <c r="M1606" s="193" t="s">
        <v>1</v>
      </c>
      <c r="N1606" s="194" t="s">
        <v>44</v>
      </c>
      <c r="O1606" s="71"/>
      <c r="P1606" s="195">
        <f>O1606*H1606</f>
        <v>0</v>
      </c>
      <c r="Q1606" s="195">
        <v>7.548E-3</v>
      </c>
      <c r="R1606" s="195">
        <f>Q1606*H1606</f>
        <v>7.548E-3</v>
      </c>
      <c r="S1606" s="195">
        <v>0</v>
      </c>
      <c r="T1606" s="196">
        <f>S1606*H1606</f>
        <v>0</v>
      </c>
      <c r="U1606" s="34"/>
      <c r="V1606" s="34"/>
      <c r="W1606" s="34"/>
      <c r="X1606" s="34"/>
      <c r="Y1606" s="34"/>
      <c r="Z1606" s="34"/>
      <c r="AA1606" s="34"/>
      <c r="AB1606" s="34"/>
      <c r="AC1606" s="34"/>
      <c r="AD1606" s="34"/>
      <c r="AE1606" s="34"/>
      <c r="AR1606" s="197" t="s">
        <v>329</v>
      </c>
      <c r="AT1606" s="197" t="s">
        <v>149</v>
      </c>
      <c r="AU1606" s="197" t="s">
        <v>89</v>
      </c>
      <c r="AY1606" s="18" t="s">
        <v>147</v>
      </c>
      <c r="BE1606" s="198">
        <f>IF(N1606="základní",J1606,0)</f>
        <v>0</v>
      </c>
      <c r="BF1606" s="198">
        <f>IF(N1606="snížená",J1606,0)</f>
        <v>0</v>
      </c>
      <c r="BG1606" s="198">
        <f>IF(N1606="zákl. přenesená",J1606,0)</f>
        <v>0</v>
      </c>
      <c r="BH1606" s="198">
        <f>IF(N1606="sníž. přenesená",J1606,0)</f>
        <v>0</v>
      </c>
      <c r="BI1606" s="198">
        <f>IF(N1606="nulová",J1606,0)</f>
        <v>0</v>
      </c>
      <c r="BJ1606" s="18" t="s">
        <v>87</v>
      </c>
      <c r="BK1606" s="198">
        <f>ROUND(I1606*H1606,2)</f>
        <v>0</v>
      </c>
      <c r="BL1606" s="18" t="s">
        <v>329</v>
      </c>
      <c r="BM1606" s="197" t="s">
        <v>1178</v>
      </c>
    </row>
    <row r="1607" spans="1:65" s="13" customFormat="1">
      <c r="B1607" s="199"/>
      <c r="C1607" s="200"/>
      <c r="D1607" s="201" t="s">
        <v>156</v>
      </c>
      <c r="E1607" s="202" t="s">
        <v>1</v>
      </c>
      <c r="F1607" s="203" t="s">
        <v>533</v>
      </c>
      <c r="G1607" s="200"/>
      <c r="H1607" s="202" t="s">
        <v>1</v>
      </c>
      <c r="I1607" s="204"/>
      <c r="J1607" s="200"/>
      <c r="K1607" s="200"/>
      <c r="L1607" s="205"/>
      <c r="M1607" s="206"/>
      <c r="N1607" s="207"/>
      <c r="O1607" s="207"/>
      <c r="P1607" s="207"/>
      <c r="Q1607" s="207"/>
      <c r="R1607" s="207"/>
      <c r="S1607" s="207"/>
      <c r="T1607" s="208"/>
      <c r="AT1607" s="209" t="s">
        <v>156</v>
      </c>
      <c r="AU1607" s="209" t="s">
        <v>89</v>
      </c>
      <c r="AV1607" s="13" t="s">
        <v>87</v>
      </c>
      <c r="AW1607" s="13" t="s">
        <v>35</v>
      </c>
      <c r="AX1607" s="13" t="s">
        <v>79</v>
      </c>
      <c r="AY1607" s="209" t="s">
        <v>147</v>
      </c>
    </row>
    <row r="1608" spans="1:65" s="14" customFormat="1">
      <c r="B1608" s="210"/>
      <c r="C1608" s="211"/>
      <c r="D1608" s="201" t="s">
        <v>156</v>
      </c>
      <c r="E1608" s="212" t="s">
        <v>1</v>
      </c>
      <c r="F1608" s="213" t="s">
        <v>604</v>
      </c>
      <c r="G1608" s="211"/>
      <c r="H1608" s="214">
        <v>1</v>
      </c>
      <c r="I1608" s="215"/>
      <c r="J1608" s="211"/>
      <c r="K1608" s="211"/>
      <c r="L1608" s="216"/>
      <c r="M1608" s="217"/>
      <c r="N1608" s="218"/>
      <c r="O1608" s="218"/>
      <c r="P1608" s="218"/>
      <c r="Q1608" s="218"/>
      <c r="R1608" s="218"/>
      <c r="S1608" s="218"/>
      <c r="T1608" s="219"/>
      <c r="AT1608" s="220" t="s">
        <v>156</v>
      </c>
      <c r="AU1608" s="220" t="s">
        <v>89</v>
      </c>
      <c r="AV1608" s="14" t="s">
        <v>89</v>
      </c>
      <c r="AW1608" s="14" t="s">
        <v>35</v>
      </c>
      <c r="AX1608" s="14" t="s">
        <v>79</v>
      </c>
      <c r="AY1608" s="220" t="s">
        <v>147</v>
      </c>
    </row>
    <row r="1609" spans="1:65" s="15" customFormat="1">
      <c r="B1609" s="221"/>
      <c r="C1609" s="222"/>
      <c r="D1609" s="201" t="s">
        <v>156</v>
      </c>
      <c r="E1609" s="223" t="s">
        <v>1</v>
      </c>
      <c r="F1609" s="224" t="s">
        <v>166</v>
      </c>
      <c r="G1609" s="222"/>
      <c r="H1609" s="225">
        <v>1</v>
      </c>
      <c r="I1609" s="226"/>
      <c r="J1609" s="222"/>
      <c r="K1609" s="222"/>
      <c r="L1609" s="227"/>
      <c r="M1609" s="228"/>
      <c r="N1609" s="229"/>
      <c r="O1609" s="229"/>
      <c r="P1609" s="229"/>
      <c r="Q1609" s="229"/>
      <c r="R1609" s="229"/>
      <c r="S1609" s="229"/>
      <c r="T1609" s="230"/>
      <c r="AT1609" s="231" t="s">
        <v>156</v>
      </c>
      <c r="AU1609" s="231" t="s">
        <v>89</v>
      </c>
      <c r="AV1609" s="15" t="s">
        <v>154</v>
      </c>
      <c r="AW1609" s="15" t="s">
        <v>35</v>
      </c>
      <c r="AX1609" s="15" t="s">
        <v>87</v>
      </c>
      <c r="AY1609" s="231" t="s">
        <v>147</v>
      </c>
    </row>
    <row r="1610" spans="1:65" s="2" customFormat="1" ht="33" customHeight="1">
      <c r="A1610" s="34"/>
      <c r="B1610" s="35"/>
      <c r="C1610" s="243" t="s">
        <v>1179</v>
      </c>
      <c r="D1610" s="243" t="s">
        <v>324</v>
      </c>
      <c r="E1610" s="244" t="s">
        <v>1180</v>
      </c>
      <c r="F1610" s="245" t="s">
        <v>1181</v>
      </c>
      <c r="G1610" s="246" t="s">
        <v>152</v>
      </c>
      <c r="H1610" s="247">
        <v>1.1000000000000001</v>
      </c>
      <c r="I1610" s="248"/>
      <c r="J1610" s="249">
        <f>ROUND(I1610*H1610,2)</f>
        <v>0</v>
      </c>
      <c r="K1610" s="245" t="s">
        <v>153</v>
      </c>
      <c r="L1610" s="250"/>
      <c r="M1610" s="251" t="s">
        <v>1</v>
      </c>
      <c r="N1610" s="252" t="s">
        <v>44</v>
      </c>
      <c r="O1610" s="71"/>
      <c r="P1610" s="195">
        <f>O1610*H1610</f>
        <v>0</v>
      </c>
      <c r="Q1610" s="195">
        <v>2.1999999999999999E-2</v>
      </c>
      <c r="R1610" s="195">
        <f>Q1610*H1610</f>
        <v>2.4199999999999999E-2</v>
      </c>
      <c r="S1610" s="195">
        <v>0</v>
      </c>
      <c r="T1610" s="196">
        <f>S1610*H1610</f>
        <v>0</v>
      </c>
      <c r="U1610" s="34"/>
      <c r="V1610" s="34"/>
      <c r="W1610" s="34"/>
      <c r="X1610" s="34"/>
      <c r="Y1610" s="34"/>
      <c r="Z1610" s="34"/>
      <c r="AA1610" s="34"/>
      <c r="AB1610" s="34"/>
      <c r="AC1610" s="34"/>
      <c r="AD1610" s="34"/>
      <c r="AE1610" s="34"/>
      <c r="AR1610" s="197" t="s">
        <v>450</v>
      </c>
      <c r="AT1610" s="197" t="s">
        <v>324</v>
      </c>
      <c r="AU1610" s="197" t="s">
        <v>89</v>
      </c>
      <c r="AY1610" s="18" t="s">
        <v>147</v>
      </c>
      <c r="BE1610" s="198">
        <f>IF(N1610="základní",J1610,0)</f>
        <v>0</v>
      </c>
      <c r="BF1610" s="198">
        <f>IF(N1610="snížená",J1610,0)</f>
        <v>0</v>
      </c>
      <c r="BG1610" s="198">
        <f>IF(N1610="zákl. přenesená",J1610,0)</f>
        <v>0</v>
      </c>
      <c r="BH1610" s="198">
        <f>IF(N1610="sníž. přenesená",J1610,0)</f>
        <v>0</v>
      </c>
      <c r="BI1610" s="198">
        <f>IF(N1610="nulová",J1610,0)</f>
        <v>0</v>
      </c>
      <c r="BJ1610" s="18" t="s">
        <v>87</v>
      </c>
      <c r="BK1610" s="198">
        <f>ROUND(I1610*H1610,2)</f>
        <v>0</v>
      </c>
      <c r="BL1610" s="18" t="s">
        <v>329</v>
      </c>
      <c r="BM1610" s="197" t="s">
        <v>1182</v>
      </c>
    </row>
    <row r="1611" spans="1:65" s="14" customFormat="1">
      <c r="B1611" s="210"/>
      <c r="C1611" s="211"/>
      <c r="D1611" s="201" t="s">
        <v>156</v>
      </c>
      <c r="E1611" s="211"/>
      <c r="F1611" s="213" t="s">
        <v>1183</v>
      </c>
      <c r="G1611" s="211"/>
      <c r="H1611" s="214">
        <v>1.1000000000000001</v>
      </c>
      <c r="I1611" s="215"/>
      <c r="J1611" s="211"/>
      <c r="K1611" s="211"/>
      <c r="L1611" s="216"/>
      <c r="M1611" s="217"/>
      <c r="N1611" s="218"/>
      <c r="O1611" s="218"/>
      <c r="P1611" s="218"/>
      <c r="Q1611" s="218"/>
      <c r="R1611" s="218"/>
      <c r="S1611" s="218"/>
      <c r="T1611" s="219"/>
      <c r="AT1611" s="220" t="s">
        <v>156</v>
      </c>
      <c r="AU1611" s="220" t="s">
        <v>89</v>
      </c>
      <c r="AV1611" s="14" t="s">
        <v>89</v>
      </c>
      <c r="AW1611" s="14" t="s">
        <v>4</v>
      </c>
      <c r="AX1611" s="14" t="s">
        <v>87</v>
      </c>
      <c r="AY1611" s="220" t="s">
        <v>147</v>
      </c>
    </row>
    <row r="1612" spans="1:65" s="2" customFormat="1" ht="37.9" customHeight="1">
      <c r="A1612" s="34"/>
      <c r="B1612" s="35"/>
      <c r="C1612" s="186" t="s">
        <v>1184</v>
      </c>
      <c r="D1612" s="186" t="s">
        <v>149</v>
      </c>
      <c r="E1612" s="187" t="s">
        <v>1185</v>
      </c>
      <c r="F1612" s="188" t="s">
        <v>1186</v>
      </c>
      <c r="G1612" s="189" t="s">
        <v>152</v>
      </c>
      <c r="H1612" s="190">
        <v>3.0019999999999998</v>
      </c>
      <c r="I1612" s="191"/>
      <c r="J1612" s="192">
        <f>ROUND(I1612*H1612,2)</f>
        <v>0</v>
      </c>
      <c r="K1612" s="188" t="s">
        <v>153</v>
      </c>
      <c r="L1612" s="39"/>
      <c r="M1612" s="193" t="s">
        <v>1</v>
      </c>
      <c r="N1612" s="194" t="s">
        <v>44</v>
      </c>
      <c r="O1612" s="71"/>
      <c r="P1612" s="195">
        <f>O1612*H1612</f>
        <v>0</v>
      </c>
      <c r="Q1612" s="195">
        <v>6.0000000000000001E-3</v>
      </c>
      <c r="R1612" s="195">
        <f>Q1612*H1612</f>
        <v>1.8012E-2</v>
      </c>
      <c r="S1612" s="195">
        <v>0</v>
      </c>
      <c r="T1612" s="196">
        <f>S1612*H1612</f>
        <v>0</v>
      </c>
      <c r="U1612" s="34"/>
      <c r="V1612" s="34"/>
      <c r="W1612" s="34"/>
      <c r="X1612" s="34"/>
      <c r="Y1612" s="34"/>
      <c r="Z1612" s="34"/>
      <c r="AA1612" s="34"/>
      <c r="AB1612" s="34"/>
      <c r="AC1612" s="34"/>
      <c r="AD1612" s="34"/>
      <c r="AE1612" s="34"/>
      <c r="AR1612" s="197" t="s">
        <v>329</v>
      </c>
      <c r="AT1612" s="197" t="s">
        <v>149</v>
      </c>
      <c r="AU1612" s="197" t="s">
        <v>89</v>
      </c>
      <c r="AY1612" s="18" t="s">
        <v>147</v>
      </c>
      <c r="BE1612" s="198">
        <f>IF(N1612="základní",J1612,0)</f>
        <v>0</v>
      </c>
      <c r="BF1612" s="198">
        <f>IF(N1612="snížená",J1612,0)</f>
        <v>0</v>
      </c>
      <c r="BG1612" s="198">
        <f>IF(N1612="zákl. přenesená",J1612,0)</f>
        <v>0</v>
      </c>
      <c r="BH1612" s="198">
        <f>IF(N1612="sníž. přenesená",J1612,0)</f>
        <v>0</v>
      </c>
      <c r="BI1612" s="198">
        <f>IF(N1612="nulová",J1612,0)</f>
        <v>0</v>
      </c>
      <c r="BJ1612" s="18" t="s">
        <v>87</v>
      </c>
      <c r="BK1612" s="198">
        <f>ROUND(I1612*H1612,2)</f>
        <v>0</v>
      </c>
      <c r="BL1612" s="18" t="s">
        <v>329</v>
      </c>
      <c r="BM1612" s="197" t="s">
        <v>1187</v>
      </c>
    </row>
    <row r="1613" spans="1:65" s="13" customFormat="1">
      <c r="B1613" s="199"/>
      <c r="C1613" s="200"/>
      <c r="D1613" s="201" t="s">
        <v>156</v>
      </c>
      <c r="E1613" s="202" t="s">
        <v>1</v>
      </c>
      <c r="F1613" s="203" t="s">
        <v>582</v>
      </c>
      <c r="G1613" s="200"/>
      <c r="H1613" s="202" t="s">
        <v>1</v>
      </c>
      <c r="I1613" s="204"/>
      <c r="J1613" s="200"/>
      <c r="K1613" s="200"/>
      <c r="L1613" s="205"/>
      <c r="M1613" s="206"/>
      <c r="N1613" s="207"/>
      <c r="O1613" s="207"/>
      <c r="P1613" s="207"/>
      <c r="Q1613" s="207"/>
      <c r="R1613" s="207"/>
      <c r="S1613" s="207"/>
      <c r="T1613" s="208"/>
      <c r="AT1613" s="209" t="s">
        <v>156</v>
      </c>
      <c r="AU1613" s="209" t="s">
        <v>89</v>
      </c>
      <c r="AV1613" s="13" t="s">
        <v>87</v>
      </c>
      <c r="AW1613" s="13" t="s">
        <v>35</v>
      </c>
      <c r="AX1613" s="13" t="s">
        <v>79</v>
      </c>
      <c r="AY1613" s="209" t="s">
        <v>147</v>
      </c>
    </row>
    <row r="1614" spans="1:65" s="14" customFormat="1">
      <c r="B1614" s="210"/>
      <c r="C1614" s="211"/>
      <c r="D1614" s="201" t="s">
        <v>156</v>
      </c>
      <c r="E1614" s="212" t="s">
        <v>1</v>
      </c>
      <c r="F1614" s="213" t="s">
        <v>1151</v>
      </c>
      <c r="G1614" s="211"/>
      <c r="H1614" s="214">
        <v>3.0019999999999998</v>
      </c>
      <c r="I1614" s="215"/>
      <c r="J1614" s="211"/>
      <c r="K1614" s="211"/>
      <c r="L1614" s="216"/>
      <c r="M1614" s="217"/>
      <c r="N1614" s="218"/>
      <c r="O1614" s="218"/>
      <c r="P1614" s="218"/>
      <c r="Q1614" s="218"/>
      <c r="R1614" s="218"/>
      <c r="S1614" s="218"/>
      <c r="T1614" s="219"/>
      <c r="AT1614" s="220" t="s">
        <v>156</v>
      </c>
      <c r="AU1614" s="220" t="s">
        <v>89</v>
      </c>
      <c r="AV1614" s="14" t="s">
        <v>89</v>
      </c>
      <c r="AW1614" s="14" t="s">
        <v>35</v>
      </c>
      <c r="AX1614" s="14" t="s">
        <v>79</v>
      </c>
      <c r="AY1614" s="220" t="s">
        <v>147</v>
      </c>
    </row>
    <row r="1615" spans="1:65" s="15" customFormat="1">
      <c r="B1615" s="221"/>
      <c r="C1615" s="222"/>
      <c r="D1615" s="201" t="s">
        <v>156</v>
      </c>
      <c r="E1615" s="223" t="s">
        <v>1</v>
      </c>
      <c r="F1615" s="224" t="s">
        <v>166</v>
      </c>
      <c r="G1615" s="222"/>
      <c r="H1615" s="225">
        <v>3.0019999999999998</v>
      </c>
      <c r="I1615" s="226"/>
      <c r="J1615" s="222"/>
      <c r="K1615" s="222"/>
      <c r="L1615" s="227"/>
      <c r="M1615" s="228"/>
      <c r="N1615" s="229"/>
      <c r="O1615" s="229"/>
      <c r="P1615" s="229"/>
      <c r="Q1615" s="229"/>
      <c r="R1615" s="229"/>
      <c r="S1615" s="229"/>
      <c r="T1615" s="230"/>
      <c r="AT1615" s="231" t="s">
        <v>156</v>
      </c>
      <c r="AU1615" s="231" t="s">
        <v>89</v>
      </c>
      <c r="AV1615" s="15" t="s">
        <v>154</v>
      </c>
      <c r="AW1615" s="15" t="s">
        <v>35</v>
      </c>
      <c r="AX1615" s="15" t="s">
        <v>87</v>
      </c>
      <c r="AY1615" s="231" t="s">
        <v>147</v>
      </c>
    </row>
    <row r="1616" spans="1:65" s="2" customFormat="1" ht="24.2" customHeight="1">
      <c r="A1616" s="34"/>
      <c r="B1616" s="35"/>
      <c r="C1616" s="243" t="s">
        <v>1188</v>
      </c>
      <c r="D1616" s="243" t="s">
        <v>324</v>
      </c>
      <c r="E1616" s="244" t="s">
        <v>1189</v>
      </c>
      <c r="F1616" s="245" t="s">
        <v>1190</v>
      </c>
      <c r="G1616" s="246" t="s">
        <v>152</v>
      </c>
      <c r="H1616" s="247">
        <v>3.302</v>
      </c>
      <c r="I1616" s="248"/>
      <c r="J1616" s="249">
        <f>ROUND(I1616*H1616,2)</f>
        <v>0</v>
      </c>
      <c r="K1616" s="245" t="s">
        <v>153</v>
      </c>
      <c r="L1616" s="250"/>
      <c r="M1616" s="251" t="s">
        <v>1</v>
      </c>
      <c r="N1616" s="252" t="s">
        <v>44</v>
      </c>
      <c r="O1616" s="71"/>
      <c r="P1616" s="195">
        <f>O1616*H1616</f>
        <v>0</v>
      </c>
      <c r="Q1616" s="195">
        <v>2.1999999999999999E-2</v>
      </c>
      <c r="R1616" s="195">
        <f>Q1616*H1616</f>
        <v>7.2644E-2</v>
      </c>
      <c r="S1616" s="195">
        <v>0</v>
      </c>
      <c r="T1616" s="196">
        <f>S1616*H1616</f>
        <v>0</v>
      </c>
      <c r="U1616" s="34"/>
      <c r="V1616" s="34"/>
      <c r="W1616" s="34"/>
      <c r="X1616" s="34"/>
      <c r="Y1616" s="34"/>
      <c r="Z1616" s="34"/>
      <c r="AA1616" s="34"/>
      <c r="AB1616" s="34"/>
      <c r="AC1616" s="34"/>
      <c r="AD1616" s="34"/>
      <c r="AE1616" s="34"/>
      <c r="AR1616" s="197" t="s">
        <v>450</v>
      </c>
      <c r="AT1616" s="197" t="s">
        <v>324</v>
      </c>
      <c r="AU1616" s="197" t="s">
        <v>89</v>
      </c>
      <c r="AY1616" s="18" t="s">
        <v>147</v>
      </c>
      <c r="BE1616" s="198">
        <f>IF(N1616="základní",J1616,0)</f>
        <v>0</v>
      </c>
      <c r="BF1616" s="198">
        <f>IF(N1616="snížená",J1616,0)</f>
        <v>0</v>
      </c>
      <c r="BG1616" s="198">
        <f>IF(N1616="zákl. přenesená",J1616,0)</f>
        <v>0</v>
      </c>
      <c r="BH1616" s="198">
        <f>IF(N1616="sníž. přenesená",J1616,0)</f>
        <v>0</v>
      </c>
      <c r="BI1616" s="198">
        <f>IF(N1616="nulová",J1616,0)</f>
        <v>0</v>
      </c>
      <c r="BJ1616" s="18" t="s">
        <v>87</v>
      </c>
      <c r="BK1616" s="198">
        <f>ROUND(I1616*H1616,2)</f>
        <v>0</v>
      </c>
      <c r="BL1616" s="18" t="s">
        <v>329</v>
      </c>
      <c r="BM1616" s="197" t="s">
        <v>1191</v>
      </c>
    </row>
    <row r="1617" spans="1:65" s="14" customFormat="1">
      <c r="B1617" s="210"/>
      <c r="C1617" s="211"/>
      <c r="D1617" s="201" t="s">
        <v>156</v>
      </c>
      <c r="E1617" s="211"/>
      <c r="F1617" s="213" t="s">
        <v>1192</v>
      </c>
      <c r="G1617" s="211"/>
      <c r="H1617" s="214">
        <v>3.302</v>
      </c>
      <c r="I1617" s="215"/>
      <c r="J1617" s="211"/>
      <c r="K1617" s="211"/>
      <c r="L1617" s="216"/>
      <c r="M1617" s="217"/>
      <c r="N1617" s="218"/>
      <c r="O1617" s="218"/>
      <c r="P1617" s="218"/>
      <c r="Q1617" s="218"/>
      <c r="R1617" s="218"/>
      <c r="S1617" s="218"/>
      <c r="T1617" s="219"/>
      <c r="AT1617" s="220" t="s">
        <v>156</v>
      </c>
      <c r="AU1617" s="220" t="s">
        <v>89</v>
      </c>
      <c r="AV1617" s="14" t="s">
        <v>89</v>
      </c>
      <c r="AW1617" s="14" t="s">
        <v>4</v>
      </c>
      <c r="AX1617" s="14" t="s">
        <v>87</v>
      </c>
      <c r="AY1617" s="220" t="s">
        <v>147</v>
      </c>
    </row>
    <row r="1618" spans="1:65" s="2" customFormat="1" ht="24.2" customHeight="1">
      <c r="A1618" s="34"/>
      <c r="B1618" s="35"/>
      <c r="C1618" s="186" t="s">
        <v>1193</v>
      </c>
      <c r="D1618" s="186" t="s">
        <v>149</v>
      </c>
      <c r="E1618" s="187" t="s">
        <v>1194</v>
      </c>
      <c r="F1618" s="188" t="s">
        <v>1195</v>
      </c>
      <c r="G1618" s="189" t="s">
        <v>152</v>
      </c>
      <c r="H1618" s="190">
        <v>3.0019999999999998</v>
      </c>
      <c r="I1618" s="191"/>
      <c r="J1618" s="192">
        <f>ROUND(I1618*H1618,2)</f>
        <v>0</v>
      </c>
      <c r="K1618" s="188" t="s">
        <v>153</v>
      </c>
      <c r="L1618" s="39"/>
      <c r="M1618" s="193" t="s">
        <v>1</v>
      </c>
      <c r="N1618" s="194" t="s">
        <v>44</v>
      </c>
      <c r="O1618" s="71"/>
      <c r="P1618" s="195">
        <f>O1618*H1618</f>
        <v>0</v>
      </c>
      <c r="Q1618" s="195">
        <v>1.5E-3</v>
      </c>
      <c r="R1618" s="195">
        <f>Q1618*H1618</f>
        <v>4.5030000000000001E-3</v>
      </c>
      <c r="S1618" s="195">
        <v>0</v>
      </c>
      <c r="T1618" s="196">
        <f>S1618*H1618</f>
        <v>0</v>
      </c>
      <c r="U1618" s="34"/>
      <c r="V1618" s="34"/>
      <c r="W1618" s="34"/>
      <c r="X1618" s="34"/>
      <c r="Y1618" s="34"/>
      <c r="Z1618" s="34"/>
      <c r="AA1618" s="34"/>
      <c r="AB1618" s="34"/>
      <c r="AC1618" s="34"/>
      <c r="AD1618" s="34"/>
      <c r="AE1618" s="34"/>
      <c r="AR1618" s="197" t="s">
        <v>329</v>
      </c>
      <c r="AT1618" s="197" t="s">
        <v>149</v>
      </c>
      <c r="AU1618" s="197" t="s">
        <v>89</v>
      </c>
      <c r="AY1618" s="18" t="s">
        <v>147</v>
      </c>
      <c r="BE1618" s="198">
        <f>IF(N1618="základní",J1618,0)</f>
        <v>0</v>
      </c>
      <c r="BF1618" s="198">
        <f>IF(N1618="snížená",J1618,0)</f>
        <v>0</v>
      </c>
      <c r="BG1618" s="198">
        <f>IF(N1618="zákl. přenesená",J1618,0)</f>
        <v>0</v>
      </c>
      <c r="BH1618" s="198">
        <f>IF(N1618="sníž. přenesená",J1618,0)</f>
        <v>0</v>
      </c>
      <c r="BI1618" s="198">
        <f>IF(N1618="nulová",J1618,0)</f>
        <v>0</v>
      </c>
      <c r="BJ1618" s="18" t="s">
        <v>87</v>
      </c>
      <c r="BK1618" s="198">
        <f>ROUND(I1618*H1618,2)</f>
        <v>0</v>
      </c>
      <c r="BL1618" s="18" t="s">
        <v>329</v>
      </c>
      <c r="BM1618" s="197" t="s">
        <v>1196</v>
      </c>
    </row>
    <row r="1619" spans="1:65" s="13" customFormat="1">
      <c r="B1619" s="199"/>
      <c r="C1619" s="200"/>
      <c r="D1619" s="201" t="s">
        <v>156</v>
      </c>
      <c r="E1619" s="202" t="s">
        <v>1</v>
      </c>
      <c r="F1619" s="203" t="s">
        <v>582</v>
      </c>
      <c r="G1619" s="200"/>
      <c r="H1619" s="202" t="s">
        <v>1</v>
      </c>
      <c r="I1619" s="204"/>
      <c r="J1619" s="200"/>
      <c r="K1619" s="200"/>
      <c r="L1619" s="205"/>
      <c r="M1619" s="206"/>
      <c r="N1619" s="207"/>
      <c r="O1619" s="207"/>
      <c r="P1619" s="207"/>
      <c r="Q1619" s="207"/>
      <c r="R1619" s="207"/>
      <c r="S1619" s="207"/>
      <c r="T1619" s="208"/>
      <c r="AT1619" s="209" t="s">
        <v>156</v>
      </c>
      <c r="AU1619" s="209" t="s">
        <v>89</v>
      </c>
      <c r="AV1619" s="13" t="s">
        <v>87</v>
      </c>
      <c r="AW1619" s="13" t="s">
        <v>35</v>
      </c>
      <c r="AX1619" s="13" t="s">
        <v>79</v>
      </c>
      <c r="AY1619" s="209" t="s">
        <v>147</v>
      </c>
    </row>
    <row r="1620" spans="1:65" s="14" customFormat="1">
      <c r="B1620" s="210"/>
      <c r="C1620" s="211"/>
      <c r="D1620" s="201" t="s">
        <v>156</v>
      </c>
      <c r="E1620" s="212" t="s">
        <v>1</v>
      </c>
      <c r="F1620" s="213" t="s">
        <v>1151</v>
      </c>
      <c r="G1620" s="211"/>
      <c r="H1620" s="214">
        <v>3.0019999999999998</v>
      </c>
      <c r="I1620" s="215"/>
      <c r="J1620" s="211"/>
      <c r="K1620" s="211"/>
      <c r="L1620" s="216"/>
      <c r="M1620" s="217"/>
      <c r="N1620" s="218"/>
      <c r="O1620" s="218"/>
      <c r="P1620" s="218"/>
      <c r="Q1620" s="218"/>
      <c r="R1620" s="218"/>
      <c r="S1620" s="218"/>
      <c r="T1620" s="219"/>
      <c r="AT1620" s="220" t="s">
        <v>156</v>
      </c>
      <c r="AU1620" s="220" t="s">
        <v>89</v>
      </c>
      <c r="AV1620" s="14" t="s">
        <v>89</v>
      </c>
      <c r="AW1620" s="14" t="s">
        <v>35</v>
      </c>
      <c r="AX1620" s="14" t="s">
        <v>79</v>
      </c>
      <c r="AY1620" s="220" t="s">
        <v>147</v>
      </c>
    </row>
    <row r="1621" spans="1:65" s="15" customFormat="1">
      <c r="B1621" s="221"/>
      <c r="C1621" s="222"/>
      <c r="D1621" s="201" t="s">
        <v>156</v>
      </c>
      <c r="E1621" s="223" t="s">
        <v>1</v>
      </c>
      <c r="F1621" s="224" t="s">
        <v>166</v>
      </c>
      <c r="G1621" s="222"/>
      <c r="H1621" s="225">
        <v>3.0019999999999998</v>
      </c>
      <c r="I1621" s="226"/>
      <c r="J1621" s="222"/>
      <c r="K1621" s="222"/>
      <c r="L1621" s="227"/>
      <c r="M1621" s="228"/>
      <c r="N1621" s="229"/>
      <c r="O1621" s="229"/>
      <c r="P1621" s="229"/>
      <c r="Q1621" s="229"/>
      <c r="R1621" s="229"/>
      <c r="S1621" s="229"/>
      <c r="T1621" s="230"/>
      <c r="AT1621" s="231" t="s">
        <v>156</v>
      </c>
      <c r="AU1621" s="231" t="s">
        <v>89</v>
      </c>
      <c r="AV1621" s="15" t="s">
        <v>154</v>
      </c>
      <c r="AW1621" s="15" t="s">
        <v>35</v>
      </c>
      <c r="AX1621" s="15" t="s">
        <v>87</v>
      </c>
      <c r="AY1621" s="231" t="s">
        <v>147</v>
      </c>
    </row>
    <row r="1622" spans="1:65" s="2" customFormat="1" ht="24.2" customHeight="1">
      <c r="A1622" s="34"/>
      <c r="B1622" s="35"/>
      <c r="C1622" s="186" t="s">
        <v>1197</v>
      </c>
      <c r="D1622" s="186" t="s">
        <v>149</v>
      </c>
      <c r="E1622" s="187" t="s">
        <v>1198</v>
      </c>
      <c r="F1622" s="188" t="s">
        <v>1199</v>
      </c>
      <c r="G1622" s="189" t="s">
        <v>381</v>
      </c>
      <c r="H1622" s="190">
        <v>3.8</v>
      </c>
      <c r="I1622" s="191"/>
      <c r="J1622" s="192">
        <f>ROUND(I1622*H1622,2)</f>
        <v>0</v>
      </c>
      <c r="K1622" s="188" t="s">
        <v>153</v>
      </c>
      <c r="L1622" s="39"/>
      <c r="M1622" s="193" t="s">
        <v>1</v>
      </c>
      <c r="N1622" s="194" t="s">
        <v>44</v>
      </c>
      <c r="O1622" s="71"/>
      <c r="P1622" s="195">
        <f>O1622*H1622</f>
        <v>0</v>
      </c>
      <c r="Q1622" s="195">
        <v>2.7999999999999998E-4</v>
      </c>
      <c r="R1622" s="195">
        <f>Q1622*H1622</f>
        <v>1.0639999999999998E-3</v>
      </c>
      <c r="S1622" s="195">
        <v>0</v>
      </c>
      <c r="T1622" s="196">
        <f>S1622*H1622</f>
        <v>0</v>
      </c>
      <c r="U1622" s="34"/>
      <c r="V1622" s="34"/>
      <c r="W1622" s="34"/>
      <c r="X1622" s="34"/>
      <c r="Y1622" s="34"/>
      <c r="Z1622" s="34"/>
      <c r="AA1622" s="34"/>
      <c r="AB1622" s="34"/>
      <c r="AC1622" s="34"/>
      <c r="AD1622" s="34"/>
      <c r="AE1622" s="34"/>
      <c r="AR1622" s="197" t="s">
        <v>329</v>
      </c>
      <c r="AT1622" s="197" t="s">
        <v>149</v>
      </c>
      <c r="AU1622" s="197" t="s">
        <v>89</v>
      </c>
      <c r="AY1622" s="18" t="s">
        <v>147</v>
      </c>
      <c r="BE1622" s="198">
        <f>IF(N1622="základní",J1622,0)</f>
        <v>0</v>
      </c>
      <c r="BF1622" s="198">
        <f>IF(N1622="snížená",J1622,0)</f>
        <v>0</v>
      </c>
      <c r="BG1622" s="198">
        <f>IF(N1622="zákl. přenesená",J1622,0)</f>
        <v>0</v>
      </c>
      <c r="BH1622" s="198">
        <f>IF(N1622="sníž. přenesená",J1622,0)</f>
        <v>0</v>
      </c>
      <c r="BI1622" s="198">
        <f>IF(N1622="nulová",J1622,0)</f>
        <v>0</v>
      </c>
      <c r="BJ1622" s="18" t="s">
        <v>87</v>
      </c>
      <c r="BK1622" s="198">
        <f>ROUND(I1622*H1622,2)</f>
        <v>0</v>
      </c>
      <c r="BL1622" s="18" t="s">
        <v>329</v>
      </c>
      <c r="BM1622" s="197" t="s">
        <v>1200</v>
      </c>
    </row>
    <row r="1623" spans="1:65" s="13" customFormat="1">
      <c r="B1623" s="199"/>
      <c r="C1623" s="200"/>
      <c r="D1623" s="201" t="s">
        <v>156</v>
      </c>
      <c r="E1623" s="202" t="s">
        <v>1</v>
      </c>
      <c r="F1623" s="203" t="s">
        <v>582</v>
      </c>
      <c r="G1623" s="200"/>
      <c r="H1623" s="202" t="s">
        <v>1</v>
      </c>
      <c r="I1623" s="204"/>
      <c r="J1623" s="200"/>
      <c r="K1623" s="200"/>
      <c r="L1623" s="205"/>
      <c r="M1623" s="206"/>
      <c r="N1623" s="207"/>
      <c r="O1623" s="207"/>
      <c r="P1623" s="207"/>
      <c r="Q1623" s="207"/>
      <c r="R1623" s="207"/>
      <c r="S1623" s="207"/>
      <c r="T1623" s="208"/>
      <c r="AT1623" s="209" t="s">
        <v>156</v>
      </c>
      <c r="AU1623" s="209" t="s">
        <v>89</v>
      </c>
      <c r="AV1623" s="13" t="s">
        <v>87</v>
      </c>
      <c r="AW1623" s="13" t="s">
        <v>35</v>
      </c>
      <c r="AX1623" s="13" t="s">
        <v>79</v>
      </c>
      <c r="AY1623" s="209" t="s">
        <v>147</v>
      </c>
    </row>
    <row r="1624" spans="1:65" s="14" customFormat="1">
      <c r="B1624" s="210"/>
      <c r="C1624" s="211"/>
      <c r="D1624" s="201" t="s">
        <v>156</v>
      </c>
      <c r="E1624" s="212" t="s">
        <v>1</v>
      </c>
      <c r="F1624" s="213" t="s">
        <v>1201</v>
      </c>
      <c r="G1624" s="211"/>
      <c r="H1624" s="214">
        <v>3.8</v>
      </c>
      <c r="I1624" s="215"/>
      <c r="J1624" s="211"/>
      <c r="K1624" s="211"/>
      <c r="L1624" s="216"/>
      <c r="M1624" s="217"/>
      <c r="N1624" s="218"/>
      <c r="O1624" s="218"/>
      <c r="P1624" s="218"/>
      <c r="Q1624" s="218"/>
      <c r="R1624" s="218"/>
      <c r="S1624" s="218"/>
      <c r="T1624" s="219"/>
      <c r="AT1624" s="220" t="s">
        <v>156</v>
      </c>
      <c r="AU1624" s="220" t="s">
        <v>89</v>
      </c>
      <c r="AV1624" s="14" t="s">
        <v>89</v>
      </c>
      <c r="AW1624" s="14" t="s">
        <v>35</v>
      </c>
      <c r="AX1624" s="14" t="s">
        <v>79</v>
      </c>
      <c r="AY1624" s="220" t="s">
        <v>147</v>
      </c>
    </row>
    <row r="1625" spans="1:65" s="15" customFormat="1">
      <c r="B1625" s="221"/>
      <c r="C1625" s="222"/>
      <c r="D1625" s="201" t="s">
        <v>156</v>
      </c>
      <c r="E1625" s="223" t="s">
        <v>1</v>
      </c>
      <c r="F1625" s="224" t="s">
        <v>166</v>
      </c>
      <c r="G1625" s="222"/>
      <c r="H1625" s="225">
        <v>3.8</v>
      </c>
      <c r="I1625" s="226"/>
      <c r="J1625" s="222"/>
      <c r="K1625" s="222"/>
      <c r="L1625" s="227"/>
      <c r="M1625" s="228"/>
      <c r="N1625" s="229"/>
      <c r="O1625" s="229"/>
      <c r="P1625" s="229"/>
      <c r="Q1625" s="229"/>
      <c r="R1625" s="229"/>
      <c r="S1625" s="229"/>
      <c r="T1625" s="230"/>
      <c r="AT1625" s="231" t="s">
        <v>156</v>
      </c>
      <c r="AU1625" s="231" t="s">
        <v>89</v>
      </c>
      <c r="AV1625" s="15" t="s">
        <v>154</v>
      </c>
      <c r="AW1625" s="15" t="s">
        <v>35</v>
      </c>
      <c r="AX1625" s="15" t="s">
        <v>87</v>
      </c>
      <c r="AY1625" s="231" t="s">
        <v>147</v>
      </c>
    </row>
    <row r="1626" spans="1:65" s="2" customFormat="1" ht="24.2" customHeight="1">
      <c r="A1626" s="34"/>
      <c r="B1626" s="35"/>
      <c r="C1626" s="186" t="s">
        <v>1202</v>
      </c>
      <c r="D1626" s="186" t="s">
        <v>149</v>
      </c>
      <c r="E1626" s="187" t="s">
        <v>1203</v>
      </c>
      <c r="F1626" s="188" t="s">
        <v>1204</v>
      </c>
      <c r="G1626" s="189" t="s">
        <v>602</v>
      </c>
      <c r="H1626" s="190">
        <v>4</v>
      </c>
      <c r="I1626" s="191"/>
      <c r="J1626" s="192">
        <f>ROUND(I1626*H1626,2)</f>
        <v>0</v>
      </c>
      <c r="K1626" s="188" t="s">
        <v>153</v>
      </c>
      <c r="L1626" s="39"/>
      <c r="M1626" s="193" t="s">
        <v>1</v>
      </c>
      <c r="N1626" s="194" t="s">
        <v>44</v>
      </c>
      <c r="O1626" s="71"/>
      <c r="P1626" s="195">
        <f>O1626*H1626</f>
        <v>0</v>
      </c>
      <c r="Q1626" s="195">
        <v>2.1000000000000001E-4</v>
      </c>
      <c r="R1626" s="195">
        <f>Q1626*H1626</f>
        <v>8.4000000000000003E-4</v>
      </c>
      <c r="S1626" s="195">
        <v>0</v>
      </c>
      <c r="T1626" s="196">
        <f>S1626*H1626</f>
        <v>0</v>
      </c>
      <c r="U1626" s="34"/>
      <c r="V1626" s="34"/>
      <c r="W1626" s="34"/>
      <c r="X1626" s="34"/>
      <c r="Y1626" s="34"/>
      <c r="Z1626" s="34"/>
      <c r="AA1626" s="34"/>
      <c r="AB1626" s="34"/>
      <c r="AC1626" s="34"/>
      <c r="AD1626" s="34"/>
      <c r="AE1626" s="34"/>
      <c r="AR1626" s="197" t="s">
        <v>329</v>
      </c>
      <c r="AT1626" s="197" t="s">
        <v>149</v>
      </c>
      <c r="AU1626" s="197" t="s">
        <v>89</v>
      </c>
      <c r="AY1626" s="18" t="s">
        <v>147</v>
      </c>
      <c r="BE1626" s="198">
        <f>IF(N1626="základní",J1626,0)</f>
        <v>0</v>
      </c>
      <c r="BF1626" s="198">
        <f>IF(N1626="snížená",J1626,0)</f>
        <v>0</v>
      </c>
      <c r="BG1626" s="198">
        <f>IF(N1626="zákl. přenesená",J1626,0)</f>
        <v>0</v>
      </c>
      <c r="BH1626" s="198">
        <f>IF(N1626="sníž. přenesená",J1626,0)</f>
        <v>0</v>
      </c>
      <c r="BI1626" s="198">
        <f>IF(N1626="nulová",J1626,0)</f>
        <v>0</v>
      </c>
      <c r="BJ1626" s="18" t="s">
        <v>87</v>
      </c>
      <c r="BK1626" s="198">
        <f>ROUND(I1626*H1626,2)</f>
        <v>0</v>
      </c>
      <c r="BL1626" s="18" t="s">
        <v>329</v>
      </c>
      <c r="BM1626" s="197" t="s">
        <v>1205</v>
      </c>
    </row>
    <row r="1627" spans="1:65" s="13" customFormat="1">
      <c r="B1627" s="199"/>
      <c r="C1627" s="200"/>
      <c r="D1627" s="201" t="s">
        <v>156</v>
      </c>
      <c r="E1627" s="202" t="s">
        <v>1</v>
      </c>
      <c r="F1627" s="203" t="s">
        <v>582</v>
      </c>
      <c r="G1627" s="200"/>
      <c r="H1627" s="202" t="s">
        <v>1</v>
      </c>
      <c r="I1627" s="204"/>
      <c r="J1627" s="200"/>
      <c r="K1627" s="200"/>
      <c r="L1627" s="205"/>
      <c r="M1627" s="206"/>
      <c r="N1627" s="207"/>
      <c r="O1627" s="207"/>
      <c r="P1627" s="207"/>
      <c r="Q1627" s="207"/>
      <c r="R1627" s="207"/>
      <c r="S1627" s="207"/>
      <c r="T1627" s="208"/>
      <c r="AT1627" s="209" t="s">
        <v>156</v>
      </c>
      <c r="AU1627" s="209" t="s">
        <v>89</v>
      </c>
      <c r="AV1627" s="13" t="s">
        <v>87</v>
      </c>
      <c r="AW1627" s="13" t="s">
        <v>35</v>
      </c>
      <c r="AX1627" s="13" t="s">
        <v>79</v>
      </c>
      <c r="AY1627" s="209" t="s">
        <v>147</v>
      </c>
    </row>
    <row r="1628" spans="1:65" s="14" customFormat="1">
      <c r="B1628" s="210"/>
      <c r="C1628" s="211"/>
      <c r="D1628" s="201" t="s">
        <v>156</v>
      </c>
      <c r="E1628" s="212" t="s">
        <v>1</v>
      </c>
      <c r="F1628" s="213" t="s">
        <v>1206</v>
      </c>
      <c r="G1628" s="211"/>
      <c r="H1628" s="214">
        <v>4</v>
      </c>
      <c r="I1628" s="215"/>
      <c r="J1628" s="211"/>
      <c r="K1628" s="211"/>
      <c r="L1628" s="216"/>
      <c r="M1628" s="217"/>
      <c r="N1628" s="218"/>
      <c r="O1628" s="218"/>
      <c r="P1628" s="218"/>
      <c r="Q1628" s="218"/>
      <c r="R1628" s="218"/>
      <c r="S1628" s="218"/>
      <c r="T1628" s="219"/>
      <c r="AT1628" s="220" t="s">
        <v>156</v>
      </c>
      <c r="AU1628" s="220" t="s">
        <v>89</v>
      </c>
      <c r="AV1628" s="14" t="s">
        <v>89</v>
      </c>
      <c r="AW1628" s="14" t="s">
        <v>35</v>
      </c>
      <c r="AX1628" s="14" t="s">
        <v>79</v>
      </c>
      <c r="AY1628" s="220" t="s">
        <v>147</v>
      </c>
    </row>
    <row r="1629" spans="1:65" s="15" customFormat="1">
      <c r="B1629" s="221"/>
      <c r="C1629" s="222"/>
      <c r="D1629" s="201" t="s">
        <v>156</v>
      </c>
      <c r="E1629" s="223" t="s">
        <v>1</v>
      </c>
      <c r="F1629" s="224" t="s">
        <v>166</v>
      </c>
      <c r="G1629" s="222"/>
      <c r="H1629" s="225">
        <v>4</v>
      </c>
      <c r="I1629" s="226"/>
      <c r="J1629" s="222"/>
      <c r="K1629" s="222"/>
      <c r="L1629" s="227"/>
      <c r="M1629" s="228"/>
      <c r="N1629" s="229"/>
      <c r="O1629" s="229"/>
      <c r="P1629" s="229"/>
      <c r="Q1629" s="229"/>
      <c r="R1629" s="229"/>
      <c r="S1629" s="229"/>
      <c r="T1629" s="230"/>
      <c r="AT1629" s="231" t="s">
        <v>156</v>
      </c>
      <c r="AU1629" s="231" t="s">
        <v>89</v>
      </c>
      <c r="AV1629" s="15" t="s">
        <v>154</v>
      </c>
      <c r="AW1629" s="15" t="s">
        <v>35</v>
      </c>
      <c r="AX1629" s="15" t="s">
        <v>87</v>
      </c>
      <c r="AY1629" s="231" t="s">
        <v>147</v>
      </c>
    </row>
    <row r="1630" spans="1:65" s="2" customFormat="1" ht="24.2" customHeight="1">
      <c r="A1630" s="34"/>
      <c r="B1630" s="35"/>
      <c r="C1630" s="186" t="s">
        <v>1207</v>
      </c>
      <c r="D1630" s="186" t="s">
        <v>149</v>
      </c>
      <c r="E1630" s="187" t="s">
        <v>1208</v>
      </c>
      <c r="F1630" s="188" t="s">
        <v>1209</v>
      </c>
      <c r="G1630" s="189" t="s">
        <v>602</v>
      </c>
      <c r="H1630" s="190">
        <v>1</v>
      </c>
      <c r="I1630" s="191"/>
      <c r="J1630" s="192">
        <f>ROUND(I1630*H1630,2)</f>
        <v>0</v>
      </c>
      <c r="K1630" s="188" t="s">
        <v>153</v>
      </c>
      <c r="L1630" s="39"/>
      <c r="M1630" s="193" t="s">
        <v>1</v>
      </c>
      <c r="N1630" s="194" t="s">
        <v>44</v>
      </c>
      <c r="O1630" s="71"/>
      <c r="P1630" s="195">
        <f>O1630*H1630</f>
        <v>0</v>
      </c>
      <c r="Q1630" s="195">
        <v>1.8000000000000001E-4</v>
      </c>
      <c r="R1630" s="195">
        <f>Q1630*H1630</f>
        <v>1.8000000000000001E-4</v>
      </c>
      <c r="S1630" s="195">
        <v>0</v>
      </c>
      <c r="T1630" s="196">
        <f>S1630*H1630</f>
        <v>0</v>
      </c>
      <c r="U1630" s="34"/>
      <c r="V1630" s="34"/>
      <c r="W1630" s="34"/>
      <c r="X1630" s="34"/>
      <c r="Y1630" s="34"/>
      <c r="Z1630" s="34"/>
      <c r="AA1630" s="34"/>
      <c r="AB1630" s="34"/>
      <c r="AC1630" s="34"/>
      <c r="AD1630" s="34"/>
      <c r="AE1630" s="34"/>
      <c r="AR1630" s="197" t="s">
        <v>329</v>
      </c>
      <c r="AT1630" s="197" t="s">
        <v>149</v>
      </c>
      <c r="AU1630" s="197" t="s">
        <v>89</v>
      </c>
      <c r="AY1630" s="18" t="s">
        <v>147</v>
      </c>
      <c r="BE1630" s="198">
        <f>IF(N1630="základní",J1630,0)</f>
        <v>0</v>
      </c>
      <c r="BF1630" s="198">
        <f>IF(N1630="snížená",J1630,0)</f>
        <v>0</v>
      </c>
      <c r="BG1630" s="198">
        <f>IF(N1630="zákl. přenesená",J1630,0)</f>
        <v>0</v>
      </c>
      <c r="BH1630" s="198">
        <f>IF(N1630="sníž. přenesená",J1630,0)</f>
        <v>0</v>
      </c>
      <c r="BI1630" s="198">
        <f>IF(N1630="nulová",J1630,0)</f>
        <v>0</v>
      </c>
      <c r="BJ1630" s="18" t="s">
        <v>87</v>
      </c>
      <c r="BK1630" s="198">
        <f>ROUND(I1630*H1630,2)</f>
        <v>0</v>
      </c>
      <c r="BL1630" s="18" t="s">
        <v>329</v>
      </c>
      <c r="BM1630" s="197" t="s">
        <v>1210</v>
      </c>
    </row>
    <row r="1631" spans="1:65" s="13" customFormat="1">
      <c r="B1631" s="199"/>
      <c r="C1631" s="200"/>
      <c r="D1631" s="201" t="s">
        <v>156</v>
      </c>
      <c r="E1631" s="202" t="s">
        <v>1</v>
      </c>
      <c r="F1631" s="203" t="s">
        <v>582</v>
      </c>
      <c r="G1631" s="200"/>
      <c r="H1631" s="202" t="s">
        <v>1</v>
      </c>
      <c r="I1631" s="204"/>
      <c r="J1631" s="200"/>
      <c r="K1631" s="200"/>
      <c r="L1631" s="205"/>
      <c r="M1631" s="206"/>
      <c r="N1631" s="207"/>
      <c r="O1631" s="207"/>
      <c r="P1631" s="207"/>
      <c r="Q1631" s="207"/>
      <c r="R1631" s="207"/>
      <c r="S1631" s="207"/>
      <c r="T1631" s="208"/>
      <c r="AT1631" s="209" t="s">
        <v>156</v>
      </c>
      <c r="AU1631" s="209" t="s">
        <v>89</v>
      </c>
      <c r="AV1631" s="13" t="s">
        <v>87</v>
      </c>
      <c r="AW1631" s="13" t="s">
        <v>35</v>
      </c>
      <c r="AX1631" s="13" t="s">
        <v>79</v>
      </c>
      <c r="AY1631" s="209" t="s">
        <v>147</v>
      </c>
    </row>
    <row r="1632" spans="1:65" s="14" customFormat="1">
      <c r="B1632" s="210"/>
      <c r="C1632" s="211"/>
      <c r="D1632" s="201" t="s">
        <v>156</v>
      </c>
      <c r="E1632" s="212" t="s">
        <v>1</v>
      </c>
      <c r="F1632" s="213" t="s">
        <v>604</v>
      </c>
      <c r="G1632" s="211"/>
      <c r="H1632" s="214">
        <v>1</v>
      </c>
      <c r="I1632" s="215"/>
      <c r="J1632" s="211"/>
      <c r="K1632" s="211"/>
      <c r="L1632" s="216"/>
      <c r="M1632" s="217"/>
      <c r="N1632" s="218"/>
      <c r="O1632" s="218"/>
      <c r="P1632" s="218"/>
      <c r="Q1632" s="218"/>
      <c r="R1632" s="218"/>
      <c r="S1632" s="218"/>
      <c r="T1632" s="219"/>
      <c r="AT1632" s="220" t="s">
        <v>156</v>
      </c>
      <c r="AU1632" s="220" t="s">
        <v>89</v>
      </c>
      <c r="AV1632" s="14" t="s">
        <v>89</v>
      </c>
      <c r="AW1632" s="14" t="s">
        <v>35</v>
      </c>
      <c r="AX1632" s="14" t="s">
        <v>79</v>
      </c>
      <c r="AY1632" s="220" t="s">
        <v>147</v>
      </c>
    </row>
    <row r="1633" spans="1:65" s="15" customFormat="1">
      <c r="B1633" s="221"/>
      <c r="C1633" s="222"/>
      <c r="D1633" s="201" t="s">
        <v>156</v>
      </c>
      <c r="E1633" s="223" t="s">
        <v>1</v>
      </c>
      <c r="F1633" s="224" t="s">
        <v>166</v>
      </c>
      <c r="G1633" s="222"/>
      <c r="H1633" s="225">
        <v>1</v>
      </c>
      <c r="I1633" s="226"/>
      <c r="J1633" s="222"/>
      <c r="K1633" s="222"/>
      <c r="L1633" s="227"/>
      <c r="M1633" s="228"/>
      <c r="N1633" s="229"/>
      <c r="O1633" s="229"/>
      <c r="P1633" s="229"/>
      <c r="Q1633" s="229"/>
      <c r="R1633" s="229"/>
      <c r="S1633" s="229"/>
      <c r="T1633" s="230"/>
      <c r="AT1633" s="231" t="s">
        <v>156</v>
      </c>
      <c r="AU1633" s="231" t="s">
        <v>89</v>
      </c>
      <c r="AV1633" s="15" t="s">
        <v>154</v>
      </c>
      <c r="AW1633" s="15" t="s">
        <v>35</v>
      </c>
      <c r="AX1633" s="15" t="s">
        <v>87</v>
      </c>
      <c r="AY1633" s="231" t="s">
        <v>147</v>
      </c>
    </row>
    <row r="1634" spans="1:65" s="2" customFormat="1" ht="24.2" customHeight="1">
      <c r="A1634" s="34"/>
      <c r="B1634" s="35"/>
      <c r="C1634" s="186" t="s">
        <v>1211</v>
      </c>
      <c r="D1634" s="186" t="s">
        <v>149</v>
      </c>
      <c r="E1634" s="187" t="s">
        <v>1212</v>
      </c>
      <c r="F1634" s="188" t="s">
        <v>1213</v>
      </c>
      <c r="G1634" s="189" t="s">
        <v>381</v>
      </c>
      <c r="H1634" s="190">
        <v>9.18</v>
      </c>
      <c r="I1634" s="191"/>
      <c r="J1634" s="192">
        <f>ROUND(I1634*H1634,2)</f>
        <v>0</v>
      </c>
      <c r="K1634" s="188" t="s">
        <v>153</v>
      </c>
      <c r="L1634" s="39"/>
      <c r="M1634" s="193" t="s">
        <v>1</v>
      </c>
      <c r="N1634" s="194" t="s">
        <v>44</v>
      </c>
      <c r="O1634" s="71"/>
      <c r="P1634" s="195">
        <f>O1634*H1634</f>
        <v>0</v>
      </c>
      <c r="Q1634" s="195">
        <v>1.42E-3</v>
      </c>
      <c r="R1634" s="195">
        <f>Q1634*H1634</f>
        <v>1.30356E-2</v>
      </c>
      <c r="S1634" s="195">
        <v>0</v>
      </c>
      <c r="T1634" s="196">
        <f>S1634*H1634</f>
        <v>0</v>
      </c>
      <c r="U1634" s="34"/>
      <c r="V1634" s="34"/>
      <c r="W1634" s="34"/>
      <c r="X1634" s="34"/>
      <c r="Y1634" s="34"/>
      <c r="Z1634" s="34"/>
      <c r="AA1634" s="34"/>
      <c r="AB1634" s="34"/>
      <c r="AC1634" s="34"/>
      <c r="AD1634" s="34"/>
      <c r="AE1634" s="34"/>
      <c r="AR1634" s="197" t="s">
        <v>329</v>
      </c>
      <c r="AT1634" s="197" t="s">
        <v>149</v>
      </c>
      <c r="AU1634" s="197" t="s">
        <v>89</v>
      </c>
      <c r="AY1634" s="18" t="s">
        <v>147</v>
      </c>
      <c r="BE1634" s="198">
        <f>IF(N1634="základní",J1634,0)</f>
        <v>0</v>
      </c>
      <c r="BF1634" s="198">
        <f>IF(N1634="snížená",J1634,0)</f>
        <v>0</v>
      </c>
      <c r="BG1634" s="198">
        <f>IF(N1634="zákl. přenesená",J1634,0)</f>
        <v>0</v>
      </c>
      <c r="BH1634" s="198">
        <f>IF(N1634="sníž. přenesená",J1634,0)</f>
        <v>0</v>
      </c>
      <c r="BI1634" s="198">
        <f>IF(N1634="nulová",J1634,0)</f>
        <v>0</v>
      </c>
      <c r="BJ1634" s="18" t="s">
        <v>87</v>
      </c>
      <c r="BK1634" s="198">
        <f>ROUND(I1634*H1634,2)</f>
        <v>0</v>
      </c>
      <c r="BL1634" s="18" t="s">
        <v>329</v>
      </c>
      <c r="BM1634" s="197" t="s">
        <v>1214</v>
      </c>
    </row>
    <row r="1635" spans="1:65" s="13" customFormat="1">
      <c r="B1635" s="199"/>
      <c r="C1635" s="200"/>
      <c r="D1635" s="201" t="s">
        <v>156</v>
      </c>
      <c r="E1635" s="202" t="s">
        <v>1</v>
      </c>
      <c r="F1635" s="203" t="s">
        <v>582</v>
      </c>
      <c r="G1635" s="200"/>
      <c r="H1635" s="202" t="s">
        <v>1</v>
      </c>
      <c r="I1635" s="204"/>
      <c r="J1635" s="200"/>
      <c r="K1635" s="200"/>
      <c r="L1635" s="205"/>
      <c r="M1635" s="206"/>
      <c r="N1635" s="207"/>
      <c r="O1635" s="207"/>
      <c r="P1635" s="207"/>
      <c r="Q1635" s="207"/>
      <c r="R1635" s="207"/>
      <c r="S1635" s="207"/>
      <c r="T1635" s="208"/>
      <c r="AT1635" s="209" t="s">
        <v>156</v>
      </c>
      <c r="AU1635" s="209" t="s">
        <v>89</v>
      </c>
      <c r="AV1635" s="13" t="s">
        <v>87</v>
      </c>
      <c r="AW1635" s="13" t="s">
        <v>35</v>
      </c>
      <c r="AX1635" s="13" t="s">
        <v>79</v>
      </c>
      <c r="AY1635" s="209" t="s">
        <v>147</v>
      </c>
    </row>
    <row r="1636" spans="1:65" s="14" customFormat="1">
      <c r="B1636" s="210"/>
      <c r="C1636" s="211"/>
      <c r="D1636" s="201" t="s">
        <v>156</v>
      </c>
      <c r="E1636" s="212" t="s">
        <v>1</v>
      </c>
      <c r="F1636" s="213" t="s">
        <v>588</v>
      </c>
      <c r="G1636" s="211"/>
      <c r="H1636" s="214">
        <v>9.18</v>
      </c>
      <c r="I1636" s="215"/>
      <c r="J1636" s="211"/>
      <c r="K1636" s="211"/>
      <c r="L1636" s="216"/>
      <c r="M1636" s="217"/>
      <c r="N1636" s="218"/>
      <c r="O1636" s="218"/>
      <c r="P1636" s="218"/>
      <c r="Q1636" s="218"/>
      <c r="R1636" s="218"/>
      <c r="S1636" s="218"/>
      <c r="T1636" s="219"/>
      <c r="AT1636" s="220" t="s">
        <v>156</v>
      </c>
      <c r="AU1636" s="220" t="s">
        <v>89</v>
      </c>
      <c r="AV1636" s="14" t="s">
        <v>89</v>
      </c>
      <c r="AW1636" s="14" t="s">
        <v>35</v>
      </c>
      <c r="AX1636" s="14" t="s">
        <v>79</v>
      </c>
      <c r="AY1636" s="220" t="s">
        <v>147</v>
      </c>
    </row>
    <row r="1637" spans="1:65" s="15" customFormat="1">
      <c r="B1637" s="221"/>
      <c r="C1637" s="222"/>
      <c r="D1637" s="201" t="s">
        <v>156</v>
      </c>
      <c r="E1637" s="223" t="s">
        <v>1</v>
      </c>
      <c r="F1637" s="224" t="s">
        <v>166</v>
      </c>
      <c r="G1637" s="222"/>
      <c r="H1637" s="225">
        <v>9.18</v>
      </c>
      <c r="I1637" s="226"/>
      <c r="J1637" s="222"/>
      <c r="K1637" s="222"/>
      <c r="L1637" s="227"/>
      <c r="M1637" s="228"/>
      <c r="N1637" s="229"/>
      <c r="O1637" s="229"/>
      <c r="P1637" s="229"/>
      <c r="Q1637" s="229"/>
      <c r="R1637" s="229"/>
      <c r="S1637" s="229"/>
      <c r="T1637" s="230"/>
      <c r="AT1637" s="231" t="s">
        <v>156</v>
      </c>
      <c r="AU1637" s="231" t="s">
        <v>89</v>
      </c>
      <c r="AV1637" s="15" t="s">
        <v>154</v>
      </c>
      <c r="AW1637" s="15" t="s">
        <v>35</v>
      </c>
      <c r="AX1637" s="15" t="s">
        <v>87</v>
      </c>
      <c r="AY1637" s="231" t="s">
        <v>147</v>
      </c>
    </row>
    <row r="1638" spans="1:65" s="2" customFormat="1" ht="16.5" customHeight="1">
      <c r="A1638" s="34"/>
      <c r="B1638" s="35"/>
      <c r="C1638" s="186" t="s">
        <v>1215</v>
      </c>
      <c r="D1638" s="186" t="s">
        <v>149</v>
      </c>
      <c r="E1638" s="187" t="s">
        <v>1216</v>
      </c>
      <c r="F1638" s="188" t="s">
        <v>1217</v>
      </c>
      <c r="G1638" s="189" t="s">
        <v>602</v>
      </c>
      <c r="H1638" s="190">
        <v>1</v>
      </c>
      <c r="I1638" s="191"/>
      <c r="J1638" s="192">
        <f>ROUND(I1638*H1638,2)</f>
        <v>0</v>
      </c>
      <c r="K1638" s="188" t="s">
        <v>153</v>
      </c>
      <c r="L1638" s="39"/>
      <c r="M1638" s="193" t="s">
        <v>1</v>
      </c>
      <c r="N1638" s="194" t="s">
        <v>44</v>
      </c>
      <c r="O1638" s="71"/>
      <c r="P1638" s="195">
        <f>O1638*H1638</f>
        <v>0</v>
      </c>
      <c r="Q1638" s="195">
        <v>0</v>
      </c>
      <c r="R1638" s="195">
        <f>Q1638*H1638</f>
        <v>0</v>
      </c>
      <c r="S1638" s="195">
        <v>0</v>
      </c>
      <c r="T1638" s="196">
        <f>S1638*H1638</f>
        <v>0</v>
      </c>
      <c r="U1638" s="34"/>
      <c r="V1638" s="34"/>
      <c r="W1638" s="34"/>
      <c r="X1638" s="34"/>
      <c r="Y1638" s="34"/>
      <c r="Z1638" s="34"/>
      <c r="AA1638" s="34"/>
      <c r="AB1638" s="34"/>
      <c r="AC1638" s="34"/>
      <c r="AD1638" s="34"/>
      <c r="AE1638" s="34"/>
      <c r="AR1638" s="197" t="s">
        <v>329</v>
      </c>
      <c r="AT1638" s="197" t="s">
        <v>149</v>
      </c>
      <c r="AU1638" s="197" t="s">
        <v>89</v>
      </c>
      <c r="AY1638" s="18" t="s">
        <v>147</v>
      </c>
      <c r="BE1638" s="198">
        <f>IF(N1638="základní",J1638,0)</f>
        <v>0</v>
      </c>
      <c r="BF1638" s="198">
        <f>IF(N1638="snížená",J1638,0)</f>
        <v>0</v>
      </c>
      <c r="BG1638" s="198">
        <f>IF(N1638="zákl. přenesená",J1638,0)</f>
        <v>0</v>
      </c>
      <c r="BH1638" s="198">
        <f>IF(N1638="sníž. přenesená",J1638,0)</f>
        <v>0</v>
      </c>
      <c r="BI1638" s="198">
        <f>IF(N1638="nulová",J1638,0)</f>
        <v>0</v>
      </c>
      <c r="BJ1638" s="18" t="s">
        <v>87</v>
      </c>
      <c r="BK1638" s="198">
        <f>ROUND(I1638*H1638,2)</f>
        <v>0</v>
      </c>
      <c r="BL1638" s="18" t="s">
        <v>329</v>
      </c>
      <c r="BM1638" s="197" t="s">
        <v>1218</v>
      </c>
    </row>
    <row r="1639" spans="1:65" s="13" customFormat="1">
      <c r="B1639" s="199"/>
      <c r="C1639" s="200"/>
      <c r="D1639" s="201" t="s">
        <v>156</v>
      </c>
      <c r="E1639" s="202" t="s">
        <v>1</v>
      </c>
      <c r="F1639" s="203" t="s">
        <v>582</v>
      </c>
      <c r="G1639" s="200"/>
      <c r="H1639" s="202" t="s">
        <v>1</v>
      </c>
      <c r="I1639" s="204"/>
      <c r="J1639" s="200"/>
      <c r="K1639" s="200"/>
      <c r="L1639" s="205"/>
      <c r="M1639" s="206"/>
      <c r="N1639" s="207"/>
      <c r="O1639" s="207"/>
      <c r="P1639" s="207"/>
      <c r="Q1639" s="207"/>
      <c r="R1639" s="207"/>
      <c r="S1639" s="207"/>
      <c r="T1639" s="208"/>
      <c r="AT1639" s="209" t="s">
        <v>156</v>
      </c>
      <c r="AU1639" s="209" t="s">
        <v>89</v>
      </c>
      <c r="AV1639" s="13" t="s">
        <v>87</v>
      </c>
      <c r="AW1639" s="13" t="s">
        <v>35</v>
      </c>
      <c r="AX1639" s="13" t="s">
        <v>79</v>
      </c>
      <c r="AY1639" s="209" t="s">
        <v>147</v>
      </c>
    </row>
    <row r="1640" spans="1:65" s="14" customFormat="1">
      <c r="B1640" s="210"/>
      <c r="C1640" s="211"/>
      <c r="D1640" s="201" t="s">
        <v>156</v>
      </c>
      <c r="E1640" s="212" t="s">
        <v>1</v>
      </c>
      <c r="F1640" s="213" t="s">
        <v>604</v>
      </c>
      <c r="G1640" s="211"/>
      <c r="H1640" s="214">
        <v>1</v>
      </c>
      <c r="I1640" s="215"/>
      <c r="J1640" s="211"/>
      <c r="K1640" s="211"/>
      <c r="L1640" s="216"/>
      <c r="M1640" s="217"/>
      <c r="N1640" s="218"/>
      <c r="O1640" s="218"/>
      <c r="P1640" s="218"/>
      <c r="Q1640" s="218"/>
      <c r="R1640" s="218"/>
      <c r="S1640" s="218"/>
      <c r="T1640" s="219"/>
      <c r="AT1640" s="220" t="s">
        <v>156</v>
      </c>
      <c r="AU1640" s="220" t="s">
        <v>89</v>
      </c>
      <c r="AV1640" s="14" t="s">
        <v>89</v>
      </c>
      <c r="AW1640" s="14" t="s">
        <v>35</v>
      </c>
      <c r="AX1640" s="14" t="s">
        <v>79</v>
      </c>
      <c r="AY1640" s="220" t="s">
        <v>147</v>
      </c>
    </row>
    <row r="1641" spans="1:65" s="15" customFormat="1">
      <c r="B1641" s="221"/>
      <c r="C1641" s="222"/>
      <c r="D1641" s="201" t="s">
        <v>156</v>
      </c>
      <c r="E1641" s="223" t="s">
        <v>1</v>
      </c>
      <c r="F1641" s="224" t="s">
        <v>166</v>
      </c>
      <c r="G1641" s="222"/>
      <c r="H1641" s="225">
        <v>1</v>
      </c>
      <c r="I1641" s="226"/>
      <c r="J1641" s="222"/>
      <c r="K1641" s="222"/>
      <c r="L1641" s="227"/>
      <c r="M1641" s="228"/>
      <c r="N1641" s="229"/>
      <c r="O1641" s="229"/>
      <c r="P1641" s="229"/>
      <c r="Q1641" s="229"/>
      <c r="R1641" s="229"/>
      <c r="S1641" s="229"/>
      <c r="T1641" s="230"/>
      <c r="AT1641" s="231" t="s">
        <v>156</v>
      </c>
      <c r="AU1641" s="231" t="s">
        <v>89</v>
      </c>
      <c r="AV1641" s="15" t="s">
        <v>154</v>
      </c>
      <c r="AW1641" s="15" t="s">
        <v>35</v>
      </c>
      <c r="AX1641" s="15" t="s">
        <v>87</v>
      </c>
      <c r="AY1641" s="231" t="s">
        <v>147</v>
      </c>
    </row>
    <row r="1642" spans="1:65" s="2" customFormat="1" ht="16.5" customHeight="1">
      <c r="A1642" s="34"/>
      <c r="B1642" s="35"/>
      <c r="C1642" s="243" t="s">
        <v>1219</v>
      </c>
      <c r="D1642" s="243" t="s">
        <v>324</v>
      </c>
      <c r="E1642" s="244" t="s">
        <v>1220</v>
      </c>
      <c r="F1642" s="245" t="s">
        <v>1221</v>
      </c>
      <c r="G1642" s="246" t="s">
        <v>602</v>
      </c>
      <c r="H1642" s="247">
        <v>1</v>
      </c>
      <c r="I1642" s="248"/>
      <c r="J1642" s="249">
        <f>ROUND(I1642*H1642,2)</f>
        <v>0</v>
      </c>
      <c r="K1642" s="245" t="s">
        <v>1</v>
      </c>
      <c r="L1642" s="250"/>
      <c r="M1642" s="251" t="s">
        <v>1</v>
      </c>
      <c r="N1642" s="252" t="s">
        <v>44</v>
      </c>
      <c r="O1642" s="71"/>
      <c r="P1642" s="195">
        <f>O1642*H1642</f>
        <v>0</v>
      </c>
      <c r="Q1642" s="195">
        <v>3.6999999999999999E-4</v>
      </c>
      <c r="R1642" s="195">
        <f>Q1642*H1642</f>
        <v>3.6999999999999999E-4</v>
      </c>
      <c r="S1642" s="195">
        <v>0</v>
      </c>
      <c r="T1642" s="196">
        <f>S1642*H1642</f>
        <v>0</v>
      </c>
      <c r="U1642" s="34"/>
      <c r="V1642" s="34"/>
      <c r="W1642" s="34"/>
      <c r="X1642" s="34"/>
      <c r="Y1642" s="34"/>
      <c r="Z1642" s="34"/>
      <c r="AA1642" s="34"/>
      <c r="AB1642" s="34"/>
      <c r="AC1642" s="34"/>
      <c r="AD1642" s="34"/>
      <c r="AE1642" s="34"/>
      <c r="AR1642" s="197" t="s">
        <v>450</v>
      </c>
      <c r="AT1642" s="197" t="s">
        <v>324</v>
      </c>
      <c r="AU1642" s="197" t="s">
        <v>89</v>
      </c>
      <c r="AY1642" s="18" t="s">
        <v>147</v>
      </c>
      <c r="BE1642" s="198">
        <f>IF(N1642="základní",J1642,0)</f>
        <v>0</v>
      </c>
      <c r="BF1642" s="198">
        <f>IF(N1642="snížená",J1642,0)</f>
        <v>0</v>
      </c>
      <c r="BG1642" s="198">
        <f>IF(N1642="zákl. přenesená",J1642,0)</f>
        <v>0</v>
      </c>
      <c r="BH1642" s="198">
        <f>IF(N1642="sníž. přenesená",J1642,0)</f>
        <v>0</v>
      </c>
      <c r="BI1642" s="198">
        <f>IF(N1642="nulová",J1642,0)</f>
        <v>0</v>
      </c>
      <c r="BJ1642" s="18" t="s">
        <v>87</v>
      </c>
      <c r="BK1642" s="198">
        <f>ROUND(I1642*H1642,2)</f>
        <v>0</v>
      </c>
      <c r="BL1642" s="18" t="s">
        <v>329</v>
      </c>
      <c r="BM1642" s="197" t="s">
        <v>1222</v>
      </c>
    </row>
    <row r="1643" spans="1:65" s="2" customFormat="1" ht="49.15" customHeight="1">
      <c r="A1643" s="34"/>
      <c r="B1643" s="35"/>
      <c r="C1643" s="186" t="s">
        <v>1223</v>
      </c>
      <c r="D1643" s="186" t="s">
        <v>149</v>
      </c>
      <c r="E1643" s="187" t="s">
        <v>1224</v>
      </c>
      <c r="F1643" s="188" t="s">
        <v>1225</v>
      </c>
      <c r="G1643" s="189" t="s">
        <v>681</v>
      </c>
      <c r="H1643" s="190">
        <v>0.20599999999999999</v>
      </c>
      <c r="I1643" s="191"/>
      <c r="J1643" s="192">
        <f>ROUND(I1643*H1643,2)</f>
        <v>0</v>
      </c>
      <c r="K1643" s="188" t="s">
        <v>153</v>
      </c>
      <c r="L1643" s="39"/>
      <c r="M1643" s="193" t="s">
        <v>1</v>
      </c>
      <c r="N1643" s="194" t="s">
        <v>44</v>
      </c>
      <c r="O1643" s="71"/>
      <c r="P1643" s="195">
        <f>O1643*H1643</f>
        <v>0</v>
      </c>
      <c r="Q1643" s="195">
        <v>0</v>
      </c>
      <c r="R1643" s="195">
        <f>Q1643*H1643</f>
        <v>0</v>
      </c>
      <c r="S1643" s="195">
        <v>0</v>
      </c>
      <c r="T1643" s="196">
        <f>S1643*H1643</f>
        <v>0</v>
      </c>
      <c r="U1643" s="34"/>
      <c r="V1643" s="34"/>
      <c r="W1643" s="34"/>
      <c r="X1643" s="34"/>
      <c r="Y1643" s="34"/>
      <c r="Z1643" s="34"/>
      <c r="AA1643" s="34"/>
      <c r="AB1643" s="34"/>
      <c r="AC1643" s="34"/>
      <c r="AD1643" s="34"/>
      <c r="AE1643" s="34"/>
      <c r="AR1643" s="197" t="s">
        <v>329</v>
      </c>
      <c r="AT1643" s="197" t="s">
        <v>149</v>
      </c>
      <c r="AU1643" s="197" t="s">
        <v>89</v>
      </c>
      <c r="AY1643" s="18" t="s">
        <v>147</v>
      </c>
      <c r="BE1643" s="198">
        <f>IF(N1643="základní",J1643,0)</f>
        <v>0</v>
      </c>
      <c r="BF1643" s="198">
        <f>IF(N1643="snížená",J1643,0)</f>
        <v>0</v>
      </c>
      <c r="BG1643" s="198">
        <f>IF(N1643="zákl. přenesená",J1643,0)</f>
        <v>0</v>
      </c>
      <c r="BH1643" s="198">
        <f>IF(N1643="sníž. přenesená",J1643,0)</f>
        <v>0</v>
      </c>
      <c r="BI1643" s="198">
        <f>IF(N1643="nulová",J1643,0)</f>
        <v>0</v>
      </c>
      <c r="BJ1643" s="18" t="s">
        <v>87</v>
      </c>
      <c r="BK1643" s="198">
        <f>ROUND(I1643*H1643,2)</f>
        <v>0</v>
      </c>
      <c r="BL1643" s="18" t="s">
        <v>329</v>
      </c>
      <c r="BM1643" s="197" t="s">
        <v>1226</v>
      </c>
    </row>
    <row r="1644" spans="1:65" s="12" customFormat="1" ht="22.9" customHeight="1">
      <c r="B1644" s="170"/>
      <c r="C1644" s="171"/>
      <c r="D1644" s="172" t="s">
        <v>78</v>
      </c>
      <c r="E1644" s="184" t="s">
        <v>1227</v>
      </c>
      <c r="F1644" s="184" t="s">
        <v>1228</v>
      </c>
      <c r="G1644" s="171"/>
      <c r="H1644" s="171"/>
      <c r="I1644" s="174"/>
      <c r="J1644" s="185">
        <f>BK1644</f>
        <v>0</v>
      </c>
      <c r="K1644" s="171"/>
      <c r="L1644" s="176"/>
      <c r="M1644" s="177"/>
      <c r="N1644" s="178"/>
      <c r="O1644" s="178"/>
      <c r="P1644" s="179">
        <f>SUM(P1645:P1650)</f>
        <v>0</v>
      </c>
      <c r="Q1644" s="178"/>
      <c r="R1644" s="179">
        <f>SUM(R1645:R1650)</f>
        <v>4.5440999999999997E-3</v>
      </c>
      <c r="S1644" s="178"/>
      <c r="T1644" s="180">
        <f>SUM(T1645:T1650)</f>
        <v>0</v>
      </c>
      <c r="AR1644" s="181" t="s">
        <v>89</v>
      </c>
      <c r="AT1644" s="182" t="s">
        <v>78</v>
      </c>
      <c r="AU1644" s="182" t="s">
        <v>87</v>
      </c>
      <c r="AY1644" s="181" t="s">
        <v>147</v>
      </c>
      <c r="BK1644" s="183">
        <f>SUM(BK1645:BK1650)</f>
        <v>0</v>
      </c>
    </row>
    <row r="1645" spans="1:65" s="2" customFormat="1" ht="33" customHeight="1">
      <c r="A1645" s="34"/>
      <c r="B1645" s="35"/>
      <c r="C1645" s="186" t="s">
        <v>1229</v>
      </c>
      <c r="D1645" s="186" t="s">
        <v>149</v>
      </c>
      <c r="E1645" s="187" t="s">
        <v>1230</v>
      </c>
      <c r="F1645" s="188" t="s">
        <v>1231</v>
      </c>
      <c r="G1645" s="189" t="s">
        <v>381</v>
      </c>
      <c r="H1645" s="190">
        <v>9.18</v>
      </c>
      <c r="I1645" s="191"/>
      <c r="J1645" s="192">
        <f>ROUND(I1645*H1645,2)</f>
        <v>0</v>
      </c>
      <c r="K1645" s="188" t="s">
        <v>153</v>
      </c>
      <c r="L1645" s="39"/>
      <c r="M1645" s="193" t="s">
        <v>1</v>
      </c>
      <c r="N1645" s="194" t="s">
        <v>44</v>
      </c>
      <c r="O1645" s="71"/>
      <c r="P1645" s="195">
        <f>O1645*H1645</f>
        <v>0</v>
      </c>
      <c r="Q1645" s="195">
        <v>1.8000000000000001E-4</v>
      </c>
      <c r="R1645" s="195">
        <f>Q1645*H1645</f>
        <v>1.6524E-3</v>
      </c>
      <c r="S1645" s="195">
        <v>0</v>
      </c>
      <c r="T1645" s="196">
        <f>S1645*H1645</f>
        <v>0</v>
      </c>
      <c r="U1645" s="34"/>
      <c r="V1645" s="34"/>
      <c r="W1645" s="34"/>
      <c r="X1645" s="34"/>
      <c r="Y1645" s="34"/>
      <c r="Z1645" s="34"/>
      <c r="AA1645" s="34"/>
      <c r="AB1645" s="34"/>
      <c r="AC1645" s="34"/>
      <c r="AD1645" s="34"/>
      <c r="AE1645" s="34"/>
      <c r="AR1645" s="197" t="s">
        <v>329</v>
      </c>
      <c r="AT1645" s="197" t="s">
        <v>149</v>
      </c>
      <c r="AU1645" s="197" t="s">
        <v>89</v>
      </c>
      <c r="AY1645" s="18" t="s">
        <v>147</v>
      </c>
      <c r="BE1645" s="198">
        <f>IF(N1645="základní",J1645,0)</f>
        <v>0</v>
      </c>
      <c r="BF1645" s="198">
        <f>IF(N1645="snížená",J1645,0)</f>
        <v>0</v>
      </c>
      <c r="BG1645" s="198">
        <f>IF(N1645="zákl. přenesená",J1645,0)</f>
        <v>0</v>
      </c>
      <c r="BH1645" s="198">
        <f>IF(N1645="sníž. přenesená",J1645,0)</f>
        <v>0</v>
      </c>
      <c r="BI1645" s="198">
        <f>IF(N1645="nulová",J1645,0)</f>
        <v>0</v>
      </c>
      <c r="BJ1645" s="18" t="s">
        <v>87</v>
      </c>
      <c r="BK1645" s="198">
        <f>ROUND(I1645*H1645,2)</f>
        <v>0</v>
      </c>
      <c r="BL1645" s="18" t="s">
        <v>329</v>
      </c>
      <c r="BM1645" s="197" t="s">
        <v>1232</v>
      </c>
    </row>
    <row r="1646" spans="1:65" s="13" customFormat="1">
      <c r="B1646" s="199"/>
      <c r="C1646" s="200"/>
      <c r="D1646" s="201" t="s">
        <v>156</v>
      </c>
      <c r="E1646" s="202" t="s">
        <v>1</v>
      </c>
      <c r="F1646" s="203" t="s">
        <v>582</v>
      </c>
      <c r="G1646" s="200"/>
      <c r="H1646" s="202" t="s">
        <v>1</v>
      </c>
      <c r="I1646" s="204"/>
      <c r="J1646" s="200"/>
      <c r="K1646" s="200"/>
      <c r="L1646" s="205"/>
      <c r="M1646" s="206"/>
      <c r="N1646" s="207"/>
      <c r="O1646" s="207"/>
      <c r="P1646" s="207"/>
      <c r="Q1646" s="207"/>
      <c r="R1646" s="207"/>
      <c r="S1646" s="207"/>
      <c r="T1646" s="208"/>
      <c r="AT1646" s="209" t="s">
        <v>156</v>
      </c>
      <c r="AU1646" s="209" t="s">
        <v>89</v>
      </c>
      <c r="AV1646" s="13" t="s">
        <v>87</v>
      </c>
      <c r="AW1646" s="13" t="s">
        <v>35</v>
      </c>
      <c r="AX1646" s="13" t="s">
        <v>79</v>
      </c>
      <c r="AY1646" s="209" t="s">
        <v>147</v>
      </c>
    </row>
    <row r="1647" spans="1:65" s="14" customFormat="1">
      <c r="B1647" s="210"/>
      <c r="C1647" s="211"/>
      <c r="D1647" s="201" t="s">
        <v>156</v>
      </c>
      <c r="E1647" s="212" t="s">
        <v>1</v>
      </c>
      <c r="F1647" s="213" t="s">
        <v>588</v>
      </c>
      <c r="G1647" s="211"/>
      <c r="H1647" s="214">
        <v>9.18</v>
      </c>
      <c r="I1647" s="215"/>
      <c r="J1647" s="211"/>
      <c r="K1647" s="211"/>
      <c r="L1647" s="216"/>
      <c r="M1647" s="217"/>
      <c r="N1647" s="218"/>
      <c r="O1647" s="218"/>
      <c r="P1647" s="218"/>
      <c r="Q1647" s="218"/>
      <c r="R1647" s="218"/>
      <c r="S1647" s="218"/>
      <c r="T1647" s="219"/>
      <c r="AT1647" s="220" t="s">
        <v>156</v>
      </c>
      <c r="AU1647" s="220" t="s">
        <v>89</v>
      </c>
      <c r="AV1647" s="14" t="s">
        <v>89</v>
      </c>
      <c r="AW1647" s="14" t="s">
        <v>35</v>
      </c>
      <c r="AX1647" s="14" t="s">
        <v>79</v>
      </c>
      <c r="AY1647" s="220" t="s">
        <v>147</v>
      </c>
    </row>
    <row r="1648" spans="1:65" s="15" customFormat="1">
      <c r="B1648" s="221"/>
      <c r="C1648" s="222"/>
      <c r="D1648" s="201" t="s">
        <v>156</v>
      </c>
      <c r="E1648" s="223" t="s">
        <v>1</v>
      </c>
      <c r="F1648" s="224" t="s">
        <v>166</v>
      </c>
      <c r="G1648" s="222"/>
      <c r="H1648" s="225">
        <v>9.18</v>
      </c>
      <c r="I1648" s="226"/>
      <c r="J1648" s="222"/>
      <c r="K1648" s="222"/>
      <c r="L1648" s="227"/>
      <c r="M1648" s="228"/>
      <c r="N1648" s="229"/>
      <c r="O1648" s="229"/>
      <c r="P1648" s="229"/>
      <c r="Q1648" s="229"/>
      <c r="R1648" s="229"/>
      <c r="S1648" s="229"/>
      <c r="T1648" s="230"/>
      <c r="AT1648" s="231" t="s">
        <v>156</v>
      </c>
      <c r="AU1648" s="231" t="s">
        <v>89</v>
      </c>
      <c r="AV1648" s="15" t="s">
        <v>154</v>
      </c>
      <c r="AW1648" s="15" t="s">
        <v>35</v>
      </c>
      <c r="AX1648" s="15" t="s">
        <v>87</v>
      </c>
      <c r="AY1648" s="231" t="s">
        <v>147</v>
      </c>
    </row>
    <row r="1649" spans="1:65" s="2" customFormat="1" ht="16.5" customHeight="1">
      <c r="A1649" s="34"/>
      <c r="B1649" s="35"/>
      <c r="C1649" s="243" t="s">
        <v>1233</v>
      </c>
      <c r="D1649" s="243" t="s">
        <v>324</v>
      </c>
      <c r="E1649" s="244" t="s">
        <v>1234</v>
      </c>
      <c r="F1649" s="245" t="s">
        <v>1235</v>
      </c>
      <c r="G1649" s="246" t="s">
        <v>381</v>
      </c>
      <c r="H1649" s="247">
        <v>9.6389999999999993</v>
      </c>
      <c r="I1649" s="248"/>
      <c r="J1649" s="249">
        <f>ROUND(I1649*H1649,2)</f>
        <v>0</v>
      </c>
      <c r="K1649" s="245" t="s">
        <v>153</v>
      </c>
      <c r="L1649" s="250"/>
      <c r="M1649" s="251" t="s">
        <v>1</v>
      </c>
      <c r="N1649" s="252" t="s">
        <v>44</v>
      </c>
      <c r="O1649" s="71"/>
      <c r="P1649" s="195">
        <f>O1649*H1649</f>
        <v>0</v>
      </c>
      <c r="Q1649" s="195">
        <v>2.9999999999999997E-4</v>
      </c>
      <c r="R1649" s="195">
        <f>Q1649*H1649</f>
        <v>2.8916999999999997E-3</v>
      </c>
      <c r="S1649" s="195">
        <v>0</v>
      </c>
      <c r="T1649" s="196">
        <f>S1649*H1649</f>
        <v>0</v>
      </c>
      <c r="U1649" s="34"/>
      <c r="V1649" s="34"/>
      <c r="W1649" s="34"/>
      <c r="X1649" s="34"/>
      <c r="Y1649" s="34"/>
      <c r="Z1649" s="34"/>
      <c r="AA1649" s="34"/>
      <c r="AB1649" s="34"/>
      <c r="AC1649" s="34"/>
      <c r="AD1649" s="34"/>
      <c r="AE1649" s="34"/>
      <c r="AR1649" s="197" t="s">
        <v>450</v>
      </c>
      <c r="AT1649" s="197" t="s">
        <v>324</v>
      </c>
      <c r="AU1649" s="197" t="s">
        <v>89</v>
      </c>
      <c r="AY1649" s="18" t="s">
        <v>147</v>
      </c>
      <c r="BE1649" s="198">
        <f>IF(N1649="základní",J1649,0)</f>
        <v>0</v>
      </c>
      <c r="BF1649" s="198">
        <f>IF(N1649="snížená",J1649,0)</f>
        <v>0</v>
      </c>
      <c r="BG1649" s="198">
        <f>IF(N1649="zákl. přenesená",J1649,0)</f>
        <v>0</v>
      </c>
      <c r="BH1649" s="198">
        <f>IF(N1649="sníž. přenesená",J1649,0)</f>
        <v>0</v>
      </c>
      <c r="BI1649" s="198">
        <f>IF(N1649="nulová",J1649,0)</f>
        <v>0</v>
      </c>
      <c r="BJ1649" s="18" t="s">
        <v>87</v>
      </c>
      <c r="BK1649" s="198">
        <f>ROUND(I1649*H1649,2)</f>
        <v>0</v>
      </c>
      <c r="BL1649" s="18" t="s">
        <v>329</v>
      </c>
      <c r="BM1649" s="197" t="s">
        <v>1236</v>
      </c>
    </row>
    <row r="1650" spans="1:65" s="14" customFormat="1">
      <c r="B1650" s="210"/>
      <c r="C1650" s="211"/>
      <c r="D1650" s="201" t="s">
        <v>156</v>
      </c>
      <c r="E1650" s="211"/>
      <c r="F1650" s="213" t="s">
        <v>1237</v>
      </c>
      <c r="G1650" s="211"/>
      <c r="H1650" s="214">
        <v>9.6389999999999993</v>
      </c>
      <c r="I1650" s="215"/>
      <c r="J1650" s="211"/>
      <c r="K1650" s="211"/>
      <c r="L1650" s="216"/>
      <c r="M1650" s="217"/>
      <c r="N1650" s="218"/>
      <c r="O1650" s="218"/>
      <c r="P1650" s="218"/>
      <c r="Q1650" s="218"/>
      <c r="R1650" s="218"/>
      <c r="S1650" s="218"/>
      <c r="T1650" s="219"/>
      <c r="AT1650" s="220" t="s">
        <v>156</v>
      </c>
      <c r="AU1650" s="220" t="s">
        <v>89</v>
      </c>
      <c r="AV1650" s="14" t="s">
        <v>89</v>
      </c>
      <c r="AW1650" s="14" t="s">
        <v>4</v>
      </c>
      <c r="AX1650" s="14" t="s">
        <v>87</v>
      </c>
      <c r="AY1650" s="220" t="s">
        <v>147</v>
      </c>
    </row>
    <row r="1651" spans="1:65" s="12" customFormat="1" ht="22.9" customHeight="1">
      <c r="B1651" s="170"/>
      <c r="C1651" s="171"/>
      <c r="D1651" s="172" t="s">
        <v>78</v>
      </c>
      <c r="E1651" s="184" t="s">
        <v>1238</v>
      </c>
      <c r="F1651" s="184" t="s">
        <v>1239</v>
      </c>
      <c r="G1651" s="171"/>
      <c r="H1651" s="171"/>
      <c r="I1651" s="174"/>
      <c r="J1651" s="185">
        <f>BK1651</f>
        <v>0</v>
      </c>
      <c r="K1651" s="171"/>
      <c r="L1651" s="176"/>
      <c r="M1651" s="177"/>
      <c r="N1651" s="178"/>
      <c r="O1651" s="178"/>
      <c r="P1651" s="179">
        <f>SUM(P1652:P1678)</f>
        <v>0</v>
      </c>
      <c r="Q1651" s="178"/>
      <c r="R1651" s="179">
        <f>SUM(R1652:R1678)</f>
        <v>0.31185240000000003</v>
      </c>
      <c r="S1651" s="178"/>
      <c r="T1651" s="180">
        <f>SUM(T1652:T1678)</f>
        <v>0.3296</v>
      </c>
      <c r="AR1651" s="181" t="s">
        <v>89</v>
      </c>
      <c r="AT1651" s="182" t="s">
        <v>78</v>
      </c>
      <c r="AU1651" s="182" t="s">
        <v>87</v>
      </c>
      <c r="AY1651" s="181" t="s">
        <v>147</v>
      </c>
      <c r="BK1651" s="183">
        <f>SUM(BK1652:BK1678)</f>
        <v>0</v>
      </c>
    </row>
    <row r="1652" spans="1:65" s="2" customFormat="1" ht="24.2" customHeight="1">
      <c r="A1652" s="34"/>
      <c r="B1652" s="35"/>
      <c r="C1652" s="186" t="s">
        <v>1240</v>
      </c>
      <c r="D1652" s="186" t="s">
        <v>149</v>
      </c>
      <c r="E1652" s="187" t="s">
        <v>1241</v>
      </c>
      <c r="F1652" s="188" t="s">
        <v>1242</v>
      </c>
      <c r="G1652" s="189" t="s">
        <v>152</v>
      </c>
      <c r="H1652" s="190">
        <v>4.5</v>
      </c>
      <c r="I1652" s="191"/>
      <c r="J1652" s="192">
        <f>ROUND(I1652*H1652,2)</f>
        <v>0</v>
      </c>
      <c r="K1652" s="188" t="s">
        <v>1</v>
      </c>
      <c r="L1652" s="39"/>
      <c r="M1652" s="193" t="s">
        <v>1</v>
      </c>
      <c r="N1652" s="194" t="s">
        <v>44</v>
      </c>
      <c r="O1652" s="71"/>
      <c r="P1652" s="195">
        <f>O1652*H1652</f>
        <v>0</v>
      </c>
      <c r="Q1652" s="195">
        <v>3.8800000000000001E-2</v>
      </c>
      <c r="R1652" s="195">
        <f>Q1652*H1652</f>
        <v>0.17460000000000001</v>
      </c>
      <c r="S1652" s="195">
        <v>0</v>
      </c>
      <c r="T1652" s="196">
        <f>S1652*H1652</f>
        <v>0</v>
      </c>
      <c r="U1652" s="34"/>
      <c r="V1652" s="34"/>
      <c r="W1652" s="34"/>
      <c r="X1652" s="34"/>
      <c r="Y1652" s="34"/>
      <c r="Z1652" s="34"/>
      <c r="AA1652" s="34"/>
      <c r="AB1652" s="34"/>
      <c r="AC1652" s="34"/>
      <c r="AD1652" s="34"/>
      <c r="AE1652" s="34"/>
      <c r="AR1652" s="197" t="s">
        <v>329</v>
      </c>
      <c r="AT1652" s="197" t="s">
        <v>149</v>
      </c>
      <c r="AU1652" s="197" t="s">
        <v>89</v>
      </c>
      <c r="AY1652" s="18" t="s">
        <v>147</v>
      </c>
      <c r="BE1652" s="198">
        <f>IF(N1652="základní",J1652,0)</f>
        <v>0</v>
      </c>
      <c r="BF1652" s="198">
        <f>IF(N1652="snížená",J1652,0)</f>
        <v>0</v>
      </c>
      <c r="BG1652" s="198">
        <f>IF(N1652="zákl. přenesená",J1652,0)</f>
        <v>0</v>
      </c>
      <c r="BH1652" s="198">
        <f>IF(N1652="sníž. přenesená",J1652,0)</f>
        <v>0</v>
      </c>
      <c r="BI1652" s="198">
        <f>IF(N1652="nulová",J1652,0)</f>
        <v>0</v>
      </c>
      <c r="BJ1652" s="18" t="s">
        <v>87</v>
      </c>
      <c r="BK1652" s="198">
        <f>ROUND(I1652*H1652,2)</f>
        <v>0</v>
      </c>
      <c r="BL1652" s="18" t="s">
        <v>329</v>
      </c>
      <c r="BM1652" s="197" t="s">
        <v>1243</v>
      </c>
    </row>
    <row r="1653" spans="1:65" s="13" customFormat="1">
      <c r="B1653" s="199"/>
      <c r="C1653" s="200"/>
      <c r="D1653" s="201" t="s">
        <v>156</v>
      </c>
      <c r="E1653" s="202" t="s">
        <v>1</v>
      </c>
      <c r="F1653" s="203" t="s">
        <v>1244</v>
      </c>
      <c r="G1653" s="200"/>
      <c r="H1653" s="202" t="s">
        <v>1</v>
      </c>
      <c r="I1653" s="204"/>
      <c r="J1653" s="200"/>
      <c r="K1653" s="200"/>
      <c r="L1653" s="205"/>
      <c r="M1653" s="206"/>
      <c r="N1653" s="207"/>
      <c r="O1653" s="207"/>
      <c r="P1653" s="207"/>
      <c r="Q1653" s="207"/>
      <c r="R1653" s="207"/>
      <c r="S1653" s="207"/>
      <c r="T1653" s="208"/>
      <c r="AT1653" s="209" t="s">
        <v>156</v>
      </c>
      <c r="AU1653" s="209" t="s">
        <v>89</v>
      </c>
      <c r="AV1653" s="13" t="s">
        <v>87</v>
      </c>
      <c r="AW1653" s="13" t="s">
        <v>35</v>
      </c>
      <c r="AX1653" s="13" t="s">
        <v>79</v>
      </c>
      <c r="AY1653" s="209" t="s">
        <v>147</v>
      </c>
    </row>
    <row r="1654" spans="1:65" s="13" customFormat="1">
      <c r="B1654" s="199"/>
      <c r="C1654" s="200"/>
      <c r="D1654" s="201" t="s">
        <v>156</v>
      </c>
      <c r="E1654" s="202" t="s">
        <v>1</v>
      </c>
      <c r="F1654" s="203" t="s">
        <v>1245</v>
      </c>
      <c r="G1654" s="200"/>
      <c r="H1654" s="202" t="s">
        <v>1</v>
      </c>
      <c r="I1654" s="204"/>
      <c r="J1654" s="200"/>
      <c r="K1654" s="200"/>
      <c r="L1654" s="205"/>
      <c r="M1654" s="206"/>
      <c r="N1654" s="207"/>
      <c r="O1654" s="207"/>
      <c r="P1654" s="207"/>
      <c r="Q1654" s="207"/>
      <c r="R1654" s="207"/>
      <c r="S1654" s="207"/>
      <c r="T1654" s="208"/>
      <c r="AT1654" s="209" t="s">
        <v>156</v>
      </c>
      <c r="AU1654" s="209" t="s">
        <v>89</v>
      </c>
      <c r="AV1654" s="13" t="s">
        <v>87</v>
      </c>
      <c r="AW1654" s="13" t="s">
        <v>35</v>
      </c>
      <c r="AX1654" s="13" t="s">
        <v>79</v>
      </c>
      <c r="AY1654" s="209" t="s">
        <v>147</v>
      </c>
    </row>
    <row r="1655" spans="1:65" s="14" customFormat="1">
      <c r="B1655" s="210"/>
      <c r="C1655" s="211"/>
      <c r="D1655" s="201" t="s">
        <v>156</v>
      </c>
      <c r="E1655" s="212" t="s">
        <v>1</v>
      </c>
      <c r="F1655" s="213" t="s">
        <v>1246</v>
      </c>
      <c r="G1655" s="211"/>
      <c r="H1655" s="214">
        <v>4.5</v>
      </c>
      <c r="I1655" s="215"/>
      <c r="J1655" s="211"/>
      <c r="K1655" s="211"/>
      <c r="L1655" s="216"/>
      <c r="M1655" s="217"/>
      <c r="N1655" s="218"/>
      <c r="O1655" s="218"/>
      <c r="P1655" s="218"/>
      <c r="Q1655" s="218"/>
      <c r="R1655" s="218"/>
      <c r="S1655" s="218"/>
      <c r="T1655" s="219"/>
      <c r="AT1655" s="220" t="s">
        <v>156</v>
      </c>
      <c r="AU1655" s="220" t="s">
        <v>89</v>
      </c>
      <c r="AV1655" s="14" t="s">
        <v>89</v>
      </c>
      <c r="AW1655" s="14" t="s">
        <v>35</v>
      </c>
      <c r="AX1655" s="14" t="s">
        <v>79</v>
      </c>
      <c r="AY1655" s="220" t="s">
        <v>147</v>
      </c>
    </row>
    <row r="1656" spans="1:65" s="15" customFormat="1">
      <c r="B1656" s="221"/>
      <c r="C1656" s="222"/>
      <c r="D1656" s="201" t="s">
        <v>156</v>
      </c>
      <c r="E1656" s="223" t="s">
        <v>1</v>
      </c>
      <c r="F1656" s="224" t="s">
        <v>166</v>
      </c>
      <c r="G1656" s="222"/>
      <c r="H1656" s="225">
        <v>4.5</v>
      </c>
      <c r="I1656" s="226"/>
      <c r="J1656" s="222"/>
      <c r="K1656" s="222"/>
      <c r="L1656" s="227"/>
      <c r="M1656" s="228"/>
      <c r="N1656" s="229"/>
      <c r="O1656" s="229"/>
      <c r="P1656" s="229"/>
      <c r="Q1656" s="229"/>
      <c r="R1656" s="229"/>
      <c r="S1656" s="229"/>
      <c r="T1656" s="230"/>
      <c r="AT1656" s="231" t="s">
        <v>156</v>
      </c>
      <c r="AU1656" s="231" t="s">
        <v>89</v>
      </c>
      <c r="AV1656" s="15" t="s">
        <v>154</v>
      </c>
      <c r="AW1656" s="15" t="s">
        <v>35</v>
      </c>
      <c r="AX1656" s="15" t="s">
        <v>87</v>
      </c>
      <c r="AY1656" s="231" t="s">
        <v>147</v>
      </c>
    </row>
    <row r="1657" spans="1:65" s="2" customFormat="1" ht="16.5" customHeight="1">
      <c r="A1657" s="34"/>
      <c r="B1657" s="35"/>
      <c r="C1657" s="243" t="s">
        <v>1247</v>
      </c>
      <c r="D1657" s="243" t="s">
        <v>324</v>
      </c>
      <c r="E1657" s="244" t="s">
        <v>1248</v>
      </c>
      <c r="F1657" s="245" t="s">
        <v>1249</v>
      </c>
      <c r="G1657" s="246" t="s">
        <v>152</v>
      </c>
      <c r="H1657" s="247">
        <v>1.3</v>
      </c>
      <c r="I1657" s="248"/>
      <c r="J1657" s="249">
        <f>ROUND(I1657*H1657,2)</f>
        <v>0</v>
      </c>
      <c r="K1657" s="245" t="s">
        <v>153</v>
      </c>
      <c r="L1657" s="250"/>
      <c r="M1657" s="251" t="s">
        <v>1</v>
      </c>
      <c r="N1657" s="252" t="s">
        <v>44</v>
      </c>
      <c r="O1657" s="71"/>
      <c r="P1657" s="195">
        <f>O1657*H1657</f>
        <v>0</v>
      </c>
      <c r="Q1657" s="195">
        <v>0.105</v>
      </c>
      <c r="R1657" s="195">
        <f>Q1657*H1657</f>
        <v>0.13650000000000001</v>
      </c>
      <c r="S1657" s="195">
        <v>0</v>
      </c>
      <c r="T1657" s="196">
        <f>S1657*H1657</f>
        <v>0</v>
      </c>
      <c r="U1657" s="34"/>
      <c r="V1657" s="34"/>
      <c r="W1657" s="34"/>
      <c r="X1657" s="34"/>
      <c r="Y1657" s="34"/>
      <c r="Z1657" s="34"/>
      <c r="AA1657" s="34"/>
      <c r="AB1657" s="34"/>
      <c r="AC1657" s="34"/>
      <c r="AD1657" s="34"/>
      <c r="AE1657" s="34"/>
      <c r="AR1657" s="197" t="s">
        <v>450</v>
      </c>
      <c r="AT1657" s="197" t="s">
        <v>324</v>
      </c>
      <c r="AU1657" s="197" t="s">
        <v>89</v>
      </c>
      <c r="AY1657" s="18" t="s">
        <v>147</v>
      </c>
      <c r="BE1657" s="198">
        <f>IF(N1657="základní",J1657,0)</f>
        <v>0</v>
      </c>
      <c r="BF1657" s="198">
        <f>IF(N1657="snížená",J1657,0)</f>
        <v>0</v>
      </c>
      <c r="BG1657" s="198">
        <f>IF(N1657="zákl. přenesená",J1657,0)</f>
        <v>0</v>
      </c>
      <c r="BH1657" s="198">
        <f>IF(N1657="sníž. přenesená",J1657,0)</f>
        <v>0</v>
      </c>
      <c r="BI1657" s="198">
        <f>IF(N1657="nulová",J1657,0)</f>
        <v>0</v>
      </c>
      <c r="BJ1657" s="18" t="s">
        <v>87</v>
      </c>
      <c r="BK1657" s="198">
        <f>ROUND(I1657*H1657,2)</f>
        <v>0</v>
      </c>
      <c r="BL1657" s="18" t="s">
        <v>329</v>
      </c>
      <c r="BM1657" s="197" t="s">
        <v>1250</v>
      </c>
    </row>
    <row r="1658" spans="1:65" s="13" customFormat="1">
      <c r="B1658" s="199"/>
      <c r="C1658" s="200"/>
      <c r="D1658" s="201" t="s">
        <v>156</v>
      </c>
      <c r="E1658" s="202" t="s">
        <v>1</v>
      </c>
      <c r="F1658" s="203" t="s">
        <v>1251</v>
      </c>
      <c r="G1658" s="200"/>
      <c r="H1658" s="202" t="s">
        <v>1</v>
      </c>
      <c r="I1658" s="204"/>
      <c r="J1658" s="200"/>
      <c r="K1658" s="200"/>
      <c r="L1658" s="205"/>
      <c r="M1658" s="206"/>
      <c r="N1658" s="207"/>
      <c r="O1658" s="207"/>
      <c r="P1658" s="207"/>
      <c r="Q1658" s="207"/>
      <c r="R1658" s="207"/>
      <c r="S1658" s="207"/>
      <c r="T1658" s="208"/>
      <c r="AT1658" s="209" t="s">
        <v>156</v>
      </c>
      <c r="AU1658" s="209" t="s">
        <v>89</v>
      </c>
      <c r="AV1658" s="13" t="s">
        <v>87</v>
      </c>
      <c r="AW1658" s="13" t="s">
        <v>35</v>
      </c>
      <c r="AX1658" s="13" t="s">
        <v>79</v>
      </c>
      <c r="AY1658" s="209" t="s">
        <v>147</v>
      </c>
    </row>
    <row r="1659" spans="1:65" s="13" customFormat="1">
      <c r="B1659" s="199"/>
      <c r="C1659" s="200"/>
      <c r="D1659" s="201" t="s">
        <v>156</v>
      </c>
      <c r="E1659" s="202" t="s">
        <v>1</v>
      </c>
      <c r="F1659" s="203" t="s">
        <v>1252</v>
      </c>
      <c r="G1659" s="200"/>
      <c r="H1659" s="202" t="s">
        <v>1</v>
      </c>
      <c r="I1659" s="204"/>
      <c r="J1659" s="200"/>
      <c r="K1659" s="200"/>
      <c r="L1659" s="205"/>
      <c r="M1659" s="206"/>
      <c r="N1659" s="207"/>
      <c r="O1659" s="207"/>
      <c r="P1659" s="207"/>
      <c r="Q1659" s="207"/>
      <c r="R1659" s="207"/>
      <c r="S1659" s="207"/>
      <c r="T1659" s="208"/>
      <c r="AT1659" s="209" t="s">
        <v>156</v>
      </c>
      <c r="AU1659" s="209" t="s">
        <v>89</v>
      </c>
      <c r="AV1659" s="13" t="s">
        <v>87</v>
      </c>
      <c r="AW1659" s="13" t="s">
        <v>35</v>
      </c>
      <c r="AX1659" s="13" t="s">
        <v>79</v>
      </c>
      <c r="AY1659" s="209" t="s">
        <v>147</v>
      </c>
    </row>
    <row r="1660" spans="1:65" s="14" customFormat="1">
      <c r="B1660" s="210"/>
      <c r="C1660" s="211"/>
      <c r="D1660" s="201" t="s">
        <v>156</v>
      </c>
      <c r="E1660" s="212" t="s">
        <v>1</v>
      </c>
      <c r="F1660" s="213" t="s">
        <v>1253</v>
      </c>
      <c r="G1660" s="211"/>
      <c r="H1660" s="214">
        <v>1.3</v>
      </c>
      <c r="I1660" s="215"/>
      <c r="J1660" s="211"/>
      <c r="K1660" s="211"/>
      <c r="L1660" s="216"/>
      <c r="M1660" s="217"/>
      <c r="N1660" s="218"/>
      <c r="O1660" s="218"/>
      <c r="P1660" s="218"/>
      <c r="Q1660" s="218"/>
      <c r="R1660" s="218"/>
      <c r="S1660" s="218"/>
      <c r="T1660" s="219"/>
      <c r="AT1660" s="220" t="s">
        <v>156</v>
      </c>
      <c r="AU1660" s="220" t="s">
        <v>89</v>
      </c>
      <c r="AV1660" s="14" t="s">
        <v>89</v>
      </c>
      <c r="AW1660" s="14" t="s">
        <v>35</v>
      </c>
      <c r="AX1660" s="14" t="s">
        <v>79</v>
      </c>
      <c r="AY1660" s="220" t="s">
        <v>147</v>
      </c>
    </row>
    <row r="1661" spans="1:65" s="15" customFormat="1">
      <c r="B1661" s="221"/>
      <c r="C1661" s="222"/>
      <c r="D1661" s="201" t="s">
        <v>156</v>
      </c>
      <c r="E1661" s="223" t="s">
        <v>1</v>
      </c>
      <c r="F1661" s="224" t="s">
        <v>166</v>
      </c>
      <c r="G1661" s="222"/>
      <c r="H1661" s="225">
        <v>1.3</v>
      </c>
      <c r="I1661" s="226"/>
      <c r="J1661" s="222"/>
      <c r="K1661" s="222"/>
      <c r="L1661" s="227"/>
      <c r="M1661" s="228"/>
      <c r="N1661" s="229"/>
      <c r="O1661" s="229"/>
      <c r="P1661" s="229"/>
      <c r="Q1661" s="229"/>
      <c r="R1661" s="229"/>
      <c r="S1661" s="229"/>
      <c r="T1661" s="230"/>
      <c r="AT1661" s="231" t="s">
        <v>156</v>
      </c>
      <c r="AU1661" s="231" t="s">
        <v>89</v>
      </c>
      <c r="AV1661" s="15" t="s">
        <v>154</v>
      </c>
      <c r="AW1661" s="15" t="s">
        <v>35</v>
      </c>
      <c r="AX1661" s="15" t="s">
        <v>87</v>
      </c>
      <c r="AY1661" s="231" t="s">
        <v>147</v>
      </c>
    </row>
    <row r="1662" spans="1:65" s="2" customFormat="1" ht="24.2" customHeight="1">
      <c r="A1662" s="34"/>
      <c r="B1662" s="35"/>
      <c r="C1662" s="186" t="s">
        <v>1254</v>
      </c>
      <c r="D1662" s="186" t="s">
        <v>149</v>
      </c>
      <c r="E1662" s="187" t="s">
        <v>1255</v>
      </c>
      <c r="F1662" s="188" t="s">
        <v>1256</v>
      </c>
      <c r="G1662" s="189" t="s">
        <v>152</v>
      </c>
      <c r="H1662" s="190">
        <v>3.2</v>
      </c>
      <c r="I1662" s="191"/>
      <c r="J1662" s="192">
        <f>ROUND(I1662*H1662,2)</f>
        <v>0</v>
      </c>
      <c r="K1662" s="188" t="s">
        <v>153</v>
      </c>
      <c r="L1662" s="39"/>
      <c r="M1662" s="193" t="s">
        <v>1</v>
      </c>
      <c r="N1662" s="194" t="s">
        <v>44</v>
      </c>
      <c r="O1662" s="71"/>
      <c r="P1662" s="195">
        <f>O1662*H1662</f>
        <v>0</v>
      </c>
      <c r="Q1662" s="195">
        <v>0</v>
      </c>
      <c r="R1662" s="195">
        <f>Q1662*H1662</f>
        <v>0</v>
      </c>
      <c r="S1662" s="195">
        <v>0.10299999999999999</v>
      </c>
      <c r="T1662" s="196">
        <f>S1662*H1662</f>
        <v>0.3296</v>
      </c>
      <c r="U1662" s="34"/>
      <c r="V1662" s="34"/>
      <c r="W1662" s="34"/>
      <c r="X1662" s="34"/>
      <c r="Y1662" s="34"/>
      <c r="Z1662" s="34"/>
      <c r="AA1662" s="34"/>
      <c r="AB1662" s="34"/>
      <c r="AC1662" s="34"/>
      <c r="AD1662" s="34"/>
      <c r="AE1662" s="34"/>
      <c r="AR1662" s="197" t="s">
        <v>329</v>
      </c>
      <c r="AT1662" s="197" t="s">
        <v>149</v>
      </c>
      <c r="AU1662" s="197" t="s">
        <v>89</v>
      </c>
      <c r="AY1662" s="18" t="s">
        <v>147</v>
      </c>
      <c r="BE1662" s="198">
        <f>IF(N1662="základní",J1662,0)</f>
        <v>0</v>
      </c>
      <c r="BF1662" s="198">
        <f>IF(N1662="snížená",J1662,0)</f>
        <v>0</v>
      </c>
      <c r="BG1662" s="198">
        <f>IF(N1662="zákl. přenesená",J1662,0)</f>
        <v>0</v>
      </c>
      <c r="BH1662" s="198">
        <f>IF(N1662="sníž. přenesená",J1662,0)</f>
        <v>0</v>
      </c>
      <c r="BI1662" s="198">
        <f>IF(N1662="nulová",J1662,0)</f>
        <v>0</v>
      </c>
      <c r="BJ1662" s="18" t="s">
        <v>87</v>
      </c>
      <c r="BK1662" s="198">
        <f>ROUND(I1662*H1662,2)</f>
        <v>0</v>
      </c>
      <c r="BL1662" s="18" t="s">
        <v>329</v>
      </c>
      <c r="BM1662" s="197" t="s">
        <v>1257</v>
      </c>
    </row>
    <row r="1663" spans="1:65" s="13" customFormat="1">
      <c r="B1663" s="199"/>
      <c r="C1663" s="200"/>
      <c r="D1663" s="201" t="s">
        <v>156</v>
      </c>
      <c r="E1663" s="202" t="s">
        <v>1</v>
      </c>
      <c r="F1663" s="203" t="s">
        <v>1258</v>
      </c>
      <c r="G1663" s="200"/>
      <c r="H1663" s="202" t="s">
        <v>1</v>
      </c>
      <c r="I1663" s="204"/>
      <c r="J1663" s="200"/>
      <c r="K1663" s="200"/>
      <c r="L1663" s="205"/>
      <c r="M1663" s="206"/>
      <c r="N1663" s="207"/>
      <c r="O1663" s="207"/>
      <c r="P1663" s="207"/>
      <c r="Q1663" s="207"/>
      <c r="R1663" s="207"/>
      <c r="S1663" s="207"/>
      <c r="T1663" s="208"/>
      <c r="AT1663" s="209" t="s">
        <v>156</v>
      </c>
      <c r="AU1663" s="209" t="s">
        <v>89</v>
      </c>
      <c r="AV1663" s="13" t="s">
        <v>87</v>
      </c>
      <c r="AW1663" s="13" t="s">
        <v>35</v>
      </c>
      <c r="AX1663" s="13" t="s">
        <v>79</v>
      </c>
      <c r="AY1663" s="209" t="s">
        <v>147</v>
      </c>
    </row>
    <row r="1664" spans="1:65" s="14" customFormat="1">
      <c r="B1664" s="210"/>
      <c r="C1664" s="211"/>
      <c r="D1664" s="201" t="s">
        <v>156</v>
      </c>
      <c r="E1664" s="212" t="s">
        <v>1</v>
      </c>
      <c r="F1664" s="213" t="s">
        <v>1259</v>
      </c>
      <c r="G1664" s="211"/>
      <c r="H1664" s="214">
        <v>3.2</v>
      </c>
      <c r="I1664" s="215"/>
      <c r="J1664" s="211"/>
      <c r="K1664" s="211"/>
      <c r="L1664" s="216"/>
      <c r="M1664" s="217"/>
      <c r="N1664" s="218"/>
      <c r="O1664" s="218"/>
      <c r="P1664" s="218"/>
      <c r="Q1664" s="218"/>
      <c r="R1664" s="218"/>
      <c r="S1664" s="218"/>
      <c r="T1664" s="219"/>
      <c r="AT1664" s="220" t="s">
        <v>156</v>
      </c>
      <c r="AU1664" s="220" t="s">
        <v>89</v>
      </c>
      <c r="AV1664" s="14" t="s">
        <v>89</v>
      </c>
      <c r="AW1664" s="14" t="s">
        <v>35</v>
      </c>
      <c r="AX1664" s="14" t="s">
        <v>79</v>
      </c>
      <c r="AY1664" s="220" t="s">
        <v>147</v>
      </c>
    </row>
    <row r="1665" spans="1:65" s="15" customFormat="1">
      <c r="B1665" s="221"/>
      <c r="C1665" s="222"/>
      <c r="D1665" s="201" t="s">
        <v>156</v>
      </c>
      <c r="E1665" s="223" t="s">
        <v>1</v>
      </c>
      <c r="F1665" s="224" t="s">
        <v>166</v>
      </c>
      <c r="G1665" s="222"/>
      <c r="H1665" s="225">
        <v>3.2</v>
      </c>
      <c r="I1665" s="226"/>
      <c r="J1665" s="222"/>
      <c r="K1665" s="222"/>
      <c r="L1665" s="227"/>
      <c r="M1665" s="228"/>
      <c r="N1665" s="229"/>
      <c r="O1665" s="229"/>
      <c r="P1665" s="229"/>
      <c r="Q1665" s="229"/>
      <c r="R1665" s="229"/>
      <c r="S1665" s="229"/>
      <c r="T1665" s="230"/>
      <c r="AT1665" s="231" t="s">
        <v>156</v>
      </c>
      <c r="AU1665" s="231" t="s">
        <v>89</v>
      </c>
      <c r="AV1665" s="15" t="s">
        <v>154</v>
      </c>
      <c r="AW1665" s="15" t="s">
        <v>35</v>
      </c>
      <c r="AX1665" s="15" t="s">
        <v>87</v>
      </c>
      <c r="AY1665" s="231" t="s">
        <v>147</v>
      </c>
    </row>
    <row r="1666" spans="1:65" s="2" customFormat="1" ht="24.2" customHeight="1">
      <c r="A1666" s="34"/>
      <c r="B1666" s="35"/>
      <c r="C1666" s="186" t="s">
        <v>1260</v>
      </c>
      <c r="D1666" s="186" t="s">
        <v>149</v>
      </c>
      <c r="E1666" s="187" t="s">
        <v>1261</v>
      </c>
      <c r="F1666" s="188" t="s">
        <v>1262</v>
      </c>
      <c r="G1666" s="189" t="s">
        <v>152</v>
      </c>
      <c r="H1666" s="190">
        <v>3.2</v>
      </c>
      <c r="I1666" s="191"/>
      <c r="J1666" s="192">
        <f>ROUND(I1666*H1666,2)</f>
        <v>0</v>
      </c>
      <c r="K1666" s="188" t="s">
        <v>153</v>
      </c>
      <c r="L1666" s="39"/>
      <c r="M1666" s="193" t="s">
        <v>1</v>
      </c>
      <c r="N1666" s="194" t="s">
        <v>44</v>
      </c>
      <c r="O1666" s="71"/>
      <c r="P1666" s="195">
        <f>O1666*H1666</f>
        <v>0</v>
      </c>
      <c r="Q1666" s="195">
        <v>0</v>
      </c>
      <c r="R1666" s="195">
        <f>Q1666*H1666</f>
        <v>0</v>
      </c>
      <c r="S1666" s="195">
        <v>0</v>
      </c>
      <c r="T1666" s="196">
        <f>S1666*H1666</f>
        <v>0</v>
      </c>
      <c r="U1666" s="34"/>
      <c r="V1666" s="34"/>
      <c r="W1666" s="34"/>
      <c r="X1666" s="34"/>
      <c r="Y1666" s="34"/>
      <c r="Z1666" s="34"/>
      <c r="AA1666" s="34"/>
      <c r="AB1666" s="34"/>
      <c r="AC1666" s="34"/>
      <c r="AD1666" s="34"/>
      <c r="AE1666" s="34"/>
      <c r="AR1666" s="197" t="s">
        <v>329</v>
      </c>
      <c r="AT1666" s="197" t="s">
        <v>149</v>
      </c>
      <c r="AU1666" s="197" t="s">
        <v>89</v>
      </c>
      <c r="AY1666" s="18" t="s">
        <v>147</v>
      </c>
      <c r="BE1666" s="198">
        <f>IF(N1666="základní",J1666,0)</f>
        <v>0</v>
      </c>
      <c r="BF1666" s="198">
        <f>IF(N1666="snížená",J1666,0)</f>
        <v>0</v>
      </c>
      <c r="BG1666" s="198">
        <f>IF(N1666="zákl. přenesená",J1666,0)</f>
        <v>0</v>
      </c>
      <c r="BH1666" s="198">
        <f>IF(N1666="sníž. přenesená",J1666,0)</f>
        <v>0</v>
      </c>
      <c r="BI1666" s="198">
        <f>IF(N1666="nulová",J1666,0)</f>
        <v>0</v>
      </c>
      <c r="BJ1666" s="18" t="s">
        <v>87</v>
      </c>
      <c r="BK1666" s="198">
        <f>ROUND(I1666*H1666,2)</f>
        <v>0</v>
      </c>
      <c r="BL1666" s="18" t="s">
        <v>329</v>
      </c>
      <c r="BM1666" s="197" t="s">
        <v>1263</v>
      </c>
    </row>
    <row r="1667" spans="1:65" s="13" customFormat="1">
      <c r="B1667" s="199"/>
      <c r="C1667" s="200"/>
      <c r="D1667" s="201" t="s">
        <v>156</v>
      </c>
      <c r="E1667" s="202" t="s">
        <v>1</v>
      </c>
      <c r="F1667" s="203" t="s">
        <v>1258</v>
      </c>
      <c r="G1667" s="200"/>
      <c r="H1667" s="202" t="s">
        <v>1</v>
      </c>
      <c r="I1667" s="204"/>
      <c r="J1667" s="200"/>
      <c r="K1667" s="200"/>
      <c r="L1667" s="205"/>
      <c r="M1667" s="206"/>
      <c r="N1667" s="207"/>
      <c r="O1667" s="207"/>
      <c r="P1667" s="207"/>
      <c r="Q1667" s="207"/>
      <c r="R1667" s="207"/>
      <c r="S1667" s="207"/>
      <c r="T1667" s="208"/>
      <c r="AT1667" s="209" t="s">
        <v>156</v>
      </c>
      <c r="AU1667" s="209" t="s">
        <v>89</v>
      </c>
      <c r="AV1667" s="13" t="s">
        <v>87</v>
      </c>
      <c r="AW1667" s="13" t="s">
        <v>35</v>
      </c>
      <c r="AX1667" s="13" t="s">
        <v>79</v>
      </c>
      <c r="AY1667" s="209" t="s">
        <v>147</v>
      </c>
    </row>
    <row r="1668" spans="1:65" s="14" customFormat="1">
      <c r="B1668" s="210"/>
      <c r="C1668" s="211"/>
      <c r="D1668" s="201" t="s">
        <v>156</v>
      </c>
      <c r="E1668" s="212" t="s">
        <v>1</v>
      </c>
      <c r="F1668" s="213" t="s">
        <v>1259</v>
      </c>
      <c r="G1668" s="211"/>
      <c r="H1668" s="214">
        <v>3.2</v>
      </c>
      <c r="I1668" s="215"/>
      <c r="J1668" s="211"/>
      <c r="K1668" s="211"/>
      <c r="L1668" s="216"/>
      <c r="M1668" s="217"/>
      <c r="N1668" s="218"/>
      <c r="O1668" s="218"/>
      <c r="P1668" s="218"/>
      <c r="Q1668" s="218"/>
      <c r="R1668" s="218"/>
      <c r="S1668" s="218"/>
      <c r="T1668" s="219"/>
      <c r="AT1668" s="220" t="s">
        <v>156</v>
      </c>
      <c r="AU1668" s="220" t="s">
        <v>89</v>
      </c>
      <c r="AV1668" s="14" t="s">
        <v>89</v>
      </c>
      <c r="AW1668" s="14" t="s">
        <v>35</v>
      </c>
      <c r="AX1668" s="14" t="s">
        <v>79</v>
      </c>
      <c r="AY1668" s="220" t="s">
        <v>147</v>
      </c>
    </row>
    <row r="1669" spans="1:65" s="15" customFormat="1">
      <c r="B1669" s="221"/>
      <c r="C1669" s="222"/>
      <c r="D1669" s="201" t="s">
        <v>156</v>
      </c>
      <c r="E1669" s="223" t="s">
        <v>1</v>
      </c>
      <c r="F1669" s="224" t="s">
        <v>166</v>
      </c>
      <c r="G1669" s="222"/>
      <c r="H1669" s="225">
        <v>3.2</v>
      </c>
      <c r="I1669" s="226"/>
      <c r="J1669" s="222"/>
      <c r="K1669" s="222"/>
      <c r="L1669" s="227"/>
      <c r="M1669" s="228"/>
      <c r="N1669" s="229"/>
      <c r="O1669" s="229"/>
      <c r="P1669" s="229"/>
      <c r="Q1669" s="229"/>
      <c r="R1669" s="229"/>
      <c r="S1669" s="229"/>
      <c r="T1669" s="230"/>
      <c r="AT1669" s="231" t="s">
        <v>156</v>
      </c>
      <c r="AU1669" s="231" t="s">
        <v>89</v>
      </c>
      <c r="AV1669" s="15" t="s">
        <v>154</v>
      </c>
      <c r="AW1669" s="15" t="s">
        <v>35</v>
      </c>
      <c r="AX1669" s="15" t="s">
        <v>87</v>
      </c>
      <c r="AY1669" s="231" t="s">
        <v>147</v>
      </c>
    </row>
    <row r="1670" spans="1:65" s="2" customFormat="1" ht="24.2" customHeight="1">
      <c r="A1670" s="34"/>
      <c r="B1670" s="35"/>
      <c r="C1670" s="186" t="s">
        <v>1264</v>
      </c>
      <c r="D1670" s="186" t="s">
        <v>149</v>
      </c>
      <c r="E1670" s="187" t="s">
        <v>1265</v>
      </c>
      <c r="F1670" s="188" t="s">
        <v>1266</v>
      </c>
      <c r="G1670" s="189" t="s">
        <v>152</v>
      </c>
      <c r="H1670" s="190">
        <v>3</v>
      </c>
      <c r="I1670" s="191"/>
      <c r="J1670" s="192">
        <f>ROUND(I1670*H1670,2)</f>
        <v>0</v>
      </c>
      <c r="K1670" s="188" t="s">
        <v>153</v>
      </c>
      <c r="L1670" s="39"/>
      <c r="M1670" s="193" t="s">
        <v>1</v>
      </c>
      <c r="N1670" s="194" t="s">
        <v>44</v>
      </c>
      <c r="O1670" s="71"/>
      <c r="P1670" s="195">
        <f>O1670*H1670</f>
        <v>0</v>
      </c>
      <c r="Q1670" s="195">
        <v>0</v>
      </c>
      <c r="R1670" s="195">
        <f>Q1670*H1670</f>
        <v>0</v>
      </c>
      <c r="S1670" s="195">
        <v>0</v>
      </c>
      <c r="T1670" s="196">
        <f>S1670*H1670</f>
        <v>0</v>
      </c>
      <c r="U1670" s="34"/>
      <c r="V1670" s="34"/>
      <c r="W1670" s="34"/>
      <c r="X1670" s="34"/>
      <c r="Y1670" s="34"/>
      <c r="Z1670" s="34"/>
      <c r="AA1670" s="34"/>
      <c r="AB1670" s="34"/>
      <c r="AC1670" s="34"/>
      <c r="AD1670" s="34"/>
      <c r="AE1670" s="34"/>
      <c r="AR1670" s="197" t="s">
        <v>329</v>
      </c>
      <c r="AT1670" s="197" t="s">
        <v>149</v>
      </c>
      <c r="AU1670" s="197" t="s">
        <v>89</v>
      </c>
      <c r="AY1670" s="18" t="s">
        <v>147</v>
      </c>
      <c r="BE1670" s="198">
        <f>IF(N1670="základní",J1670,0)</f>
        <v>0</v>
      </c>
      <c r="BF1670" s="198">
        <f>IF(N1670="snížená",J1670,0)</f>
        <v>0</v>
      </c>
      <c r="BG1670" s="198">
        <f>IF(N1670="zákl. přenesená",J1670,0)</f>
        <v>0</v>
      </c>
      <c r="BH1670" s="198">
        <f>IF(N1670="sníž. přenesená",J1670,0)</f>
        <v>0</v>
      </c>
      <c r="BI1670" s="198">
        <f>IF(N1670="nulová",J1670,0)</f>
        <v>0</v>
      </c>
      <c r="BJ1670" s="18" t="s">
        <v>87</v>
      </c>
      <c r="BK1670" s="198">
        <f>ROUND(I1670*H1670,2)</f>
        <v>0</v>
      </c>
      <c r="BL1670" s="18" t="s">
        <v>329</v>
      </c>
      <c r="BM1670" s="197" t="s">
        <v>1267</v>
      </c>
    </row>
    <row r="1671" spans="1:65" s="13" customFormat="1">
      <c r="B1671" s="199"/>
      <c r="C1671" s="200"/>
      <c r="D1671" s="201" t="s">
        <v>156</v>
      </c>
      <c r="E1671" s="202" t="s">
        <v>1</v>
      </c>
      <c r="F1671" s="203" t="s">
        <v>1268</v>
      </c>
      <c r="G1671" s="200"/>
      <c r="H1671" s="202" t="s">
        <v>1</v>
      </c>
      <c r="I1671" s="204"/>
      <c r="J1671" s="200"/>
      <c r="K1671" s="200"/>
      <c r="L1671" s="205"/>
      <c r="M1671" s="206"/>
      <c r="N1671" s="207"/>
      <c r="O1671" s="207"/>
      <c r="P1671" s="207"/>
      <c r="Q1671" s="207"/>
      <c r="R1671" s="207"/>
      <c r="S1671" s="207"/>
      <c r="T1671" s="208"/>
      <c r="AT1671" s="209" t="s">
        <v>156</v>
      </c>
      <c r="AU1671" s="209" t="s">
        <v>89</v>
      </c>
      <c r="AV1671" s="13" t="s">
        <v>87</v>
      </c>
      <c r="AW1671" s="13" t="s">
        <v>35</v>
      </c>
      <c r="AX1671" s="13" t="s">
        <v>79</v>
      </c>
      <c r="AY1671" s="209" t="s">
        <v>147</v>
      </c>
    </row>
    <row r="1672" spans="1:65" s="14" customFormat="1">
      <c r="B1672" s="210"/>
      <c r="C1672" s="211"/>
      <c r="D1672" s="201" t="s">
        <v>156</v>
      </c>
      <c r="E1672" s="212" t="s">
        <v>1</v>
      </c>
      <c r="F1672" s="213" t="s">
        <v>1269</v>
      </c>
      <c r="G1672" s="211"/>
      <c r="H1672" s="214">
        <v>3</v>
      </c>
      <c r="I1672" s="215"/>
      <c r="J1672" s="211"/>
      <c r="K1672" s="211"/>
      <c r="L1672" s="216"/>
      <c r="M1672" s="217"/>
      <c r="N1672" s="218"/>
      <c r="O1672" s="218"/>
      <c r="P1672" s="218"/>
      <c r="Q1672" s="218"/>
      <c r="R1672" s="218"/>
      <c r="S1672" s="218"/>
      <c r="T1672" s="219"/>
      <c r="AT1672" s="220" t="s">
        <v>156</v>
      </c>
      <c r="AU1672" s="220" t="s">
        <v>89</v>
      </c>
      <c r="AV1672" s="14" t="s">
        <v>89</v>
      </c>
      <c r="AW1672" s="14" t="s">
        <v>35</v>
      </c>
      <c r="AX1672" s="14" t="s">
        <v>79</v>
      </c>
      <c r="AY1672" s="220" t="s">
        <v>147</v>
      </c>
    </row>
    <row r="1673" spans="1:65" s="15" customFormat="1">
      <c r="B1673" s="221"/>
      <c r="C1673" s="222"/>
      <c r="D1673" s="201" t="s">
        <v>156</v>
      </c>
      <c r="E1673" s="223" t="s">
        <v>1</v>
      </c>
      <c r="F1673" s="224" t="s">
        <v>166</v>
      </c>
      <c r="G1673" s="222"/>
      <c r="H1673" s="225">
        <v>3</v>
      </c>
      <c r="I1673" s="226"/>
      <c r="J1673" s="222"/>
      <c r="K1673" s="222"/>
      <c r="L1673" s="227"/>
      <c r="M1673" s="228"/>
      <c r="N1673" s="229"/>
      <c r="O1673" s="229"/>
      <c r="P1673" s="229"/>
      <c r="Q1673" s="229"/>
      <c r="R1673" s="229"/>
      <c r="S1673" s="229"/>
      <c r="T1673" s="230"/>
      <c r="AT1673" s="231" t="s">
        <v>156</v>
      </c>
      <c r="AU1673" s="231" t="s">
        <v>89</v>
      </c>
      <c r="AV1673" s="15" t="s">
        <v>154</v>
      </c>
      <c r="AW1673" s="15" t="s">
        <v>35</v>
      </c>
      <c r="AX1673" s="15" t="s">
        <v>87</v>
      </c>
      <c r="AY1673" s="231" t="s">
        <v>147</v>
      </c>
    </row>
    <row r="1674" spans="1:65" s="2" customFormat="1" ht="24.2" customHeight="1">
      <c r="A1674" s="34"/>
      <c r="B1674" s="35"/>
      <c r="C1674" s="186" t="s">
        <v>1270</v>
      </c>
      <c r="D1674" s="186" t="s">
        <v>149</v>
      </c>
      <c r="E1674" s="187" t="s">
        <v>1271</v>
      </c>
      <c r="F1674" s="188" t="s">
        <v>1272</v>
      </c>
      <c r="G1674" s="189" t="s">
        <v>152</v>
      </c>
      <c r="H1674" s="190">
        <v>3</v>
      </c>
      <c r="I1674" s="191"/>
      <c r="J1674" s="192">
        <f>ROUND(I1674*H1674,2)</f>
        <v>0</v>
      </c>
      <c r="K1674" s="188" t="s">
        <v>153</v>
      </c>
      <c r="L1674" s="39"/>
      <c r="M1674" s="193" t="s">
        <v>1</v>
      </c>
      <c r="N1674" s="194" t="s">
        <v>44</v>
      </c>
      <c r="O1674" s="71"/>
      <c r="P1674" s="195">
        <f>O1674*H1674</f>
        <v>0</v>
      </c>
      <c r="Q1674" s="195">
        <v>2.5080000000000002E-4</v>
      </c>
      <c r="R1674" s="195">
        <f>Q1674*H1674</f>
        <v>7.5240000000000007E-4</v>
      </c>
      <c r="S1674" s="195">
        <v>0</v>
      </c>
      <c r="T1674" s="196">
        <f>S1674*H1674</f>
        <v>0</v>
      </c>
      <c r="U1674" s="34"/>
      <c r="V1674" s="34"/>
      <c r="W1674" s="34"/>
      <c r="X1674" s="34"/>
      <c r="Y1674" s="34"/>
      <c r="Z1674" s="34"/>
      <c r="AA1674" s="34"/>
      <c r="AB1674" s="34"/>
      <c r="AC1674" s="34"/>
      <c r="AD1674" s="34"/>
      <c r="AE1674" s="34"/>
      <c r="AR1674" s="197" t="s">
        <v>329</v>
      </c>
      <c r="AT1674" s="197" t="s">
        <v>149</v>
      </c>
      <c r="AU1674" s="197" t="s">
        <v>89</v>
      </c>
      <c r="AY1674" s="18" t="s">
        <v>147</v>
      </c>
      <c r="BE1674" s="198">
        <f>IF(N1674="základní",J1674,0)</f>
        <v>0</v>
      </c>
      <c r="BF1674" s="198">
        <f>IF(N1674="snížená",J1674,0)</f>
        <v>0</v>
      </c>
      <c r="BG1674" s="198">
        <f>IF(N1674="zákl. přenesená",J1674,0)</f>
        <v>0</v>
      </c>
      <c r="BH1674" s="198">
        <f>IF(N1674="sníž. přenesená",J1674,0)</f>
        <v>0</v>
      </c>
      <c r="BI1674" s="198">
        <f>IF(N1674="nulová",J1674,0)</f>
        <v>0</v>
      </c>
      <c r="BJ1674" s="18" t="s">
        <v>87</v>
      </c>
      <c r="BK1674" s="198">
        <f>ROUND(I1674*H1674,2)</f>
        <v>0</v>
      </c>
      <c r="BL1674" s="18" t="s">
        <v>329</v>
      </c>
      <c r="BM1674" s="197" t="s">
        <v>1273</v>
      </c>
    </row>
    <row r="1675" spans="1:65" s="13" customFormat="1">
      <c r="B1675" s="199"/>
      <c r="C1675" s="200"/>
      <c r="D1675" s="201" t="s">
        <v>156</v>
      </c>
      <c r="E1675" s="202" t="s">
        <v>1</v>
      </c>
      <c r="F1675" s="203" t="s">
        <v>1268</v>
      </c>
      <c r="G1675" s="200"/>
      <c r="H1675" s="202" t="s">
        <v>1</v>
      </c>
      <c r="I1675" s="204"/>
      <c r="J1675" s="200"/>
      <c r="K1675" s="200"/>
      <c r="L1675" s="205"/>
      <c r="M1675" s="206"/>
      <c r="N1675" s="207"/>
      <c r="O1675" s="207"/>
      <c r="P1675" s="207"/>
      <c r="Q1675" s="207"/>
      <c r="R1675" s="207"/>
      <c r="S1675" s="207"/>
      <c r="T1675" s="208"/>
      <c r="AT1675" s="209" t="s">
        <v>156</v>
      </c>
      <c r="AU1675" s="209" t="s">
        <v>89</v>
      </c>
      <c r="AV1675" s="13" t="s">
        <v>87</v>
      </c>
      <c r="AW1675" s="13" t="s">
        <v>35</v>
      </c>
      <c r="AX1675" s="13" t="s">
        <v>79</v>
      </c>
      <c r="AY1675" s="209" t="s">
        <v>147</v>
      </c>
    </row>
    <row r="1676" spans="1:65" s="14" customFormat="1">
      <c r="B1676" s="210"/>
      <c r="C1676" s="211"/>
      <c r="D1676" s="201" t="s">
        <v>156</v>
      </c>
      <c r="E1676" s="212" t="s">
        <v>1</v>
      </c>
      <c r="F1676" s="213" t="s">
        <v>1269</v>
      </c>
      <c r="G1676" s="211"/>
      <c r="H1676" s="214">
        <v>3</v>
      </c>
      <c r="I1676" s="215"/>
      <c r="J1676" s="211"/>
      <c r="K1676" s="211"/>
      <c r="L1676" s="216"/>
      <c r="M1676" s="217"/>
      <c r="N1676" s="218"/>
      <c r="O1676" s="218"/>
      <c r="P1676" s="218"/>
      <c r="Q1676" s="218"/>
      <c r="R1676" s="218"/>
      <c r="S1676" s="218"/>
      <c r="T1676" s="219"/>
      <c r="AT1676" s="220" t="s">
        <v>156</v>
      </c>
      <c r="AU1676" s="220" t="s">
        <v>89</v>
      </c>
      <c r="AV1676" s="14" t="s">
        <v>89</v>
      </c>
      <c r="AW1676" s="14" t="s">
        <v>35</v>
      </c>
      <c r="AX1676" s="14" t="s">
        <v>79</v>
      </c>
      <c r="AY1676" s="220" t="s">
        <v>147</v>
      </c>
    </row>
    <row r="1677" spans="1:65" s="15" customFormat="1">
      <c r="B1677" s="221"/>
      <c r="C1677" s="222"/>
      <c r="D1677" s="201" t="s">
        <v>156</v>
      </c>
      <c r="E1677" s="223" t="s">
        <v>1</v>
      </c>
      <c r="F1677" s="224" t="s">
        <v>166</v>
      </c>
      <c r="G1677" s="222"/>
      <c r="H1677" s="225">
        <v>3</v>
      </c>
      <c r="I1677" s="226"/>
      <c r="J1677" s="222"/>
      <c r="K1677" s="222"/>
      <c r="L1677" s="227"/>
      <c r="M1677" s="228"/>
      <c r="N1677" s="229"/>
      <c r="O1677" s="229"/>
      <c r="P1677" s="229"/>
      <c r="Q1677" s="229"/>
      <c r="R1677" s="229"/>
      <c r="S1677" s="229"/>
      <c r="T1677" s="230"/>
      <c r="AT1677" s="231" t="s">
        <v>156</v>
      </c>
      <c r="AU1677" s="231" t="s">
        <v>89</v>
      </c>
      <c r="AV1677" s="15" t="s">
        <v>154</v>
      </c>
      <c r="AW1677" s="15" t="s">
        <v>35</v>
      </c>
      <c r="AX1677" s="15" t="s">
        <v>87</v>
      </c>
      <c r="AY1677" s="231" t="s">
        <v>147</v>
      </c>
    </row>
    <row r="1678" spans="1:65" s="2" customFormat="1" ht="49.15" customHeight="1">
      <c r="A1678" s="34"/>
      <c r="B1678" s="35"/>
      <c r="C1678" s="186" t="s">
        <v>1274</v>
      </c>
      <c r="D1678" s="186" t="s">
        <v>149</v>
      </c>
      <c r="E1678" s="187" t="s">
        <v>1275</v>
      </c>
      <c r="F1678" s="188" t="s">
        <v>1276</v>
      </c>
      <c r="G1678" s="189" t="s">
        <v>681</v>
      </c>
      <c r="H1678" s="190">
        <v>0.312</v>
      </c>
      <c r="I1678" s="191"/>
      <c r="J1678" s="192">
        <f>ROUND(I1678*H1678,2)</f>
        <v>0</v>
      </c>
      <c r="K1678" s="188" t="s">
        <v>153</v>
      </c>
      <c r="L1678" s="39"/>
      <c r="M1678" s="193" t="s">
        <v>1</v>
      </c>
      <c r="N1678" s="194" t="s">
        <v>44</v>
      </c>
      <c r="O1678" s="71"/>
      <c r="P1678" s="195">
        <f>O1678*H1678</f>
        <v>0</v>
      </c>
      <c r="Q1678" s="195">
        <v>0</v>
      </c>
      <c r="R1678" s="195">
        <f>Q1678*H1678</f>
        <v>0</v>
      </c>
      <c r="S1678" s="195">
        <v>0</v>
      </c>
      <c r="T1678" s="196">
        <f>S1678*H1678</f>
        <v>0</v>
      </c>
      <c r="U1678" s="34"/>
      <c r="V1678" s="34"/>
      <c r="W1678" s="34"/>
      <c r="X1678" s="34"/>
      <c r="Y1678" s="34"/>
      <c r="Z1678" s="34"/>
      <c r="AA1678" s="34"/>
      <c r="AB1678" s="34"/>
      <c r="AC1678" s="34"/>
      <c r="AD1678" s="34"/>
      <c r="AE1678" s="34"/>
      <c r="AR1678" s="197" t="s">
        <v>329</v>
      </c>
      <c r="AT1678" s="197" t="s">
        <v>149</v>
      </c>
      <c r="AU1678" s="197" t="s">
        <v>89</v>
      </c>
      <c r="AY1678" s="18" t="s">
        <v>147</v>
      </c>
      <c r="BE1678" s="198">
        <f>IF(N1678="základní",J1678,0)</f>
        <v>0</v>
      </c>
      <c r="BF1678" s="198">
        <f>IF(N1678="snížená",J1678,0)</f>
        <v>0</v>
      </c>
      <c r="BG1678" s="198">
        <f>IF(N1678="zákl. přenesená",J1678,0)</f>
        <v>0</v>
      </c>
      <c r="BH1678" s="198">
        <f>IF(N1678="sníž. přenesená",J1678,0)</f>
        <v>0</v>
      </c>
      <c r="BI1678" s="198">
        <f>IF(N1678="nulová",J1678,0)</f>
        <v>0</v>
      </c>
      <c r="BJ1678" s="18" t="s">
        <v>87</v>
      </c>
      <c r="BK1678" s="198">
        <f>ROUND(I1678*H1678,2)</f>
        <v>0</v>
      </c>
      <c r="BL1678" s="18" t="s">
        <v>329</v>
      </c>
      <c r="BM1678" s="197" t="s">
        <v>1277</v>
      </c>
    </row>
    <row r="1679" spans="1:65" s="12" customFormat="1" ht="22.9" customHeight="1">
      <c r="B1679" s="170"/>
      <c r="C1679" s="171"/>
      <c r="D1679" s="172" t="s">
        <v>78</v>
      </c>
      <c r="E1679" s="184" t="s">
        <v>1278</v>
      </c>
      <c r="F1679" s="184" t="s">
        <v>1279</v>
      </c>
      <c r="G1679" s="171"/>
      <c r="H1679" s="171"/>
      <c r="I1679" s="174"/>
      <c r="J1679" s="185">
        <f>BK1679</f>
        <v>0</v>
      </c>
      <c r="K1679" s="171"/>
      <c r="L1679" s="176"/>
      <c r="M1679" s="177"/>
      <c r="N1679" s="178"/>
      <c r="O1679" s="178"/>
      <c r="P1679" s="179">
        <f>SUM(P1680:P1717)</f>
        <v>0</v>
      </c>
      <c r="Q1679" s="178"/>
      <c r="R1679" s="179">
        <f>SUM(R1680:R1717)</f>
        <v>5.5650132500000005E-3</v>
      </c>
      <c r="S1679" s="178"/>
      <c r="T1679" s="180">
        <f>SUM(T1680:T1717)</f>
        <v>0</v>
      </c>
      <c r="AR1679" s="181" t="s">
        <v>89</v>
      </c>
      <c r="AT1679" s="182" t="s">
        <v>78</v>
      </c>
      <c r="AU1679" s="182" t="s">
        <v>87</v>
      </c>
      <c r="AY1679" s="181" t="s">
        <v>147</v>
      </c>
      <c r="BK1679" s="183">
        <f>SUM(BK1680:BK1717)</f>
        <v>0</v>
      </c>
    </row>
    <row r="1680" spans="1:65" s="2" customFormat="1" ht="37.9" customHeight="1">
      <c r="A1680" s="34"/>
      <c r="B1680" s="35"/>
      <c r="C1680" s="186" t="s">
        <v>1280</v>
      </c>
      <c r="D1680" s="186" t="s">
        <v>149</v>
      </c>
      <c r="E1680" s="187" t="s">
        <v>1281</v>
      </c>
      <c r="F1680" s="188" t="s">
        <v>1282</v>
      </c>
      <c r="G1680" s="189" t="s">
        <v>152</v>
      </c>
      <c r="H1680" s="190">
        <v>3.6</v>
      </c>
      <c r="I1680" s="191"/>
      <c r="J1680" s="192">
        <f>ROUND(I1680*H1680,2)</f>
        <v>0</v>
      </c>
      <c r="K1680" s="188" t="s">
        <v>153</v>
      </c>
      <c r="L1680" s="39"/>
      <c r="M1680" s="193" t="s">
        <v>1</v>
      </c>
      <c r="N1680" s="194" t="s">
        <v>44</v>
      </c>
      <c r="O1680" s="71"/>
      <c r="P1680" s="195">
        <f>O1680*H1680</f>
        <v>0</v>
      </c>
      <c r="Q1680" s="195">
        <v>6.7000000000000002E-5</v>
      </c>
      <c r="R1680" s="195">
        <f>Q1680*H1680</f>
        <v>2.4120000000000001E-4</v>
      </c>
      <c r="S1680" s="195">
        <v>0</v>
      </c>
      <c r="T1680" s="196">
        <f>S1680*H1680</f>
        <v>0</v>
      </c>
      <c r="U1680" s="34"/>
      <c r="V1680" s="34"/>
      <c r="W1680" s="34"/>
      <c r="X1680" s="34"/>
      <c r="Y1680" s="34"/>
      <c r="Z1680" s="34"/>
      <c r="AA1680" s="34"/>
      <c r="AB1680" s="34"/>
      <c r="AC1680" s="34"/>
      <c r="AD1680" s="34"/>
      <c r="AE1680" s="34"/>
      <c r="AR1680" s="197" t="s">
        <v>329</v>
      </c>
      <c r="AT1680" s="197" t="s">
        <v>149</v>
      </c>
      <c r="AU1680" s="197" t="s">
        <v>89</v>
      </c>
      <c r="AY1680" s="18" t="s">
        <v>147</v>
      </c>
      <c r="BE1680" s="198">
        <f>IF(N1680="základní",J1680,0)</f>
        <v>0</v>
      </c>
      <c r="BF1680" s="198">
        <f>IF(N1680="snížená",J1680,0)</f>
        <v>0</v>
      </c>
      <c r="BG1680" s="198">
        <f>IF(N1680="zákl. přenesená",J1680,0)</f>
        <v>0</v>
      </c>
      <c r="BH1680" s="198">
        <f>IF(N1680="sníž. přenesená",J1680,0)</f>
        <v>0</v>
      </c>
      <c r="BI1680" s="198">
        <f>IF(N1680="nulová",J1680,0)</f>
        <v>0</v>
      </c>
      <c r="BJ1680" s="18" t="s">
        <v>87</v>
      </c>
      <c r="BK1680" s="198">
        <f>ROUND(I1680*H1680,2)</f>
        <v>0</v>
      </c>
      <c r="BL1680" s="18" t="s">
        <v>329</v>
      </c>
      <c r="BM1680" s="197" t="s">
        <v>1283</v>
      </c>
    </row>
    <row r="1681" spans="1:65" s="13" customFormat="1">
      <c r="B1681" s="199"/>
      <c r="C1681" s="200"/>
      <c r="D1681" s="201" t="s">
        <v>156</v>
      </c>
      <c r="E1681" s="202" t="s">
        <v>1</v>
      </c>
      <c r="F1681" s="203" t="s">
        <v>1284</v>
      </c>
      <c r="G1681" s="200"/>
      <c r="H1681" s="202" t="s">
        <v>1</v>
      </c>
      <c r="I1681" s="204"/>
      <c r="J1681" s="200"/>
      <c r="K1681" s="200"/>
      <c r="L1681" s="205"/>
      <c r="M1681" s="206"/>
      <c r="N1681" s="207"/>
      <c r="O1681" s="207"/>
      <c r="P1681" s="207"/>
      <c r="Q1681" s="207"/>
      <c r="R1681" s="207"/>
      <c r="S1681" s="207"/>
      <c r="T1681" s="208"/>
      <c r="AT1681" s="209" t="s">
        <v>156</v>
      </c>
      <c r="AU1681" s="209" t="s">
        <v>89</v>
      </c>
      <c r="AV1681" s="13" t="s">
        <v>87</v>
      </c>
      <c r="AW1681" s="13" t="s">
        <v>35</v>
      </c>
      <c r="AX1681" s="13" t="s">
        <v>79</v>
      </c>
      <c r="AY1681" s="209" t="s">
        <v>147</v>
      </c>
    </row>
    <row r="1682" spans="1:65" s="14" customFormat="1">
      <c r="B1682" s="210"/>
      <c r="C1682" s="211"/>
      <c r="D1682" s="201" t="s">
        <v>156</v>
      </c>
      <c r="E1682" s="212" t="s">
        <v>1</v>
      </c>
      <c r="F1682" s="213" t="s">
        <v>1285</v>
      </c>
      <c r="G1682" s="211"/>
      <c r="H1682" s="214">
        <v>3.6</v>
      </c>
      <c r="I1682" s="215"/>
      <c r="J1682" s="211"/>
      <c r="K1682" s="211"/>
      <c r="L1682" s="216"/>
      <c r="M1682" s="217"/>
      <c r="N1682" s="218"/>
      <c r="O1682" s="218"/>
      <c r="P1682" s="218"/>
      <c r="Q1682" s="218"/>
      <c r="R1682" s="218"/>
      <c r="S1682" s="218"/>
      <c r="T1682" s="219"/>
      <c r="AT1682" s="220" t="s">
        <v>156</v>
      </c>
      <c r="AU1682" s="220" t="s">
        <v>89</v>
      </c>
      <c r="AV1682" s="14" t="s">
        <v>89</v>
      </c>
      <c r="AW1682" s="14" t="s">
        <v>35</v>
      </c>
      <c r="AX1682" s="14" t="s">
        <v>79</v>
      </c>
      <c r="AY1682" s="220" t="s">
        <v>147</v>
      </c>
    </row>
    <row r="1683" spans="1:65" s="15" customFormat="1">
      <c r="B1683" s="221"/>
      <c r="C1683" s="222"/>
      <c r="D1683" s="201" t="s">
        <v>156</v>
      </c>
      <c r="E1683" s="223" t="s">
        <v>1</v>
      </c>
      <c r="F1683" s="224" t="s">
        <v>166</v>
      </c>
      <c r="G1683" s="222"/>
      <c r="H1683" s="225">
        <v>3.6</v>
      </c>
      <c r="I1683" s="226"/>
      <c r="J1683" s="222"/>
      <c r="K1683" s="222"/>
      <c r="L1683" s="227"/>
      <c r="M1683" s="228"/>
      <c r="N1683" s="229"/>
      <c r="O1683" s="229"/>
      <c r="P1683" s="229"/>
      <c r="Q1683" s="229"/>
      <c r="R1683" s="229"/>
      <c r="S1683" s="229"/>
      <c r="T1683" s="230"/>
      <c r="AT1683" s="231" t="s">
        <v>156</v>
      </c>
      <c r="AU1683" s="231" t="s">
        <v>89</v>
      </c>
      <c r="AV1683" s="15" t="s">
        <v>154</v>
      </c>
      <c r="AW1683" s="15" t="s">
        <v>35</v>
      </c>
      <c r="AX1683" s="15" t="s">
        <v>87</v>
      </c>
      <c r="AY1683" s="231" t="s">
        <v>147</v>
      </c>
    </row>
    <row r="1684" spans="1:65" s="2" customFormat="1" ht="37.9" customHeight="1">
      <c r="A1684" s="34"/>
      <c r="B1684" s="35"/>
      <c r="C1684" s="186" t="s">
        <v>1286</v>
      </c>
      <c r="D1684" s="186" t="s">
        <v>149</v>
      </c>
      <c r="E1684" s="187" t="s">
        <v>1287</v>
      </c>
      <c r="F1684" s="188" t="s">
        <v>1288</v>
      </c>
      <c r="G1684" s="189" t="s">
        <v>152</v>
      </c>
      <c r="H1684" s="190">
        <v>2.2610000000000001</v>
      </c>
      <c r="I1684" s="191"/>
      <c r="J1684" s="192">
        <f>ROUND(I1684*H1684,2)</f>
        <v>0</v>
      </c>
      <c r="K1684" s="188" t="s">
        <v>153</v>
      </c>
      <c r="L1684" s="39"/>
      <c r="M1684" s="193" t="s">
        <v>1</v>
      </c>
      <c r="N1684" s="194" t="s">
        <v>44</v>
      </c>
      <c r="O1684" s="71"/>
      <c r="P1684" s="195">
        <f>O1684*H1684</f>
        <v>0</v>
      </c>
      <c r="Q1684" s="195">
        <v>8.0000000000000007E-5</v>
      </c>
      <c r="R1684" s="195">
        <f>Q1684*H1684</f>
        <v>1.8088000000000002E-4</v>
      </c>
      <c r="S1684" s="195">
        <v>0</v>
      </c>
      <c r="T1684" s="196">
        <f>S1684*H1684</f>
        <v>0</v>
      </c>
      <c r="U1684" s="34"/>
      <c r="V1684" s="34"/>
      <c r="W1684" s="34"/>
      <c r="X1684" s="34"/>
      <c r="Y1684" s="34"/>
      <c r="Z1684" s="34"/>
      <c r="AA1684" s="34"/>
      <c r="AB1684" s="34"/>
      <c r="AC1684" s="34"/>
      <c r="AD1684" s="34"/>
      <c r="AE1684" s="34"/>
      <c r="AR1684" s="197" t="s">
        <v>329</v>
      </c>
      <c r="AT1684" s="197" t="s">
        <v>149</v>
      </c>
      <c r="AU1684" s="197" t="s">
        <v>89</v>
      </c>
      <c r="AY1684" s="18" t="s">
        <v>147</v>
      </c>
      <c r="BE1684" s="198">
        <f>IF(N1684="základní",J1684,0)</f>
        <v>0</v>
      </c>
      <c r="BF1684" s="198">
        <f>IF(N1684="snížená",J1684,0)</f>
        <v>0</v>
      </c>
      <c r="BG1684" s="198">
        <f>IF(N1684="zákl. přenesená",J1684,0)</f>
        <v>0</v>
      </c>
      <c r="BH1684" s="198">
        <f>IF(N1684="sníž. přenesená",J1684,0)</f>
        <v>0</v>
      </c>
      <c r="BI1684" s="198">
        <f>IF(N1684="nulová",J1684,0)</f>
        <v>0</v>
      </c>
      <c r="BJ1684" s="18" t="s">
        <v>87</v>
      </c>
      <c r="BK1684" s="198">
        <f>ROUND(I1684*H1684,2)</f>
        <v>0</v>
      </c>
      <c r="BL1684" s="18" t="s">
        <v>329</v>
      </c>
      <c r="BM1684" s="197" t="s">
        <v>1289</v>
      </c>
    </row>
    <row r="1685" spans="1:65" s="13" customFormat="1">
      <c r="B1685" s="199"/>
      <c r="C1685" s="200"/>
      <c r="D1685" s="201" t="s">
        <v>156</v>
      </c>
      <c r="E1685" s="202" t="s">
        <v>1</v>
      </c>
      <c r="F1685" s="203" t="s">
        <v>1084</v>
      </c>
      <c r="G1685" s="200"/>
      <c r="H1685" s="202" t="s">
        <v>1</v>
      </c>
      <c r="I1685" s="204"/>
      <c r="J1685" s="200"/>
      <c r="K1685" s="200"/>
      <c r="L1685" s="205"/>
      <c r="M1685" s="206"/>
      <c r="N1685" s="207"/>
      <c r="O1685" s="207"/>
      <c r="P1685" s="207"/>
      <c r="Q1685" s="207"/>
      <c r="R1685" s="207"/>
      <c r="S1685" s="207"/>
      <c r="T1685" s="208"/>
      <c r="AT1685" s="209" t="s">
        <v>156</v>
      </c>
      <c r="AU1685" s="209" t="s">
        <v>89</v>
      </c>
      <c r="AV1685" s="13" t="s">
        <v>87</v>
      </c>
      <c r="AW1685" s="13" t="s">
        <v>35</v>
      </c>
      <c r="AX1685" s="13" t="s">
        <v>79</v>
      </c>
      <c r="AY1685" s="209" t="s">
        <v>147</v>
      </c>
    </row>
    <row r="1686" spans="1:65" s="14" customFormat="1">
      <c r="B1686" s="210"/>
      <c r="C1686" s="211"/>
      <c r="D1686" s="201" t="s">
        <v>156</v>
      </c>
      <c r="E1686" s="212" t="s">
        <v>1</v>
      </c>
      <c r="F1686" s="213" t="s">
        <v>1290</v>
      </c>
      <c r="G1686" s="211"/>
      <c r="H1686" s="214">
        <v>1.8089999999999999</v>
      </c>
      <c r="I1686" s="215"/>
      <c r="J1686" s="211"/>
      <c r="K1686" s="211"/>
      <c r="L1686" s="216"/>
      <c r="M1686" s="217"/>
      <c r="N1686" s="218"/>
      <c r="O1686" s="218"/>
      <c r="P1686" s="218"/>
      <c r="Q1686" s="218"/>
      <c r="R1686" s="218"/>
      <c r="S1686" s="218"/>
      <c r="T1686" s="219"/>
      <c r="AT1686" s="220" t="s">
        <v>156</v>
      </c>
      <c r="AU1686" s="220" t="s">
        <v>89</v>
      </c>
      <c r="AV1686" s="14" t="s">
        <v>89</v>
      </c>
      <c r="AW1686" s="14" t="s">
        <v>35</v>
      </c>
      <c r="AX1686" s="14" t="s">
        <v>79</v>
      </c>
      <c r="AY1686" s="220" t="s">
        <v>147</v>
      </c>
    </row>
    <row r="1687" spans="1:65" s="14" customFormat="1">
      <c r="B1687" s="210"/>
      <c r="C1687" s="211"/>
      <c r="D1687" s="201" t="s">
        <v>156</v>
      </c>
      <c r="E1687" s="212" t="s">
        <v>1</v>
      </c>
      <c r="F1687" s="213" t="s">
        <v>1291</v>
      </c>
      <c r="G1687" s="211"/>
      <c r="H1687" s="214">
        <v>0.45200000000000001</v>
      </c>
      <c r="I1687" s="215"/>
      <c r="J1687" s="211"/>
      <c r="K1687" s="211"/>
      <c r="L1687" s="216"/>
      <c r="M1687" s="217"/>
      <c r="N1687" s="218"/>
      <c r="O1687" s="218"/>
      <c r="P1687" s="218"/>
      <c r="Q1687" s="218"/>
      <c r="R1687" s="218"/>
      <c r="S1687" s="218"/>
      <c r="T1687" s="219"/>
      <c r="AT1687" s="220" t="s">
        <v>156</v>
      </c>
      <c r="AU1687" s="220" t="s">
        <v>89</v>
      </c>
      <c r="AV1687" s="14" t="s">
        <v>89</v>
      </c>
      <c r="AW1687" s="14" t="s">
        <v>35</v>
      </c>
      <c r="AX1687" s="14" t="s">
        <v>79</v>
      </c>
      <c r="AY1687" s="220" t="s">
        <v>147</v>
      </c>
    </row>
    <row r="1688" spans="1:65" s="15" customFormat="1">
      <c r="B1688" s="221"/>
      <c r="C1688" s="222"/>
      <c r="D1688" s="201" t="s">
        <v>156</v>
      </c>
      <c r="E1688" s="223" t="s">
        <v>1</v>
      </c>
      <c r="F1688" s="224" t="s">
        <v>166</v>
      </c>
      <c r="G1688" s="222"/>
      <c r="H1688" s="225">
        <v>2.2610000000000001</v>
      </c>
      <c r="I1688" s="226"/>
      <c r="J1688" s="222"/>
      <c r="K1688" s="222"/>
      <c r="L1688" s="227"/>
      <c r="M1688" s="228"/>
      <c r="N1688" s="229"/>
      <c r="O1688" s="229"/>
      <c r="P1688" s="229"/>
      <c r="Q1688" s="229"/>
      <c r="R1688" s="229"/>
      <c r="S1688" s="229"/>
      <c r="T1688" s="230"/>
      <c r="AT1688" s="231" t="s">
        <v>156</v>
      </c>
      <c r="AU1688" s="231" t="s">
        <v>89</v>
      </c>
      <c r="AV1688" s="15" t="s">
        <v>154</v>
      </c>
      <c r="AW1688" s="15" t="s">
        <v>35</v>
      </c>
      <c r="AX1688" s="15" t="s">
        <v>87</v>
      </c>
      <c r="AY1688" s="231" t="s">
        <v>147</v>
      </c>
    </row>
    <row r="1689" spans="1:65" s="2" customFormat="1" ht="24.2" customHeight="1">
      <c r="A1689" s="34"/>
      <c r="B1689" s="35"/>
      <c r="C1689" s="186" t="s">
        <v>1292</v>
      </c>
      <c r="D1689" s="186" t="s">
        <v>149</v>
      </c>
      <c r="E1689" s="187" t="s">
        <v>1293</v>
      </c>
      <c r="F1689" s="188" t="s">
        <v>1294</v>
      </c>
      <c r="G1689" s="189" t="s">
        <v>152</v>
      </c>
      <c r="H1689" s="190">
        <v>2.2610000000000001</v>
      </c>
      <c r="I1689" s="191"/>
      <c r="J1689" s="192">
        <f>ROUND(I1689*H1689,2)</f>
        <v>0</v>
      </c>
      <c r="K1689" s="188" t="s">
        <v>153</v>
      </c>
      <c r="L1689" s="39"/>
      <c r="M1689" s="193" t="s">
        <v>1</v>
      </c>
      <c r="N1689" s="194" t="s">
        <v>44</v>
      </c>
      <c r="O1689" s="71"/>
      <c r="P1689" s="195">
        <f>O1689*H1689</f>
        <v>0</v>
      </c>
      <c r="Q1689" s="195">
        <v>1.4375E-4</v>
      </c>
      <c r="R1689" s="195">
        <f>Q1689*H1689</f>
        <v>3.2501875000000004E-4</v>
      </c>
      <c r="S1689" s="195">
        <v>0</v>
      </c>
      <c r="T1689" s="196">
        <f>S1689*H1689</f>
        <v>0</v>
      </c>
      <c r="U1689" s="34"/>
      <c r="V1689" s="34"/>
      <c r="W1689" s="34"/>
      <c r="X1689" s="34"/>
      <c r="Y1689" s="34"/>
      <c r="Z1689" s="34"/>
      <c r="AA1689" s="34"/>
      <c r="AB1689" s="34"/>
      <c r="AC1689" s="34"/>
      <c r="AD1689" s="34"/>
      <c r="AE1689" s="34"/>
      <c r="AR1689" s="197" t="s">
        <v>329</v>
      </c>
      <c r="AT1689" s="197" t="s">
        <v>149</v>
      </c>
      <c r="AU1689" s="197" t="s">
        <v>89</v>
      </c>
      <c r="AY1689" s="18" t="s">
        <v>147</v>
      </c>
      <c r="BE1689" s="198">
        <f>IF(N1689="základní",J1689,0)</f>
        <v>0</v>
      </c>
      <c r="BF1689" s="198">
        <f>IF(N1689="snížená",J1689,0)</f>
        <v>0</v>
      </c>
      <c r="BG1689" s="198">
        <f>IF(N1689="zákl. přenesená",J1689,0)</f>
        <v>0</v>
      </c>
      <c r="BH1689" s="198">
        <f>IF(N1689="sníž. přenesená",J1689,0)</f>
        <v>0</v>
      </c>
      <c r="BI1689" s="198">
        <f>IF(N1689="nulová",J1689,0)</f>
        <v>0</v>
      </c>
      <c r="BJ1689" s="18" t="s">
        <v>87</v>
      </c>
      <c r="BK1689" s="198">
        <f>ROUND(I1689*H1689,2)</f>
        <v>0</v>
      </c>
      <c r="BL1689" s="18" t="s">
        <v>329</v>
      </c>
      <c r="BM1689" s="197" t="s">
        <v>1295</v>
      </c>
    </row>
    <row r="1690" spans="1:65" s="13" customFormat="1">
      <c r="B1690" s="199"/>
      <c r="C1690" s="200"/>
      <c r="D1690" s="201" t="s">
        <v>156</v>
      </c>
      <c r="E1690" s="202" t="s">
        <v>1</v>
      </c>
      <c r="F1690" s="203" t="s">
        <v>1084</v>
      </c>
      <c r="G1690" s="200"/>
      <c r="H1690" s="202" t="s">
        <v>1</v>
      </c>
      <c r="I1690" s="204"/>
      <c r="J1690" s="200"/>
      <c r="K1690" s="200"/>
      <c r="L1690" s="205"/>
      <c r="M1690" s="206"/>
      <c r="N1690" s="207"/>
      <c r="O1690" s="207"/>
      <c r="P1690" s="207"/>
      <c r="Q1690" s="207"/>
      <c r="R1690" s="207"/>
      <c r="S1690" s="207"/>
      <c r="T1690" s="208"/>
      <c r="AT1690" s="209" t="s">
        <v>156</v>
      </c>
      <c r="AU1690" s="209" t="s">
        <v>89</v>
      </c>
      <c r="AV1690" s="13" t="s">
        <v>87</v>
      </c>
      <c r="AW1690" s="13" t="s">
        <v>35</v>
      </c>
      <c r="AX1690" s="13" t="s">
        <v>79</v>
      </c>
      <c r="AY1690" s="209" t="s">
        <v>147</v>
      </c>
    </row>
    <row r="1691" spans="1:65" s="14" customFormat="1">
      <c r="B1691" s="210"/>
      <c r="C1691" s="211"/>
      <c r="D1691" s="201" t="s">
        <v>156</v>
      </c>
      <c r="E1691" s="212" t="s">
        <v>1</v>
      </c>
      <c r="F1691" s="213" t="s">
        <v>1290</v>
      </c>
      <c r="G1691" s="211"/>
      <c r="H1691" s="214">
        <v>1.8089999999999999</v>
      </c>
      <c r="I1691" s="215"/>
      <c r="J1691" s="211"/>
      <c r="K1691" s="211"/>
      <c r="L1691" s="216"/>
      <c r="M1691" s="217"/>
      <c r="N1691" s="218"/>
      <c r="O1691" s="218"/>
      <c r="P1691" s="218"/>
      <c r="Q1691" s="218"/>
      <c r="R1691" s="218"/>
      <c r="S1691" s="218"/>
      <c r="T1691" s="219"/>
      <c r="AT1691" s="220" t="s">
        <v>156</v>
      </c>
      <c r="AU1691" s="220" t="s">
        <v>89</v>
      </c>
      <c r="AV1691" s="14" t="s">
        <v>89</v>
      </c>
      <c r="AW1691" s="14" t="s">
        <v>35</v>
      </c>
      <c r="AX1691" s="14" t="s">
        <v>79</v>
      </c>
      <c r="AY1691" s="220" t="s">
        <v>147</v>
      </c>
    </row>
    <row r="1692" spans="1:65" s="14" customFormat="1">
      <c r="B1692" s="210"/>
      <c r="C1692" s="211"/>
      <c r="D1692" s="201" t="s">
        <v>156</v>
      </c>
      <c r="E1692" s="212" t="s">
        <v>1</v>
      </c>
      <c r="F1692" s="213" t="s">
        <v>1291</v>
      </c>
      <c r="G1692" s="211"/>
      <c r="H1692" s="214">
        <v>0.45200000000000001</v>
      </c>
      <c r="I1692" s="215"/>
      <c r="J1692" s="211"/>
      <c r="K1692" s="211"/>
      <c r="L1692" s="216"/>
      <c r="M1692" s="217"/>
      <c r="N1692" s="218"/>
      <c r="O1692" s="218"/>
      <c r="P1692" s="218"/>
      <c r="Q1692" s="218"/>
      <c r="R1692" s="218"/>
      <c r="S1692" s="218"/>
      <c r="T1692" s="219"/>
      <c r="AT1692" s="220" t="s">
        <v>156</v>
      </c>
      <c r="AU1692" s="220" t="s">
        <v>89</v>
      </c>
      <c r="AV1692" s="14" t="s">
        <v>89</v>
      </c>
      <c r="AW1692" s="14" t="s">
        <v>35</v>
      </c>
      <c r="AX1692" s="14" t="s">
        <v>79</v>
      </c>
      <c r="AY1692" s="220" t="s">
        <v>147</v>
      </c>
    </row>
    <row r="1693" spans="1:65" s="15" customFormat="1">
      <c r="B1693" s="221"/>
      <c r="C1693" s="222"/>
      <c r="D1693" s="201" t="s">
        <v>156</v>
      </c>
      <c r="E1693" s="223" t="s">
        <v>1</v>
      </c>
      <c r="F1693" s="224" t="s">
        <v>166</v>
      </c>
      <c r="G1693" s="222"/>
      <c r="H1693" s="225">
        <v>2.2610000000000001</v>
      </c>
      <c r="I1693" s="226"/>
      <c r="J1693" s="222"/>
      <c r="K1693" s="222"/>
      <c r="L1693" s="227"/>
      <c r="M1693" s="228"/>
      <c r="N1693" s="229"/>
      <c r="O1693" s="229"/>
      <c r="P1693" s="229"/>
      <c r="Q1693" s="229"/>
      <c r="R1693" s="229"/>
      <c r="S1693" s="229"/>
      <c r="T1693" s="230"/>
      <c r="AT1693" s="231" t="s">
        <v>156</v>
      </c>
      <c r="AU1693" s="231" t="s">
        <v>89</v>
      </c>
      <c r="AV1693" s="15" t="s">
        <v>154</v>
      </c>
      <c r="AW1693" s="15" t="s">
        <v>35</v>
      </c>
      <c r="AX1693" s="15" t="s">
        <v>87</v>
      </c>
      <c r="AY1693" s="231" t="s">
        <v>147</v>
      </c>
    </row>
    <row r="1694" spans="1:65" s="2" customFormat="1" ht="24.2" customHeight="1">
      <c r="A1694" s="34"/>
      <c r="B1694" s="35"/>
      <c r="C1694" s="186" t="s">
        <v>1296</v>
      </c>
      <c r="D1694" s="186" t="s">
        <v>149</v>
      </c>
      <c r="E1694" s="187" t="s">
        <v>1297</v>
      </c>
      <c r="F1694" s="188" t="s">
        <v>1298</v>
      </c>
      <c r="G1694" s="189" t="s">
        <v>152</v>
      </c>
      <c r="H1694" s="190">
        <v>3.6</v>
      </c>
      <c r="I1694" s="191"/>
      <c r="J1694" s="192">
        <f>ROUND(I1694*H1694,2)</f>
        <v>0</v>
      </c>
      <c r="K1694" s="188" t="s">
        <v>153</v>
      </c>
      <c r="L1694" s="39"/>
      <c r="M1694" s="193" t="s">
        <v>1</v>
      </c>
      <c r="N1694" s="194" t="s">
        <v>44</v>
      </c>
      <c r="O1694" s="71"/>
      <c r="P1694" s="195">
        <f>O1694*H1694</f>
        <v>0</v>
      </c>
      <c r="Q1694" s="195">
        <v>1.6875000000000001E-4</v>
      </c>
      <c r="R1694" s="195">
        <f>Q1694*H1694</f>
        <v>6.0750000000000008E-4</v>
      </c>
      <c r="S1694" s="195">
        <v>0</v>
      </c>
      <c r="T1694" s="196">
        <f>S1694*H1694</f>
        <v>0</v>
      </c>
      <c r="U1694" s="34"/>
      <c r="V1694" s="34"/>
      <c r="W1694" s="34"/>
      <c r="X1694" s="34"/>
      <c r="Y1694" s="34"/>
      <c r="Z1694" s="34"/>
      <c r="AA1694" s="34"/>
      <c r="AB1694" s="34"/>
      <c r="AC1694" s="34"/>
      <c r="AD1694" s="34"/>
      <c r="AE1694" s="34"/>
      <c r="AR1694" s="197" t="s">
        <v>329</v>
      </c>
      <c r="AT1694" s="197" t="s">
        <v>149</v>
      </c>
      <c r="AU1694" s="197" t="s">
        <v>89</v>
      </c>
      <c r="AY1694" s="18" t="s">
        <v>147</v>
      </c>
      <c r="BE1694" s="198">
        <f>IF(N1694="základní",J1694,0)</f>
        <v>0</v>
      </c>
      <c r="BF1694" s="198">
        <f>IF(N1694="snížená",J1694,0)</f>
        <v>0</v>
      </c>
      <c r="BG1694" s="198">
        <f>IF(N1694="zákl. přenesená",J1694,0)</f>
        <v>0</v>
      </c>
      <c r="BH1694" s="198">
        <f>IF(N1694="sníž. přenesená",J1694,0)</f>
        <v>0</v>
      </c>
      <c r="BI1694" s="198">
        <f>IF(N1694="nulová",J1694,0)</f>
        <v>0</v>
      </c>
      <c r="BJ1694" s="18" t="s">
        <v>87</v>
      </c>
      <c r="BK1694" s="198">
        <f>ROUND(I1694*H1694,2)</f>
        <v>0</v>
      </c>
      <c r="BL1694" s="18" t="s">
        <v>329</v>
      </c>
      <c r="BM1694" s="197" t="s">
        <v>1299</v>
      </c>
    </row>
    <row r="1695" spans="1:65" s="13" customFormat="1">
      <c r="B1695" s="199"/>
      <c r="C1695" s="200"/>
      <c r="D1695" s="201" t="s">
        <v>156</v>
      </c>
      <c r="E1695" s="202" t="s">
        <v>1</v>
      </c>
      <c r="F1695" s="203" t="s">
        <v>1284</v>
      </c>
      <c r="G1695" s="200"/>
      <c r="H1695" s="202" t="s">
        <v>1</v>
      </c>
      <c r="I1695" s="204"/>
      <c r="J1695" s="200"/>
      <c r="K1695" s="200"/>
      <c r="L1695" s="205"/>
      <c r="M1695" s="206"/>
      <c r="N1695" s="207"/>
      <c r="O1695" s="207"/>
      <c r="P1695" s="207"/>
      <c r="Q1695" s="207"/>
      <c r="R1695" s="207"/>
      <c r="S1695" s="207"/>
      <c r="T1695" s="208"/>
      <c r="AT1695" s="209" t="s">
        <v>156</v>
      </c>
      <c r="AU1695" s="209" t="s">
        <v>89</v>
      </c>
      <c r="AV1695" s="13" t="s">
        <v>87</v>
      </c>
      <c r="AW1695" s="13" t="s">
        <v>35</v>
      </c>
      <c r="AX1695" s="13" t="s">
        <v>79</v>
      </c>
      <c r="AY1695" s="209" t="s">
        <v>147</v>
      </c>
    </row>
    <row r="1696" spans="1:65" s="14" customFormat="1">
      <c r="B1696" s="210"/>
      <c r="C1696" s="211"/>
      <c r="D1696" s="201" t="s">
        <v>156</v>
      </c>
      <c r="E1696" s="212" t="s">
        <v>1</v>
      </c>
      <c r="F1696" s="213" t="s">
        <v>1285</v>
      </c>
      <c r="G1696" s="211"/>
      <c r="H1696" s="214">
        <v>3.6</v>
      </c>
      <c r="I1696" s="215"/>
      <c r="J1696" s="211"/>
      <c r="K1696" s="211"/>
      <c r="L1696" s="216"/>
      <c r="M1696" s="217"/>
      <c r="N1696" s="218"/>
      <c r="O1696" s="218"/>
      <c r="P1696" s="218"/>
      <c r="Q1696" s="218"/>
      <c r="R1696" s="218"/>
      <c r="S1696" s="218"/>
      <c r="T1696" s="219"/>
      <c r="AT1696" s="220" t="s">
        <v>156</v>
      </c>
      <c r="AU1696" s="220" t="s">
        <v>89</v>
      </c>
      <c r="AV1696" s="14" t="s">
        <v>89</v>
      </c>
      <c r="AW1696" s="14" t="s">
        <v>35</v>
      </c>
      <c r="AX1696" s="14" t="s">
        <v>79</v>
      </c>
      <c r="AY1696" s="220" t="s">
        <v>147</v>
      </c>
    </row>
    <row r="1697" spans="1:65" s="15" customFormat="1">
      <c r="B1697" s="221"/>
      <c r="C1697" s="222"/>
      <c r="D1697" s="201" t="s">
        <v>156</v>
      </c>
      <c r="E1697" s="223" t="s">
        <v>1</v>
      </c>
      <c r="F1697" s="224" t="s">
        <v>166</v>
      </c>
      <c r="G1697" s="222"/>
      <c r="H1697" s="225">
        <v>3.6</v>
      </c>
      <c r="I1697" s="226"/>
      <c r="J1697" s="222"/>
      <c r="K1697" s="222"/>
      <c r="L1697" s="227"/>
      <c r="M1697" s="228"/>
      <c r="N1697" s="229"/>
      <c r="O1697" s="229"/>
      <c r="P1697" s="229"/>
      <c r="Q1697" s="229"/>
      <c r="R1697" s="229"/>
      <c r="S1697" s="229"/>
      <c r="T1697" s="230"/>
      <c r="AT1697" s="231" t="s">
        <v>156</v>
      </c>
      <c r="AU1697" s="231" t="s">
        <v>89</v>
      </c>
      <c r="AV1697" s="15" t="s">
        <v>154</v>
      </c>
      <c r="AW1697" s="15" t="s">
        <v>35</v>
      </c>
      <c r="AX1697" s="15" t="s">
        <v>87</v>
      </c>
      <c r="AY1697" s="231" t="s">
        <v>147</v>
      </c>
    </row>
    <row r="1698" spans="1:65" s="2" customFormat="1" ht="24.2" customHeight="1">
      <c r="A1698" s="34"/>
      <c r="B1698" s="35"/>
      <c r="C1698" s="186" t="s">
        <v>1300</v>
      </c>
      <c r="D1698" s="186" t="s">
        <v>149</v>
      </c>
      <c r="E1698" s="187" t="s">
        <v>1301</v>
      </c>
      <c r="F1698" s="188" t="s">
        <v>1302</v>
      </c>
      <c r="G1698" s="189" t="s">
        <v>152</v>
      </c>
      <c r="H1698" s="190">
        <v>2.2610000000000001</v>
      </c>
      <c r="I1698" s="191"/>
      <c r="J1698" s="192">
        <f>ROUND(I1698*H1698,2)</f>
        <v>0</v>
      </c>
      <c r="K1698" s="188" t="s">
        <v>153</v>
      </c>
      <c r="L1698" s="39"/>
      <c r="M1698" s="193" t="s">
        <v>1</v>
      </c>
      <c r="N1698" s="194" t="s">
        <v>44</v>
      </c>
      <c r="O1698" s="71"/>
      <c r="P1698" s="195">
        <f>O1698*H1698</f>
        <v>0</v>
      </c>
      <c r="Q1698" s="195">
        <v>1.2305000000000001E-4</v>
      </c>
      <c r="R1698" s="195">
        <f>Q1698*H1698</f>
        <v>2.7821605000000004E-4</v>
      </c>
      <c r="S1698" s="195">
        <v>0</v>
      </c>
      <c r="T1698" s="196">
        <f>S1698*H1698</f>
        <v>0</v>
      </c>
      <c r="U1698" s="34"/>
      <c r="V1698" s="34"/>
      <c r="W1698" s="34"/>
      <c r="X1698" s="34"/>
      <c r="Y1698" s="34"/>
      <c r="Z1698" s="34"/>
      <c r="AA1698" s="34"/>
      <c r="AB1698" s="34"/>
      <c r="AC1698" s="34"/>
      <c r="AD1698" s="34"/>
      <c r="AE1698" s="34"/>
      <c r="AR1698" s="197" t="s">
        <v>329</v>
      </c>
      <c r="AT1698" s="197" t="s">
        <v>149</v>
      </c>
      <c r="AU1698" s="197" t="s">
        <v>89</v>
      </c>
      <c r="AY1698" s="18" t="s">
        <v>147</v>
      </c>
      <c r="BE1698" s="198">
        <f>IF(N1698="základní",J1698,0)</f>
        <v>0</v>
      </c>
      <c r="BF1698" s="198">
        <f>IF(N1698="snížená",J1698,0)</f>
        <v>0</v>
      </c>
      <c r="BG1698" s="198">
        <f>IF(N1698="zákl. přenesená",J1698,0)</f>
        <v>0</v>
      </c>
      <c r="BH1698" s="198">
        <f>IF(N1698="sníž. přenesená",J1698,0)</f>
        <v>0</v>
      </c>
      <c r="BI1698" s="198">
        <f>IF(N1698="nulová",J1698,0)</f>
        <v>0</v>
      </c>
      <c r="BJ1698" s="18" t="s">
        <v>87</v>
      </c>
      <c r="BK1698" s="198">
        <f>ROUND(I1698*H1698,2)</f>
        <v>0</v>
      </c>
      <c r="BL1698" s="18" t="s">
        <v>329</v>
      </c>
      <c r="BM1698" s="197" t="s">
        <v>1303</v>
      </c>
    </row>
    <row r="1699" spans="1:65" s="13" customFormat="1">
      <c r="B1699" s="199"/>
      <c r="C1699" s="200"/>
      <c r="D1699" s="201" t="s">
        <v>156</v>
      </c>
      <c r="E1699" s="202" t="s">
        <v>1</v>
      </c>
      <c r="F1699" s="203" t="s">
        <v>1084</v>
      </c>
      <c r="G1699" s="200"/>
      <c r="H1699" s="202" t="s">
        <v>1</v>
      </c>
      <c r="I1699" s="204"/>
      <c r="J1699" s="200"/>
      <c r="K1699" s="200"/>
      <c r="L1699" s="205"/>
      <c r="M1699" s="206"/>
      <c r="N1699" s="207"/>
      <c r="O1699" s="207"/>
      <c r="P1699" s="207"/>
      <c r="Q1699" s="207"/>
      <c r="R1699" s="207"/>
      <c r="S1699" s="207"/>
      <c r="T1699" s="208"/>
      <c r="AT1699" s="209" t="s">
        <v>156</v>
      </c>
      <c r="AU1699" s="209" t="s">
        <v>89</v>
      </c>
      <c r="AV1699" s="13" t="s">
        <v>87</v>
      </c>
      <c r="AW1699" s="13" t="s">
        <v>35</v>
      </c>
      <c r="AX1699" s="13" t="s">
        <v>79</v>
      </c>
      <c r="AY1699" s="209" t="s">
        <v>147</v>
      </c>
    </row>
    <row r="1700" spans="1:65" s="14" customFormat="1">
      <c r="B1700" s="210"/>
      <c r="C1700" s="211"/>
      <c r="D1700" s="201" t="s">
        <v>156</v>
      </c>
      <c r="E1700" s="212" t="s">
        <v>1</v>
      </c>
      <c r="F1700" s="213" t="s">
        <v>1290</v>
      </c>
      <c r="G1700" s="211"/>
      <c r="H1700" s="214">
        <v>1.8089999999999999</v>
      </c>
      <c r="I1700" s="215"/>
      <c r="J1700" s="211"/>
      <c r="K1700" s="211"/>
      <c r="L1700" s="216"/>
      <c r="M1700" s="217"/>
      <c r="N1700" s="218"/>
      <c r="O1700" s="218"/>
      <c r="P1700" s="218"/>
      <c r="Q1700" s="218"/>
      <c r="R1700" s="218"/>
      <c r="S1700" s="218"/>
      <c r="T1700" s="219"/>
      <c r="AT1700" s="220" t="s">
        <v>156</v>
      </c>
      <c r="AU1700" s="220" t="s">
        <v>89</v>
      </c>
      <c r="AV1700" s="14" t="s">
        <v>89</v>
      </c>
      <c r="AW1700" s="14" t="s">
        <v>35</v>
      </c>
      <c r="AX1700" s="14" t="s">
        <v>79</v>
      </c>
      <c r="AY1700" s="220" t="s">
        <v>147</v>
      </c>
    </row>
    <row r="1701" spans="1:65" s="14" customFormat="1">
      <c r="B1701" s="210"/>
      <c r="C1701" s="211"/>
      <c r="D1701" s="201" t="s">
        <v>156</v>
      </c>
      <c r="E1701" s="212" t="s">
        <v>1</v>
      </c>
      <c r="F1701" s="213" t="s">
        <v>1291</v>
      </c>
      <c r="G1701" s="211"/>
      <c r="H1701" s="214">
        <v>0.45200000000000001</v>
      </c>
      <c r="I1701" s="215"/>
      <c r="J1701" s="211"/>
      <c r="K1701" s="211"/>
      <c r="L1701" s="216"/>
      <c r="M1701" s="217"/>
      <c r="N1701" s="218"/>
      <c r="O1701" s="218"/>
      <c r="P1701" s="218"/>
      <c r="Q1701" s="218"/>
      <c r="R1701" s="218"/>
      <c r="S1701" s="218"/>
      <c r="T1701" s="219"/>
      <c r="AT1701" s="220" t="s">
        <v>156</v>
      </c>
      <c r="AU1701" s="220" t="s">
        <v>89</v>
      </c>
      <c r="AV1701" s="14" t="s">
        <v>89</v>
      </c>
      <c r="AW1701" s="14" t="s">
        <v>35</v>
      </c>
      <c r="AX1701" s="14" t="s">
        <v>79</v>
      </c>
      <c r="AY1701" s="220" t="s">
        <v>147</v>
      </c>
    </row>
    <row r="1702" spans="1:65" s="15" customFormat="1">
      <c r="B1702" s="221"/>
      <c r="C1702" s="222"/>
      <c r="D1702" s="201" t="s">
        <v>156</v>
      </c>
      <c r="E1702" s="223" t="s">
        <v>1</v>
      </c>
      <c r="F1702" s="224" t="s">
        <v>166</v>
      </c>
      <c r="G1702" s="222"/>
      <c r="H1702" s="225">
        <v>2.2610000000000001</v>
      </c>
      <c r="I1702" s="226"/>
      <c r="J1702" s="222"/>
      <c r="K1702" s="222"/>
      <c r="L1702" s="227"/>
      <c r="M1702" s="228"/>
      <c r="N1702" s="229"/>
      <c r="O1702" s="229"/>
      <c r="P1702" s="229"/>
      <c r="Q1702" s="229"/>
      <c r="R1702" s="229"/>
      <c r="S1702" s="229"/>
      <c r="T1702" s="230"/>
      <c r="AT1702" s="231" t="s">
        <v>156</v>
      </c>
      <c r="AU1702" s="231" t="s">
        <v>89</v>
      </c>
      <c r="AV1702" s="15" t="s">
        <v>154</v>
      </c>
      <c r="AW1702" s="15" t="s">
        <v>35</v>
      </c>
      <c r="AX1702" s="15" t="s">
        <v>87</v>
      </c>
      <c r="AY1702" s="231" t="s">
        <v>147</v>
      </c>
    </row>
    <row r="1703" spans="1:65" s="2" customFormat="1" ht="24.2" customHeight="1">
      <c r="A1703" s="34"/>
      <c r="B1703" s="35"/>
      <c r="C1703" s="186" t="s">
        <v>1304</v>
      </c>
      <c r="D1703" s="186" t="s">
        <v>149</v>
      </c>
      <c r="E1703" s="187" t="s">
        <v>1305</v>
      </c>
      <c r="F1703" s="188" t="s">
        <v>1306</v>
      </c>
      <c r="G1703" s="189" t="s">
        <v>152</v>
      </c>
      <c r="H1703" s="190">
        <v>5.8609999999999998</v>
      </c>
      <c r="I1703" s="191"/>
      <c r="J1703" s="192">
        <f>ROUND(I1703*H1703,2)</f>
        <v>0</v>
      </c>
      <c r="K1703" s="188" t="s">
        <v>153</v>
      </c>
      <c r="L1703" s="39"/>
      <c r="M1703" s="193" t="s">
        <v>1</v>
      </c>
      <c r="N1703" s="194" t="s">
        <v>44</v>
      </c>
      <c r="O1703" s="71"/>
      <c r="P1703" s="195">
        <f>O1703*H1703</f>
        <v>0</v>
      </c>
      <c r="Q1703" s="195">
        <v>1.2305000000000001E-4</v>
      </c>
      <c r="R1703" s="195">
        <f>Q1703*H1703</f>
        <v>7.2119605000000003E-4</v>
      </c>
      <c r="S1703" s="195">
        <v>0</v>
      </c>
      <c r="T1703" s="196">
        <f>S1703*H1703</f>
        <v>0</v>
      </c>
      <c r="U1703" s="34"/>
      <c r="V1703" s="34"/>
      <c r="W1703" s="34"/>
      <c r="X1703" s="34"/>
      <c r="Y1703" s="34"/>
      <c r="Z1703" s="34"/>
      <c r="AA1703" s="34"/>
      <c r="AB1703" s="34"/>
      <c r="AC1703" s="34"/>
      <c r="AD1703" s="34"/>
      <c r="AE1703" s="34"/>
      <c r="AR1703" s="197" t="s">
        <v>329</v>
      </c>
      <c r="AT1703" s="197" t="s">
        <v>149</v>
      </c>
      <c r="AU1703" s="197" t="s">
        <v>89</v>
      </c>
      <c r="AY1703" s="18" t="s">
        <v>147</v>
      </c>
      <c r="BE1703" s="198">
        <f>IF(N1703="základní",J1703,0)</f>
        <v>0</v>
      </c>
      <c r="BF1703" s="198">
        <f>IF(N1703="snížená",J1703,0)</f>
        <v>0</v>
      </c>
      <c r="BG1703" s="198">
        <f>IF(N1703="zákl. přenesená",J1703,0)</f>
        <v>0</v>
      </c>
      <c r="BH1703" s="198">
        <f>IF(N1703="sníž. přenesená",J1703,0)</f>
        <v>0</v>
      </c>
      <c r="BI1703" s="198">
        <f>IF(N1703="nulová",J1703,0)</f>
        <v>0</v>
      </c>
      <c r="BJ1703" s="18" t="s">
        <v>87</v>
      </c>
      <c r="BK1703" s="198">
        <f>ROUND(I1703*H1703,2)</f>
        <v>0</v>
      </c>
      <c r="BL1703" s="18" t="s">
        <v>329</v>
      </c>
      <c r="BM1703" s="197" t="s">
        <v>1307</v>
      </c>
    </row>
    <row r="1704" spans="1:65" s="13" customFormat="1">
      <c r="B1704" s="199"/>
      <c r="C1704" s="200"/>
      <c r="D1704" s="201" t="s">
        <v>156</v>
      </c>
      <c r="E1704" s="202" t="s">
        <v>1</v>
      </c>
      <c r="F1704" s="203" t="s">
        <v>1084</v>
      </c>
      <c r="G1704" s="200"/>
      <c r="H1704" s="202" t="s">
        <v>1</v>
      </c>
      <c r="I1704" s="204"/>
      <c r="J1704" s="200"/>
      <c r="K1704" s="200"/>
      <c r="L1704" s="205"/>
      <c r="M1704" s="206"/>
      <c r="N1704" s="207"/>
      <c r="O1704" s="207"/>
      <c r="P1704" s="207"/>
      <c r="Q1704" s="207"/>
      <c r="R1704" s="207"/>
      <c r="S1704" s="207"/>
      <c r="T1704" s="208"/>
      <c r="AT1704" s="209" t="s">
        <v>156</v>
      </c>
      <c r="AU1704" s="209" t="s">
        <v>89</v>
      </c>
      <c r="AV1704" s="13" t="s">
        <v>87</v>
      </c>
      <c r="AW1704" s="13" t="s">
        <v>35</v>
      </c>
      <c r="AX1704" s="13" t="s">
        <v>79</v>
      </c>
      <c r="AY1704" s="209" t="s">
        <v>147</v>
      </c>
    </row>
    <row r="1705" spans="1:65" s="14" customFormat="1">
      <c r="B1705" s="210"/>
      <c r="C1705" s="211"/>
      <c r="D1705" s="201" t="s">
        <v>156</v>
      </c>
      <c r="E1705" s="212" t="s">
        <v>1</v>
      </c>
      <c r="F1705" s="213" t="s">
        <v>1290</v>
      </c>
      <c r="G1705" s="211"/>
      <c r="H1705" s="214">
        <v>1.8089999999999999</v>
      </c>
      <c r="I1705" s="215"/>
      <c r="J1705" s="211"/>
      <c r="K1705" s="211"/>
      <c r="L1705" s="216"/>
      <c r="M1705" s="217"/>
      <c r="N1705" s="218"/>
      <c r="O1705" s="218"/>
      <c r="P1705" s="218"/>
      <c r="Q1705" s="218"/>
      <c r="R1705" s="218"/>
      <c r="S1705" s="218"/>
      <c r="T1705" s="219"/>
      <c r="AT1705" s="220" t="s">
        <v>156</v>
      </c>
      <c r="AU1705" s="220" t="s">
        <v>89</v>
      </c>
      <c r="AV1705" s="14" t="s">
        <v>89</v>
      </c>
      <c r="AW1705" s="14" t="s">
        <v>35</v>
      </c>
      <c r="AX1705" s="14" t="s">
        <v>79</v>
      </c>
      <c r="AY1705" s="220" t="s">
        <v>147</v>
      </c>
    </row>
    <row r="1706" spans="1:65" s="14" customFormat="1">
      <c r="B1706" s="210"/>
      <c r="C1706" s="211"/>
      <c r="D1706" s="201" t="s">
        <v>156</v>
      </c>
      <c r="E1706" s="212" t="s">
        <v>1</v>
      </c>
      <c r="F1706" s="213" t="s">
        <v>1291</v>
      </c>
      <c r="G1706" s="211"/>
      <c r="H1706" s="214">
        <v>0.45200000000000001</v>
      </c>
      <c r="I1706" s="215"/>
      <c r="J1706" s="211"/>
      <c r="K1706" s="211"/>
      <c r="L1706" s="216"/>
      <c r="M1706" s="217"/>
      <c r="N1706" s="218"/>
      <c r="O1706" s="218"/>
      <c r="P1706" s="218"/>
      <c r="Q1706" s="218"/>
      <c r="R1706" s="218"/>
      <c r="S1706" s="218"/>
      <c r="T1706" s="219"/>
      <c r="AT1706" s="220" t="s">
        <v>156</v>
      </c>
      <c r="AU1706" s="220" t="s">
        <v>89</v>
      </c>
      <c r="AV1706" s="14" t="s">
        <v>89</v>
      </c>
      <c r="AW1706" s="14" t="s">
        <v>35</v>
      </c>
      <c r="AX1706" s="14" t="s">
        <v>79</v>
      </c>
      <c r="AY1706" s="220" t="s">
        <v>147</v>
      </c>
    </row>
    <row r="1707" spans="1:65" s="13" customFormat="1">
      <c r="B1707" s="199"/>
      <c r="C1707" s="200"/>
      <c r="D1707" s="201" t="s">
        <v>156</v>
      </c>
      <c r="E1707" s="202" t="s">
        <v>1</v>
      </c>
      <c r="F1707" s="203" t="s">
        <v>1284</v>
      </c>
      <c r="G1707" s="200"/>
      <c r="H1707" s="202" t="s">
        <v>1</v>
      </c>
      <c r="I1707" s="204"/>
      <c r="J1707" s="200"/>
      <c r="K1707" s="200"/>
      <c r="L1707" s="205"/>
      <c r="M1707" s="206"/>
      <c r="N1707" s="207"/>
      <c r="O1707" s="207"/>
      <c r="P1707" s="207"/>
      <c r="Q1707" s="207"/>
      <c r="R1707" s="207"/>
      <c r="S1707" s="207"/>
      <c r="T1707" s="208"/>
      <c r="AT1707" s="209" t="s">
        <v>156</v>
      </c>
      <c r="AU1707" s="209" t="s">
        <v>89</v>
      </c>
      <c r="AV1707" s="13" t="s">
        <v>87</v>
      </c>
      <c r="AW1707" s="13" t="s">
        <v>35</v>
      </c>
      <c r="AX1707" s="13" t="s">
        <v>79</v>
      </c>
      <c r="AY1707" s="209" t="s">
        <v>147</v>
      </c>
    </row>
    <row r="1708" spans="1:65" s="14" customFormat="1">
      <c r="B1708" s="210"/>
      <c r="C1708" s="211"/>
      <c r="D1708" s="201" t="s">
        <v>156</v>
      </c>
      <c r="E1708" s="212" t="s">
        <v>1</v>
      </c>
      <c r="F1708" s="213" t="s">
        <v>1285</v>
      </c>
      <c r="G1708" s="211"/>
      <c r="H1708" s="214">
        <v>3.6</v>
      </c>
      <c r="I1708" s="215"/>
      <c r="J1708" s="211"/>
      <c r="K1708" s="211"/>
      <c r="L1708" s="216"/>
      <c r="M1708" s="217"/>
      <c r="N1708" s="218"/>
      <c r="O1708" s="218"/>
      <c r="P1708" s="218"/>
      <c r="Q1708" s="218"/>
      <c r="R1708" s="218"/>
      <c r="S1708" s="218"/>
      <c r="T1708" s="219"/>
      <c r="AT1708" s="220" t="s">
        <v>156</v>
      </c>
      <c r="AU1708" s="220" t="s">
        <v>89</v>
      </c>
      <c r="AV1708" s="14" t="s">
        <v>89</v>
      </c>
      <c r="AW1708" s="14" t="s">
        <v>35</v>
      </c>
      <c r="AX1708" s="14" t="s">
        <v>79</v>
      </c>
      <c r="AY1708" s="220" t="s">
        <v>147</v>
      </c>
    </row>
    <row r="1709" spans="1:65" s="15" customFormat="1">
      <c r="B1709" s="221"/>
      <c r="C1709" s="222"/>
      <c r="D1709" s="201" t="s">
        <v>156</v>
      </c>
      <c r="E1709" s="223" t="s">
        <v>1</v>
      </c>
      <c r="F1709" s="224" t="s">
        <v>166</v>
      </c>
      <c r="G1709" s="222"/>
      <c r="H1709" s="225">
        <v>5.8610000000000007</v>
      </c>
      <c r="I1709" s="226"/>
      <c r="J1709" s="222"/>
      <c r="K1709" s="222"/>
      <c r="L1709" s="227"/>
      <c r="M1709" s="228"/>
      <c r="N1709" s="229"/>
      <c r="O1709" s="229"/>
      <c r="P1709" s="229"/>
      <c r="Q1709" s="229"/>
      <c r="R1709" s="229"/>
      <c r="S1709" s="229"/>
      <c r="T1709" s="230"/>
      <c r="AT1709" s="231" t="s">
        <v>156</v>
      </c>
      <c r="AU1709" s="231" t="s">
        <v>89</v>
      </c>
      <c r="AV1709" s="15" t="s">
        <v>154</v>
      </c>
      <c r="AW1709" s="15" t="s">
        <v>35</v>
      </c>
      <c r="AX1709" s="15" t="s">
        <v>87</v>
      </c>
      <c r="AY1709" s="231" t="s">
        <v>147</v>
      </c>
    </row>
    <row r="1710" spans="1:65" s="2" customFormat="1" ht="37.9" customHeight="1">
      <c r="A1710" s="34"/>
      <c r="B1710" s="35"/>
      <c r="C1710" s="186" t="s">
        <v>1308</v>
      </c>
      <c r="D1710" s="186" t="s">
        <v>149</v>
      </c>
      <c r="E1710" s="187" t="s">
        <v>1309</v>
      </c>
      <c r="F1710" s="188" t="s">
        <v>1310</v>
      </c>
      <c r="G1710" s="189" t="s">
        <v>152</v>
      </c>
      <c r="H1710" s="190">
        <v>3.7130000000000001</v>
      </c>
      <c r="I1710" s="191"/>
      <c r="J1710" s="192">
        <f>ROUND(I1710*H1710,2)</f>
        <v>0</v>
      </c>
      <c r="K1710" s="188" t="s">
        <v>153</v>
      </c>
      <c r="L1710" s="39"/>
      <c r="M1710" s="193" t="s">
        <v>1</v>
      </c>
      <c r="N1710" s="194" t="s">
        <v>44</v>
      </c>
      <c r="O1710" s="71"/>
      <c r="P1710" s="195">
        <f>O1710*H1710</f>
        <v>0</v>
      </c>
      <c r="Q1710" s="195">
        <v>1.3999999999999999E-4</v>
      </c>
      <c r="R1710" s="195">
        <f>Q1710*H1710</f>
        <v>5.1981999999999994E-4</v>
      </c>
      <c r="S1710" s="195">
        <v>0</v>
      </c>
      <c r="T1710" s="196">
        <f>S1710*H1710</f>
        <v>0</v>
      </c>
      <c r="U1710" s="34"/>
      <c r="V1710" s="34"/>
      <c r="W1710" s="34"/>
      <c r="X1710" s="34"/>
      <c r="Y1710" s="34"/>
      <c r="Z1710" s="34"/>
      <c r="AA1710" s="34"/>
      <c r="AB1710" s="34"/>
      <c r="AC1710" s="34"/>
      <c r="AD1710" s="34"/>
      <c r="AE1710" s="34"/>
      <c r="AR1710" s="197" t="s">
        <v>329</v>
      </c>
      <c r="AT1710" s="197" t="s">
        <v>149</v>
      </c>
      <c r="AU1710" s="197" t="s">
        <v>89</v>
      </c>
      <c r="AY1710" s="18" t="s">
        <v>147</v>
      </c>
      <c r="BE1710" s="198">
        <f>IF(N1710="základní",J1710,0)</f>
        <v>0</v>
      </c>
      <c r="BF1710" s="198">
        <f>IF(N1710="snížená",J1710,0)</f>
        <v>0</v>
      </c>
      <c r="BG1710" s="198">
        <f>IF(N1710="zákl. přenesená",J1710,0)</f>
        <v>0</v>
      </c>
      <c r="BH1710" s="198">
        <f>IF(N1710="sníž. přenesená",J1710,0)</f>
        <v>0</v>
      </c>
      <c r="BI1710" s="198">
        <f>IF(N1710="nulová",J1710,0)</f>
        <v>0</v>
      </c>
      <c r="BJ1710" s="18" t="s">
        <v>87</v>
      </c>
      <c r="BK1710" s="198">
        <f>ROUND(I1710*H1710,2)</f>
        <v>0</v>
      </c>
      <c r="BL1710" s="18" t="s">
        <v>329</v>
      </c>
      <c r="BM1710" s="197" t="s">
        <v>1311</v>
      </c>
    </row>
    <row r="1711" spans="1:65" s="13" customFormat="1">
      <c r="B1711" s="199"/>
      <c r="C1711" s="200"/>
      <c r="D1711" s="201" t="s">
        <v>156</v>
      </c>
      <c r="E1711" s="202" t="s">
        <v>1</v>
      </c>
      <c r="F1711" s="203" t="s">
        <v>533</v>
      </c>
      <c r="G1711" s="200"/>
      <c r="H1711" s="202" t="s">
        <v>1</v>
      </c>
      <c r="I1711" s="204"/>
      <c r="J1711" s="200"/>
      <c r="K1711" s="200"/>
      <c r="L1711" s="205"/>
      <c r="M1711" s="206"/>
      <c r="N1711" s="207"/>
      <c r="O1711" s="207"/>
      <c r="P1711" s="207"/>
      <c r="Q1711" s="207"/>
      <c r="R1711" s="207"/>
      <c r="S1711" s="207"/>
      <c r="T1711" s="208"/>
      <c r="AT1711" s="209" t="s">
        <v>156</v>
      </c>
      <c r="AU1711" s="209" t="s">
        <v>89</v>
      </c>
      <c r="AV1711" s="13" t="s">
        <v>87</v>
      </c>
      <c r="AW1711" s="13" t="s">
        <v>35</v>
      </c>
      <c r="AX1711" s="13" t="s">
        <v>79</v>
      </c>
      <c r="AY1711" s="209" t="s">
        <v>147</v>
      </c>
    </row>
    <row r="1712" spans="1:65" s="14" customFormat="1">
      <c r="B1712" s="210"/>
      <c r="C1712" s="211"/>
      <c r="D1712" s="201" t="s">
        <v>156</v>
      </c>
      <c r="E1712" s="212" t="s">
        <v>1</v>
      </c>
      <c r="F1712" s="213" t="s">
        <v>534</v>
      </c>
      <c r="G1712" s="211"/>
      <c r="H1712" s="214">
        <v>3.7130000000000001</v>
      </c>
      <c r="I1712" s="215"/>
      <c r="J1712" s="211"/>
      <c r="K1712" s="211"/>
      <c r="L1712" s="216"/>
      <c r="M1712" s="217"/>
      <c r="N1712" s="218"/>
      <c r="O1712" s="218"/>
      <c r="P1712" s="218"/>
      <c r="Q1712" s="218"/>
      <c r="R1712" s="218"/>
      <c r="S1712" s="218"/>
      <c r="T1712" s="219"/>
      <c r="AT1712" s="220" t="s">
        <v>156</v>
      </c>
      <c r="AU1712" s="220" t="s">
        <v>89</v>
      </c>
      <c r="AV1712" s="14" t="s">
        <v>89</v>
      </c>
      <c r="AW1712" s="14" t="s">
        <v>35</v>
      </c>
      <c r="AX1712" s="14" t="s">
        <v>79</v>
      </c>
      <c r="AY1712" s="220" t="s">
        <v>147</v>
      </c>
    </row>
    <row r="1713" spans="1:65" s="15" customFormat="1">
      <c r="B1713" s="221"/>
      <c r="C1713" s="222"/>
      <c r="D1713" s="201" t="s">
        <v>156</v>
      </c>
      <c r="E1713" s="223" t="s">
        <v>1</v>
      </c>
      <c r="F1713" s="224" t="s">
        <v>166</v>
      </c>
      <c r="G1713" s="222"/>
      <c r="H1713" s="225">
        <v>3.7130000000000001</v>
      </c>
      <c r="I1713" s="226"/>
      <c r="J1713" s="222"/>
      <c r="K1713" s="222"/>
      <c r="L1713" s="227"/>
      <c r="M1713" s="228"/>
      <c r="N1713" s="229"/>
      <c r="O1713" s="229"/>
      <c r="P1713" s="229"/>
      <c r="Q1713" s="229"/>
      <c r="R1713" s="229"/>
      <c r="S1713" s="229"/>
      <c r="T1713" s="230"/>
      <c r="AT1713" s="231" t="s">
        <v>156</v>
      </c>
      <c r="AU1713" s="231" t="s">
        <v>89</v>
      </c>
      <c r="AV1713" s="15" t="s">
        <v>154</v>
      </c>
      <c r="AW1713" s="15" t="s">
        <v>35</v>
      </c>
      <c r="AX1713" s="15" t="s">
        <v>87</v>
      </c>
      <c r="AY1713" s="231" t="s">
        <v>147</v>
      </c>
    </row>
    <row r="1714" spans="1:65" s="2" customFormat="1" ht="44.25" customHeight="1">
      <c r="A1714" s="34"/>
      <c r="B1714" s="35"/>
      <c r="C1714" s="186" t="s">
        <v>1312</v>
      </c>
      <c r="D1714" s="186" t="s">
        <v>149</v>
      </c>
      <c r="E1714" s="187" t="s">
        <v>1313</v>
      </c>
      <c r="F1714" s="188" t="s">
        <v>1314</v>
      </c>
      <c r="G1714" s="189" t="s">
        <v>152</v>
      </c>
      <c r="H1714" s="190">
        <v>3.7130000000000001</v>
      </c>
      <c r="I1714" s="191"/>
      <c r="J1714" s="192">
        <f>ROUND(I1714*H1714,2)</f>
        <v>0</v>
      </c>
      <c r="K1714" s="188" t="s">
        <v>153</v>
      </c>
      <c r="L1714" s="39"/>
      <c r="M1714" s="193" t="s">
        <v>1</v>
      </c>
      <c r="N1714" s="194" t="s">
        <v>44</v>
      </c>
      <c r="O1714" s="71"/>
      <c r="P1714" s="195">
        <f>O1714*H1714</f>
        <v>0</v>
      </c>
      <c r="Q1714" s="195">
        <v>7.2480000000000005E-4</v>
      </c>
      <c r="R1714" s="195">
        <f>Q1714*H1714</f>
        <v>2.6911824000000004E-3</v>
      </c>
      <c r="S1714" s="195">
        <v>0</v>
      </c>
      <c r="T1714" s="196">
        <f>S1714*H1714</f>
        <v>0</v>
      </c>
      <c r="U1714" s="34"/>
      <c r="V1714" s="34"/>
      <c r="W1714" s="34"/>
      <c r="X1714" s="34"/>
      <c r="Y1714" s="34"/>
      <c r="Z1714" s="34"/>
      <c r="AA1714" s="34"/>
      <c r="AB1714" s="34"/>
      <c r="AC1714" s="34"/>
      <c r="AD1714" s="34"/>
      <c r="AE1714" s="34"/>
      <c r="AR1714" s="197" t="s">
        <v>329</v>
      </c>
      <c r="AT1714" s="197" t="s">
        <v>149</v>
      </c>
      <c r="AU1714" s="197" t="s">
        <v>89</v>
      </c>
      <c r="AY1714" s="18" t="s">
        <v>147</v>
      </c>
      <c r="BE1714" s="198">
        <f>IF(N1714="základní",J1714,0)</f>
        <v>0</v>
      </c>
      <c r="BF1714" s="198">
        <f>IF(N1714="snížená",J1714,0)</f>
        <v>0</v>
      </c>
      <c r="BG1714" s="198">
        <f>IF(N1714="zákl. přenesená",J1714,0)</f>
        <v>0</v>
      </c>
      <c r="BH1714" s="198">
        <f>IF(N1714="sníž. přenesená",J1714,0)</f>
        <v>0</v>
      </c>
      <c r="BI1714" s="198">
        <f>IF(N1714="nulová",J1714,0)</f>
        <v>0</v>
      </c>
      <c r="BJ1714" s="18" t="s">
        <v>87</v>
      </c>
      <c r="BK1714" s="198">
        <f>ROUND(I1714*H1714,2)</f>
        <v>0</v>
      </c>
      <c r="BL1714" s="18" t="s">
        <v>329</v>
      </c>
      <c r="BM1714" s="197" t="s">
        <v>1315</v>
      </c>
    </row>
    <row r="1715" spans="1:65" s="13" customFormat="1">
      <c r="B1715" s="199"/>
      <c r="C1715" s="200"/>
      <c r="D1715" s="201" t="s">
        <v>156</v>
      </c>
      <c r="E1715" s="202" t="s">
        <v>1</v>
      </c>
      <c r="F1715" s="203" t="s">
        <v>533</v>
      </c>
      <c r="G1715" s="200"/>
      <c r="H1715" s="202" t="s">
        <v>1</v>
      </c>
      <c r="I1715" s="204"/>
      <c r="J1715" s="200"/>
      <c r="K1715" s="200"/>
      <c r="L1715" s="205"/>
      <c r="M1715" s="206"/>
      <c r="N1715" s="207"/>
      <c r="O1715" s="207"/>
      <c r="P1715" s="207"/>
      <c r="Q1715" s="207"/>
      <c r="R1715" s="207"/>
      <c r="S1715" s="207"/>
      <c r="T1715" s="208"/>
      <c r="AT1715" s="209" t="s">
        <v>156</v>
      </c>
      <c r="AU1715" s="209" t="s">
        <v>89</v>
      </c>
      <c r="AV1715" s="13" t="s">
        <v>87</v>
      </c>
      <c r="AW1715" s="13" t="s">
        <v>35</v>
      </c>
      <c r="AX1715" s="13" t="s">
        <v>79</v>
      </c>
      <c r="AY1715" s="209" t="s">
        <v>147</v>
      </c>
    </row>
    <row r="1716" spans="1:65" s="14" customFormat="1">
      <c r="B1716" s="210"/>
      <c r="C1716" s="211"/>
      <c r="D1716" s="201" t="s">
        <v>156</v>
      </c>
      <c r="E1716" s="212" t="s">
        <v>1</v>
      </c>
      <c r="F1716" s="213" t="s">
        <v>534</v>
      </c>
      <c r="G1716" s="211"/>
      <c r="H1716" s="214">
        <v>3.7130000000000001</v>
      </c>
      <c r="I1716" s="215"/>
      <c r="J1716" s="211"/>
      <c r="K1716" s="211"/>
      <c r="L1716" s="216"/>
      <c r="M1716" s="217"/>
      <c r="N1716" s="218"/>
      <c r="O1716" s="218"/>
      <c r="P1716" s="218"/>
      <c r="Q1716" s="218"/>
      <c r="R1716" s="218"/>
      <c r="S1716" s="218"/>
      <c r="T1716" s="219"/>
      <c r="AT1716" s="220" t="s">
        <v>156</v>
      </c>
      <c r="AU1716" s="220" t="s">
        <v>89</v>
      </c>
      <c r="AV1716" s="14" t="s">
        <v>89</v>
      </c>
      <c r="AW1716" s="14" t="s">
        <v>35</v>
      </c>
      <c r="AX1716" s="14" t="s">
        <v>79</v>
      </c>
      <c r="AY1716" s="220" t="s">
        <v>147</v>
      </c>
    </row>
    <row r="1717" spans="1:65" s="15" customFormat="1">
      <c r="B1717" s="221"/>
      <c r="C1717" s="222"/>
      <c r="D1717" s="201" t="s">
        <v>156</v>
      </c>
      <c r="E1717" s="223" t="s">
        <v>1</v>
      </c>
      <c r="F1717" s="224" t="s">
        <v>166</v>
      </c>
      <c r="G1717" s="222"/>
      <c r="H1717" s="225">
        <v>3.7130000000000001</v>
      </c>
      <c r="I1717" s="226"/>
      <c r="J1717" s="222"/>
      <c r="K1717" s="222"/>
      <c r="L1717" s="227"/>
      <c r="M1717" s="228"/>
      <c r="N1717" s="229"/>
      <c r="O1717" s="229"/>
      <c r="P1717" s="229"/>
      <c r="Q1717" s="229"/>
      <c r="R1717" s="229"/>
      <c r="S1717" s="229"/>
      <c r="T1717" s="230"/>
      <c r="AT1717" s="231" t="s">
        <v>156</v>
      </c>
      <c r="AU1717" s="231" t="s">
        <v>89</v>
      </c>
      <c r="AV1717" s="15" t="s">
        <v>154</v>
      </c>
      <c r="AW1717" s="15" t="s">
        <v>35</v>
      </c>
      <c r="AX1717" s="15" t="s">
        <v>87</v>
      </c>
      <c r="AY1717" s="231" t="s">
        <v>147</v>
      </c>
    </row>
    <row r="1718" spans="1:65" s="12" customFormat="1" ht="22.9" customHeight="1">
      <c r="B1718" s="170"/>
      <c r="C1718" s="171"/>
      <c r="D1718" s="172" t="s">
        <v>78</v>
      </c>
      <c r="E1718" s="184" t="s">
        <v>1316</v>
      </c>
      <c r="F1718" s="184" t="s">
        <v>1317</v>
      </c>
      <c r="G1718" s="171"/>
      <c r="H1718" s="171"/>
      <c r="I1718" s="174"/>
      <c r="J1718" s="185">
        <f>BK1718</f>
        <v>0</v>
      </c>
      <c r="K1718" s="171"/>
      <c r="L1718" s="176"/>
      <c r="M1718" s="177"/>
      <c r="N1718" s="178"/>
      <c r="O1718" s="178"/>
      <c r="P1718" s="179">
        <f>SUM(P1719:P1766)</f>
        <v>0</v>
      </c>
      <c r="Q1718" s="178"/>
      <c r="R1718" s="179">
        <f>SUM(R1719:R1766)</f>
        <v>3.5091289999999997E-2</v>
      </c>
      <c r="S1718" s="178"/>
      <c r="T1718" s="180">
        <f>SUM(T1719:T1766)</f>
        <v>0</v>
      </c>
      <c r="AR1718" s="181" t="s">
        <v>89</v>
      </c>
      <c r="AT1718" s="182" t="s">
        <v>78</v>
      </c>
      <c r="AU1718" s="182" t="s">
        <v>87</v>
      </c>
      <c r="AY1718" s="181" t="s">
        <v>147</v>
      </c>
      <c r="BK1718" s="183">
        <f>SUM(BK1719:BK1766)</f>
        <v>0</v>
      </c>
    </row>
    <row r="1719" spans="1:65" s="2" customFormat="1" ht="33" customHeight="1">
      <c r="A1719" s="34"/>
      <c r="B1719" s="35"/>
      <c r="C1719" s="186" t="s">
        <v>1318</v>
      </c>
      <c r="D1719" s="186" t="s">
        <v>149</v>
      </c>
      <c r="E1719" s="187" t="s">
        <v>1319</v>
      </c>
      <c r="F1719" s="188" t="s">
        <v>1320</v>
      </c>
      <c r="G1719" s="189" t="s">
        <v>152</v>
      </c>
      <c r="H1719" s="190">
        <v>71.034999999999997</v>
      </c>
      <c r="I1719" s="191"/>
      <c r="J1719" s="192">
        <f>ROUND(I1719*H1719,2)</f>
        <v>0</v>
      </c>
      <c r="K1719" s="188" t="s">
        <v>153</v>
      </c>
      <c r="L1719" s="39"/>
      <c r="M1719" s="193" t="s">
        <v>1</v>
      </c>
      <c r="N1719" s="194" t="s">
        <v>44</v>
      </c>
      <c r="O1719" s="71"/>
      <c r="P1719" s="195">
        <f>O1719*H1719</f>
        <v>0</v>
      </c>
      <c r="Q1719" s="195">
        <v>2.0799999999999999E-4</v>
      </c>
      <c r="R1719" s="195">
        <f>Q1719*H1719</f>
        <v>1.4775279999999998E-2</v>
      </c>
      <c r="S1719" s="195">
        <v>0</v>
      </c>
      <c r="T1719" s="196">
        <f>S1719*H1719</f>
        <v>0</v>
      </c>
      <c r="U1719" s="34"/>
      <c r="V1719" s="34"/>
      <c r="W1719" s="34"/>
      <c r="X1719" s="34"/>
      <c r="Y1719" s="34"/>
      <c r="Z1719" s="34"/>
      <c r="AA1719" s="34"/>
      <c r="AB1719" s="34"/>
      <c r="AC1719" s="34"/>
      <c r="AD1719" s="34"/>
      <c r="AE1719" s="34"/>
      <c r="AR1719" s="197" t="s">
        <v>329</v>
      </c>
      <c r="AT1719" s="197" t="s">
        <v>149</v>
      </c>
      <c r="AU1719" s="197" t="s">
        <v>89</v>
      </c>
      <c r="AY1719" s="18" t="s">
        <v>147</v>
      </c>
      <c r="BE1719" s="198">
        <f>IF(N1719="základní",J1719,0)</f>
        <v>0</v>
      </c>
      <c r="BF1719" s="198">
        <f>IF(N1719="snížená",J1719,0)</f>
        <v>0</v>
      </c>
      <c r="BG1719" s="198">
        <f>IF(N1719="zákl. přenesená",J1719,0)</f>
        <v>0</v>
      </c>
      <c r="BH1719" s="198">
        <f>IF(N1719="sníž. přenesená",J1719,0)</f>
        <v>0</v>
      </c>
      <c r="BI1719" s="198">
        <f>IF(N1719="nulová",J1719,0)</f>
        <v>0</v>
      </c>
      <c r="BJ1719" s="18" t="s">
        <v>87</v>
      </c>
      <c r="BK1719" s="198">
        <f>ROUND(I1719*H1719,2)</f>
        <v>0</v>
      </c>
      <c r="BL1719" s="18" t="s">
        <v>329</v>
      </c>
      <c r="BM1719" s="197" t="s">
        <v>1321</v>
      </c>
    </row>
    <row r="1720" spans="1:65" s="13" customFormat="1">
      <c r="B1720" s="199"/>
      <c r="C1720" s="200"/>
      <c r="D1720" s="201" t="s">
        <v>156</v>
      </c>
      <c r="E1720" s="202" t="s">
        <v>1</v>
      </c>
      <c r="F1720" s="203" t="s">
        <v>1322</v>
      </c>
      <c r="G1720" s="200"/>
      <c r="H1720" s="202" t="s">
        <v>1</v>
      </c>
      <c r="I1720" s="204"/>
      <c r="J1720" s="200"/>
      <c r="K1720" s="200"/>
      <c r="L1720" s="205"/>
      <c r="M1720" s="206"/>
      <c r="N1720" s="207"/>
      <c r="O1720" s="207"/>
      <c r="P1720" s="207"/>
      <c r="Q1720" s="207"/>
      <c r="R1720" s="207"/>
      <c r="S1720" s="207"/>
      <c r="T1720" s="208"/>
      <c r="AT1720" s="209" t="s">
        <v>156</v>
      </c>
      <c r="AU1720" s="209" t="s">
        <v>89</v>
      </c>
      <c r="AV1720" s="13" t="s">
        <v>87</v>
      </c>
      <c r="AW1720" s="13" t="s">
        <v>35</v>
      </c>
      <c r="AX1720" s="13" t="s">
        <v>79</v>
      </c>
      <c r="AY1720" s="209" t="s">
        <v>147</v>
      </c>
    </row>
    <row r="1721" spans="1:65" s="14" customFormat="1">
      <c r="B1721" s="210"/>
      <c r="C1721" s="211"/>
      <c r="D1721" s="201" t="s">
        <v>156</v>
      </c>
      <c r="E1721" s="212" t="s">
        <v>1</v>
      </c>
      <c r="F1721" s="213" t="s">
        <v>1323</v>
      </c>
      <c r="G1721" s="211"/>
      <c r="H1721" s="214">
        <v>7.2519999999999998</v>
      </c>
      <c r="I1721" s="215"/>
      <c r="J1721" s="211"/>
      <c r="K1721" s="211"/>
      <c r="L1721" s="216"/>
      <c r="M1721" s="217"/>
      <c r="N1721" s="218"/>
      <c r="O1721" s="218"/>
      <c r="P1721" s="218"/>
      <c r="Q1721" s="218"/>
      <c r="R1721" s="218"/>
      <c r="S1721" s="218"/>
      <c r="T1721" s="219"/>
      <c r="AT1721" s="220" t="s">
        <v>156</v>
      </c>
      <c r="AU1721" s="220" t="s">
        <v>89</v>
      </c>
      <c r="AV1721" s="14" t="s">
        <v>89</v>
      </c>
      <c r="AW1721" s="14" t="s">
        <v>35</v>
      </c>
      <c r="AX1721" s="14" t="s">
        <v>79</v>
      </c>
      <c r="AY1721" s="220" t="s">
        <v>147</v>
      </c>
    </row>
    <row r="1722" spans="1:65" s="14" customFormat="1">
      <c r="B1722" s="210"/>
      <c r="C1722" s="211"/>
      <c r="D1722" s="201" t="s">
        <v>156</v>
      </c>
      <c r="E1722" s="212" t="s">
        <v>1</v>
      </c>
      <c r="F1722" s="213" t="s">
        <v>1324</v>
      </c>
      <c r="G1722" s="211"/>
      <c r="H1722" s="214">
        <v>-1.47</v>
      </c>
      <c r="I1722" s="215"/>
      <c r="J1722" s="211"/>
      <c r="K1722" s="211"/>
      <c r="L1722" s="216"/>
      <c r="M1722" s="217"/>
      <c r="N1722" s="218"/>
      <c r="O1722" s="218"/>
      <c r="P1722" s="218"/>
      <c r="Q1722" s="218"/>
      <c r="R1722" s="218"/>
      <c r="S1722" s="218"/>
      <c r="T1722" s="219"/>
      <c r="AT1722" s="220" t="s">
        <v>156</v>
      </c>
      <c r="AU1722" s="220" t="s">
        <v>89</v>
      </c>
      <c r="AV1722" s="14" t="s">
        <v>89</v>
      </c>
      <c r="AW1722" s="14" t="s">
        <v>35</v>
      </c>
      <c r="AX1722" s="14" t="s">
        <v>79</v>
      </c>
      <c r="AY1722" s="220" t="s">
        <v>147</v>
      </c>
    </row>
    <row r="1723" spans="1:65" s="14" customFormat="1">
      <c r="B1723" s="210"/>
      <c r="C1723" s="211"/>
      <c r="D1723" s="201" t="s">
        <v>156</v>
      </c>
      <c r="E1723" s="212" t="s">
        <v>1</v>
      </c>
      <c r="F1723" s="213" t="s">
        <v>1325</v>
      </c>
      <c r="G1723" s="211"/>
      <c r="H1723" s="214">
        <v>5.625</v>
      </c>
      <c r="I1723" s="215"/>
      <c r="J1723" s="211"/>
      <c r="K1723" s="211"/>
      <c r="L1723" s="216"/>
      <c r="M1723" s="217"/>
      <c r="N1723" s="218"/>
      <c r="O1723" s="218"/>
      <c r="P1723" s="218"/>
      <c r="Q1723" s="218"/>
      <c r="R1723" s="218"/>
      <c r="S1723" s="218"/>
      <c r="T1723" s="219"/>
      <c r="AT1723" s="220" t="s">
        <v>156</v>
      </c>
      <c r="AU1723" s="220" t="s">
        <v>89</v>
      </c>
      <c r="AV1723" s="14" t="s">
        <v>89</v>
      </c>
      <c r="AW1723" s="14" t="s">
        <v>35</v>
      </c>
      <c r="AX1723" s="14" t="s">
        <v>79</v>
      </c>
      <c r="AY1723" s="220" t="s">
        <v>147</v>
      </c>
    </row>
    <row r="1724" spans="1:65" s="14" customFormat="1">
      <c r="B1724" s="210"/>
      <c r="C1724" s="211"/>
      <c r="D1724" s="201" t="s">
        <v>156</v>
      </c>
      <c r="E1724" s="212" t="s">
        <v>1</v>
      </c>
      <c r="F1724" s="213" t="s">
        <v>1324</v>
      </c>
      <c r="G1724" s="211"/>
      <c r="H1724" s="214">
        <v>-1.47</v>
      </c>
      <c r="I1724" s="215"/>
      <c r="J1724" s="211"/>
      <c r="K1724" s="211"/>
      <c r="L1724" s="216"/>
      <c r="M1724" s="217"/>
      <c r="N1724" s="218"/>
      <c r="O1724" s="218"/>
      <c r="P1724" s="218"/>
      <c r="Q1724" s="218"/>
      <c r="R1724" s="218"/>
      <c r="S1724" s="218"/>
      <c r="T1724" s="219"/>
      <c r="AT1724" s="220" t="s">
        <v>156</v>
      </c>
      <c r="AU1724" s="220" t="s">
        <v>89</v>
      </c>
      <c r="AV1724" s="14" t="s">
        <v>89</v>
      </c>
      <c r="AW1724" s="14" t="s">
        <v>35</v>
      </c>
      <c r="AX1724" s="14" t="s">
        <v>79</v>
      </c>
      <c r="AY1724" s="220" t="s">
        <v>147</v>
      </c>
    </row>
    <row r="1725" spans="1:65" s="13" customFormat="1">
      <c r="B1725" s="199"/>
      <c r="C1725" s="200"/>
      <c r="D1725" s="201" t="s">
        <v>156</v>
      </c>
      <c r="E1725" s="202" t="s">
        <v>1</v>
      </c>
      <c r="F1725" s="203" t="s">
        <v>205</v>
      </c>
      <c r="G1725" s="200"/>
      <c r="H1725" s="202" t="s">
        <v>1</v>
      </c>
      <c r="I1725" s="204"/>
      <c r="J1725" s="200"/>
      <c r="K1725" s="200"/>
      <c r="L1725" s="205"/>
      <c r="M1725" s="206"/>
      <c r="N1725" s="207"/>
      <c r="O1725" s="207"/>
      <c r="P1725" s="207"/>
      <c r="Q1725" s="207"/>
      <c r="R1725" s="207"/>
      <c r="S1725" s="207"/>
      <c r="T1725" s="208"/>
      <c r="AT1725" s="209" t="s">
        <v>156</v>
      </c>
      <c r="AU1725" s="209" t="s">
        <v>89</v>
      </c>
      <c r="AV1725" s="13" t="s">
        <v>87</v>
      </c>
      <c r="AW1725" s="13" t="s">
        <v>35</v>
      </c>
      <c r="AX1725" s="13" t="s">
        <v>79</v>
      </c>
      <c r="AY1725" s="209" t="s">
        <v>147</v>
      </c>
    </row>
    <row r="1726" spans="1:65" s="14" customFormat="1">
      <c r="B1726" s="210"/>
      <c r="C1726" s="211"/>
      <c r="D1726" s="201" t="s">
        <v>156</v>
      </c>
      <c r="E1726" s="212" t="s">
        <v>1</v>
      </c>
      <c r="F1726" s="213" t="s">
        <v>206</v>
      </c>
      <c r="G1726" s="211"/>
      <c r="H1726" s="214">
        <v>8.6940000000000008</v>
      </c>
      <c r="I1726" s="215"/>
      <c r="J1726" s="211"/>
      <c r="K1726" s="211"/>
      <c r="L1726" s="216"/>
      <c r="M1726" s="217"/>
      <c r="N1726" s="218"/>
      <c r="O1726" s="218"/>
      <c r="P1726" s="218"/>
      <c r="Q1726" s="218"/>
      <c r="R1726" s="218"/>
      <c r="S1726" s="218"/>
      <c r="T1726" s="219"/>
      <c r="AT1726" s="220" t="s">
        <v>156</v>
      </c>
      <c r="AU1726" s="220" t="s">
        <v>89</v>
      </c>
      <c r="AV1726" s="14" t="s">
        <v>89</v>
      </c>
      <c r="AW1726" s="14" t="s">
        <v>35</v>
      </c>
      <c r="AX1726" s="14" t="s">
        <v>79</v>
      </c>
      <c r="AY1726" s="220" t="s">
        <v>147</v>
      </c>
    </row>
    <row r="1727" spans="1:65" s="14" customFormat="1">
      <c r="B1727" s="210"/>
      <c r="C1727" s="211"/>
      <c r="D1727" s="201" t="s">
        <v>156</v>
      </c>
      <c r="E1727" s="212" t="s">
        <v>1</v>
      </c>
      <c r="F1727" s="213" t="s">
        <v>207</v>
      </c>
      <c r="G1727" s="211"/>
      <c r="H1727" s="214">
        <v>9.1319999999999997</v>
      </c>
      <c r="I1727" s="215"/>
      <c r="J1727" s="211"/>
      <c r="K1727" s="211"/>
      <c r="L1727" s="216"/>
      <c r="M1727" s="217"/>
      <c r="N1727" s="218"/>
      <c r="O1727" s="218"/>
      <c r="P1727" s="218"/>
      <c r="Q1727" s="218"/>
      <c r="R1727" s="218"/>
      <c r="S1727" s="218"/>
      <c r="T1727" s="219"/>
      <c r="AT1727" s="220" t="s">
        <v>156</v>
      </c>
      <c r="AU1727" s="220" t="s">
        <v>89</v>
      </c>
      <c r="AV1727" s="14" t="s">
        <v>89</v>
      </c>
      <c r="AW1727" s="14" t="s">
        <v>35</v>
      </c>
      <c r="AX1727" s="14" t="s">
        <v>79</v>
      </c>
      <c r="AY1727" s="220" t="s">
        <v>147</v>
      </c>
    </row>
    <row r="1728" spans="1:65" s="13" customFormat="1">
      <c r="B1728" s="199"/>
      <c r="C1728" s="200"/>
      <c r="D1728" s="201" t="s">
        <v>156</v>
      </c>
      <c r="E1728" s="202" t="s">
        <v>1</v>
      </c>
      <c r="F1728" s="203" t="s">
        <v>212</v>
      </c>
      <c r="G1728" s="200"/>
      <c r="H1728" s="202" t="s">
        <v>1</v>
      </c>
      <c r="I1728" s="204"/>
      <c r="J1728" s="200"/>
      <c r="K1728" s="200"/>
      <c r="L1728" s="205"/>
      <c r="M1728" s="206"/>
      <c r="N1728" s="207"/>
      <c r="O1728" s="207"/>
      <c r="P1728" s="207"/>
      <c r="Q1728" s="207"/>
      <c r="R1728" s="207"/>
      <c r="S1728" s="207"/>
      <c r="T1728" s="208"/>
      <c r="AT1728" s="209" t="s">
        <v>156</v>
      </c>
      <c r="AU1728" s="209" t="s">
        <v>89</v>
      </c>
      <c r="AV1728" s="13" t="s">
        <v>87</v>
      </c>
      <c r="AW1728" s="13" t="s">
        <v>35</v>
      </c>
      <c r="AX1728" s="13" t="s">
        <v>79</v>
      </c>
      <c r="AY1728" s="209" t="s">
        <v>147</v>
      </c>
    </row>
    <row r="1729" spans="1:65" s="14" customFormat="1">
      <c r="B1729" s="210"/>
      <c r="C1729" s="211"/>
      <c r="D1729" s="201" t="s">
        <v>156</v>
      </c>
      <c r="E1729" s="212" t="s">
        <v>1</v>
      </c>
      <c r="F1729" s="213" t="s">
        <v>213</v>
      </c>
      <c r="G1729" s="211"/>
      <c r="H1729" s="214">
        <v>1.29</v>
      </c>
      <c r="I1729" s="215"/>
      <c r="J1729" s="211"/>
      <c r="K1729" s="211"/>
      <c r="L1729" s="216"/>
      <c r="M1729" s="217"/>
      <c r="N1729" s="218"/>
      <c r="O1729" s="218"/>
      <c r="P1729" s="218"/>
      <c r="Q1729" s="218"/>
      <c r="R1729" s="218"/>
      <c r="S1729" s="218"/>
      <c r="T1729" s="219"/>
      <c r="AT1729" s="220" t="s">
        <v>156</v>
      </c>
      <c r="AU1729" s="220" t="s">
        <v>89</v>
      </c>
      <c r="AV1729" s="14" t="s">
        <v>89</v>
      </c>
      <c r="AW1729" s="14" t="s">
        <v>35</v>
      </c>
      <c r="AX1729" s="14" t="s">
        <v>79</v>
      </c>
      <c r="AY1729" s="220" t="s">
        <v>147</v>
      </c>
    </row>
    <row r="1730" spans="1:65" s="14" customFormat="1">
      <c r="B1730" s="210"/>
      <c r="C1730" s="211"/>
      <c r="D1730" s="201" t="s">
        <v>156</v>
      </c>
      <c r="E1730" s="212" t="s">
        <v>1</v>
      </c>
      <c r="F1730" s="213" t="s">
        <v>214</v>
      </c>
      <c r="G1730" s="211"/>
      <c r="H1730" s="214">
        <v>1.37</v>
      </c>
      <c r="I1730" s="215"/>
      <c r="J1730" s="211"/>
      <c r="K1730" s="211"/>
      <c r="L1730" s="216"/>
      <c r="M1730" s="217"/>
      <c r="N1730" s="218"/>
      <c r="O1730" s="218"/>
      <c r="P1730" s="218"/>
      <c r="Q1730" s="218"/>
      <c r="R1730" s="218"/>
      <c r="S1730" s="218"/>
      <c r="T1730" s="219"/>
      <c r="AT1730" s="220" t="s">
        <v>156</v>
      </c>
      <c r="AU1730" s="220" t="s">
        <v>89</v>
      </c>
      <c r="AV1730" s="14" t="s">
        <v>89</v>
      </c>
      <c r="AW1730" s="14" t="s">
        <v>35</v>
      </c>
      <c r="AX1730" s="14" t="s">
        <v>79</v>
      </c>
      <c r="AY1730" s="220" t="s">
        <v>147</v>
      </c>
    </row>
    <row r="1731" spans="1:65" s="14" customFormat="1">
      <c r="B1731" s="210"/>
      <c r="C1731" s="211"/>
      <c r="D1731" s="201" t="s">
        <v>156</v>
      </c>
      <c r="E1731" s="212" t="s">
        <v>1</v>
      </c>
      <c r="F1731" s="213" t="s">
        <v>215</v>
      </c>
      <c r="G1731" s="211"/>
      <c r="H1731" s="214">
        <v>0.95</v>
      </c>
      <c r="I1731" s="215"/>
      <c r="J1731" s="211"/>
      <c r="K1731" s="211"/>
      <c r="L1731" s="216"/>
      <c r="M1731" s="217"/>
      <c r="N1731" s="218"/>
      <c r="O1731" s="218"/>
      <c r="P1731" s="218"/>
      <c r="Q1731" s="218"/>
      <c r="R1731" s="218"/>
      <c r="S1731" s="218"/>
      <c r="T1731" s="219"/>
      <c r="AT1731" s="220" t="s">
        <v>156</v>
      </c>
      <c r="AU1731" s="220" t="s">
        <v>89</v>
      </c>
      <c r="AV1731" s="14" t="s">
        <v>89</v>
      </c>
      <c r="AW1731" s="14" t="s">
        <v>35</v>
      </c>
      <c r="AX1731" s="14" t="s">
        <v>79</v>
      </c>
      <c r="AY1731" s="220" t="s">
        <v>147</v>
      </c>
    </row>
    <row r="1732" spans="1:65" s="14" customFormat="1">
      <c r="B1732" s="210"/>
      <c r="C1732" s="211"/>
      <c r="D1732" s="201" t="s">
        <v>156</v>
      </c>
      <c r="E1732" s="212" t="s">
        <v>1</v>
      </c>
      <c r="F1732" s="213" t="s">
        <v>216</v>
      </c>
      <c r="G1732" s="211"/>
      <c r="H1732" s="214">
        <v>0.98</v>
      </c>
      <c r="I1732" s="215"/>
      <c r="J1732" s="211"/>
      <c r="K1732" s="211"/>
      <c r="L1732" s="216"/>
      <c r="M1732" s="217"/>
      <c r="N1732" s="218"/>
      <c r="O1732" s="218"/>
      <c r="P1732" s="218"/>
      <c r="Q1732" s="218"/>
      <c r="R1732" s="218"/>
      <c r="S1732" s="218"/>
      <c r="T1732" s="219"/>
      <c r="AT1732" s="220" t="s">
        <v>156</v>
      </c>
      <c r="AU1732" s="220" t="s">
        <v>89</v>
      </c>
      <c r="AV1732" s="14" t="s">
        <v>89</v>
      </c>
      <c r="AW1732" s="14" t="s">
        <v>35</v>
      </c>
      <c r="AX1732" s="14" t="s">
        <v>79</v>
      </c>
      <c r="AY1732" s="220" t="s">
        <v>147</v>
      </c>
    </row>
    <row r="1733" spans="1:65" s="14" customFormat="1">
      <c r="B1733" s="210"/>
      <c r="C1733" s="211"/>
      <c r="D1733" s="201" t="s">
        <v>156</v>
      </c>
      <c r="E1733" s="212" t="s">
        <v>1</v>
      </c>
      <c r="F1733" s="213" t="s">
        <v>217</v>
      </c>
      <c r="G1733" s="211"/>
      <c r="H1733" s="214">
        <v>3.12</v>
      </c>
      <c r="I1733" s="215"/>
      <c r="J1733" s="211"/>
      <c r="K1733" s="211"/>
      <c r="L1733" s="216"/>
      <c r="M1733" s="217"/>
      <c r="N1733" s="218"/>
      <c r="O1733" s="218"/>
      <c r="P1733" s="218"/>
      <c r="Q1733" s="218"/>
      <c r="R1733" s="218"/>
      <c r="S1733" s="218"/>
      <c r="T1733" s="219"/>
      <c r="AT1733" s="220" t="s">
        <v>156</v>
      </c>
      <c r="AU1733" s="220" t="s">
        <v>89</v>
      </c>
      <c r="AV1733" s="14" t="s">
        <v>89</v>
      </c>
      <c r="AW1733" s="14" t="s">
        <v>35</v>
      </c>
      <c r="AX1733" s="14" t="s">
        <v>79</v>
      </c>
      <c r="AY1733" s="220" t="s">
        <v>147</v>
      </c>
    </row>
    <row r="1734" spans="1:65" s="14" customFormat="1">
      <c r="B1734" s="210"/>
      <c r="C1734" s="211"/>
      <c r="D1734" s="201" t="s">
        <v>156</v>
      </c>
      <c r="E1734" s="212" t="s">
        <v>1</v>
      </c>
      <c r="F1734" s="213" t="s">
        <v>218</v>
      </c>
      <c r="G1734" s="211"/>
      <c r="H1734" s="214">
        <v>0.93</v>
      </c>
      <c r="I1734" s="215"/>
      <c r="J1734" s="211"/>
      <c r="K1734" s="211"/>
      <c r="L1734" s="216"/>
      <c r="M1734" s="217"/>
      <c r="N1734" s="218"/>
      <c r="O1734" s="218"/>
      <c r="P1734" s="218"/>
      <c r="Q1734" s="218"/>
      <c r="R1734" s="218"/>
      <c r="S1734" s="218"/>
      <c r="T1734" s="219"/>
      <c r="AT1734" s="220" t="s">
        <v>156</v>
      </c>
      <c r="AU1734" s="220" t="s">
        <v>89</v>
      </c>
      <c r="AV1734" s="14" t="s">
        <v>89</v>
      </c>
      <c r="AW1734" s="14" t="s">
        <v>35</v>
      </c>
      <c r="AX1734" s="14" t="s">
        <v>79</v>
      </c>
      <c r="AY1734" s="220" t="s">
        <v>147</v>
      </c>
    </row>
    <row r="1735" spans="1:65" s="14" customFormat="1">
      <c r="B1735" s="210"/>
      <c r="C1735" s="211"/>
      <c r="D1735" s="201" t="s">
        <v>156</v>
      </c>
      <c r="E1735" s="212" t="s">
        <v>1</v>
      </c>
      <c r="F1735" s="213" t="s">
        <v>219</v>
      </c>
      <c r="G1735" s="211"/>
      <c r="H1735" s="214">
        <v>0.8</v>
      </c>
      <c r="I1735" s="215"/>
      <c r="J1735" s="211"/>
      <c r="K1735" s="211"/>
      <c r="L1735" s="216"/>
      <c r="M1735" s="217"/>
      <c r="N1735" s="218"/>
      <c r="O1735" s="218"/>
      <c r="P1735" s="218"/>
      <c r="Q1735" s="218"/>
      <c r="R1735" s="218"/>
      <c r="S1735" s="218"/>
      <c r="T1735" s="219"/>
      <c r="AT1735" s="220" t="s">
        <v>156</v>
      </c>
      <c r="AU1735" s="220" t="s">
        <v>89</v>
      </c>
      <c r="AV1735" s="14" t="s">
        <v>89</v>
      </c>
      <c r="AW1735" s="14" t="s">
        <v>35</v>
      </c>
      <c r="AX1735" s="14" t="s">
        <v>79</v>
      </c>
      <c r="AY1735" s="220" t="s">
        <v>147</v>
      </c>
    </row>
    <row r="1736" spans="1:65" s="14" customFormat="1">
      <c r="B1736" s="210"/>
      <c r="C1736" s="211"/>
      <c r="D1736" s="201" t="s">
        <v>156</v>
      </c>
      <c r="E1736" s="212" t="s">
        <v>1</v>
      </c>
      <c r="F1736" s="213" t="s">
        <v>220</v>
      </c>
      <c r="G1736" s="211"/>
      <c r="H1736" s="214">
        <v>0.48</v>
      </c>
      <c r="I1736" s="215"/>
      <c r="J1736" s="211"/>
      <c r="K1736" s="211"/>
      <c r="L1736" s="216"/>
      <c r="M1736" s="217"/>
      <c r="N1736" s="218"/>
      <c r="O1736" s="218"/>
      <c r="P1736" s="218"/>
      <c r="Q1736" s="218"/>
      <c r="R1736" s="218"/>
      <c r="S1736" s="218"/>
      <c r="T1736" s="219"/>
      <c r="AT1736" s="220" t="s">
        <v>156</v>
      </c>
      <c r="AU1736" s="220" t="s">
        <v>89</v>
      </c>
      <c r="AV1736" s="14" t="s">
        <v>89</v>
      </c>
      <c r="AW1736" s="14" t="s">
        <v>35</v>
      </c>
      <c r="AX1736" s="14" t="s">
        <v>79</v>
      </c>
      <c r="AY1736" s="220" t="s">
        <v>147</v>
      </c>
    </row>
    <row r="1737" spans="1:65" s="13" customFormat="1">
      <c r="B1737" s="199"/>
      <c r="C1737" s="200"/>
      <c r="D1737" s="201" t="s">
        <v>156</v>
      </c>
      <c r="E1737" s="202" t="s">
        <v>1</v>
      </c>
      <c r="F1737" s="203" t="s">
        <v>1326</v>
      </c>
      <c r="G1737" s="200"/>
      <c r="H1737" s="202" t="s">
        <v>1</v>
      </c>
      <c r="I1737" s="204"/>
      <c r="J1737" s="200"/>
      <c r="K1737" s="200"/>
      <c r="L1737" s="205"/>
      <c r="M1737" s="206"/>
      <c r="N1737" s="207"/>
      <c r="O1737" s="207"/>
      <c r="P1737" s="207"/>
      <c r="Q1737" s="207"/>
      <c r="R1737" s="207"/>
      <c r="S1737" s="207"/>
      <c r="T1737" s="208"/>
      <c r="AT1737" s="209" t="s">
        <v>156</v>
      </c>
      <c r="AU1737" s="209" t="s">
        <v>89</v>
      </c>
      <c r="AV1737" s="13" t="s">
        <v>87</v>
      </c>
      <c r="AW1737" s="13" t="s">
        <v>35</v>
      </c>
      <c r="AX1737" s="13" t="s">
        <v>79</v>
      </c>
      <c r="AY1737" s="209" t="s">
        <v>147</v>
      </c>
    </row>
    <row r="1738" spans="1:65" s="14" customFormat="1">
      <c r="B1738" s="210"/>
      <c r="C1738" s="211"/>
      <c r="D1738" s="201" t="s">
        <v>156</v>
      </c>
      <c r="E1738" s="212" t="s">
        <v>1</v>
      </c>
      <c r="F1738" s="213" t="s">
        <v>1327</v>
      </c>
      <c r="G1738" s="211"/>
      <c r="H1738" s="214">
        <v>38.753</v>
      </c>
      <c r="I1738" s="215"/>
      <c r="J1738" s="211"/>
      <c r="K1738" s="211"/>
      <c r="L1738" s="216"/>
      <c r="M1738" s="217"/>
      <c r="N1738" s="218"/>
      <c r="O1738" s="218"/>
      <c r="P1738" s="218"/>
      <c r="Q1738" s="218"/>
      <c r="R1738" s="218"/>
      <c r="S1738" s="218"/>
      <c r="T1738" s="219"/>
      <c r="AT1738" s="220" t="s">
        <v>156</v>
      </c>
      <c r="AU1738" s="220" t="s">
        <v>89</v>
      </c>
      <c r="AV1738" s="14" t="s">
        <v>89</v>
      </c>
      <c r="AW1738" s="14" t="s">
        <v>35</v>
      </c>
      <c r="AX1738" s="14" t="s">
        <v>79</v>
      </c>
      <c r="AY1738" s="220" t="s">
        <v>147</v>
      </c>
    </row>
    <row r="1739" spans="1:65" s="14" customFormat="1">
      <c r="B1739" s="210"/>
      <c r="C1739" s="211"/>
      <c r="D1739" s="201" t="s">
        <v>156</v>
      </c>
      <c r="E1739" s="212" t="s">
        <v>1</v>
      </c>
      <c r="F1739" s="213" t="s">
        <v>1328</v>
      </c>
      <c r="G1739" s="211"/>
      <c r="H1739" s="214">
        <v>-1.6879999999999999</v>
      </c>
      <c r="I1739" s="215"/>
      <c r="J1739" s="211"/>
      <c r="K1739" s="211"/>
      <c r="L1739" s="216"/>
      <c r="M1739" s="217"/>
      <c r="N1739" s="218"/>
      <c r="O1739" s="218"/>
      <c r="P1739" s="218"/>
      <c r="Q1739" s="218"/>
      <c r="R1739" s="218"/>
      <c r="S1739" s="218"/>
      <c r="T1739" s="219"/>
      <c r="AT1739" s="220" t="s">
        <v>156</v>
      </c>
      <c r="AU1739" s="220" t="s">
        <v>89</v>
      </c>
      <c r="AV1739" s="14" t="s">
        <v>89</v>
      </c>
      <c r="AW1739" s="14" t="s">
        <v>35</v>
      </c>
      <c r="AX1739" s="14" t="s">
        <v>79</v>
      </c>
      <c r="AY1739" s="220" t="s">
        <v>147</v>
      </c>
    </row>
    <row r="1740" spans="1:65" s="14" customFormat="1">
      <c r="B1740" s="210"/>
      <c r="C1740" s="211"/>
      <c r="D1740" s="201" t="s">
        <v>156</v>
      </c>
      <c r="E1740" s="212" t="s">
        <v>1</v>
      </c>
      <c r="F1740" s="213" t="s">
        <v>1329</v>
      </c>
      <c r="G1740" s="211"/>
      <c r="H1740" s="214">
        <v>-2.0129999999999999</v>
      </c>
      <c r="I1740" s="215"/>
      <c r="J1740" s="211"/>
      <c r="K1740" s="211"/>
      <c r="L1740" s="216"/>
      <c r="M1740" s="217"/>
      <c r="N1740" s="218"/>
      <c r="O1740" s="218"/>
      <c r="P1740" s="218"/>
      <c r="Q1740" s="218"/>
      <c r="R1740" s="218"/>
      <c r="S1740" s="218"/>
      <c r="T1740" s="219"/>
      <c r="AT1740" s="220" t="s">
        <v>156</v>
      </c>
      <c r="AU1740" s="220" t="s">
        <v>89</v>
      </c>
      <c r="AV1740" s="14" t="s">
        <v>89</v>
      </c>
      <c r="AW1740" s="14" t="s">
        <v>35</v>
      </c>
      <c r="AX1740" s="14" t="s">
        <v>79</v>
      </c>
      <c r="AY1740" s="220" t="s">
        <v>147</v>
      </c>
    </row>
    <row r="1741" spans="1:65" s="14" customFormat="1">
      <c r="B1741" s="210"/>
      <c r="C1741" s="211"/>
      <c r="D1741" s="201" t="s">
        <v>156</v>
      </c>
      <c r="E1741" s="212" t="s">
        <v>1</v>
      </c>
      <c r="F1741" s="213" t="s">
        <v>1330</v>
      </c>
      <c r="G1741" s="211"/>
      <c r="H1741" s="214">
        <v>-1.7</v>
      </c>
      <c r="I1741" s="215"/>
      <c r="J1741" s="211"/>
      <c r="K1741" s="211"/>
      <c r="L1741" s="216"/>
      <c r="M1741" s="217"/>
      <c r="N1741" s="218"/>
      <c r="O1741" s="218"/>
      <c r="P1741" s="218"/>
      <c r="Q1741" s="218"/>
      <c r="R1741" s="218"/>
      <c r="S1741" s="218"/>
      <c r="T1741" s="219"/>
      <c r="AT1741" s="220" t="s">
        <v>156</v>
      </c>
      <c r="AU1741" s="220" t="s">
        <v>89</v>
      </c>
      <c r="AV1741" s="14" t="s">
        <v>89</v>
      </c>
      <c r="AW1741" s="14" t="s">
        <v>35</v>
      </c>
      <c r="AX1741" s="14" t="s">
        <v>79</v>
      </c>
      <c r="AY1741" s="220" t="s">
        <v>147</v>
      </c>
    </row>
    <row r="1742" spans="1:65" s="15" customFormat="1">
      <c r="B1742" s="221"/>
      <c r="C1742" s="222"/>
      <c r="D1742" s="201" t="s">
        <v>156</v>
      </c>
      <c r="E1742" s="223" t="s">
        <v>1</v>
      </c>
      <c r="F1742" s="224" t="s">
        <v>166</v>
      </c>
      <c r="G1742" s="222"/>
      <c r="H1742" s="225">
        <v>71.034999999999968</v>
      </c>
      <c r="I1742" s="226"/>
      <c r="J1742" s="222"/>
      <c r="K1742" s="222"/>
      <c r="L1742" s="227"/>
      <c r="M1742" s="228"/>
      <c r="N1742" s="229"/>
      <c r="O1742" s="229"/>
      <c r="P1742" s="229"/>
      <c r="Q1742" s="229"/>
      <c r="R1742" s="229"/>
      <c r="S1742" s="229"/>
      <c r="T1742" s="230"/>
      <c r="AT1742" s="231" t="s">
        <v>156</v>
      </c>
      <c r="AU1742" s="231" t="s">
        <v>89</v>
      </c>
      <c r="AV1742" s="15" t="s">
        <v>154</v>
      </c>
      <c r="AW1742" s="15" t="s">
        <v>35</v>
      </c>
      <c r="AX1742" s="15" t="s">
        <v>87</v>
      </c>
      <c r="AY1742" s="231" t="s">
        <v>147</v>
      </c>
    </row>
    <row r="1743" spans="1:65" s="2" customFormat="1" ht="37.9" customHeight="1">
      <c r="A1743" s="34"/>
      <c r="B1743" s="35"/>
      <c r="C1743" s="186" t="s">
        <v>1331</v>
      </c>
      <c r="D1743" s="186" t="s">
        <v>149</v>
      </c>
      <c r="E1743" s="187" t="s">
        <v>1332</v>
      </c>
      <c r="F1743" s="188" t="s">
        <v>1333</v>
      </c>
      <c r="G1743" s="189" t="s">
        <v>152</v>
      </c>
      <c r="H1743" s="190">
        <v>71.034999999999997</v>
      </c>
      <c r="I1743" s="191"/>
      <c r="J1743" s="192">
        <f>ROUND(I1743*H1743,2)</f>
        <v>0</v>
      </c>
      <c r="K1743" s="188" t="s">
        <v>153</v>
      </c>
      <c r="L1743" s="39"/>
      <c r="M1743" s="193" t="s">
        <v>1</v>
      </c>
      <c r="N1743" s="194" t="s">
        <v>44</v>
      </c>
      <c r="O1743" s="71"/>
      <c r="P1743" s="195">
        <f>O1743*H1743</f>
        <v>0</v>
      </c>
      <c r="Q1743" s="195">
        <v>2.8600000000000001E-4</v>
      </c>
      <c r="R1743" s="195">
        <f>Q1743*H1743</f>
        <v>2.0316009999999999E-2</v>
      </c>
      <c r="S1743" s="195">
        <v>0</v>
      </c>
      <c r="T1743" s="196">
        <f>S1743*H1743</f>
        <v>0</v>
      </c>
      <c r="U1743" s="34"/>
      <c r="V1743" s="34"/>
      <c r="W1743" s="34"/>
      <c r="X1743" s="34"/>
      <c r="Y1743" s="34"/>
      <c r="Z1743" s="34"/>
      <c r="AA1743" s="34"/>
      <c r="AB1743" s="34"/>
      <c r="AC1743" s="34"/>
      <c r="AD1743" s="34"/>
      <c r="AE1743" s="34"/>
      <c r="AR1743" s="197" t="s">
        <v>329</v>
      </c>
      <c r="AT1743" s="197" t="s">
        <v>149</v>
      </c>
      <c r="AU1743" s="197" t="s">
        <v>89</v>
      </c>
      <c r="AY1743" s="18" t="s">
        <v>147</v>
      </c>
      <c r="BE1743" s="198">
        <f>IF(N1743="základní",J1743,0)</f>
        <v>0</v>
      </c>
      <c r="BF1743" s="198">
        <f>IF(N1743="snížená",J1743,0)</f>
        <v>0</v>
      </c>
      <c r="BG1743" s="198">
        <f>IF(N1743="zákl. přenesená",J1743,0)</f>
        <v>0</v>
      </c>
      <c r="BH1743" s="198">
        <f>IF(N1743="sníž. přenesená",J1743,0)</f>
        <v>0</v>
      </c>
      <c r="BI1743" s="198">
        <f>IF(N1743="nulová",J1743,0)</f>
        <v>0</v>
      </c>
      <c r="BJ1743" s="18" t="s">
        <v>87</v>
      </c>
      <c r="BK1743" s="198">
        <f>ROUND(I1743*H1743,2)</f>
        <v>0</v>
      </c>
      <c r="BL1743" s="18" t="s">
        <v>329</v>
      </c>
      <c r="BM1743" s="197" t="s">
        <v>1334</v>
      </c>
    </row>
    <row r="1744" spans="1:65" s="13" customFormat="1">
      <c r="B1744" s="199"/>
      <c r="C1744" s="200"/>
      <c r="D1744" s="201" t="s">
        <v>156</v>
      </c>
      <c r="E1744" s="202" t="s">
        <v>1</v>
      </c>
      <c r="F1744" s="203" t="s">
        <v>1322</v>
      </c>
      <c r="G1744" s="200"/>
      <c r="H1744" s="202" t="s">
        <v>1</v>
      </c>
      <c r="I1744" s="204"/>
      <c r="J1744" s="200"/>
      <c r="K1744" s="200"/>
      <c r="L1744" s="205"/>
      <c r="M1744" s="206"/>
      <c r="N1744" s="207"/>
      <c r="O1744" s="207"/>
      <c r="P1744" s="207"/>
      <c r="Q1744" s="207"/>
      <c r="R1744" s="207"/>
      <c r="S1744" s="207"/>
      <c r="T1744" s="208"/>
      <c r="AT1744" s="209" t="s">
        <v>156</v>
      </c>
      <c r="AU1744" s="209" t="s">
        <v>89</v>
      </c>
      <c r="AV1744" s="13" t="s">
        <v>87</v>
      </c>
      <c r="AW1744" s="13" t="s">
        <v>35</v>
      </c>
      <c r="AX1744" s="13" t="s">
        <v>79</v>
      </c>
      <c r="AY1744" s="209" t="s">
        <v>147</v>
      </c>
    </row>
    <row r="1745" spans="2:51" s="14" customFormat="1">
      <c r="B1745" s="210"/>
      <c r="C1745" s="211"/>
      <c r="D1745" s="201" t="s">
        <v>156</v>
      </c>
      <c r="E1745" s="212" t="s">
        <v>1</v>
      </c>
      <c r="F1745" s="213" t="s">
        <v>1323</v>
      </c>
      <c r="G1745" s="211"/>
      <c r="H1745" s="214">
        <v>7.2519999999999998</v>
      </c>
      <c r="I1745" s="215"/>
      <c r="J1745" s="211"/>
      <c r="K1745" s="211"/>
      <c r="L1745" s="216"/>
      <c r="M1745" s="217"/>
      <c r="N1745" s="218"/>
      <c r="O1745" s="218"/>
      <c r="P1745" s="218"/>
      <c r="Q1745" s="218"/>
      <c r="R1745" s="218"/>
      <c r="S1745" s="218"/>
      <c r="T1745" s="219"/>
      <c r="AT1745" s="220" t="s">
        <v>156</v>
      </c>
      <c r="AU1745" s="220" t="s">
        <v>89</v>
      </c>
      <c r="AV1745" s="14" t="s">
        <v>89</v>
      </c>
      <c r="AW1745" s="14" t="s">
        <v>35</v>
      </c>
      <c r="AX1745" s="14" t="s">
        <v>79</v>
      </c>
      <c r="AY1745" s="220" t="s">
        <v>147</v>
      </c>
    </row>
    <row r="1746" spans="2:51" s="14" customFormat="1">
      <c r="B1746" s="210"/>
      <c r="C1746" s="211"/>
      <c r="D1746" s="201" t="s">
        <v>156</v>
      </c>
      <c r="E1746" s="212" t="s">
        <v>1</v>
      </c>
      <c r="F1746" s="213" t="s">
        <v>1324</v>
      </c>
      <c r="G1746" s="211"/>
      <c r="H1746" s="214">
        <v>-1.47</v>
      </c>
      <c r="I1746" s="215"/>
      <c r="J1746" s="211"/>
      <c r="K1746" s="211"/>
      <c r="L1746" s="216"/>
      <c r="M1746" s="217"/>
      <c r="N1746" s="218"/>
      <c r="O1746" s="218"/>
      <c r="P1746" s="218"/>
      <c r="Q1746" s="218"/>
      <c r="R1746" s="218"/>
      <c r="S1746" s="218"/>
      <c r="T1746" s="219"/>
      <c r="AT1746" s="220" t="s">
        <v>156</v>
      </c>
      <c r="AU1746" s="220" t="s">
        <v>89</v>
      </c>
      <c r="AV1746" s="14" t="s">
        <v>89</v>
      </c>
      <c r="AW1746" s="14" t="s">
        <v>35</v>
      </c>
      <c r="AX1746" s="14" t="s">
        <v>79</v>
      </c>
      <c r="AY1746" s="220" t="s">
        <v>147</v>
      </c>
    </row>
    <row r="1747" spans="2:51" s="14" customFormat="1">
      <c r="B1747" s="210"/>
      <c r="C1747" s="211"/>
      <c r="D1747" s="201" t="s">
        <v>156</v>
      </c>
      <c r="E1747" s="212" t="s">
        <v>1</v>
      </c>
      <c r="F1747" s="213" t="s">
        <v>1325</v>
      </c>
      <c r="G1747" s="211"/>
      <c r="H1747" s="214">
        <v>5.625</v>
      </c>
      <c r="I1747" s="215"/>
      <c r="J1747" s="211"/>
      <c r="K1747" s="211"/>
      <c r="L1747" s="216"/>
      <c r="M1747" s="217"/>
      <c r="N1747" s="218"/>
      <c r="O1747" s="218"/>
      <c r="P1747" s="218"/>
      <c r="Q1747" s="218"/>
      <c r="R1747" s="218"/>
      <c r="S1747" s="218"/>
      <c r="T1747" s="219"/>
      <c r="AT1747" s="220" t="s">
        <v>156</v>
      </c>
      <c r="AU1747" s="220" t="s">
        <v>89</v>
      </c>
      <c r="AV1747" s="14" t="s">
        <v>89</v>
      </c>
      <c r="AW1747" s="14" t="s">
        <v>35</v>
      </c>
      <c r="AX1747" s="14" t="s">
        <v>79</v>
      </c>
      <c r="AY1747" s="220" t="s">
        <v>147</v>
      </c>
    </row>
    <row r="1748" spans="2:51" s="14" customFormat="1">
      <c r="B1748" s="210"/>
      <c r="C1748" s="211"/>
      <c r="D1748" s="201" t="s">
        <v>156</v>
      </c>
      <c r="E1748" s="212" t="s">
        <v>1</v>
      </c>
      <c r="F1748" s="213" t="s">
        <v>1324</v>
      </c>
      <c r="G1748" s="211"/>
      <c r="H1748" s="214">
        <v>-1.47</v>
      </c>
      <c r="I1748" s="215"/>
      <c r="J1748" s="211"/>
      <c r="K1748" s="211"/>
      <c r="L1748" s="216"/>
      <c r="M1748" s="217"/>
      <c r="N1748" s="218"/>
      <c r="O1748" s="218"/>
      <c r="P1748" s="218"/>
      <c r="Q1748" s="218"/>
      <c r="R1748" s="218"/>
      <c r="S1748" s="218"/>
      <c r="T1748" s="219"/>
      <c r="AT1748" s="220" t="s">
        <v>156</v>
      </c>
      <c r="AU1748" s="220" t="s">
        <v>89</v>
      </c>
      <c r="AV1748" s="14" t="s">
        <v>89</v>
      </c>
      <c r="AW1748" s="14" t="s">
        <v>35</v>
      </c>
      <c r="AX1748" s="14" t="s">
        <v>79</v>
      </c>
      <c r="AY1748" s="220" t="s">
        <v>147</v>
      </c>
    </row>
    <row r="1749" spans="2:51" s="13" customFormat="1">
      <c r="B1749" s="199"/>
      <c r="C1749" s="200"/>
      <c r="D1749" s="201" t="s">
        <v>156</v>
      </c>
      <c r="E1749" s="202" t="s">
        <v>1</v>
      </c>
      <c r="F1749" s="203" t="s">
        <v>205</v>
      </c>
      <c r="G1749" s="200"/>
      <c r="H1749" s="202" t="s">
        <v>1</v>
      </c>
      <c r="I1749" s="204"/>
      <c r="J1749" s="200"/>
      <c r="K1749" s="200"/>
      <c r="L1749" s="205"/>
      <c r="M1749" s="206"/>
      <c r="N1749" s="207"/>
      <c r="O1749" s="207"/>
      <c r="P1749" s="207"/>
      <c r="Q1749" s="207"/>
      <c r="R1749" s="207"/>
      <c r="S1749" s="207"/>
      <c r="T1749" s="208"/>
      <c r="AT1749" s="209" t="s">
        <v>156</v>
      </c>
      <c r="AU1749" s="209" t="s">
        <v>89</v>
      </c>
      <c r="AV1749" s="13" t="s">
        <v>87</v>
      </c>
      <c r="AW1749" s="13" t="s">
        <v>35</v>
      </c>
      <c r="AX1749" s="13" t="s">
        <v>79</v>
      </c>
      <c r="AY1749" s="209" t="s">
        <v>147</v>
      </c>
    </row>
    <row r="1750" spans="2:51" s="14" customFormat="1">
      <c r="B1750" s="210"/>
      <c r="C1750" s="211"/>
      <c r="D1750" s="201" t="s">
        <v>156</v>
      </c>
      <c r="E1750" s="212" t="s">
        <v>1</v>
      </c>
      <c r="F1750" s="213" t="s">
        <v>206</v>
      </c>
      <c r="G1750" s="211"/>
      <c r="H1750" s="214">
        <v>8.6940000000000008</v>
      </c>
      <c r="I1750" s="215"/>
      <c r="J1750" s="211"/>
      <c r="K1750" s="211"/>
      <c r="L1750" s="216"/>
      <c r="M1750" s="217"/>
      <c r="N1750" s="218"/>
      <c r="O1750" s="218"/>
      <c r="P1750" s="218"/>
      <c r="Q1750" s="218"/>
      <c r="R1750" s="218"/>
      <c r="S1750" s="218"/>
      <c r="T1750" s="219"/>
      <c r="AT1750" s="220" t="s">
        <v>156</v>
      </c>
      <c r="AU1750" s="220" t="s">
        <v>89</v>
      </c>
      <c r="AV1750" s="14" t="s">
        <v>89</v>
      </c>
      <c r="AW1750" s="14" t="s">
        <v>35</v>
      </c>
      <c r="AX1750" s="14" t="s">
        <v>79</v>
      </c>
      <c r="AY1750" s="220" t="s">
        <v>147</v>
      </c>
    </row>
    <row r="1751" spans="2:51" s="14" customFormat="1">
      <c r="B1751" s="210"/>
      <c r="C1751" s="211"/>
      <c r="D1751" s="201" t="s">
        <v>156</v>
      </c>
      <c r="E1751" s="212" t="s">
        <v>1</v>
      </c>
      <c r="F1751" s="213" t="s">
        <v>207</v>
      </c>
      <c r="G1751" s="211"/>
      <c r="H1751" s="214">
        <v>9.1319999999999997</v>
      </c>
      <c r="I1751" s="215"/>
      <c r="J1751" s="211"/>
      <c r="K1751" s="211"/>
      <c r="L1751" s="216"/>
      <c r="M1751" s="217"/>
      <c r="N1751" s="218"/>
      <c r="O1751" s="218"/>
      <c r="P1751" s="218"/>
      <c r="Q1751" s="218"/>
      <c r="R1751" s="218"/>
      <c r="S1751" s="218"/>
      <c r="T1751" s="219"/>
      <c r="AT1751" s="220" t="s">
        <v>156</v>
      </c>
      <c r="AU1751" s="220" t="s">
        <v>89</v>
      </c>
      <c r="AV1751" s="14" t="s">
        <v>89</v>
      </c>
      <c r="AW1751" s="14" t="s">
        <v>35</v>
      </c>
      <c r="AX1751" s="14" t="s">
        <v>79</v>
      </c>
      <c r="AY1751" s="220" t="s">
        <v>147</v>
      </c>
    </row>
    <row r="1752" spans="2:51" s="13" customFormat="1">
      <c r="B1752" s="199"/>
      <c r="C1752" s="200"/>
      <c r="D1752" s="201" t="s">
        <v>156</v>
      </c>
      <c r="E1752" s="202" t="s">
        <v>1</v>
      </c>
      <c r="F1752" s="203" t="s">
        <v>212</v>
      </c>
      <c r="G1752" s="200"/>
      <c r="H1752" s="202" t="s">
        <v>1</v>
      </c>
      <c r="I1752" s="204"/>
      <c r="J1752" s="200"/>
      <c r="K1752" s="200"/>
      <c r="L1752" s="205"/>
      <c r="M1752" s="206"/>
      <c r="N1752" s="207"/>
      <c r="O1752" s="207"/>
      <c r="P1752" s="207"/>
      <c r="Q1752" s="207"/>
      <c r="R1752" s="207"/>
      <c r="S1752" s="207"/>
      <c r="T1752" s="208"/>
      <c r="AT1752" s="209" t="s">
        <v>156</v>
      </c>
      <c r="AU1752" s="209" t="s">
        <v>89</v>
      </c>
      <c r="AV1752" s="13" t="s">
        <v>87</v>
      </c>
      <c r="AW1752" s="13" t="s">
        <v>35</v>
      </c>
      <c r="AX1752" s="13" t="s">
        <v>79</v>
      </c>
      <c r="AY1752" s="209" t="s">
        <v>147</v>
      </c>
    </row>
    <row r="1753" spans="2:51" s="14" customFormat="1">
      <c r="B1753" s="210"/>
      <c r="C1753" s="211"/>
      <c r="D1753" s="201" t="s">
        <v>156</v>
      </c>
      <c r="E1753" s="212" t="s">
        <v>1</v>
      </c>
      <c r="F1753" s="213" t="s">
        <v>213</v>
      </c>
      <c r="G1753" s="211"/>
      <c r="H1753" s="214">
        <v>1.29</v>
      </c>
      <c r="I1753" s="215"/>
      <c r="J1753" s="211"/>
      <c r="K1753" s="211"/>
      <c r="L1753" s="216"/>
      <c r="M1753" s="217"/>
      <c r="N1753" s="218"/>
      <c r="O1753" s="218"/>
      <c r="P1753" s="218"/>
      <c r="Q1753" s="218"/>
      <c r="R1753" s="218"/>
      <c r="S1753" s="218"/>
      <c r="T1753" s="219"/>
      <c r="AT1753" s="220" t="s">
        <v>156</v>
      </c>
      <c r="AU1753" s="220" t="s">
        <v>89</v>
      </c>
      <c r="AV1753" s="14" t="s">
        <v>89</v>
      </c>
      <c r="AW1753" s="14" t="s">
        <v>35</v>
      </c>
      <c r="AX1753" s="14" t="s">
        <v>79</v>
      </c>
      <c r="AY1753" s="220" t="s">
        <v>147</v>
      </c>
    </row>
    <row r="1754" spans="2:51" s="14" customFormat="1">
      <c r="B1754" s="210"/>
      <c r="C1754" s="211"/>
      <c r="D1754" s="201" t="s">
        <v>156</v>
      </c>
      <c r="E1754" s="212" t="s">
        <v>1</v>
      </c>
      <c r="F1754" s="213" t="s">
        <v>214</v>
      </c>
      <c r="G1754" s="211"/>
      <c r="H1754" s="214">
        <v>1.37</v>
      </c>
      <c r="I1754" s="215"/>
      <c r="J1754" s="211"/>
      <c r="K1754" s="211"/>
      <c r="L1754" s="216"/>
      <c r="M1754" s="217"/>
      <c r="N1754" s="218"/>
      <c r="O1754" s="218"/>
      <c r="P1754" s="218"/>
      <c r="Q1754" s="218"/>
      <c r="R1754" s="218"/>
      <c r="S1754" s="218"/>
      <c r="T1754" s="219"/>
      <c r="AT1754" s="220" t="s">
        <v>156</v>
      </c>
      <c r="AU1754" s="220" t="s">
        <v>89</v>
      </c>
      <c r="AV1754" s="14" t="s">
        <v>89</v>
      </c>
      <c r="AW1754" s="14" t="s">
        <v>35</v>
      </c>
      <c r="AX1754" s="14" t="s">
        <v>79</v>
      </c>
      <c r="AY1754" s="220" t="s">
        <v>147</v>
      </c>
    </row>
    <row r="1755" spans="2:51" s="14" customFormat="1">
      <c r="B1755" s="210"/>
      <c r="C1755" s="211"/>
      <c r="D1755" s="201" t="s">
        <v>156</v>
      </c>
      <c r="E1755" s="212" t="s">
        <v>1</v>
      </c>
      <c r="F1755" s="213" t="s">
        <v>215</v>
      </c>
      <c r="G1755" s="211"/>
      <c r="H1755" s="214">
        <v>0.95</v>
      </c>
      <c r="I1755" s="215"/>
      <c r="J1755" s="211"/>
      <c r="K1755" s="211"/>
      <c r="L1755" s="216"/>
      <c r="M1755" s="217"/>
      <c r="N1755" s="218"/>
      <c r="O1755" s="218"/>
      <c r="P1755" s="218"/>
      <c r="Q1755" s="218"/>
      <c r="R1755" s="218"/>
      <c r="S1755" s="218"/>
      <c r="T1755" s="219"/>
      <c r="AT1755" s="220" t="s">
        <v>156</v>
      </c>
      <c r="AU1755" s="220" t="s">
        <v>89</v>
      </c>
      <c r="AV1755" s="14" t="s">
        <v>89</v>
      </c>
      <c r="AW1755" s="14" t="s">
        <v>35</v>
      </c>
      <c r="AX1755" s="14" t="s">
        <v>79</v>
      </c>
      <c r="AY1755" s="220" t="s">
        <v>147</v>
      </c>
    </row>
    <row r="1756" spans="2:51" s="14" customFormat="1">
      <c r="B1756" s="210"/>
      <c r="C1756" s="211"/>
      <c r="D1756" s="201" t="s">
        <v>156</v>
      </c>
      <c r="E1756" s="212" t="s">
        <v>1</v>
      </c>
      <c r="F1756" s="213" t="s">
        <v>216</v>
      </c>
      <c r="G1756" s="211"/>
      <c r="H1756" s="214">
        <v>0.98</v>
      </c>
      <c r="I1756" s="215"/>
      <c r="J1756" s="211"/>
      <c r="K1756" s="211"/>
      <c r="L1756" s="216"/>
      <c r="M1756" s="217"/>
      <c r="N1756" s="218"/>
      <c r="O1756" s="218"/>
      <c r="P1756" s="218"/>
      <c r="Q1756" s="218"/>
      <c r="R1756" s="218"/>
      <c r="S1756" s="218"/>
      <c r="T1756" s="219"/>
      <c r="AT1756" s="220" t="s">
        <v>156</v>
      </c>
      <c r="AU1756" s="220" t="s">
        <v>89</v>
      </c>
      <c r="AV1756" s="14" t="s">
        <v>89</v>
      </c>
      <c r="AW1756" s="14" t="s">
        <v>35</v>
      </c>
      <c r="AX1756" s="14" t="s">
        <v>79</v>
      </c>
      <c r="AY1756" s="220" t="s">
        <v>147</v>
      </c>
    </row>
    <row r="1757" spans="2:51" s="14" customFormat="1">
      <c r="B1757" s="210"/>
      <c r="C1757" s="211"/>
      <c r="D1757" s="201" t="s">
        <v>156</v>
      </c>
      <c r="E1757" s="212" t="s">
        <v>1</v>
      </c>
      <c r="F1757" s="213" t="s">
        <v>217</v>
      </c>
      <c r="G1757" s="211"/>
      <c r="H1757" s="214">
        <v>3.12</v>
      </c>
      <c r="I1757" s="215"/>
      <c r="J1757" s="211"/>
      <c r="K1757" s="211"/>
      <c r="L1757" s="216"/>
      <c r="M1757" s="217"/>
      <c r="N1757" s="218"/>
      <c r="O1757" s="218"/>
      <c r="P1757" s="218"/>
      <c r="Q1757" s="218"/>
      <c r="R1757" s="218"/>
      <c r="S1757" s="218"/>
      <c r="T1757" s="219"/>
      <c r="AT1757" s="220" t="s">
        <v>156</v>
      </c>
      <c r="AU1757" s="220" t="s">
        <v>89</v>
      </c>
      <c r="AV1757" s="14" t="s">
        <v>89</v>
      </c>
      <c r="AW1757" s="14" t="s">
        <v>35</v>
      </c>
      <c r="AX1757" s="14" t="s">
        <v>79</v>
      </c>
      <c r="AY1757" s="220" t="s">
        <v>147</v>
      </c>
    </row>
    <row r="1758" spans="2:51" s="14" customFormat="1">
      <c r="B1758" s="210"/>
      <c r="C1758" s="211"/>
      <c r="D1758" s="201" t="s">
        <v>156</v>
      </c>
      <c r="E1758" s="212" t="s">
        <v>1</v>
      </c>
      <c r="F1758" s="213" t="s">
        <v>218</v>
      </c>
      <c r="G1758" s="211"/>
      <c r="H1758" s="214">
        <v>0.93</v>
      </c>
      <c r="I1758" s="215"/>
      <c r="J1758" s="211"/>
      <c r="K1758" s="211"/>
      <c r="L1758" s="216"/>
      <c r="M1758" s="217"/>
      <c r="N1758" s="218"/>
      <c r="O1758" s="218"/>
      <c r="P1758" s="218"/>
      <c r="Q1758" s="218"/>
      <c r="R1758" s="218"/>
      <c r="S1758" s="218"/>
      <c r="T1758" s="219"/>
      <c r="AT1758" s="220" t="s">
        <v>156</v>
      </c>
      <c r="AU1758" s="220" t="s">
        <v>89</v>
      </c>
      <c r="AV1758" s="14" t="s">
        <v>89</v>
      </c>
      <c r="AW1758" s="14" t="s">
        <v>35</v>
      </c>
      <c r="AX1758" s="14" t="s">
        <v>79</v>
      </c>
      <c r="AY1758" s="220" t="s">
        <v>147</v>
      </c>
    </row>
    <row r="1759" spans="2:51" s="14" customFormat="1">
      <c r="B1759" s="210"/>
      <c r="C1759" s="211"/>
      <c r="D1759" s="201" t="s">
        <v>156</v>
      </c>
      <c r="E1759" s="212" t="s">
        <v>1</v>
      </c>
      <c r="F1759" s="213" t="s">
        <v>219</v>
      </c>
      <c r="G1759" s="211"/>
      <c r="H1759" s="214">
        <v>0.8</v>
      </c>
      <c r="I1759" s="215"/>
      <c r="J1759" s="211"/>
      <c r="K1759" s="211"/>
      <c r="L1759" s="216"/>
      <c r="M1759" s="217"/>
      <c r="N1759" s="218"/>
      <c r="O1759" s="218"/>
      <c r="P1759" s="218"/>
      <c r="Q1759" s="218"/>
      <c r="R1759" s="218"/>
      <c r="S1759" s="218"/>
      <c r="T1759" s="219"/>
      <c r="AT1759" s="220" t="s">
        <v>156</v>
      </c>
      <c r="AU1759" s="220" t="s">
        <v>89</v>
      </c>
      <c r="AV1759" s="14" t="s">
        <v>89</v>
      </c>
      <c r="AW1759" s="14" t="s">
        <v>35</v>
      </c>
      <c r="AX1759" s="14" t="s">
        <v>79</v>
      </c>
      <c r="AY1759" s="220" t="s">
        <v>147</v>
      </c>
    </row>
    <row r="1760" spans="2:51" s="14" customFormat="1">
      <c r="B1760" s="210"/>
      <c r="C1760" s="211"/>
      <c r="D1760" s="201" t="s">
        <v>156</v>
      </c>
      <c r="E1760" s="212" t="s">
        <v>1</v>
      </c>
      <c r="F1760" s="213" t="s">
        <v>220</v>
      </c>
      <c r="G1760" s="211"/>
      <c r="H1760" s="214">
        <v>0.48</v>
      </c>
      <c r="I1760" s="215"/>
      <c r="J1760" s="211"/>
      <c r="K1760" s="211"/>
      <c r="L1760" s="216"/>
      <c r="M1760" s="217"/>
      <c r="N1760" s="218"/>
      <c r="O1760" s="218"/>
      <c r="P1760" s="218"/>
      <c r="Q1760" s="218"/>
      <c r="R1760" s="218"/>
      <c r="S1760" s="218"/>
      <c r="T1760" s="219"/>
      <c r="AT1760" s="220" t="s">
        <v>156</v>
      </c>
      <c r="AU1760" s="220" t="s">
        <v>89</v>
      </c>
      <c r="AV1760" s="14" t="s">
        <v>89</v>
      </c>
      <c r="AW1760" s="14" t="s">
        <v>35</v>
      </c>
      <c r="AX1760" s="14" t="s">
        <v>79</v>
      </c>
      <c r="AY1760" s="220" t="s">
        <v>147</v>
      </c>
    </row>
    <row r="1761" spans="1:65" s="13" customFormat="1">
      <c r="B1761" s="199"/>
      <c r="C1761" s="200"/>
      <c r="D1761" s="201" t="s">
        <v>156</v>
      </c>
      <c r="E1761" s="202" t="s">
        <v>1</v>
      </c>
      <c r="F1761" s="203" t="s">
        <v>1326</v>
      </c>
      <c r="G1761" s="200"/>
      <c r="H1761" s="202" t="s">
        <v>1</v>
      </c>
      <c r="I1761" s="204"/>
      <c r="J1761" s="200"/>
      <c r="K1761" s="200"/>
      <c r="L1761" s="205"/>
      <c r="M1761" s="206"/>
      <c r="N1761" s="207"/>
      <c r="O1761" s="207"/>
      <c r="P1761" s="207"/>
      <c r="Q1761" s="207"/>
      <c r="R1761" s="207"/>
      <c r="S1761" s="207"/>
      <c r="T1761" s="208"/>
      <c r="AT1761" s="209" t="s">
        <v>156</v>
      </c>
      <c r="AU1761" s="209" t="s">
        <v>89</v>
      </c>
      <c r="AV1761" s="13" t="s">
        <v>87</v>
      </c>
      <c r="AW1761" s="13" t="s">
        <v>35</v>
      </c>
      <c r="AX1761" s="13" t="s">
        <v>79</v>
      </c>
      <c r="AY1761" s="209" t="s">
        <v>147</v>
      </c>
    </row>
    <row r="1762" spans="1:65" s="14" customFormat="1">
      <c r="B1762" s="210"/>
      <c r="C1762" s="211"/>
      <c r="D1762" s="201" t="s">
        <v>156</v>
      </c>
      <c r="E1762" s="212" t="s">
        <v>1</v>
      </c>
      <c r="F1762" s="213" t="s">
        <v>1327</v>
      </c>
      <c r="G1762" s="211"/>
      <c r="H1762" s="214">
        <v>38.753</v>
      </c>
      <c r="I1762" s="215"/>
      <c r="J1762" s="211"/>
      <c r="K1762" s="211"/>
      <c r="L1762" s="216"/>
      <c r="M1762" s="217"/>
      <c r="N1762" s="218"/>
      <c r="O1762" s="218"/>
      <c r="P1762" s="218"/>
      <c r="Q1762" s="218"/>
      <c r="R1762" s="218"/>
      <c r="S1762" s="218"/>
      <c r="T1762" s="219"/>
      <c r="AT1762" s="220" t="s">
        <v>156</v>
      </c>
      <c r="AU1762" s="220" t="s">
        <v>89</v>
      </c>
      <c r="AV1762" s="14" t="s">
        <v>89</v>
      </c>
      <c r="AW1762" s="14" t="s">
        <v>35</v>
      </c>
      <c r="AX1762" s="14" t="s">
        <v>79</v>
      </c>
      <c r="AY1762" s="220" t="s">
        <v>147</v>
      </c>
    </row>
    <row r="1763" spans="1:65" s="14" customFormat="1">
      <c r="B1763" s="210"/>
      <c r="C1763" s="211"/>
      <c r="D1763" s="201" t="s">
        <v>156</v>
      </c>
      <c r="E1763" s="212" t="s">
        <v>1</v>
      </c>
      <c r="F1763" s="213" t="s">
        <v>1328</v>
      </c>
      <c r="G1763" s="211"/>
      <c r="H1763" s="214">
        <v>-1.6879999999999999</v>
      </c>
      <c r="I1763" s="215"/>
      <c r="J1763" s="211"/>
      <c r="K1763" s="211"/>
      <c r="L1763" s="216"/>
      <c r="M1763" s="217"/>
      <c r="N1763" s="218"/>
      <c r="O1763" s="218"/>
      <c r="P1763" s="218"/>
      <c r="Q1763" s="218"/>
      <c r="R1763" s="218"/>
      <c r="S1763" s="218"/>
      <c r="T1763" s="219"/>
      <c r="AT1763" s="220" t="s">
        <v>156</v>
      </c>
      <c r="AU1763" s="220" t="s">
        <v>89</v>
      </c>
      <c r="AV1763" s="14" t="s">
        <v>89</v>
      </c>
      <c r="AW1763" s="14" t="s">
        <v>35</v>
      </c>
      <c r="AX1763" s="14" t="s">
        <v>79</v>
      </c>
      <c r="AY1763" s="220" t="s">
        <v>147</v>
      </c>
    </row>
    <row r="1764" spans="1:65" s="14" customFormat="1">
      <c r="B1764" s="210"/>
      <c r="C1764" s="211"/>
      <c r="D1764" s="201" t="s">
        <v>156</v>
      </c>
      <c r="E1764" s="212" t="s">
        <v>1</v>
      </c>
      <c r="F1764" s="213" t="s">
        <v>1329</v>
      </c>
      <c r="G1764" s="211"/>
      <c r="H1764" s="214">
        <v>-2.0129999999999999</v>
      </c>
      <c r="I1764" s="215"/>
      <c r="J1764" s="211"/>
      <c r="K1764" s="211"/>
      <c r="L1764" s="216"/>
      <c r="M1764" s="217"/>
      <c r="N1764" s="218"/>
      <c r="O1764" s="218"/>
      <c r="P1764" s="218"/>
      <c r="Q1764" s="218"/>
      <c r="R1764" s="218"/>
      <c r="S1764" s="218"/>
      <c r="T1764" s="219"/>
      <c r="AT1764" s="220" t="s">
        <v>156</v>
      </c>
      <c r="AU1764" s="220" t="s">
        <v>89</v>
      </c>
      <c r="AV1764" s="14" t="s">
        <v>89</v>
      </c>
      <c r="AW1764" s="14" t="s">
        <v>35</v>
      </c>
      <c r="AX1764" s="14" t="s">
        <v>79</v>
      </c>
      <c r="AY1764" s="220" t="s">
        <v>147</v>
      </c>
    </row>
    <row r="1765" spans="1:65" s="14" customFormat="1">
      <c r="B1765" s="210"/>
      <c r="C1765" s="211"/>
      <c r="D1765" s="201" t="s">
        <v>156</v>
      </c>
      <c r="E1765" s="212" t="s">
        <v>1</v>
      </c>
      <c r="F1765" s="213" t="s">
        <v>1330</v>
      </c>
      <c r="G1765" s="211"/>
      <c r="H1765" s="214">
        <v>-1.7</v>
      </c>
      <c r="I1765" s="215"/>
      <c r="J1765" s="211"/>
      <c r="K1765" s="211"/>
      <c r="L1765" s="216"/>
      <c r="M1765" s="217"/>
      <c r="N1765" s="218"/>
      <c r="O1765" s="218"/>
      <c r="P1765" s="218"/>
      <c r="Q1765" s="218"/>
      <c r="R1765" s="218"/>
      <c r="S1765" s="218"/>
      <c r="T1765" s="219"/>
      <c r="AT1765" s="220" t="s">
        <v>156</v>
      </c>
      <c r="AU1765" s="220" t="s">
        <v>89</v>
      </c>
      <c r="AV1765" s="14" t="s">
        <v>89</v>
      </c>
      <c r="AW1765" s="14" t="s">
        <v>35</v>
      </c>
      <c r="AX1765" s="14" t="s">
        <v>79</v>
      </c>
      <c r="AY1765" s="220" t="s">
        <v>147</v>
      </c>
    </row>
    <row r="1766" spans="1:65" s="15" customFormat="1">
      <c r="B1766" s="221"/>
      <c r="C1766" s="222"/>
      <c r="D1766" s="201" t="s">
        <v>156</v>
      </c>
      <c r="E1766" s="223" t="s">
        <v>1</v>
      </c>
      <c r="F1766" s="224" t="s">
        <v>166</v>
      </c>
      <c r="G1766" s="222"/>
      <c r="H1766" s="225">
        <v>71.034999999999968</v>
      </c>
      <c r="I1766" s="226"/>
      <c r="J1766" s="222"/>
      <c r="K1766" s="222"/>
      <c r="L1766" s="227"/>
      <c r="M1766" s="228"/>
      <c r="N1766" s="229"/>
      <c r="O1766" s="229"/>
      <c r="P1766" s="229"/>
      <c r="Q1766" s="229"/>
      <c r="R1766" s="229"/>
      <c r="S1766" s="229"/>
      <c r="T1766" s="230"/>
      <c r="AT1766" s="231" t="s">
        <v>156</v>
      </c>
      <c r="AU1766" s="231" t="s">
        <v>89</v>
      </c>
      <c r="AV1766" s="15" t="s">
        <v>154</v>
      </c>
      <c r="AW1766" s="15" t="s">
        <v>35</v>
      </c>
      <c r="AX1766" s="15" t="s">
        <v>87</v>
      </c>
      <c r="AY1766" s="231" t="s">
        <v>147</v>
      </c>
    </row>
    <row r="1767" spans="1:65" s="12" customFormat="1" ht="22.9" customHeight="1">
      <c r="B1767" s="170"/>
      <c r="C1767" s="171"/>
      <c r="D1767" s="172" t="s">
        <v>78</v>
      </c>
      <c r="E1767" s="184" t="s">
        <v>1335</v>
      </c>
      <c r="F1767" s="184" t="s">
        <v>1336</v>
      </c>
      <c r="G1767" s="171"/>
      <c r="H1767" s="171"/>
      <c r="I1767" s="174"/>
      <c r="J1767" s="185">
        <f>BK1767</f>
        <v>0</v>
      </c>
      <c r="K1767" s="171"/>
      <c r="L1767" s="176"/>
      <c r="M1767" s="177"/>
      <c r="N1767" s="178"/>
      <c r="O1767" s="178"/>
      <c r="P1767" s="179">
        <f>SUM(P1768:P1792)</f>
        <v>0</v>
      </c>
      <c r="Q1767" s="178"/>
      <c r="R1767" s="179">
        <f>SUM(R1768:R1792)</f>
        <v>8.3296000000000009E-2</v>
      </c>
      <c r="S1767" s="178"/>
      <c r="T1767" s="180">
        <f>SUM(T1768:T1792)</f>
        <v>0</v>
      </c>
      <c r="AR1767" s="181" t="s">
        <v>89</v>
      </c>
      <c r="AT1767" s="182" t="s">
        <v>78</v>
      </c>
      <c r="AU1767" s="182" t="s">
        <v>87</v>
      </c>
      <c r="AY1767" s="181" t="s">
        <v>147</v>
      </c>
      <c r="BK1767" s="183">
        <f>SUM(BK1768:BK1792)</f>
        <v>0</v>
      </c>
    </row>
    <row r="1768" spans="1:65" s="2" customFormat="1" ht="37.9" customHeight="1">
      <c r="A1768" s="34"/>
      <c r="B1768" s="35"/>
      <c r="C1768" s="186" t="s">
        <v>1337</v>
      </c>
      <c r="D1768" s="186" t="s">
        <v>149</v>
      </c>
      <c r="E1768" s="187" t="s">
        <v>1338</v>
      </c>
      <c r="F1768" s="188" t="s">
        <v>1339</v>
      </c>
      <c r="G1768" s="189" t="s">
        <v>602</v>
      </c>
      <c r="H1768" s="190">
        <v>15</v>
      </c>
      <c r="I1768" s="191"/>
      <c r="J1768" s="192">
        <f>ROUND(I1768*H1768,2)</f>
        <v>0</v>
      </c>
      <c r="K1768" s="188" t="s">
        <v>153</v>
      </c>
      <c r="L1768" s="39"/>
      <c r="M1768" s="193" t="s">
        <v>1</v>
      </c>
      <c r="N1768" s="194" t="s">
        <v>44</v>
      </c>
      <c r="O1768" s="71"/>
      <c r="P1768" s="195">
        <f>O1768*H1768</f>
        <v>0</v>
      </c>
      <c r="Q1768" s="195">
        <v>0</v>
      </c>
      <c r="R1768" s="195">
        <f>Q1768*H1768</f>
        <v>0</v>
      </c>
      <c r="S1768" s="195">
        <v>0</v>
      </c>
      <c r="T1768" s="196">
        <f>S1768*H1768</f>
        <v>0</v>
      </c>
      <c r="U1768" s="34"/>
      <c r="V1768" s="34"/>
      <c r="W1768" s="34"/>
      <c r="X1768" s="34"/>
      <c r="Y1768" s="34"/>
      <c r="Z1768" s="34"/>
      <c r="AA1768" s="34"/>
      <c r="AB1768" s="34"/>
      <c r="AC1768" s="34"/>
      <c r="AD1768" s="34"/>
      <c r="AE1768" s="34"/>
      <c r="AR1768" s="197" t="s">
        <v>329</v>
      </c>
      <c r="AT1768" s="197" t="s">
        <v>149</v>
      </c>
      <c r="AU1768" s="197" t="s">
        <v>89</v>
      </c>
      <c r="AY1768" s="18" t="s">
        <v>147</v>
      </c>
      <c r="BE1768" s="198">
        <f>IF(N1768="základní",J1768,0)</f>
        <v>0</v>
      </c>
      <c r="BF1768" s="198">
        <f>IF(N1768="snížená",J1768,0)</f>
        <v>0</v>
      </c>
      <c r="BG1768" s="198">
        <f>IF(N1768="zákl. přenesená",J1768,0)</f>
        <v>0</v>
      </c>
      <c r="BH1768" s="198">
        <f>IF(N1768="sníž. přenesená",J1768,0)</f>
        <v>0</v>
      </c>
      <c r="BI1768" s="198">
        <f>IF(N1768="nulová",J1768,0)</f>
        <v>0</v>
      </c>
      <c r="BJ1768" s="18" t="s">
        <v>87</v>
      </c>
      <c r="BK1768" s="198">
        <f>ROUND(I1768*H1768,2)</f>
        <v>0</v>
      </c>
      <c r="BL1768" s="18" t="s">
        <v>329</v>
      </c>
      <c r="BM1768" s="197" t="s">
        <v>1340</v>
      </c>
    </row>
    <row r="1769" spans="1:65" s="13" customFormat="1">
      <c r="B1769" s="199"/>
      <c r="C1769" s="200"/>
      <c r="D1769" s="201" t="s">
        <v>156</v>
      </c>
      <c r="E1769" s="202" t="s">
        <v>1</v>
      </c>
      <c r="F1769" s="203" t="s">
        <v>158</v>
      </c>
      <c r="G1769" s="200"/>
      <c r="H1769" s="202" t="s">
        <v>1</v>
      </c>
      <c r="I1769" s="204"/>
      <c r="J1769" s="200"/>
      <c r="K1769" s="200"/>
      <c r="L1769" s="205"/>
      <c r="M1769" s="206"/>
      <c r="N1769" s="207"/>
      <c r="O1769" s="207"/>
      <c r="P1769" s="207"/>
      <c r="Q1769" s="207"/>
      <c r="R1769" s="207"/>
      <c r="S1769" s="207"/>
      <c r="T1769" s="208"/>
      <c r="AT1769" s="209" t="s">
        <v>156</v>
      </c>
      <c r="AU1769" s="209" t="s">
        <v>89</v>
      </c>
      <c r="AV1769" s="13" t="s">
        <v>87</v>
      </c>
      <c r="AW1769" s="13" t="s">
        <v>35</v>
      </c>
      <c r="AX1769" s="13" t="s">
        <v>79</v>
      </c>
      <c r="AY1769" s="209" t="s">
        <v>147</v>
      </c>
    </row>
    <row r="1770" spans="1:65" s="14" customFormat="1">
      <c r="B1770" s="210"/>
      <c r="C1770" s="211"/>
      <c r="D1770" s="201" t="s">
        <v>156</v>
      </c>
      <c r="E1770" s="212" t="s">
        <v>1</v>
      </c>
      <c r="F1770" s="213" t="s">
        <v>1073</v>
      </c>
      <c r="G1770" s="211"/>
      <c r="H1770" s="214">
        <v>9</v>
      </c>
      <c r="I1770" s="215"/>
      <c r="J1770" s="211"/>
      <c r="K1770" s="211"/>
      <c r="L1770" s="216"/>
      <c r="M1770" s="217"/>
      <c r="N1770" s="218"/>
      <c r="O1770" s="218"/>
      <c r="P1770" s="218"/>
      <c r="Q1770" s="218"/>
      <c r="R1770" s="218"/>
      <c r="S1770" s="218"/>
      <c r="T1770" s="219"/>
      <c r="AT1770" s="220" t="s">
        <v>156</v>
      </c>
      <c r="AU1770" s="220" t="s">
        <v>89</v>
      </c>
      <c r="AV1770" s="14" t="s">
        <v>89</v>
      </c>
      <c r="AW1770" s="14" t="s">
        <v>35</v>
      </c>
      <c r="AX1770" s="14" t="s">
        <v>79</v>
      </c>
      <c r="AY1770" s="220" t="s">
        <v>147</v>
      </c>
    </row>
    <row r="1771" spans="1:65" s="13" customFormat="1">
      <c r="B1771" s="199"/>
      <c r="C1771" s="200"/>
      <c r="D1771" s="201" t="s">
        <v>156</v>
      </c>
      <c r="E1771" s="202" t="s">
        <v>1</v>
      </c>
      <c r="F1771" s="203" t="s">
        <v>252</v>
      </c>
      <c r="G1771" s="200"/>
      <c r="H1771" s="202" t="s">
        <v>1</v>
      </c>
      <c r="I1771" s="204"/>
      <c r="J1771" s="200"/>
      <c r="K1771" s="200"/>
      <c r="L1771" s="205"/>
      <c r="M1771" s="206"/>
      <c r="N1771" s="207"/>
      <c r="O1771" s="207"/>
      <c r="P1771" s="207"/>
      <c r="Q1771" s="207"/>
      <c r="R1771" s="207"/>
      <c r="S1771" s="207"/>
      <c r="T1771" s="208"/>
      <c r="AT1771" s="209" t="s">
        <v>156</v>
      </c>
      <c r="AU1771" s="209" t="s">
        <v>89</v>
      </c>
      <c r="AV1771" s="13" t="s">
        <v>87</v>
      </c>
      <c r="AW1771" s="13" t="s">
        <v>35</v>
      </c>
      <c r="AX1771" s="13" t="s">
        <v>79</v>
      </c>
      <c r="AY1771" s="209" t="s">
        <v>147</v>
      </c>
    </row>
    <row r="1772" spans="1:65" s="14" customFormat="1">
      <c r="B1772" s="210"/>
      <c r="C1772" s="211"/>
      <c r="D1772" s="201" t="s">
        <v>156</v>
      </c>
      <c r="E1772" s="212" t="s">
        <v>1</v>
      </c>
      <c r="F1772" s="213" t="s">
        <v>551</v>
      </c>
      <c r="G1772" s="211"/>
      <c r="H1772" s="214">
        <v>6</v>
      </c>
      <c r="I1772" s="215"/>
      <c r="J1772" s="211"/>
      <c r="K1772" s="211"/>
      <c r="L1772" s="216"/>
      <c r="M1772" s="217"/>
      <c r="N1772" s="218"/>
      <c r="O1772" s="218"/>
      <c r="P1772" s="218"/>
      <c r="Q1772" s="218"/>
      <c r="R1772" s="218"/>
      <c r="S1772" s="218"/>
      <c r="T1772" s="219"/>
      <c r="AT1772" s="220" t="s">
        <v>156</v>
      </c>
      <c r="AU1772" s="220" t="s">
        <v>89</v>
      </c>
      <c r="AV1772" s="14" t="s">
        <v>89</v>
      </c>
      <c r="AW1772" s="14" t="s">
        <v>35</v>
      </c>
      <c r="AX1772" s="14" t="s">
        <v>79</v>
      </c>
      <c r="AY1772" s="220" t="s">
        <v>147</v>
      </c>
    </row>
    <row r="1773" spans="1:65" s="15" customFormat="1">
      <c r="B1773" s="221"/>
      <c r="C1773" s="222"/>
      <c r="D1773" s="201" t="s">
        <v>156</v>
      </c>
      <c r="E1773" s="223" t="s">
        <v>1</v>
      </c>
      <c r="F1773" s="224" t="s">
        <v>166</v>
      </c>
      <c r="G1773" s="222"/>
      <c r="H1773" s="225">
        <v>15</v>
      </c>
      <c r="I1773" s="226"/>
      <c r="J1773" s="222"/>
      <c r="K1773" s="222"/>
      <c r="L1773" s="227"/>
      <c r="M1773" s="228"/>
      <c r="N1773" s="229"/>
      <c r="O1773" s="229"/>
      <c r="P1773" s="229"/>
      <c r="Q1773" s="229"/>
      <c r="R1773" s="229"/>
      <c r="S1773" s="229"/>
      <c r="T1773" s="230"/>
      <c r="AT1773" s="231" t="s">
        <v>156</v>
      </c>
      <c r="AU1773" s="231" t="s">
        <v>89</v>
      </c>
      <c r="AV1773" s="15" t="s">
        <v>154</v>
      </c>
      <c r="AW1773" s="15" t="s">
        <v>35</v>
      </c>
      <c r="AX1773" s="15" t="s">
        <v>87</v>
      </c>
      <c r="AY1773" s="231" t="s">
        <v>147</v>
      </c>
    </row>
    <row r="1774" spans="1:65" s="2" customFormat="1" ht="33" customHeight="1">
      <c r="A1774" s="34"/>
      <c r="B1774" s="35"/>
      <c r="C1774" s="243" t="s">
        <v>1341</v>
      </c>
      <c r="D1774" s="243" t="s">
        <v>324</v>
      </c>
      <c r="E1774" s="244" t="s">
        <v>1342</v>
      </c>
      <c r="F1774" s="245" t="s">
        <v>1343</v>
      </c>
      <c r="G1774" s="246" t="s">
        <v>602</v>
      </c>
      <c r="H1774" s="247">
        <v>15</v>
      </c>
      <c r="I1774" s="248"/>
      <c r="J1774" s="249">
        <f>ROUND(I1774*H1774,2)</f>
        <v>0</v>
      </c>
      <c r="K1774" s="245" t="s">
        <v>153</v>
      </c>
      <c r="L1774" s="250"/>
      <c r="M1774" s="251" t="s">
        <v>1</v>
      </c>
      <c r="N1774" s="252" t="s">
        <v>44</v>
      </c>
      <c r="O1774" s="71"/>
      <c r="P1774" s="195">
        <f>O1774*H1774</f>
        <v>0</v>
      </c>
      <c r="Q1774" s="195">
        <v>1E-3</v>
      </c>
      <c r="R1774" s="195">
        <f>Q1774*H1774</f>
        <v>1.4999999999999999E-2</v>
      </c>
      <c r="S1774" s="195">
        <v>0</v>
      </c>
      <c r="T1774" s="196">
        <f>S1774*H1774</f>
        <v>0</v>
      </c>
      <c r="U1774" s="34"/>
      <c r="V1774" s="34"/>
      <c r="W1774" s="34"/>
      <c r="X1774" s="34"/>
      <c r="Y1774" s="34"/>
      <c r="Z1774" s="34"/>
      <c r="AA1774" s="34"/>
      <c r="AB1774" s="34"/>
      <c r="AC1774" s="34"/>
      <c r="AD1774" s="34"/>
      <c r="AE1774" s="34"/>
      <c r="AR1774" s="197" t="s">
        <v>450</v>
      </c>
      <c r="AT1774" s="197" t="s">
        <v>324</v>
      </c>
      <c r="AU1774" s="197" t="s">
        <v>89</v>
      </c>
      <c r="AY1774" s="18" t="s">
        <v>147</v>
      </c>
      <c r="BE1774" s="198">
        <f>IF(N1774="základní",J1774,0)</f>
        <v>0</v>
      </c>
      <c r="BF1774" s="198">
        <f>IF(N1774="snížená",J1774,0)</f>
        <v>0</v>
      </c>
      <c r="BG1774" s="198">
        <f>IF(N1774="zákl. přenesená",J1774,0)</f>
        <v>0</v>
      </c>
      <c r="BH1774" s="198">
        <f>IF(N1774="sníž. přenesená",J1774,0)</f>
        <v>0</v>
      </c>
      <c r="BI1774" s="198">
        <f>IF(N1774="nulová",J1774,0)</f>
        <v>0</v>
      </c>
      <c r="BJ1774" s="18" t="s">
        <v>87</v>
      </c>
      <c r="BK1774" s="198">
        <f>ROUND(I1774*H1774,2)</f>
        <v>0</v>
      </c>
      <c r="BL1774" s="18" t="s">
        <v>329</v>
      </c>
      <c r="BM1774" s="197" t="s">
        <v>1344</v>
      </c>
    </row>
    <row r="1775" spans="1:65" s="13" customFormat="1">
      <c r="B1775" s="199"/>
      <c r="C1775" s="200"/>
      <c r="D1775" s="201" t="s">
        <v>156</v>
      </c>
      <c r="E1775" s="202" t="s">
        <v>1</v>
      </c>
      <c r="F1775" s="203" t="s">
        <v>158</v>
      </c>
      <c r="G1775" s="200"/>
      <c r="H1775" s="202" t="s">
        <v>1</v>
      </c>
      <c r="I1775" s="204"/>
      <c r="J1775" s="200"/>
      <c r="K1775" s="200"/>
      <c r="L1775" s="205"/>
      <c r="M1775" s="206"/>
      <c r="N1775" s="207"/>
      <c r="O1775" s="207"/>
      <c r="P1775" s="207"/>
      <c r="Q1775" s="207"/>
      <c r="R1775" s="207"/>
      <c r="S1775" s="207"/>
      <c r="T1775" s="208"/>
      <c r="AT1775" s="209" t="s">
        <v>156</v>
      </c>
      <c r="AU1775" s="209" t="s">
        <v>89</v>
      </c>
      <c r="AV1775" s="13" t="s">
        <v>87</v>
      </c>
      <c r="AW1775" s="13" t="s">
        <v>35</v>
      </c>
      <c r="AX1775" s="13" t="s">
        <v>79</v>
      </c>
      <c r="AY1775" s="209" t="s">
        <v>147</v>
      </c>
    </row>
    <row r="1776" spans="1:65" s="14" customFormat="1">
      <c r="B1776" s="210"/>
      <c r="C1776" s="211"/>
      <c r="D1776" s="201" t="s">
        <v>156</v>
      </c>
      <c r="E1776" s="212" t="s">
        <v>1</v>
      </c>
      <c r="F1776" s="213" t="s">
        <v>1073</v>
      </c>
      <c r="G1776" s="211"/>
      <c r="H1776" s="214">
        <v>9</v>
      </c>
      <c r="I1776" s="215"/>
      <c r="J1776" s="211"/>
      <c r="K1776" s="211"/>
      <c r="L1776" s="216"/>
      <c r="M1776" s="217"/>
      <c r="N1776" s="218"/>
      <c r="O1776" s="218"/>
      <c r="P1776" s="218"/>
      <c r="Q1776" s="218"/>
      <c r="R1776" s="218"/>
      <c r="S1776" s="218"/>
      <c r="T1776" s="219"/>
      <c r="AT1776" s="220" t="s">
        <v>156</v>
      </c>
      <c r="AU1776" s="220" t="s">
        <v>89</v>
      </c>
      <c r="AV1776" s="14" t="s">
        <v>89</v>
      </c>
      <c r="AW1776" s="14" t="s">
        <v>35</v>
      </c>
      <c r="AX1776" s="14" t="s">
        <v>79</v>
      </c>
      <c r="AY1776" s="220" t="s">
        <v>147</v>
      </c>
    </row>
    <row r="1777" spans="1:65" s="13" customFormat="1">
      <c r="B1777" s="199"/>
      <c r="C1777" s="200"/>
      <c r="D1777" s="201" t="s">
        <v>156</v>
      </c>
      <c r="E1777" s="202" t="s">
        <v>1</v>
      </c>
      <c r="F1777" s="203" t="s">
        <v>252</v>
      </c>
      <c r="G1777" s="200"/>
      <c r="H1777" s="202" t="s">
        <v>1</v>
      </c>
      <c r="I1777" s="204"/>
      <c r="J1777" s="200"/>
      <c r="K1777" s="200"/>
      <c r="L1777" s="205"/>
      <c r="M1777" s="206"/>
      <c r="N1777" s="207"/>
      <c r="O1777" s="207"/>
      <c r="P1777" s="207"/>
      <c r="Q1777" s="207"/>
      <c r="R1777" s="207"/>
      <c r="S1777" s="207"/>
      <c r="T1777" s="208"/>
      <c r="AT1777" s="209" t="s">
        <v>156</v>
      </c>
      <c r="AU1777" s="209" t="s">
        <v>89</v>
      </c>
      <c r="AV1777" s="13" t="s">
        <v>87</v>
      </c>
      <c r="AW1777" s="13" t="s">
        <v>35</v>
      </c>
      <c r="AX1777" s="13" t="s">
        <v>79</v>
      </c>
      <c r="AY1777" s="209" t="s">
        <v>147</v>
      </c>
    </row>
    <row r="1778" spans="1:65" s="14" customFormat="1">
      <c r="B1778" s="210"/>
      <c r="C1778" s="211"/>
      <c r="D1778" s="201" t="s">
        <v>156</v>
      </c>
      <c r="E1778" s="212" t="s">
        <v>1</v>
      </c>
      <c r="F1778" s="213" t="s">
        <v>551</v>
      </c>
      <c r="G1778" s="211"/>
      <c r="H1778" s="214">
        <v>6</v>
      </c>
      <c r="I1778" s="215"/>
      <c r="J1778" s="211"/>
      <c r="K1778" s="211"/>
      <c r="L1778" s="216"/>
      <c r="M1778" s="217"/>
      <c r="N1778" s="218"/>
      <c r="O1778" s="218"/>
      <c r="P1778" s="218"/>
      <c r="Q1778" s="218"/>
      <c r="R1778" s="218"/>
      <c r="S1778" s="218"/>
      <c r="T1778" s="219"/>
      <c r="AT1778" s="220" t="s">
        <v>156</v>
      </c>
      <c r="AU1778" s="220" t="s">
        <v>89</v>
      </c>
      <c r="AV1778" s="14" t="s">
        <v>89</v>
      </c>
      <c r="AW1778" s="14" t="s">
        <v>35</v>
      </c>
      <c r="AX1778" s="14" t="s">
        <v>79</v>
      </c>
      <c r="AY1778" s="220" t="s">
        <v>147</v>
      </c>
    </row>
    <row r="1779" spans="1:65" s="15" customFormat="1">
      <c r="B1779" s="221"/>
      <c r="C1779" s="222"/>
      <c r="D1779" s="201" t="s">
        <v>156</v>
      </c>
      <c r="E1779" s="223" t="s">
        <v>1</v>
      </c>
      <c r="F1779" s="224" t="s">
        <v>166</v>
      </c>
      <c r="G1779" s="222"/>
      <c r="H1779" s="225">
        <v>15</v>
      </c>
      <c r="I1779" s="226"/>
      <c r="J1779" s="222"/>
      <c r="K1779" s="222"/>
      <c r="L1779" s="227"/>
      <c r="M1779" s="228"/>
      <c r="N1779" s="229"/>
      <c r="O1779" s="229"/>
      <c r="P1779" s="229"/>
      <c r="Q1779" s="229"/>
      <c r="R1779" s="229"/>
      <c r="S1779" s="229"/>
      <c r="T1779" s="230"/>
      <c r="AT1779" s="231" t="s">
        <v>156</v>
      </c>
      <c r="AU1779" s="231" t="s">
        <v>89</v>
      </c>
      <c r="AV1779" s="15" t="s">
        <v>154</v>
      </c>
      <c r="AW1779" s="15" t="s">
        <v>35</v>
      </c>
      <c r="AX1779" s="15" t="s">
        <v>87</v>
      </c>
      <c r="AY1779" s="231" t="s">
        <v>147</v>
      </c>
    </row>
    <row r="1780" spans="1:65" s="2" customFormat="1" ht="24.2" customHeight="1">
      <c r="A1780" s="34"/>
      <c r="B1780" s="35"/>
      <c r="C1780" s="243" t="s">
        <v>1345</v>
      </c>
      <c r="D1780" s="243" t="s">
        <v>324</v>
      </c>
      <c r="E1780" s="244" t="s">
        <v>1346</v>
      </c>
      <c r="F1780" s="245" t="s">
        <v>1347</v>
      </c>
      <c r="G1780" s="246" t="s">
        <v>381</v>
      </c>
      <c r="H1780" s="247">
        <v>68.099999999999994</v>
      </c>
      <c r="I1780" s="248"/>
      <c r="J1780" s="249">
        <f>ROUND(I1780*H1780,2)</f>
        <v>0</v>
      </c>
      <c r="K1780" s="245" t="s">
        <v>153</v>
      </c>
      <c r="L1780" s="250"/>
      <c r="M1780" s="251" t="s">
        <v>1</v>
      </c>
      <c r="N1780" s="252" t="s">
        <v>44</v>
      </c>
      <c r="O1780" s="71"/>
      <c r="P1780" s="195">
        <f>O1780*H1780</f>
        <v>0</v>
      </c>
      <c r="Q1780" s="195">
        <v>1.4999999999999999E-4</v>
      </c>
      <c r="R1780" s="195">
        <f>Q1780*H1780</f>
        <v>1.0214999999999998E-2</v>
      </c>
      <c r="S1780" s="195">
        <v>0</v>
      </c>
      <c r="T1780" s="196">
        <f>S1780*H1780</f>
        <v>0</v>
      </c>
      <c r="U1780" s="34"/>
      <c r="V1780" s="34"/>
      <c r="W1780" s="34"/>
      <c r="X1780" s="34"/>
      <c r="Y1780" s="34"/>
      <c r="Z1780" s="34"/>
      <c r="AA1780" s="34"/>
      <c r="AB1780" s="34"/>
      <c r="AC1780" s="34"/>
      <c r="AD1780" s="34"/>
      <c r="AE1780" s="34"/>
      <c r="AR1780" s="197" t="s">
        <v>450</v>
      </c>
      <c r="AT1780" s="197" t="s">
        <v>324</v>
      </c>
      <c r="AU1780" s="197" t="s">
        <v>89</v>
      </c>
      <c r="AY1780" s="18" t="s">
        <v>147</v>
      </c>
      <c r="BE1780" s="198">
        <f>IF(N1780="základní",J1780,0)</f>
        <v>0</v>
      </c>
      <c r="BF1780" s="198">
        <f>IF(N1780="snížená",J1780,0)</f>
        <v>0</v>
      </c>
      <c r="BG1780" s="198">
        <f>IF(N1780="zákl. přenesená",J1780,0)</f>
        <v>0</v>
      </c>
      <c r="BH1780" s="198">
        <f>IF(N1780="sníž. přenesená",J1780,0)</f>
        <v>0</v>
      </c>
      <c r="BI1780" s="198">
        <f>IF(N1780="nulová",J1780,0)</f>
        <v>0</v>
      </c>
      <c r="BJ1780" s="18" t="s">
        <v>87</v>
      </c>
      <c r="BK1780" s="198">
        <f>ROUND(I1780*H1780,2)</f>
        <v>0</v>
      </c>
      <c r="BL1780" s="18" t="s">
        <v>329</v>
      </c>
      <c r="BM1780" s="197" t="s">
        <v>1348</v>
      </c>
    </row>
    <row r="1781" spans="1:65" s="2" customFormat="1" ht="19.5">
      <c r="A1781" s="34"/>
      <c r="B1781" s="35"/>
      <c r="C1781" s="36"/>
      <c r="D1781" s="201" t="s">
        <v>739</v>
      </c>
      <c r="E1781" s="36"/>
      <c r="F1781" s="253" t="s">
        <v>1349</v>
      </c>
      <c r="G1781" s="36"/>
      <c r="H1781" s="36"/>
      <c r="I1781" s="254"/>
      <c r="J1781" s="36"/>
      <c r="K1781" s="36"/>
      <c r="L1781" s="39"/>
      <c r="M1781" s="255"/>
      <c r="N1781" s="256"/>
      <c r="O1781" s="71"/>
      <c r="P1781" s="71"/>
      <c r="Q1781" s="71"/>
      <c r="R1781" s="71"/>
      <c r="S1781" s="71"/>
      <c r="T1781" s="72"/>
      <c r="U1781" s="34"/>
      <c r="V1781" s="34"/>
      <c r="W1781" s="34"/>
      <c r="X1781" s="34"/>
      <c r="Y1781" s="34"/>
      <c r="Z1781" s="34"/>
      <c r="AA1781" s="34"/>
      <c r="AB1781" s="34"/>
      <c r="AC1781" s="34"/>
      <c r="AD1781" s="34"/>
      <c r="AE1781" s="34"/>
      <c r="AT1781" s="18" t="s">
        <v>739</v>
      </c>
      <c r="AU1781" s="18" t="s">
        <v>89</v>
      </c>
    </row>
    <row r="1782" spans="1:65" s="14" customFormat="1">
      <c r="B1782" s="210"/>
      <c r="C1782" s="211"/>
      <c r="D1782" s="201" t="s">
        <v>156</v>
      </c>
      <c r="E1782" s="212" t="s">
        <v>1</v>
      </c>
      <c r="F1782" s="213" t="s">
        <v>1350</v>
      </c>
      <c r="G1782" s="211"/>
      <c r="H1782" s="214">
        <v>68.099999999999994</v>
      </c>
      <c r="I1782" s="215"/>
      <c r="J1782" s="211"/>
      <c r="K1782" s="211"/>
      <c r="L1782" s="216"/>
      <c r="M1782" s="217"/>
      <c r="N1782" s="218"/>
      <c r="O1782" s="218"/>
      <c r="P1782" s="218"/>
      <c r="Q1782" s="218"/>
      <c r="R1782" s="218"/>
      <c r="S1782" s="218"/>
      <c r="T1782" s="219"/>
      <c r="AT1782" s="220" t="s">
        <v>156</v>
      </c>
      <c r="AU1782" s="220" t="s">
        <v>89</v>
      </c>
      <c r="AV1782" s="14" t="s">
        <v>89</v>
      </c>
      <c r="AW1782" s="14" t="s">
        <v>35</v>
      </c>
      <c r="AX1782" s="14" t="s">
        <v>79</v>
      </c>
      <c r="AY1782" s="220" t="s">
        <v>147</v>
      </c>
    </row>
    <row r="1783" spans="1:65" s="15" customFormat="1">
      <c r="B1783" s="221"/>
      <c r="C1783" s="222"/>
      <c r="D1783" s="201" t="s">
        <v>156</v>
      </c>
      <c r="E1783" s="223" t="s">
        <v>1</v>
      </c>
      <c r="F1783" s="224" t="s">
        <v>166</v>
      </c>
      <c r="G1783" s="222"/>
      <c r="H1783" s="225">
        <v>68.099999999999994</v>
      </c>
      <c r="I1783" s="226"/>
      <c r="J1783" s="222"/>
      <c r="K1783" s="222"/>
      <c r="L1783" s="227"/>
      <c r="M1783" s="228"/>
      <c r="N1783" s="229"/>
      <c r="O1783" s="229"/>
      <c r="P1783" s="229"/>
      <c r="Q1783" s="229"/>
      <c r="R1783" s="229"/>
      <c r="S1783" s="229"/>
      <c r="T1783" s="230"/>
      <c r="AT1783" s="231" t="s">
        <v>156</v>
      </c>
      <c r="AU1783" s="231" t="s">
        <v>89</v>
      </c>
      <c r="AV1783" s="15" t="s">
        <v>154</v>
      </c>
      <c r="AW1783" s="15" t="s">
        <v>35</v>
      </c>
      <c r="AX1783" s="15" t="s">
        <v>87</v>
      </c>
      <c r="AY1783" s="231" t="s">
        <v>147</v>
      </c>
    </row>
    <row r="1784" spans="1:65" s="2" customFormat="1" ht="24.2" customHeight="1">
      <c r="A1784" s="34"/>
      <c r="B1784" s="35"/>
      <c r="C1784" s="243" t="s">
        <v>1351</v>
      </c>
      <c r="D1784" s="243" t="s">
        <v>324</v>
      </c>
      <c r="E1784" s="244" t="s">
        <v>1352</v>
      </c>
      <c r="F1784" s="245" t="s">
        <v>1353</v>
      </c>
      <c r="G1784" s="246" t="s">
        <v>152</v>
      </c>
      <c r="H1784" s="247">
        <v>58.081000000000003</v>
      </c>
      <c r="I1784" s="248"/>
      <c r="J1784" s="249">
        <f>ROUND(I1784*H1784,2)</f>
        <v>0</v>
      </c>
      <c r="K1784" s="245" t="s">
        <v>153</v>
      </c>
      <c r="L1784" s="250"/>
      <c r="M1784" s="251" t="s">
        <v>1</v>
      </c>
      <c r="N1784" s="252" t="s">
        <v>44</v>
      </c>
      <c r="O1784" s="71"/>
      <c r="P1784" s="195">
        <f>O1784*H1784</f>
        <v>0</v>
      </c>
      <c r="Q1784" s="195">
        <v>1E-3</v>
      </c>
      <c r="R1784" s="195">
        <f>Q1784*H1784</f>
        <v>5.8081000000000008E-2</v>
      </c>
      <c r="S1784" s="195">
        <v>0</v>
      </c>
      <c r="T1784" s="196">
        <f>S1784*H1784</f>
        <v>0</v>
      </c>
      <c r="U1784" s="34"/>
      <c r="V1784" s="34"/>
      <c r="W1784" s="34"/>
      <c r="X1784" s="34"/>
      <c r="Y1784" s="34"/>
      <c r="Z1784" s="34"/>
      <c r="AA1784" s="34"/>
      <c r="AB1784" s="34"/>
      <c r="AC1784" s="34"/>
      <c r="AD1784" s="34"/>
      <c r="AE1784" s="34"/>
      <c r="AR1784" s="197" t="s">
        <v>450</v>
      </c>
      <c r="AT1784" s="197" t="s">
        <v>324</v>
      </c>
      <c r="AU1784" s="197" t="s">
        <v>89</v>
      </c>
      <c r="AY1784" s="18" t="s">
        <v>147</v>
      </c>
      <c r="BE1784" s="198">
        <f>IF(N1784="základní",J1784,0)</f>
        <v>0</v>
      </c>
      <c r="BF1784" s="198">
        <f>IF(N1784="snížená",J1784,0)</f>
        <v>0</v>
      </c>
      <c r="BG1784" s="198">
        <f>IF(N1784="zákl. přenesená",J1784,0)</f>
        <v>0</v>
      </c>
      <c r="BH1784" s="198">
        <f>IF(N1784="sníž. přenesená",J1784,0)</f>
        <v>0</v>
      </c>
      <c r="BI1784" s="198">
        <f>IF(N1784="nulová",J1784,0)</f>
        <v>0</v>
      </c>
      <c r="BJ1784" s="18" t="s">
        <v>87</v>
      </c>
      <c r="BK1784" s="198">
        <f>ROUND(I1784*H1784,2)</f>
        <v>0</v>
      </c>
      <c r="BL1784" s="18" t="s">
        <v>329</v>
      </c>
      <c r="BM1784" s="197" t="s">
        <v>1354</v>
      </c>
    </row>
    <row r="1785" spans="1:65" s="2" customFormat="1" ht="19.5">
      <c r="A1785" s="34"/>
      <c r="B1785" s="35"/>
      <c r="C1785" s="36"/>
      <c r="D1785" s="201" t="s">
        <v>739</v>
      </c>
      <c r="E1785" s="36"/>
      <c r="F1785" s="253" t="s">
        <v>1355</v>
      </c>
      <c r="G1785" s="36"/>
      <c r="H1785" s="36"/>
      <c r="I1785" s="254"/>
      <c r="J1785" s="36"/>
      <c r="K1785" s="36"/>
      <c r="L1785" s="39"/>
      <c r="M1785" s="255"/>
      <c r="N1785" s="256"/>
      <c r="O1785" s="71"/>
      <c r="P1785" s="71"/>
      <c r="Q1785" s="71"/>
      <c r="R1785" s="71"/>
      <c r="S1785" s="71"/>
      <c r="T1785" s="72"/>
      <c r="U1785" s="34"/>
      <c r="V1785" s="34"/>
      <c r="W1785" s="34"/>
      <c r="X1785" s="34"/>
      <c r="Y1785" s="34"/>
      <c r="Z1785" s="34"/>
      <c r="AA1785" s="34"/>
      <c r="AB1785" s="34"/>
      <c r="AC1785" s="34"/>
      <c r="AD1785" s="34"/>
      <c r="AE1785" s="34"/>
      <c r="AT1785" s="18" t="s">
        <v>739</v>
      </c>
      <c r="AU1785" s="18" t="s">
        <v>89</v>
      </c>
    </row>
    <row r="1786" spans="1:65" s="14" customFormat="1">
      <c r="B1786" s="210"/>
      <c r="C1786" s="211"/>
      <c r="D1786" s="201" t="s">
        <v>156</v>
      </c>
      <c r="E1786" s="212" t="s">
        <v>1</v>
      </c>
      <c r="F1786" s="213" t="s">
        <v>1356</v>
      </c>
      <c r="G1786" s="211"/>
      <c r="H1786" s="214">
        <v>10.836</v>
      </c>
      <c r="I1786" s="215"/>
      <c r="J1786" s="211"/>
      <c r="K1786" s="211"/>
      <c r="L1786" s="216"/>
      <c r="M1786" s="217"/>
      <c r="N1786" s="218"/>
      <c r="O1786" s="218"/>
      <c r="P1786" s="218"/>
      <c r="Q1786" s="218"/>
      <c r="R1786" s="218"/>
      <c r="S1786" s="218"/>
      <c r="T1786" s="219"/>
      <c r="AT1786" s="220" t="s">
        <v>156</v>
      </c>
      <c r="AU1786" s="220" t="s">
        <v>89</v>
      </c>
      <c r="AV1786" s="14" t="s">
        <v>89</v>
      </c>
      <c r="AW1786" s="14" t="s">
        <v>35</v>
      </c>
      <c r="AX1786" s="14" t="s">
        <v>79</v>
      </c>
      <c r="AY1786" s="220" t="s">
        <v>147</v>
      </c>
    </row>
    <row r="1787" spans="1:65" s="14" customFormat="1">
      <c r="B1787" s="210"/>
      <c r="C1787" s="211"/>
      <c r="D1787" s="201" t="s">
        <v>156</v>
      </c>
      <c r="E1787" s="212" t="s">
        <v>1</v>
      </c>
      <c r="F1787" s="213" t="s">
        <v>554</v>
      </c>
      <c r="G1787" s="211"/>
      <c r="H1787" s="214">
        <v>11.712999999999999</v>
      </c>
      <c r="I1787" s="215"/>
      <c r="J1787" s="211"/>
      <c r="K1787" s="211"/>
      <c r="L1787" s="216"/>
      <c r="M1787" s="217"/>
      <c r="N1787" s="218"/>
      <c r="O1787" s="218"/>
      <c r="P1787" s="218"/>
      <c r="Q1787" s="218"/>
      <c r="R1787" s="218"/>
      <c r="S1787" s="218"/>
      <c r="T1787" s="219"/>
      <c r="AT1787" s="220" t="s">
        <v>156</v>
      </c>
      <c r="AU1787" s="220" t="s">
        <v>89</v>
      </c>
      <c r="AV1787" s="14" t="s">
        <v>89</v>
      </c>
      <c r="AW1787" s="14" t="s">
        <v>35</v>
      </c>
      <c r="AX1787" s="14" t="s">
        <v>79</v>
      </c>
      <c r="AY1787" s="220" t="s">
        <v>147</v>
      </c>
    </row>
    <row r="1788" spans="1:65" s="14" customFormat="1">
      <c r="B1788" s="210"/>
      <c r="C1788" s="211"/>
      <c r="D1788" s="201" t="s">
        <v>156</v>
      </c>
      <c r="E1788" s="212" t="s">
        <v>1</v>
      </c>
      <c r="F1788" s="213" t="s">
        <v>1357</v>
      </c>
      <c r="G1788" s="211"/>
      <c r="H1788" s="214">
        <v>11.34</v>
      </c>
      <c r="I1788" s="215"/>
      <c r="J1788" s="211"/>
      <c r="K1788" s="211"/>
      <c r="L1788" s="216"/>
      <c r="M1788" s="217"/>
      <c r="N1788" s="218"/>
      <c r="O1788" s="218"/>
      <c r="P1788" s="218"/>
      <c r="Q1788" s="218"/>
      <c r="R1788" s="218"/>
      <c r="S1788" s="218"/>
      <c r="T1788" s="219"/>
      <c r="AT1788" s="220" t="s">
        <v>156</v>
      </c>
      <c r="AU1788" s="220" t="s">
        <v>89</v>
      </c>
      <c r="AV1788" s="14" t="s">
        <v>89</v>
      </c>
      <c r="AW1788" s="14" t="s">
        <v>35</v>
      </c>
      <c r="AX1788" s="14" t="s">
        <v>79</v>
      </c>
      <c r="AY1788" s="220" t="s">
        <v>147</v>
      </c>
    </row>
    <row r="1789" spans="1:65" s="14" customFormat="1">
      <c r="B1789" s="210"/>
      <c r="C1789" s="211"/>
      <c r="D1789" s="201" t="s">
        <v>156</v>
      </c>
      <c r="E1789" s="212" t="s">
        <v>1</v>
      </c>
      <c r="F1789" s="213" t="s">
        <v>1358</v>
      </c>
      <c r="G1789" s="211"/>
      <c r="H1789" s="214">
        <v>12.311999999999999</v>
      </c>
      <c r="I1789" s="215"/>
      <c r="J1789" s="211"/>
      <c r="K1789" s="211"/>
      <c r="L1789" s="216"/>
      <c r="M1789" s="217"/>
      <c r="N1789" s="218"/>
      <c r="O1789" s="218"/>
      <c r="P1789" s="218"/>
      <c r="Q1789" s="218"/>
      <c r="R1789" s="218"/>
      <c r="S1789" s="218"/>
      <c r="T1789" s="219"/>
      <c r="AT1789" s="220" t="s">
        <v>156</v>
      </c>
      <c r="AU1789" s="220" t="s">
        <v>89</v>
      </c>
      <c r="AV1789" s="14" t="s">
        <v>89</v>
      </c>
      <c r="AW1789" s="14" t="s">
        <v>35</v>
      </c>
      <c r="AX1789" s="14" t="s">
        <v>79</v>
      </c>
      <c r="AY1789" s="220" t="s">
        <v>147</v>
      </c>
    </row>
    <row r="1790" spans="1:65" s="14" customFormat="1">
      <c r="B1790" s="210"/>
      <c r="C1790" s="211"/>
      <c r="D1790" s="201" t="s">
        <v>156</v>
      </c>
      <c r="E1790" s="212" t="s">
        <v>1</v>
      </c>
      <c r="F1790" s="213" t="s">
        <v>549</v>
      </c>
      <c r="G1790" s="211"/>
      <c r="H1790" s="214">
        <v>11.88</v>
      </c>
      <c r="I1790" s="215"/>
      <c r="J1790" s="211"/>
      <c r="K1790" s="211"/>
      <c r="L1790" s="216"/>
      <c r="M1790" s="217"/>
      <c r="N1790" s="218"/>
      <c r="O1790" s="218"/>
      <c r="P1790" s="218"/>
      <c r="Q1790" s="218"/>
      <c r="R1790" s="218"/>
      <c r="S1790" s="218"/>
      <c r="T1790" s="219"/>
      <c r="AT1790" s="220" t="s">
        <v>156</v>
      </c>
      <c r="AU1790" s="220" t="s">
        <v>89</v>
      </c>
      <c r="AV1790" s="14" t="s">
        <v>89</v>
      </c>
      <c r="AW1790" s="14" t="s">
        <v>35</v>
      </c>
      <c r="AX1790" s="14" t="s">
        <v>79</v>
      </c>
      <c r="AY1790" s="220" t="s">
        <v>147</v>
      </c>
    </row>
    <row r="1791" spans="1:65" s="15" customFormat="1">
      <c r="B1791" s="221"/>
      <c r="C1791" s="222"/>
      <c r="D1791" s="201" t="s">
        <v>156</v>
      </c>
      <c r="E1791" s="223" t="s">
        <v>1</v>
      </c>
      <c r="F1791" s="224" t="s">
        <v>166</v>
      </c>
      <c r="G1791" s="222"/>
      <c r="H1791" s="225">
        <v>58.080999999999996</v>
      </c>
      <c r="I1791" s="226"/>
      <c r="J1791" s="222"/>
      <c r="K1791" s="222"/>
      <c r="L1791" s="227"/>
      <c r="M1791" s="228"/>
      <c r="N1791" s="229"/>
      <c r="O1791" s="229"/>
      <c r="P1791" s="229"/>
      <c r="Q1791" s="229"/>
      <c r="R1791" s="229"/>
      <c r="S1791" s="229"/>
      <c r="T1791" s="230"/>
      <c r="AT1791" s="231" t="s">
        <v>156</v>
      </c>
      <c r="AU1791" s="231" t="s">
        <v>89</v>
      </c>
      <c r="AV1791" s="15" t="s">
        <v>154</v>
      </c>
      <c r="AW1791" s="15" t="s">
        <v>35</v>
      </c>
      <c r="AX1791" s="15" t="s">
        <v>87</v>
      </c>
      <c r="AY1791" s="231" t="s">
        <v>147</v>
      </c>
    </row>
    <row r="1792" spans="1:65" s="2" customFormat="1" ht="49.15" customHeight="1">
      <c r="A1792" s="34"/>
      <c r="B1792" s="35"/>
      <c r="C1792" s="186" t="s">
        <v>1359</v>
      </c>
      <c r="D1792" s="186" t="s">
        <v>149</v>
      </c>
      <c r="E1792" s="187" t="s">
        <v>1360</v>
      </c>
      <c r="F1792" s="188" t="s">
        <v>1361</v>
      </c>
      <c r="G1792" s="189" t="s">
        <v>681</v>
      </c>
      <c r="H1792" s="190">
        <v>8.3000000000000004E-2</v>
      </c>
      <c r="I1792" s="191"/>
      <c r="J1792" s="192">
        <f>ROUND(I1792*H1792,2)</f>
        <v>0</v>
      </c>
      <c r="K1792" s="188" t="s">
        <v>153</v>
      </c>
      <c r="L1792" s="39"/>
      <c r="M1792" s="193" t="s">
        <v>1</v>
      </c>
      <c r="N1792" s="194" t="s">
        <v>44</v>
      </c>
      <c r="O1792" s="71"/>
      <c r="P1792" s="195">
        <f>O1792*H1792</f>
        <v>0</v>
      </c>
      <c r="Q1792" s="195">
        <v>0</v>
      </c>
      <c r="R1792" s="195">
        <f>Q1792*H1792</f>
        <v>0</v>
      </c>
      <c r="S1792" s="195">
        <v>0</v>
      </c>
      <c r="T1792" s="196">
        <f>S1792*H1792</f>
        <v>0</v>
      </c>
      <c r="U1792" s="34"/>
      <c r="V1792" s="34"/>
      <c r="W1792" s="34"/>
      <c r="X1792" s="34"/>
      <c r="Y1792" s="34"/>
      <c r="Z1792" s="34"/>
      <c r="AA1792" s="34"/>
      <c r="AB1792" s="34"/>
      <c r="AC1792" s="34"/>
      <c r="AD1792" s="34"/>
      <c r="AE1792" s="34"/>
      <c r="AR1792" s="197" t="s">
        <v>329</v>
      </c>
      <c r="AT1792" s="197" t="s">
        <v>149</v>
      </c>
      <c r="AU1792" s="197" t="s">
        <v>89</v>
      </c>
      <c r="AY1792" s="18" t="s">
        <v>147</v>
      </c>
      <c r="BE1792" s="198">
        <f>IF(N1792="základní",J1792,0)</f>
        <v>0</v>
      </c>
      <c r="BF1792" s="198">
        <f>IF(N1792="snížená",J1792,0)</f>
        <v>0</v>
      </c>
      <c r="BG1792" s="198">
        <f>IF(N1792="zákl. přenesená",J1792,0)</f>
        <v>0</v>
      </c>
      <c r="BH1792" s="198">
        <f>IF(N1792="sníž. přenesená",J1792,0)</f>
        <v>0</v>
      </c>
      <c r="BI1792" s="198">
        <f>IF(N1792="nulová",J1792,0)</f>
        <v>0</v>
      </c>
      <c r="BJ1792" s="18" t="s">
        <v>87</v>
      </c>
      <c r="BK1792" s="198">
        <f>ROUND(I1792*H1792,2)</f>
        <v>0</v>
      </c>
      <c r="BL1792" s="18" t="s">
        <v>329</v>
      </c>
      <c r="BM1792" s="197" t="s">
        <v>1362</v>
      </c>
    </row>
    <row r="1793" spans="1:65" s="12" customFormat="1" ht="25.9" customHeight="1">
      <c r="B1793" s="170"/>
      <c r="C1793" s="171"/>
      <c r="D1793" s="172" t="s">
        <v>78</v>
      </c>
      <c r="E1793" s="173" t="s">
        <v>1363</v>
      </c>
      <c r="F1793" s="173" t="s">
        <v>1364</v>
      </c>
      <c r="G1793" s="171"/>
      <c r="H1793" s="171"/>
      <c r="I1793" s="174"/>
      <c r="J1793" s="175">
        <f>BK1793</f>
        <v>0</v>
      </c>
      <c r="K1793" s="171"/>
      <c r="L1793" s="176"/>
      <c r="M1793" s="177"/>
      <c r="N1793" s="178"/>
      <c r="O1793" s="178"/>
      <c r="P1793" s="179">
        <f>SUM(P1794:P1797)</f>
        <v>0</v>
      </c>
      <c r="Q1793" s="178"/>
      <c r="R1793" s="179">
        <f>SUM(R1794:R1797)</f>
        <v>0</v>
      </c>
      <c r="S1793" s="178"/>
      <c r="T1793" s="180">
        <f>SUM(T1794:T1797)</f>
        <v>0</v>
      </c>
      <c r="AR1793" s="181" t="s">
        <v>154</v>
      </c>
      <c r="AT1793" s="182" t="s">
        <v>78</v>
      </c>
      <c r="AU1793" s="182" t="s">
        <v>79</v>
      </c>
      <c r="AY1793" s="181" t="s">
        <v>147</v>
      </c>
      <c r="BK1793" s="183">
        <f>SUM(BK1794:BK1797)</f>
        <v>0</v>
      </c>
    </row>
    <row r="1794" spans="1:65" s="2" customFormat="1" ht="33" customHeight="1">
      <c r="A1794" s="34"/>
      <c r="B1794" s="35"/>
      <c r="C1794" s="186" t="s">
        <v>1365</v>
      </c>
      <c r="D1794" s="186" t="s">
        <v>149</v>
      </c>
      <c r="E1794" s="187" t="s">
        <v>1366</v>
      </c>
      <c r="F1794" s="188" t="s">
        <v>1367</v>
      </c>
      <c r="G1794" s="189" t="s">
        <v>1368</v>
      </c>
      <c r="H1794" s="190">
        <v>8</v>
      </c>
      <c r="I1794" s="191"/>
      <c r="J1794" s="192">
        <f>ROUND(I1794*H1794,2)</f>
        <v>0</v>
      </c>
      <c r="K1794" s="188" t="s">
        <v>153</v>
      </c>
      <c r="L1794" s="39"/>
      <c r="M1794" s="193" t="s">
        <v>1</v>
      </c>
      <c r="N1794" s="194" t="s">
        <v>44</v>
      </c>
      <c r="O1794" s="71"/>
      <c r="P1794" s="195">
        <f>O1794*H1794</f>
        <v>0</v>
      </c>
      <c r="Q1794" s="195">
        <v>0</v>
      </c>
      <c r="R1794" s="195">
        <f>Q1794*H1794</f>
        <v>0</v>
      </c>
      <c r="S1794" s="195">
        <v>0</v>
      </c>
      <c r="T1794" s="196">
        <f>S1794*H1794</f>
        <v>0</v>
      </c>
      <c r="U1794" s="34"/>
      <c r="V1794" s="34"/>
      <c r="W1794" s="34"/>
      <c r="X1794" s="34"/>
      <c r="Y1794" s="34"/>
      <c r="Z1794" s="34"/>
      <c r="AA1794" s="34"/>
      <c r="AB1794" s="34"/>
      <c r="AC1794" s="34"/>
      <c r="AD1794" s="34"/>
      <c r="AE1794" s="34"/>
      <c r="AR1794" s="197" t="s">
        <v>1369</v>
      </c>
      <c r="AT1794" s="197" t="s">
        <v>149</v>
      </c>
      <c r="AU1794" s="197" t="s">
        <v>87</v>
      </c>
      <c r="AY1794" s="18" t="s">
        <v>147</v>
      </c>
      <c r="BE1794" s="198">
        <f>IF(N1794="základní",J1794,0)</f>
        <v>0</v>
      </c>
      <c r="BF1794" s="198">
        <f>IF(N1794="snížená",J1794,0)</f>
        <v>0</v>
      </c>
      <c r="BG1794" s="198">
        <f>IF(N1794="zákl. přenesená",J1794,0)</f>
        <v>0</v>
      </c>
      <c r="BH1794" s="198">
        <f>IF(N1794="sníž. přenesená",J1794,0)</f>
        <v>0</v>
      </c>
      <c r="BI1794" s="198">
        <f>IF(N1794="nulová",J1794,0)</f>
        <v>0</v>
      </c>
      <c r="BJ1794" s="18" t="s">
        <v>87</v>
      </c>
      <c r="BK1794" s="198">
        <f>ROUND(I1794*H1794,2)</f>
        <v>0</v>
      </c>
      <c r="BL1794" s="18" t="s">
        <v>1369</v>
      </c>
      <c r="BM1794" s="197" t="s">
        <v>1370</v>
      </c>
    </row>
    <row r="1795" spans="1:65" s="13" customFormat="1">
      <c r="B1795" s="199"/>
      <c r="C1795" s="200"/>
      <c r="D1795" s="201" t="s">
        <v>156</v>
      </c>
      <c r="E1795" s="202" t="s">
        <v>1</v>
      </c>
      <c r="F1795" s="203" t="s">
        <v>1371</v>
      </c>
      <c r="G1795" s="200"/>
      <c r="H1795" s="202" t="s">
        <v>1</v>
      </c>
      <c r="I1795" s="204"/>
      <c r="J1795" s="200"/>
      <c r="K1795" s="200"/>
      <c r="L1795" s="205"/>
      <c r="M1795" s="206"/>
      <c r="N1795" s="207"/>
      <c r="O1795" s="207"/>
      <c r="P1795" s="207"/>
      <c r="Q1795" s="207"/>
      <c r="R1795" s="207"/>
      <c r="S1795" s="207"/>
      <c r="T1795" s="208"/>
      <c r="AT1795" s="209" t="s">
        <v>156</v>
      </c>
      <c r="AU1795" s="209" t="s">
        <v>87</v>
      </c>
      <c r="AV1795" s="13" t="s">
        <v>87</v>
      </c>
      <c r="AW1795" s="13" t="s">
        <v>35</v>
      </c>
      <c r="AX1795" s="13" t="s">
        <v>79</v>
      </c>
      <c r="AY1795" s="209" t="s">
        <v>147</v>
      </c>
    </row>
    <row r="1796" spans="1:65" s="14" customFormat="1">
      <c r="B1796" s="210"/>
      <c r="C1796" s="211"/>
      <c r="D1796" s="201" t="s">
        <v>156</v>
      </c>
      <c r="E1796" s="212" t="s">
        <v>1</v>
      </c>
      <c r="F1796" s="213" t="s">
        <v>1130</v>
      </c>
      <c r="G1796" s="211"/>
      <c r="H1796" s="214">
        <v>8</v>
      </c>
      <c r="I1796" s="215"/>
      <c r="J1796" s="211"/>
      <c r="K1796" s="211"/>
      <c r="L1796" s="216"/>
      <c r="M1796" s="217"/>
      <c r="N1796" s="218"/>
      <c r="O1796" s="218"/>
      <c r="P1796" s="218"/>
      <c r="Q1796" s="218"/>
      <c r="R1796" s="218"/>
      <c r="S1796" s="218"/>
      <c r="T1796" s="219"/>
      <c r="AT1796" s="220" t="s">
        <v>156</v>
      </c>
      <c r="AU1796" s="220" t="s">
        <v>87</v>
      </c>
      <c r="AV1796" s="14" t="s">
        <v>89</v>
      </c>
      <c r="AW1796" s="14" t="s">
        <v>35</v>
      </c>
      <c r="AX1796" s="14" t="s">
        <v>79</v>
      </c>
      <c r="AY1796" s="220" t="s">
        <v>147</v>
      </c>
    </row>
    <row r="1797" spans="1:65" s="15" customFormat="1">
      <c r="B1797" s="221"/>
      <c r="C1797" s="222"/>
      <c r="D1797" s="201" t="s">
        <v>156</v>
      </c>
      <c r="E1797" s="223" t="s">
        <v>1</v>
      </c>
      <c r="F1797" s="224" t="s">
        <v>166</v>
      </c>
      <c r="G1797" s="222"/>
      <c r="H1797" s="225">
        <v>8</v>
      </c>
      <c r="I1797" s="226"/>
      <c r="J1797" s="222"/>
      <c r="K1797" s="222"/>
      <c r="L1797" s="227"/>
      <c r="M1797" s="228"/>
      <c r="N1797" s="229"/>
      <c r="O1797" s="229"/>
      <c r="P1797" s="229"/>
      <c r="Q1797" s="229"/>
      <c r="R1797" s="229"/>
      <c r="S1797" s="229"/>
      <c r="T1797" s="230"/>
      <c r="AT1797" s="231" t="s">
        <v>156</v>
      </c>
      <c r="AU1797" s="231" t="s">
        <v>87</v>
      </c>
      <c r="AV1797" s="15" t="s">
        <v>154</v>
      </c>
      <c r="AW1797" s="15" t="s">
        <v>35</v>
      </c>
      <c r="AX1797" s="15" t="s">
        <v>87</v>
      </c>
      <c r="AY1797" s="231" t="s">
        <v>147</v>
      </c>
    </row>
    <row r="1798" spans="1:65" s="12" customFormat="1" ht="25.9" customHeight="1">
      <c r="B1798" s="170"/>
      <c r="C1798" s="171"/>
      <c r="D1798" s="172" t="s">
        <v>78</v>
      </c>
      <c r="E1798" s="173" t="s">
        <v>1372</v>
      </c>
      <c r="F1798" s="173" t="s">
        <v>1373</v>
      </c>
      <c r="G1798" s="171"/>
      <c r="H1798" s="171"/>
      <c r="I1798" s="174"/>
      <c r="J1798" s="175">
        <f>BK1798</f>
        <v>0</v>
      </c>
      <c r="K1798" s="171"/>
      <c r="L1798" s="176"/>
      <c r="M1798" s="177"/>
      <c r="N1798" s="178"/>
      <c r="O1798" s="178"/>
      <c r="P1798" s="179">
        <f>P1799+P1803</f>
        <v>0</v>
      </c>
      <c r="Q1798" s="178"/>
      <c r="R1798" s="179">
        <f>R1799+R1803</f>
        <v>0</v>
      </c>
      <c r="S1798" s="178"/>
      <c r="T1798" s="180">
        <f>T1799+T1803</f>
        <v>0</v>
      </c>
      <c r="AR1798" s="181" t="s">
        <v>188</v>
      </c>
      <c r="AT1798" s="182" t="s">
        <v>78</v>
      </c>
      <c r="AU1798" s="182" t="s">
        <v>79</v>
      </c>
      <c r="AY1798" s="181" t="s">
        <v>147</v>
      </c>
      <c r="BK1798" s="183">
        <f>BK1799+BK1803</f>
        <v>0</v>
      </c>
    </row>
    <row r="1799" spans="1:65" s="12" customFormat="1" ht="22.9" customHeight="1">
      <c r="B1799" s="170"/>
      <c r="C1799" s="171"/>
      <c r="D1799" s="172" t="s">
        <v>78</v>
      </c>
      <c r="E1799" s="184" t="s">
        <v>1374</v>
      </c>
      <c r="F1799" s="184" t="s">
        <v>1375</v>
      </c>
      <c r="G1799" s="171"/>
      <c r="H1799" s="171"/>
      <c r="I1799" s="174"/>
      <c r="J1799" s="185">
        <f>BK1799</f>
        <v>0</v>
      </c>
      <c r="K1799" s="171"/>
      <c r="L1799" s="176"/>
      <c r="M1799" s="177"/>
      <c r="N1799" s="178"/>
      <c r="O1799" s="178"/>
      <c r="P1799" s="179">
        <f>SUM(P1800:P1802)</f>
        <v>0</v>
      </c>
      <c r="Q1799" s="178"/>
      <c r="R1799" s="179">
        <f>SUM(R1800:R1802)</f>
        <v>0</v>
      </c>
      <c r="S1799" s="178"/>
      <c r="T1799" s="180">
        <f>SUM(T1800:T1802)</f>
        <v>0</v>
      </c>
      <c r="AR1799" s="181" t="s">
        <v>188</v>
      </c>
      <c r="AT1799" s="182" t="s">
        <v>78</v>
      </c>
      <c r="AU1799" s="182" t="s">
        <v>87</v>
      </c>
      <c r="AY1799" s="181" t="s">
        <v>147</v>
      </c>
      <c r="BK1799" s="183">
        <f>SUM(BK1800:BK1802)</f>
        <v>0</v>
      </c>
    </row>
    <row r="1800" spans="1:65" s="2" customFormat="1" ht="16.5" customHeight="1">
      <c r="A1800" s="34"/>
      <c r="B1800" s="35"/>
      <c r="C1800" s="186" t="s">
        <v>1376</v>
      </c>
      <c r="D1800" s="186" t="s">
        <v>149</v>
      </c>
      <c r="E1800" s="187" t="s">
        <v>1377</v>
      </c>
      <c r="F1800" s="188" t="s">
        <v>1375</v>
      </c>
      <c r="G1800" s="189" t="s">
        <v>1378</v>
      </c>
      <c r="H1800" s="257"/>
      <c r="I1800" s="191"/>
      <c r="J1800" s="192">
        <f>ROUND(I1800*H1800,2)</f>
        <v>0</v>
      </c>
      <c r="K1800" s="188" t="s">
        <v>153</v>
      </c>
      <c r="L1800" s="39"/>
      <c r="M1800" s="193" t="s">
        <v>1</v>
      </c>
      <c r="N1800" s="194" t="s">
        <v>44</v>
      </c>
      <c r="O1800" s="71"/>
      <c r="P1800" s="195">
        <f>O1800*H1800</f>
        <v>0</v>
      </c>
      <c r="Q1800" s="195">
        <v>0</v>
      </c>
      <c r="R1800" s="195">
        <f>Q1800*H1800</f>
        <v>0</v>
      </c>
      <c r="S1800" s="195">
        <v>0</v>
      </c>
      <c r="T1800" s="196">
        <f>S1800*H1800</f>
        <v>0</v>
      </c>
      <c r="U1800" s="34"/>
      <c r="V1800" s="34"/>
      <c r="W1800" s="34"/>
      <c r="X1800" s="34"/>
      <c r="Y1800" s="34"/>
      <c r="Z1800" s="34"/>
      <c r="AA1800" s="34"/>
      <c r="AB1800" s="34"/>
      <c r="AC1800" s="34"/>
      <c r="AD1800" s="34"/>
      <c r="AE1800" s="34"/>
      <c r="AR1800" s="197" t="s">
        <v>1379</v>
      </c>
      <c r="AT1800" s="197" t="s">
        <v>149</v>
      </c>
      <c r="AU1800" s="197" t="s">
        <v>89</v>
      </c>
      <c r="AY1800" s="18" t="s">
        <v>147</v>
      </c>
      <c r="BE1800" s="198">
        <f>IF(N1800="základní",J1800,0)</f>
        <v>0</v>
      </c>
      <c r="BF1800" s="198">
        <f>IF(N1800="snížená",J1800,0)</f>
        <v>0</v>
      </c>
      <c r="BG1800" s="198">
        <f>IF(N1800="zákl. přenesená",J1800,0)</f>
        <v>0</v>
      </c>
      <c r="BH1800" s="198">
        <f>IF(N1800="sníž. přenesená",J1800,0)</f>
        <v>0</v>
      </c>
      <c r="BI1800" s="198">
        <f>IF(N1800="nulová",J1800,0)</f>
        <v>0</v>
      </c>
      <c r="BJ1800" s="18" t="s">
        <v>87</v>
      </c>
      <c r="BK1800" s="198">
        <f>ROUND(I1800*H1800,2)</f>
        <v>0</v>
      </c>
      <c r="BL1800" s="18" t="s">
        <v>1379</v>
      </c>
      <c r="BM1800" s="197" t="s">
        <v>1380</v>
      </c>
    </row>
    <row r="1801" spans="1:65" s="2" customFormat="1" ht="16.5" customHeight="1">
      <c r="A1801" s="34"/>
      <c r="B1801" s="35"/>
      <c r="C1801" s="186" t="s">
        <v>1381</v>
      </c>
      <c r="D1801" s="186" t="s">
        <v>149</v>
      </c>
      <c r="E1801" s="187" t="s">
        <v>1382</v>
      </c>
      <c r="F1801" s="188" t="s">
        <v>1383</v>
      </c>
      <c r="G1801" s="189" t="s">
        <v>1384</v>
      </c>
      <c r="H1801" s="190">
        <v>1</v>
      </c>
      <c r="I1801" s="191"/>
      <c r="J1801" s="192">
        <f>ROUND(I1801*H1801,2)</f>
        <v>0</v>
      </c>
      <c r="K1801" s="188" t="s">
        <v>153</v>
      </c>
      <c r="L1801" s="39"/>
      <c r="M1801" s="193" t="s">
        <v>1</v>
      </c>
      <c r="N1801" s="194" t="s">
        <v>44</v>
      </c>
      <c r="O1801" s="71"/>
      <c r="P1801" s="195">
        <f>O1801*H1801</f>
        <v>0</v>
      </c>
      <c r="Q1801" s="195">
        <v>0</v>
      </c>
      <c r="R1801" s="195">
        <f>Q1801*H1801</f>
        <v>0</v>
      </c>
      <c r="S1801" s="195">
        <v>0</v>
      </c>
      <c r="T1801" s="196">
        <f>S1801*H1801</f>
        <v>0</v>
      </c>
      <c r="U1801" s="34"/>
      <c r="V1801" s="34"/>
      <c r="W1801" s="34"/>
      <c r="X1801" s="34"/>
      <c r="Y1801" s="34"/>
      <c r="Z1801" s="34"/>
      <c r="AA1801" s="34"/>
      <c r="AB1801" s="34"/>
      <c r="AC1801" s="34"/>
      <c r="AD1801" s="34"/>
      <c r="AE1801" s="34"/>
      <c r="AR1801" s="197" t="s">
        <v>1379</v>
      </c>
      <c r="AT1801" s="197" t="s">
        <v>149</v>
      </c>
      <c r="AU1801" s="197" t="s">
        <v>89</v>
      </c>
      <c r="AY1801" s="18" t="s">
        <v>147</v>
      </c>
      <c r="BE1801" s="198">
        <f>IF(N1801="základní",J1801,0)</f>
        <v>0</v>
      </c>
      <c r="BF1801" s="198">
        <f>IF(N1801="snížená",J1801,0)</f>
        <v>0</v>
      </c>
      <c r="BG1801" s="198">
        <f>IF(N1801="zákl. přenesená",J1801,0)</f>
        <v>0</v>
      </c>
      <c r="BH1801" s="198">
        <f>IF(N1801="sníž. přenesená",J1801,0)</f>
        <v>0</v>
      </c>
      <c r="BI1801" s="198">
        <f>IF(N1801="nulová",J1801,0)</f>
        <v>0</v>
      </c>
      <c r="BJ1801" s="18" t="s">
        <v>87</v>
      </c>
      <c r="BK1801" s="198">
        <f>ROUND(I1801*H1801,2)</f>
        <v>0</v>
      </c>
      <c r="BL1801" s="18" t="s">
        <v>1379</v>
      </c>
      <c r="BM1801" s="197" t="s">
        <v>1385</v>
      </c>
    </row>
    <row r="1802" spans="1:65" s="2" customFormat="1" ht="24.2" customHeight="1">
      <c r="A1802" s="34"/>
      <c r="B1802" s="35"/>
      <c r="C1802" s="186" t="s">
        <v>1386</v>
      </c>
      <c r="D1802" s="186" t="s">
        <v>149</v>
      </c>
      <c r="E1802" s="187" t="s">
        <v>1387</v>
      </c>
      <c r="F1802" s="188" t="s">
        <v>1388</v>
      </c>
      <c r="G1802" s="189" t="s">
        <v>1384</v>
      </c>
      <c r="H1802" s="190">
        <v>1</v>
      </c>
      <c r="I1802" s="191"/>
      <c r="J1802" s="192">
        <f>ROUND(I1802*H1802,2)</f>
        <v>0</v>
      </c>
      <c r="K1802" s="188" t="s">
        <v>153</v>
      </c>
      <c r="L1802" s="39"/>
      <c r="M1802" s="193" t="s">
        <v>1</v>
      </c>
      <c r="N1802" s="194" t="s">
        <v>44</v>
      </c>
      <c r="O1802" s="71"/>
      <c r="P1802" s="195">
        <f>O1802*H1802</f>
        <v>0</v>
      </c>
      <c r="Q1802" s="195">
        <v>0</v>
      </c>
      <c r="R1802" s="195">
        <f>Q1802*H1802</f>
        <v>0</v>
      </c>
      <c r="S1802" s="195">
        <v>0</v>
      </c>
      <c r="T1802" s="196">
        <f>S1802*H1802</f>
        <v>0</v>
      </c>
      <c r="U1802" s="34"/>
      <c r="V1802" s="34"/>
      <c r="W1802" s="34"/>
      <c r="X1802" s="34"/>
      <c r="Y1802" s="34"/>
      <c r="Z1802" s="34"/>
      <c r="AA1802" s="34"/>
      <c r="AB1802" s="34"/>
      <c r="AC1802" s="34"/>
      <c r="AD1802" s="34"/>
      <c r="AE1802" s="34"/>
      <c r="AR1802" s="197" t="s">
        <v>1379</v>
      </c>
      <c r="AT1802" s="197" t="s">
        <v>149</v>
      </c>
      <c r="AU1802" s="197" t="s">
        <v>89</v>
      </c>
      <c r="AY1802" s="18" t="s">
        <v>147</v>
      </c>
      <c r="BE1802" s="198">
        <f>IF(N1802="základní",J1802,0)</f>
        <v>0</v>
      </c>
      <c r="BF1802" s="198">
        <f>IF(N1802="snížená",J1802,0)</f>
        <v>0</v>
      </c>
      <c r="BG1802" s="198">
        <f>IF(N1802="zákl. přenesená",J1802,0)</f>
        <v>0</v>
      </c>
      <c r="BH1802" s="198">
        <f>IF(N1802="sníž. přenesená",J1802,0)</f>
        <v>0</v>
      </c>
      <c r="BI1802" s="198">
        <f>IF(N1802="nulová",J1802,0)</f>
        <v>0</v>
      </c>
      <c r="BJ1802" s="18" t="s">
        <v>87</v>
      </c>
      <c r="BK1802" s="198">
        <f>ROUND(I1802*H1802,2)</f>
        <v>0</v>
      </c>
      <c r="BL1802" s="18" t="s">
        <v>1379</v>
      </c>
      <c r="BM1802" s="197" t="s">
        <v>1389</v>
      </c>
    </row>
    <row r="1803" spans="1:65" s="12" customFormat="1" ht="22.9" customHeight="1">
      <c r="B1803" s="170"/>
      <c r="C1803" s="171"/>
      <c r="D1803" s="172" t="s">
        <v>78</v>
      </c>
      <c r="E1803" s="184" t="s">
        <v>1390</v>
      </c>
      <c r="F1803" s="184" t="s">
        <v>1391</v>
      </c>
      <c r="G1803" s="171"/>
      <c r="H1803" s="171"/>
      <c r="I1803" s="174"/>
      <c r="J1803" s="185">
        <f>BK1803</f>
        <v>0</v>
      </c>
      <c r="K1803" s="171"/>
      <c r="L1803" s="176"/>
      <c r="M1803" s="177"/>
      <c r="N1803" s="178"/>
      <c r="O1803" s="178"/>
      <c r="P1803" s="179">
        <f>SUM(P1804:P1807)</f>
        <v>0</v>
      </c>
      <c r="Q1803" s="178"/>
      <c r="R1803" s="179">
        <f>SUM(R1804:R1807)</f>
        <v>0</v>
      </c>
      <c r="S1803" s="178"/>
      <c r="T1803" s="180">
        <f>SUM(T1804:T1807)</f>
        <v>0</v>
      </c>
      <c r="AR1803" s="181" t="s">
        <v>188</v>
      </c>
      <c r="AT1803" s="182" t="s">
        <v>78</v>
      </c>
      <c r="AU1803" s="182" t="s">
        <v>87</v>
      </c>
      <c r="AY1803" s="181" t="s">
        <v>147</v>
      </c>
      <c r="BK1803" s="183">
        <f>SUM(BK1804:BK1807)</f>
        <v>0</v>
      </c>
    </row>
    <row r="1804" spans="1:65" s="2" customFormat="1" ht="16.5" customHeight="1">
      <c r="A1804" s="34"/>
      <c r="B1804" s="35"/>
      <c r="C1804" s="186" t="s">
        <v>1392</v>
      </c>
      <c r="D1804" s="186" t="s">
        <v>149</v>
      </c>
      <c r="E1804" s="187" t="s">
        <v>1393</v>
      </c>
      <c r="F1804" s="188" t="s">
        <v>1394</v>
      </c>
      <c r="G1804" s="189" t="s">
        <v>1384</v>
      </c>
      <c r="H1804" s="190">
        <v>1</v>
      </c>
      <c r="I1804" s="191"/>
      <c r="J1804" s="192">
        <f>ROUND(I1804*H1804,2)</f>
        <v>0</v>
      </c>
      <c r="K1804" s="188" t="s">
        <v>153</v>
      </c>
      <c r="L1804" s="39"/>
      <c r="M1804" s="193" t="s">
        <v>1</v>
      </c>
      <c r="N1804" s="194" t="s">
        <v>44</v>
      </c>
      <c r="O1804" s="71"/>
      <c r="P1804" s="195">
        <f>O1804*H1804</f>
        <v>0</v>
      </c>
      <c r="Q1804" s="195">
        <v>0</v>
      </c>
      <c r="R1804" s="195">
        <f>Q1804*H1804</f>
        <v>0</v>
      </c>
      <c r="S1804" s="195">
        <v>0</v>
      </c>
      <c r="T1804" s="196">
        <f>S1804*H1804</f>
        <v>0</v>
      </c>
      <c r="U1804" s="34"/>
      <c r="V1804" s="34"/>
      <c r="W1804" s="34"/>
      <c r="X1804" s="34"/>
      <c r="Y1804" s="34"/>
      <c r="Z1804" s="34"/>
      <c r="AA1804" s="34"/>
      <c r="AB1804" s="34"/>
      <c r="AC1804" s="34"/>
      <c r="AD1804" s="34"/>
      <c r="AE1804" s="34"/>
      <c r="AR1804" s="197" t="s">
        <v>1379</v>
      </c>
      <c r="AT1804" s="197" t="s">
        <v>149</v>
      </c>
      <c r="AU1804" s="197" t="s">
        <v>89</v>
      </c>
      <c r="AY1804" s="18" t="s">
        <v>147</v>
      </c>
      <c r="BE1804" s="198">
        <f>IF(N1804="základní",J1804,0)</f>
        <v>0</v>
      </c>
      <c r="BF1804" s="198">
        <f>IF(N1804="snížená",J1804,0)</f>
        <v>0</v>
      </c>
      <c r="BG1804" s="198">
        <f>IF(N1804="zákl. přenesená",J1804,0)</f>
        <v>0</v>
      </c>
      <c r="BH1804" s="198">
        <f>IF(N1804="sníž. přenesená",J1804,0)</f>
        <v>0</v>
      </c>
      <c r="BI1804" s="198">
        <f>IF(N1804="nulová",J1804,0)</f>
        <v>0</v>
      </c>
      <c r="BJ1804" s="18" t="s">
        <v>87</v>
      </c>
      <c r="BK1804" s="198">
        <f>ROUND(I1804*H1804,2)</f>
        <v>0</v>
      </c>
      <c r="BL1804" s="18" t="s">
        <v>1379</v>
      </c>
      <c r="BM1804" s="197" t="s">
        <v>1395</v>
      </c>
    </row>
    <row r="1805" spans="1:65" s="13" customFormat="1">
      <c r="B1805" s="199"/>
      <c r="C1805" s="200"/>
      <c r="D1805" s="201" t="s">
        <v>156</v>
      </c>
      <c r="E1805" s="202" t="s">
        <v>1</v>
      </c>
      <c r="F1805" s="203" t="s">
        <v>1396</v>
      </c>
      <c r="G1805" s="200"/>
      <c r="H1805" s="202" t="s">
        <v>1</v>
      </c>
      <c r="I1805" s="204"/>
      <c r="J1805" s="200"/>
      <c r="K1805" s="200"/>
      <c r="L1805" s="205"/>
      <c r="M1805" s="206"/>
      <c r="N1805" s="207"/>
      <c r="O1805" s="207"/>
      <c r="P1805" s="207"/>
      <c r="Q1805" s="207"/>
      <c r="R1805" s="207"/>
      <c r="S1805" s="207"/>
      <c r="T1805" s="208"/>
      <c r="AT1805" s="209" t="s">
        <v>156</v>
      </c>
      <c r="AU1805" s="209" t="s">
        <v>89</v>
      </c>
      <c r="AV1805" s="13" t="s">
        <v>87</v>
      </c>
      <c r="AW1805" s="13" t="s">
        <v>35</v>
      </c>
      <c r="AX1805" s="13" t="s">
        <v>79</v>
      </c>
      <c r="AY1805" s="209" t="s">
        <v>147</v>
      </c>
    </row>
    <row r="1806" spans="1:65" s="14" customFormat="1">
      <c r="B1806" s="210"/>
      <c r="C1806" s="211"/>
      <c r="D1806" s="201" t="s">
        <v>156</v>
      </c>
      <c r="E1806" s="212" t="s">
        <v>1</v>
      </c>
      <c r="F1806" s="213" t="s">
        <v>604</v>
      </c>
      <c r="G1806" s="211"/>
      <c r="H1806" s="214">
        <v>1</v>
      </c>
      <c r="I1806" s="215"/>
      <c r="J1806" s="211"/>
      <c r="K1806" s="211"/>
      <c r="L1806" s="216"/>
      <c r="M1806" s="217"/>
      <c r="N1806" s="218"/>
      <c r="O1806" s="218"/>
      <c r="P1806" s="218"/>
      <c r="Q1806" s="218"/>
      <c r="R1806" s="218"/>
      <c r="S1806" s="218"/>
      <c r="T1806" s="219"/>
      <c r="AT1806" s="220" t="s">
        <v>156</v>
      </c>
      <c r="AU1806" s="220" t="s">
        <v>89</v>
      </c>
      <c r="AV1806" s="14" t="s">
        <v>89</v>
      </c>
      <c r="AW1806" s="14" t="s">
        <v>35</v>
      </c>
      <c r="AX1806" s="14" t="s">
        <v>79</v>
      </c>
      <c r="AY1806" s="220" t="s">
        <v>147</v>
      </c>
    </row>
    <row r="1807" spans="1:65" s="15" customFormat="1">
      <c r="B1807" s="221"/>
      <c r="C1807" s="222"/>
      <c r="D1807" s="201" t="s">
        <v>156</v>
      </c>
      <c r="E1807" s="223" t="s">
        <v>1</v>
      </c>
      <c r="F1807" s="224" t="s">
        <v>166</v>
      </c>
      <c r="G1807" s="222"/>
      <c r="H1807" s="225">
        <v>1</v>
      </c>
      <c r="I1807" s="226"/>
      <c r="J1807" s="222"/>
      <c r="K1807" s="222"/>
      <c r="L1807" s="227"/>
      <c r="M1807" s="258"/>
      <c r="N1807" s="259"/>
      <c r="O1807" s="259"/>
      <c r="P1807" s="259"/>
      <c r="Q1807" s="259"/>
      <c r="R1807" s="259"/>
      <c r="S1807" s="259"/>
      <c r="T1807" s="260"/>
      <c r="AT1807" s="231" t="s">
        <v>156</v>
      </c>
      <c r="AU1807" s="231" t="s">
        <v>89</v>
      </c>
      <c r="AV1807" s="15" t="s">
        <v>154</v>
      </c>
      <c r="AW1807" s="15" t="s">
        <v>35</v>
      </c>
      <c r="AX1807" s="15" t="s">
        <v>87</v>
      </c>
      <c r="AY1807" s="231" t="s">
        <v>147</v>
      </c>
    </row>
    <row r="1808" spans="1:65" s="2" customFormat="1" ht="6.95" customHeight="1">
      <c r="A1808" s="34"/>
      <c r="B1808" s="54"/>
      <c r="C1808" s="55"/>
      <c r="D1808" s="55"/>
      <c r="E1808" s="55"/>
      <c r="F1808" s="55"/>
      <c r="G1808" s="55"/>
      <c r="H1808" s="55"/>
      <c r="I1808" s="55"/>
      <c r="J1808" s="55"/>
      <c r="K1808" s="55"/>
      <c r="L1808" s="39"/>
      <c r="M1808" s="34"/>
      <c r="O1808" s="34"/>
      <c r="P1808" s="34"/>
      <c r="Q1808" s="34"/>
      <c r="R1808" s="34"/>
      <c r="S1808" s="34"/>
      <c r="T1808" s="34"/>
      <c r="U1808" s="34"/>
      <c r="V1808" s="34"/>
      <c r="W1808" s="34"/>
      <c r="X1808" s="34"/>
      <c r="Y1808" s="34"/>
      <c r="Z1808" s="34"/>
      <c r="AA1808" s="34"/>
      <c r="AB1808" s="34"/>
      <c r="AC1808" s="34"/>
      <c r="AD1808" s="34"/>
      <c r="AE1808" s="34"/>
    </row>
  </sheetData>
  <sheetProtection algorithmName="SHA-512" hashValue="P+6PiNh0xkHmA5xjEMK9MqZ0RJGRRdtn7G5TpIz5CbEvb1MR2pHZpHzTwq/CeQwfo4pe8XEFqWQI6GRWW6esqg==" saltValue="w253yrGgNY0Ix3njU0BSp2cu4n1+LUWhlZYJEQV+LFB33sO8+Nc5Zu6KMPbzgVvRnDU14lTW85Tq/t+CI18r3w==" spinCount="100000" sheet="1" objects="1" scenarios="1" formatColumns="0" formatRows="0" autoFilter="0"/>
  <autoFilter ref="C142:K1807" xr:uid="{00000000-0009-0000-0000-000001000000}"/>
  <mergeCells count="9">
    <mergeCell ref="E87:H87"/>
    <mergeCell ref="E133:H133"/>
    <mergeCell ref="E135:H135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BM122"/>
  <sheetViews>
    <sheetView showGridLines="0" workbookViewId="0">
      <selection activeCell="J121" sqref="J121"/>
    </sheetView>
  </sheetViews>
  <sheetFormatPr defaultRowHeight="11.2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1" width="22.33203125" style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326"/>
      <c r="M2" s="326"/>
      <c r="N2" s="326"/>
      <c r="O2" s="326"/>
      <c r="P2" s="326"/>
      <c r="Q2" s="326"/>
      <c r="R2" s="326"/>
      <c r="S2" s="326"/>
      <c r="T2" s="326"/>
      <c r="U2" s="326"/>
      <c r="V2" s="326"/>
      <c r="AT2" s="18" t="s">
        <v>92</v>
      </c>
    </row>
    <row r="3" spans="1:46" s="1" customFormat="1" ht="6.95" customHeight="1">
      <c r="B3" s="108"/>
      <c r="C3" s="109"/>
      <c r="D3" s="109"/>
      <c r="E3" s="109"/>
      <c r="F3" s="109"/>
      <c r="G3" s="109"/>
      <c r="H3" s="109"/>
      <c r="I3" s="109"/>
      <c r="J3" s="109"/>
      <c r="K3" s="109"/>
      <c r="L3" s="21"/>
      <c r="AT3" s="18" t="s">
        <v>89</v>
      </c>
    </row>
    <row r="4" spans="1:46" s="1" customFormat="1" ht="24.95" customHeight="1">
      <c r="B4" s="21"/>
      <c r="D4" s="110" t="s">
        <v>96</v>
      </c>
      <c r="L4" s="21"/>
      <c r="M4" s="111" t="s">
        <v>10</v>
      </c>
      <c r="AT4" s="18" t="s">
        <v>4</v>
      </c>
    </row>
    <row r="5" spans="1:46" s="1" customFormat="1" ht="6.95" customHeight="1">
      <c r="B5" s="21"/>
      <c r="L5" s="21"/>
    </row>
    <row r="6" spans="1:46" s="1" customFormat="1" ht="12" customHeight="1">
      <c r="B6" s="21"/>
      <c r="D6" s="112" t="s">
        <v>16</v>
      </c>
      <c r="L6" s="21"/>
    </row>
    <row r="7" spans="1:46" s="1" customFormat="1" ht="26.25" customHeight="1">
      <c r="B7" s="21"/>
      <c r="E7" s="345" t="str">
        <f>'Rekapitulace stavby'!K6</f>
        <v>ENERGETICKÉ ÚSPORY OBJEKTU MĚSTSKÉHO ÚŘADU MASARYKOVO NÁM. Č.P. 27, KONICE - rekonstrukce vytápění</v>
      </c>
      <c r="F7" s="346"/>
      <c r="G7" s="346"/>
      <c r="H7" s="346"/>
      <c r="L7" s="21"/>
    </row>
    <row r="8" spans="1:46" s="2" customFormat="1" ht="12" customHeight="1">
      <c r="A8" s="34"/>
      <c r="B8" s="39"/>
      <c r="C8" s="34"/>
      <c r="D8" s="112" t="s">
        <v>97</v>
      </c>
      <c r="E8" s="34"/>
      <c r="F8" s="34"/>
      <c r="G8" s="34"/>
      <c r="H8" s="34"/>
      <c r="I8" s="34"/>
      <c r="J8" s="34"/>
      <c r="K8" s="34"/>
      <c r="L8" s="51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</row>
    <row r="9" spans="1:46" s="2" customFormat="1" ht="30" customHeight="1">
      <c r="A9" s="34"/>
      <c r="B9" s="39"/>
      <c r="C9" s="34"/>
      <c r="D9" s="34"/>
      <c r="E9" s="347" t="s">
        <v>1397</v>
      </c>
      <c r="F9" s="348"/>
      <c r="G9" s="348"/>
      <c r="H9" s="348"/>
      <c r="I9" s="34"/>
      <c r="J9" s="34"/>
      <c r="K9" s="34"/>
      <c r="L9" s="51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</row>
    <row r="10" spans="1:46" s="2" customFormat="1">
      <c r="A10" s="34"/>
      <c r="B10" s="39"/>
      <c r="C10" s="34"/>
      <c r="D10" s="34"/>
      <c r="E10" s="34"/>
      <c r="F10" s="34"/>
      <c r="G10" s="34"/>
      <c r="H10" s="34"/>
      <c r="I10" s="34"/>
      <c r="J10" s="34"/>
      <c r="K10" s="34"/>
      <c r="L10" s="51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</row>
    <row r="11" spans="1:46" s="2" customFormat="1" ht="12" customHeight="1">
      <c r="A11" s="34"/>
      <c r="B11" s="39"/>
      <c r="C11" s="34"/>
      <c r="D11" s="112" t="s">
        <v>17</v>
      </c>
      <c r="E11" s="34"/>
      <c r="F11" s="113" t="s">
        <v>1</v>
      </c>
      <c r="G11" s="34"/>
      <c r="H11" s="34"/>
      <c r="I11" s="112" t="s">
        <v>18</v>
      </c>
      <c r="J11" s="113" t="s">
        <v>1</v>
      </c>
      <c r="K11" s="34"/>
      <c r="L11" s="51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</row>
    <row r="12" spans="1:46" s="2" customFormat="1" ht="12" customHeight="1">
      <c r="A12" s="34"/>
      <c r="B12" s="39"/>
      <c r="C12" s="34"/>
      <c r="D12" s="112" t="s">
        <v>19</v>
      </c>
      <c r="E12" s="34"/>
      <c r="F12" s="113" t="s">
        <v>20</v>
      </c>
      <c r="G12" s="34"/>
      <c r="H12" s="34"/>
      <c r="I12" s="112" t="s">
        <v>21</v>
      </c>
      <c r="J12" s="114" t="str">
        <f>'Rekapitulace stavby'!AN8</f>
        <v>5. 5. 2025</v>
      </c>
      <c r="K12" s="34"/>
      <c r="L12" s="51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</row>
    <row r="13" spans="1:46" s="2" customFormat="1" ht="10.9" customHeight="1">
      <c r="A13" s="34"/>
      <c r="B13" s="39"/>
      <c r="C13" s="34"/>
      <c r="D13" s="34"/>
      <c r="E13" s="34"/>
      <c r="F13" s="34"/>
      <c r="G13" s="34"/>
      <c r="H13" s="34"/>
      <c r="I13" s="34"/>
      <c r="J13" s="34"/>
      <c r="K13" s="34"/>
      <c r="L13" s="51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</row>
    <row r="14" spans="1:46" s="2" customFormat="1" ht="12" customHeight="1">
      <c r="A14" s="34"/>
      <c r="B14" s="39"/>
      <c r="C14" s="34"/>
      <c r="D14" s="112" t="s">
        <v>23</v>
      </c>
      <c r="E14" s="34"/>
      <c r="F14" s="34"/>
      <c r="G14" s="34"/>
      <c r="H14" s="34"/>
      <c r="I14" s="112" t="s">
        <v>24</v>
      </c>
      <c r="J14" s="113" t="s">
        <v>25</v>
      </c>
      <c r="K14" s="34"/>
      <c r="L14" s="51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</row>
    <row r="15" spans="1:46" s="2" customFormat="1" ht="18" customHeight="1">
      <c r="A15" s="34"/>
      <c r="B15" s="39"/>
      <c r="C15" s="34"/>
      <c r="D15" s="34"/>
      <c r="E15" s="113" t="s">
        <v>26</v>
      </c>
      <c r="F15" s="34"/>
      <c r="G15" s="34"/>
      <c r="H15" s="34"/>
      <c r="I15" s="112" t="s">
        <v>27</v>
      </c>
      <c r="J15" s="113" t="s">
        <v>28</v>
      </c>
      <c r="K15" s="34"/>
      <c r="L15" s="51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</row>
    <row r="16" spans="1:46" s="2" customFormat="1" ht="6.95" customHeight="1">
      <c r="A16" s="34"/>
      <c r="B16" s="39"/>
      <c r="C16" s="34"/>
      <c r="D16" s="34"/>
      <c r="E16" s="34"/>
      <c r="F16" s="34"/>
      <c r="G16" s="34"/>
      <c r="H16" s="34"/>
      <c r="I16" s="34"/>
      <c r="J16" s="34"/>
      <c r="K16" s="34"/>
      <c r="L16" s="51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</row>
    <row r="17" spans="1:31" s="2" customFormat="1" ht="12" customHeight="1">
      <c r="A17" s="34"/>
      <c r="B17" s="39"/>
      <c r="C17" s="34"/>
      <c r="D17" s="112" t="s">
        <v>29</v>
      </c>
      <c r="E17" s="34"/>
      <c r="F17" s="34"/>
      <c r="G17" s="34"/>
      <c r="H17" s="34"/>
      <c r="I17" s="112" t="s">
        <v>24</v>
      </c>
      <c r="J17" s="31" t="str">
        <f>'Rekapitulace stavby'!AN13</f>
        <v>Vyplň údaj</v>
      </c>
      <c r="K17" s="34"/>
      <c r="L17" s="51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</row>
    <row r="18" spans="1:31" s="2" customFormat="1" ht="18" customHeight="1">
      <c r="A18" s="34"/>
      <c r="B18" s="39"/>
      <c r="C18" s="34"/>
      <c r="D18" s="34"/>
      <c r="E18" s="349" t="str">
        <f>'Rekapitulace stavby'!E14</f>
        <v>Vyplň údaj</v>
      </c>
      <c r="F18" s="350"/>
      <c r="G18" s="350"/>
      <c r="H18" s="350"/>
      <c r="I18" s="112" t="s">
        <v>27</v>
      </c>
      <c r="J18" s="31" t="str">
        <f>'Rekapitulace stavby'!AN14</f>
        <v>Vyplň údaj</v>
      </c>
      <c r="K18" s="34"/>
      <c r="L18" s="51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</row>
    <row r="19" spans="1:31" s="2" customFormat="1" ht="6.95" customHeight="1">
      <c r="A19" s="34"/>
      <c r="B19" s="39"/>
      <c r="C19" s="34"/>
      <c r="D19" s="34"/>
      <c r="E19" s="34"/>
      <c r="F19" s="34"/>
      <c r="G19" s="34"/>
      <c r="H19" s="34"/>
      <c r="I19" s="34"/>
      <c r="J19" s="34"/>
      <c r="K19" s="34"/>
      <c r="L19" s="51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</row>
    <row r="20" spans="1:31" s="2" customFormat="1" ht="12" customHeight="1">
      <c r="A20" s="34"/>
      <c r="B20" s="39"/>
      <c r="C20" s="34"/>
      <c r="D20" s="112" t="s">
        <v>31</v>
      </c>
      <c r="E20" s="34"/>
      <c r="F20" s="34"/>
      <c r="G20" s="34"/>
      <c r="H20" s="34"/>
      <c r="I20" s="112" t="s">
        <v>24</v>
      </c>
      <c r="J20" s="113" t="s">
        <v>32</v>
      </c>
      <c r="K20" s="34"/>
      <c r="L20" s="51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</row>
    <row r="21" spans="1:31" s="2" customFormat="1" ht="18" customHeight="1">
      <c r="A21" s="34"/>
      <c r="B21" s="39"/>
      <c r="C21" s="34"/>
      <c r="D21" s="34"/>
      <c r="E21" s="113" t="s">
        <v>33</v>
      </c>
      <c r="F21" s="34"/>
      <c r="G21" s="34"/>
      <c r="H21" s="34"/>
      <c r="I21" s="112" t="s">
        <v>27</v>
      </c>
      <c r="J21" s="113" t="s">
        <v>34</v>
      </c>
      <c r="K21" s="34"/>
      <c r="L21" s="51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</row>
    <row r="22" spans="1:31" s="2" customFormat="1" ht="6.95" customHeight="1">
      <c r="A22" s="34"/>
      <c r="B22" s="39"/>
      <c r="C22" s="34"/>
      <c r="D22" s="34"/>
      <c r="E22" s="34"/>
      <c r="F22" s="34"/>
      <c r="G22" s="34"/>
      <c r="H22" s="34"/>
      <c r="I22" s="34"/>
      <c r="J22" s="34"/>
      <c r="K22" s="34"/>
      <c r="L22" s="51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</row>
    <row r="23" spans="1:31" s="2" customFormat="1" ht="12" customHeight="1">
      <c r="A23" s="34"/>
      <c r="B23" s="39"/>
      <c r="C23" s="34"/>
      <c r="D23" s="112" t="s">
        <v>36</v>
      </c>
      <c r="E23" s="34"/>
      <c r="F23" s="34"/>
      <c r="G23" s="34"/>
      <c r="H23" s="34"/>
      <c r="I23" s="112" t="s">
        <v>24</v>
      </c>
      <c r="J23" s="113" t="s">
        <v>1</v>
      </c>
      <c r="K23" s="34"/>
      <c r="L23" s="51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</row>
    <row r="24" spans="1:31" s="2" customFormat="1" ht="18" customHeight="1">
      <c r="A24" s="34"/>
      <c r="B24" s="39"/>
      <c r="C24" s="34"/>
      <c r="D24" s="34"/>
      <c r="E24" s="113" t="s">
        <v>1398</v>
      </c>
      <c r="F24" s="34"/>
      <c r="G24" s="34"/>
      <c r="H24" s="34"/>
      <c r="I24" s="112" t="s">
        <v>27</v>
      </c>
      <c r="J24" s="113" t="s">
        <v>1</v>
      </c>
      <c r="K24" s="34"/>
      <c r="L24" s="51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</row>
    <row r="25" spans="1:31" s="2" customFormat="1" ht="6.95" customHeight="1">
      <c r="A25" s="34"/>
      <c r="B25" s="39"/>
      <c r="C25" s="34"/>
      <c r="D25" s="34"/>
      <c r="E25" s="34"/>
      <c r="F25" s="34"/>
      <c r="G25" s="34"/>
      <c r="H25" s="34"/>
      <c r="I25" s="34"/>
      <c r="J25" s="34"/>
      <c r="K25" s="34"/>
      <c r="L25" s="51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</row>
    <row r="26" spans="1:31" s="2" customFormat="1" ht="12" customHeight="1">
      <c r="A26" s="34"/>
      <c r="B26" s="39"/>
      <c r="C26" s="34"/>
      <c r="D26" s="112" t="s">
        <v>38</v>
      </c>
      <c r="E26" s="34"/>
      <c r="F26" s="34"/>
      <c r="G26" s="34"/>
      <c r="H26" s="34"/>
      <c r="I26" s="34"/>
      <c r="J26" s="34"/>
      <c r="K26" s="34"/>
      <c r="L26" s="51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</row>
    <row r="27" spans="1:31" s="8" customFormat="1" ht="16.5" customHeight="1">
      <c r="A27" s="115"/>
      <c r="B27" s="116"/>
      <c r="C27" s="115"/>
      <c r="D27" s="115"/>
      <c r="E27" s="351" t="s">
        <v>1</v>
      </c>
      <c r="F27" s="351"/>
      <c r="G27" s="351"/>
      <c r="H27" s="351"/>
      <c r="I27" s="115"/>
      <c r="J27" s="115"/>
      <c r="K27" s="115"/>
      <c r="L27" s="117"/>
      <c r="S27" s="115"/>
      <c r="T27" s="115"/>
      <c r="U27" s="115"/>
      <c r="V27" s="115"/>
      <c r="W27" s="115"/>
      <c r="X27" s="115"/>
      <c r="Y27" s="115"/>
      <c r="Z27" s="115"/>
      <c r="AA27" s="115"/>
      <c r="AB27" s="115"/>
      <c r="AC27" s="115"/>
      <c r="AD27" s="115"/>
      <c r="AE27" s="115"/>
    </row>
    <row r="28" spans="1:31" s="2" customFormat="1" ht="6.95" customHeight="1">
      <c r="A28" s="34"/>
      <c r="B28" s="39"/>
      <c r="C28" s="34"/>
      <c r="D28" s="34"/>
      <c r="E28" s="34"/>
      <c r="F28" s="34"/>
      <c r="G28" s="34"/>
      <c r="H28" s="34"/>
      <c r="I28" s="34"/>
      <c r="J28" s="34"/>
      <c r="K28" s="34"/>
      <c r="L28" s="51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</row>
    <row r="29" spans="1:31" s="2" customFormat="1" ht="6.95" customHeight="1">
      <c r="A29" s="34"/>
      <c r="B29" s="39"/>
      <c r="C29" s="34"/>
      <c r="D29" s="118"/>
      <c r="E29" s="118"/>
      <c r="F29" s="118"/>
      <c r="G29" s="118"/>
      <c r="H29" s="118"/>
      <c r="I29" s="118"/>
      <c r="J29" s="118"/>
      <c r="K29" s="118"/>
      <c r="L29" s="51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</row>
    <row r="30" spans="1:31" s="2" customFormat="1" ht="25.35" customHeight="1">
      <c r="A30" s="34"/>
      <c r="B30" s="39"/>
      <c r="C30" s="34"/>
      <c r="D30" s="119" t="s">
        <v>39</v>
      </c>
      <c r="E30" s="34"/>
      <c r="F30" s="34"/>
      <c r="G30" s="34"/>
      <c r="H30" s="34"/>
      <c r="I30" s="34"/>
      <c r="J30" s="120">
        <f>ROUND(J118, 2)</f>
        <v>0</v>
      </c>
      <c r="K30" s="34"/>
      <c r="L30" s="51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</row>
    <row r="31" spans="1:31" s="2" customFormat="1" ht="6.95" customHeight="1">
      <c r="A31" s="34"/>
      <c r="B31" s="39"/>
      <c r="C31" s="34"/>
      <c r="D31" s="118"/>
      <c r="E31" s="118"/>
      <c r="F31" s="118"/>
      <c r="G31" s="118"/>
      <c r="H31" s="118"/>
      <c r="I31" s="118"/>
      <c r="J31" s="118"/>
      <c r="K31" s="118"/>
      <c r="L31" s="51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</row>
    <row r="32" spans="1:31" s="2" customFormat="1" ht="14.45" customHeight="1">
      <c r="A32" s="34"/>
      <c r="B32" s="39"/>
      <c r="C32" s="34"/>
      <c r="D32" s="34"/>
      <c r="E32" s="34"/>
      <c r="F32" s="121" t="s">
        <v>41</v>
      </c>
      <c r="G32" s="34"/>
      <c r="H32" s="34"/>
      <c r="I32" s="121" t="s">
        <v>40</v>
      </c>
      <c r="J32" s="121" t="s">
        <v>42</v>
      </c>
      <c r="K32" s="34"/>
      <c r="L32" s="51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</row>
    <row r="33" spans="1:31" s="2" customFormat="1" ht="14.45" customHeight="1">
      <c r="A33" s="34"/>
      <c r="B33" s="39"/>
      <c r="C33" s="34"/>
      <c r="D33" s="122" t="s">
        <v>43</v>
      </c>
      <c r="E33" s="112" t="s">
        <v>44</v>
      </c>
      <c r="F33" s="123">
        <f>ROUND((SUM(BE118:BE121)),  2)</f>
        <v>0</v>
      </c>
      <c r="G33" s="34"/>
      <c r="H33" s="34"/>
      <c r="I33" s="124">
        <v>0.21</v>
      </c>
      <c r="J33" s="123">
        <f>ROUND(((SUM(BE118:BE121))*I33),  2)</f>
        <v>0</v>
      </c>
      <c r="K33" s="34"/>
      <c r="L33" s="51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</row>
    <row r="34" spans="1:31" s="2" customFormat="1" ht="14.45" customHeight="1">
      <c r="A34" s="34"/>
      <c r="B34" s="39"/>
      <c r="C34" s="34"/>
      <c r="D34" s="34"/>
      <c r="E34" s="112" t="s">
        <v>45</v>
      </c>
      <c r="F34" s="123">
        <f>ROUND((SUM(BF118:BF121)),  2)</f>
        <v>0</v>
      </c>
      <c r="G34" s="34"/>
      <c r="H34" s="34"/>
      <c r="I34" s="124">
        <v>0.12</v>
      </c>
      <c r="J34" s="123">
        <f>ROUND(((SUM(BF118:BF121))*I34),  2)</f>
        <v>0</v>
      </c>
      <c r="K34" s="34"/>
      <c r="L34" s="51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</row>
    <row r="35" spans="1:31" s="2" customFormat="1" ht="14.45" hidden="1" customHeight="1">
      <c r="A35" s="34"/>
      <c r="B35" s="39"/>
      <c r="C35" s="34"/>
      <c r="D35" s="34"/>
      <c r="E35" s="112" t="s">
        <v>46</v>
      </c>
      <c r="F35" s="123">
        <f>ROUND((SUM(BG118:BG121)),  2)</f>
        <v>0</v>
      </c>
      <c r="G35" s="34"/>
      <c r="H35" s="34"/>
      <c r="I35" s="124">
        <v>0.21</v>
      </c>
      <c r="J35" s="123">
        <f>0</f>
        <v>0</v>
      </c>
      <c r="K35" s="34"/>
      <c r="L35" s="51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</row>
    <row r="36" spans="1:31" s="2" customFormat="1" ht="14.45" hidden="1" customHeight="1">
      <c r="A36" s="34"/>
      <c r="B36" s="39"/>
      <c r="C36" s="34"/>
      <c r="D36" s="34"/>
      <c r="E36" s="112" t="s">
        <v>47</v>
      </c>
      <c r="F36" s="123">
        <f>ROUND((SUM(BH118:BH121)),  2)</f>
        <v>0</v>
      </c>
      <c r="G36" s="34"/>
      <c r="H36" s="34"/>
      <c r="I36" s="124">
        <v>0.12</v>
      </c>
      <c r="J36" s="123">
        <f>0</f>
        <v>0</v>
      </c>
      <c r="K36" s="34"/>
      <c r="L36" s="51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</row>
    <row r="37" spans="1:31" s="2" customFormat="1" ht="14.45" hidden="1" customHeight="1">
      <c r="A37" s="34"/>
      <c r="B37" s="39"/>
      <c r="C37" s="34"/>
      <c r="D37" s="34"/>
      <c r="E37" s="112" t="s">
        <v>48</v>
      </c>
      <c r="F37" s="123">
        <f>ROUND((SUM(BI118:BI121)),  2)</f>
        <v>0</v>
      </c>
      <c r="G37" s="34"/>
      <c r="H37" s="34"/>
      <c r="I37" s="124">
        <v>0</v>
      </c>
      <c r="J37" s="123">
        <f>0</f>
        <v>0</v>
      </c>
      <c r="K37" s="34"/>
      <c r="L37" s="51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</row>
    <row r="38" spans="1:31" s="2" customFormat="1" ht="6.95" customHeight="1">
      <c r="A38" s="34"/>
      <c r="B38" s="39"/>
      <c r="C38" s="34"/>
      <c r="D38" s="34"/>
      <c r="E38" s="34"/>
      <c r="F38" s="34"/>
      <c r="G38" s="34"/>
      <c r="H38" s="34"/>
      <c r="I38" s="34"/>
      <c r="J38" s="34"/>
      <c r="K38" s="34"/>
      <c r="L38" s="51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</row>
    <row r="39" spans="1:31" s="2" customFormat="1" ht="25.35" customHeight="1">
      <c r="A39" s="34"/>
      <c r="B39" s="39"/>
      <c r="C39" s="125"/>
      <c r="D39" s="126" t="s">
        <v>49</v>
      </c>
      <c r="E39" s="127"/>
      <c r="F39" s="127"/>
      <c r="G39" s="128" t="s">
        <v>50</v>
      </c>
      <c r="H39" s="129" t="s">
        <v>51</v>
      </c>
      <c r="I39" s="127"/>
      <c r="J39" s="130">
        <f>SUM(J30:J37)</f>
        <v>0</v>
      </c>
      <c r="K39" s="131"/>
      <c r="L39" s="51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</row>
    <row r="40" spans="1:31" s="2" customFormat="1" ht="14.45" customHeight="1">
      <c r="A40" s="34"/>
      <c r="B40" s="39"/>
      <c r="C40" s="34"/>
      <c r="D40" s="34"/>
      <c r="E40" s="34"/>
      <c r="F40" s="34"/>
      <c r="G40" s="34"/>
      <c r="H40" s="34"/>
      <c r="I40" s="34"/>
      <c r="J40" s="34"/>
      <c r="K40" s="34"/>
      <c r="L40" s="51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</row>
    <row r="41" spans="1:31" s="1" customFormat="1" ht="14.45" customHeight="1">
      <c r="B41" s="21"/>
      <c r="L41" s="21"/>
    </row>
    <row r="42" spans="1:31" s="1" customFormat="1" ht="14.45" customHeight="1">
      <c r="B42" s="21"/>
      <c r="L42" s="21"/>
    </row>
    <row r="43" spans="1:31" s="1" customFormat="1" ht="14.45" customHeight="1">
      <c r="B43" s="21"/>
      <c r="L43" s="21"/>
    </row>
    <row r="44" spans="1:31" s="1" customFormat="1" ht="14.45" customHeight="1">
      <c r="B44" s="21"/>
      <c r="L44" s="21"/>
    </row>
    <row r="45" spans="1:31" s="1" customFormat="1" ht="14.45" customHeight="1">
      <c r="B45" s="21"/>
      <c r="L45" s="21"/>
    </row>
    <row r="46" spans="1:31" s="1" customFormat="1" ht="14.45" customHeight="1">
      <c r="B46" s="21"/>
      <c r="L46" s="21"/>
    </row>
    <row r="47" spans="1:31" s="1" customFormat="1" ht="14.45" customHeight="1">
      <c r="B47" s="21"/>
      <c r="L47" s="21"/>
    </row>
    <row r="48" spans="1:31" s="1" customFormat="1" ht="14.45" customHeight="1">
      <c r="B48" s="21"/>
      <c r="L48" s="21"/>
    </row>
    <row r="49" spans="1:31" s="1" customFormat="1" ht="14.45" customHeight="1">
      <c r="B49" s="21"/>
      <c r="L49" s="21"/>
    </row>
    <row r="50" spans="1:31" s="2" customFormat="1" ht="14.45" customHeight="1">
      <c r="B50" s="51"/>
      <c r="D50" s="132" t="s">
        <v>52</v>
      </c>
      <c r="E50" s="133"/>
      <c r="F50" s="133"/>
      <c r="G50" s="132" t="s">
        <v>53</v>
      </c>
      <c r="H50" s="133"/>
      <c r="I50" s="133"/>
      <c r="J50" s="133"/>
      <c r="K50" s="133"/>
      <c r="L50" s="51"/>
    </row>
    <row r="51" spans="1:31">
      <c r="B51" s="21"/>
      <c r="L51" s="21"/>
    </row>
    <row r="52" spans="1:31">
      <c r="B52" s="21"/>
      <c r="L52" s="21"/>
    </row>
    <row r="53" spans="1:31">
      <c r="B53" s="21"/>
      <c r="L53" s="21"/>
    </row>
    <row r="54" spans="1:31">
      <c r="B54" s="21"/>
      <c r="L54" s="21"/>
    </row>
    <row r="55" spans="1:31">
      <c r="B55" s="21"/>
      <c r="L55" s="21"/>
    </row>
    <row r="56" spans="1:31">
      <c r="B56" s="21"/>
      <c r="L56" s="21"/>
    </row>
    <row r="57" spans="1:31">
      <c r="B57" s="21"/>
      <c r="L57" s="21"/>
    </row>
    <row r="58" spans="1:31">
      <c r="B58" s="21"/>
      <c r="L58" s="21"/>
    </row>
    <row r="59" spans="1:31">
      <c r="B59" s="21"/>
      <c r="L59" s="21"/>
    </row>
    <row r="60" spans="1:31">
      <c r="B60" s="21"/>
      <c r="L60" s="21"/>
    </row>
    <row r="61" spans="1:31" s="2" customFormat="1" ht="12.75">
      <c r="A61" s="34"/>
      <c r="B61" s="39"/>
      <c r="C61" s="34"/>
      <c r="D61" s="134" t="s">
        <v>54</v>
      </c>
      <c r="E61" s="135"/>
      <c r="F61" s="136" t="s">
        <v>55</v>
      </c>
      <c r="G61" s="134" t="s">
        <v>54</v>
      </c>
      <c r="H61" s="135"/>
      <c r="I61" s="135"/>
      <c r="J61" s="137" t="s">
        <v>55</v>
      </c>
      <c r="K61" s="135"/>
      <c r="L61" s="51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34"/>
      <c r="AD61" s="34"/>
      <c r="AE61" s="34"/>
    </row>
    <row r="62" spans="1:31">
      <c r="B62" s="21"/>
      <c r="L62" s="21"/>
    </row>
    <row r="63" spans="1:31">
      <c r="B63" s="21"/>
      <c r="L63" s="21"/>
    </row>
    <row r="64" spans="1:31">
      <c r="B64" s="21"/>
      <c r="L64" s="21"/>
    </row>
    <row r="65" spans="1:31" s="2" customFormat="1" ht="12.75">
      <c r="A65" s="34"/>
      <c r="B65" s="39"/>
      <c r="C65" s="34"/>
      <c r="D65" s="132" t="s">
        <v>56</v>
      </c>
      <c r="E65" s="138"/>
      <c r="F65" s="138"/>
      <c r="G65" s="132" t="s">
        <v>57</v>
      </c>
      <c r="H65" s="138"/>
      <c r="I65" s="138"/>
      <c r="J65" s="138"/>
      <c r="K65" s="138"/>
      <c r="L65" s="51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</row>
    <row r="66" spans="1:31">
      <c r="B66" s="21"/>
      <c r="L66" s="21"/>
    </row>
    <row r="67" spans="1:31">
      <c r="B67" s="21"/>
      <c r="L67" s="21"/>
    </row>
    <row r="68" spans="1:31">
      <c r="B68" s="21"/>
      <c r="L68" s="21"/>
    </row>
    <row r="69" spans="1:31">
      <c r="B69" s="21"/>
      <c r="L69" s="21"/>
    </row>
    <row r="70" spans="1:31">
      <c r="B70" s="21"/>
      <c r="L70" s="21"/>
    </row>
    <row r="71" spans="1:31">
      <c r="B71" s="21"/>
      <c r="L71" s="21"/>
    </row>
    <row r="72" spans="1:31">
      <c r="B72" s="21"/>
      <c r="L72" s="21"/>
    </row>
    <row r="73" spans="1:31">
      <c r="B73" s="21"/>
      <c r="L73" s="21"/>
    </row>
    <row r="74" spans="1:31">
      <c r="B74" s="21"/>
      <c r="L74" s="21"/>
    </row>
    <row r="75" spans="1:31">
      <c r="B75" s="21"/>
      <c r="L75" s="21"/>
    </row>
    <row r="76" spans="1:31" s="2" customFormat="1" ht="12.75">
      <c r="A76" s="34"/>
      <c r="B76" s="39"/>
      <c r="C76" s="34"/>
      <c r="D76" s="134" t="s">
        <v>54</v>
      </c>
      <c r="E76" s="135"/>
      <c r="F76" s="136" t="s">
        <v>55</v>
      </c>
      <c r="G76" s="134" t="s">
        <v>54</v>
      </c>
      <c r="H76" s="135"/>
      <c r="I76" s="135"/>
      <c r="J76" s="137" t="s">
        <v>55</v>
      </c>
      <c r="K76" s="135"/>
      <c r="L76" s="51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</row>
    <row r="77" spans="1:31" s="2" customFormat="1" ht="14.45" customHeight="1">
      <c r="A77" s="34"/>
      <c r="B77" s="139"/>
      <c r="C77" s="140"/>
      <c r="D77" s="140"/>
      <c r="E77" s="140"/>
      <c r="F77" s="140"/>
      <c r="G77" s="140"/>
      <c r="H77" s="140"/>
      <c r="I77" s="140"/>
      <c r="J77" s="140"/>
      <c r="K77" s="140"/>
      <c r="L77" s="51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</row>
    <row r="81" spans="1:47" s="2" customFormat="1" ht="6.95" customHeight="1">
      <c r="A81" s="34"/>
      <c r="B81" s="141"/>
      <c r="C81" s="142"/>
      <c r="D81" s="142"/>
      <c r="E81" s="142"/>
      <c r="F81" s="142"/>
      <c r="G81" s="142"/>
      <c r="H81" s="142"/>
      <c r="I81" s="142"/>
      <c r="J81" s="142"/>
      <c r="K81" s="142"/>
      <c r="L81" s="51"/>
      <c r="S81" s="34"/>
      <c r="T81" s="34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</row>
    <row r="82" spans="1:47" s="2" customFormat="1" ht="24.95" customHeight="1">
      <c r="A82" s="34"/>
      <c r="B82" s="35"/>
      <c r="C82" s="24" t="s">
        <v>100</v>
      </c>
      <c r="D82" s="36"/>
      <c r="E82" s="36"/>
      <c r="F82" s="36"/>
      <c r="G82" s="36"/>
      <c r="H82" s="36"/>
      <c r="I82" s="36"/>
      <c r="J82" s="36"/>
      <c r="K82" s="36"/>
      <c r="L82" s="51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</row>
    <row r="83" spans="1:47" s="2" customFormat="1" ht="6.95" customHeight="1">
      <c r="A83" s="34"/>
      <c r="B83" s="35"/>
      <c r="C83" s="36"/>
      <c r="D83" s="36"/>
      <c r="E83" s="36"/>
      <c r="F83" s="36"/>
      <c r="G83" s="36"/>
      <c r="H83" s="36"/>
      <c r="I83" s="36"/>
      <c r="J83" s="36"/>
      <c r="K83" s="36"/>
      <c r="L83" s="51"/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</row>
    <row r="84" spans="1:47" s="2" customFormat="1" ht="12" customHeight="1">
      <c r="A84" s="34"/>
      <c r="B84" s="35"/>
      <c r="C84" s="30" t="s">
        <v>16</v>
      </c>
      <c r="D84" s="36"/>
      <c r="E84" s="36"/>
      <c r="F84" s="36"/>
      <c r="G84" s="36"/>
      <c r="H84" s="36"/>
      <c r="I84" s="36"/>
      <c r="J84" s="36"/>
      <c r="K84" s="36"/>
      <c r="L84" s="51"/>
      <c r="S84" s="34"/>
      <c r="T84" s="34"/>
      <c r="U84" s="34"/>
      <c r="V84" s="34"/>
      <c r="W84" s="34"/>
      <c r="X84" s="34"/>
      <c r="Y84" s="34"/>
      <c r="Z84" s="34"/>
      <c r="AA84" s="34"/>
      <c r="AB84" s="34"/>
      <c r="AC84" s="34"/>
      <c r="AD84" s="34"/>
      <c r="AE84" s="34"/>
    </row>
    <row r="85" spans="1:47" s="2" customFormat="1" ht="26.25" customHeight="1">
      <c r="A85" s="34"/>
      <c r="B85" s="35"/>
      <c r="C85" s="36"/>
      <c r="D85" s="36"/>
      <c r="E85" s="343" t="str">
        <f>E7</f>
        <v>ENERGETICKÉ ÚSPORY OBJEKTU MĚSTSKÉHO ÚŘADU MASARYKOVO NÁM. Č.P. 27, KONICE - rekonstrukce vytápění</v>
      </c>
      <c r="F85" s="344"/>
      <c r="G85" s="344"/>
      <c r="H85" s="344"/>
      <c r="I85" s="36"/>
      <c r="J85" s="36"/>
      <c r="K85" s="36"/>
      <c r="L85" s="51"/>
      <c r="S85" s="34"/>
      <c r="T85" s="34"/>
      <c r="U85" s="34"/>
      <c r="V85" s="34"/>
      <c r="W85" s="34"/>
      <c r="X85" s="34"/>
      <c r="Y85" s="34"/>
      <c r="Z85" s="34"/>
      <c r="AA85" s="34"/>
      <c r="AB85" s="34"/>
      <c r="AC85" s="34"/>
      <c r="AD85" s="34"/>
      <c r="AE85" s="34"/>
    </row>
    <row r="86" spans="1:47" s="2" customFormat="1" ht="12" customHeight="1">
      <c r="A86" s="34"/>
      <c r="B86" s="35"/>
      <c r="C86" s="30" t="s">
        <v>97</v>
      </c>
      <c r="D86" s="36"/>
      <c r="E86" s="36"/>
      <c r="F86" s="36"/>
      <c r="G86" s="36"/>
      <c r="H86" s="36"/>
      <c r="I86" s="36"/>
      <c r="J86" s="36"/>
      <c r="K86" s="36"/>
      <c r="L86" s="51"/>
      <c r="S86" s="34"/>
      <c r="T86" s="34"/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</row>
    <row r="87" spans="1:47" s="2" customFormat="1" ht="30" customHeight="1">
      <c r="A87" s="34"/>
      <c r="B87" s="35"/>
      <c r="C87" s="36"/>
      <c r="D87" s="36"/>
      <c r="E87" s="327" t="str">
        <f>E9</f>
        <v>D.1.4 - Zařízení silnoproudé elektrotechniky a ochrana před bleskem</v>
      </c>
      <c r="F87" s="342"/>
      <c r="G87" s="342"/>
      <c r="H87" s="342"/>
      <c r="I87" s="36"/>
      <c r="J87" s="36"/>
      <c r="K87" s="36"/>
      <c r="L87" s="51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</row>
    <row r="88" spans="1:47" s="2" customFormat="1" ht="6.95" customHeight="1">
      <c r="A88" s="34"/>
      <c r="B88" s="35"/>
      <c r="C88" s="36"/>
      <c r="D88" s="36"/>
      <c r="E88" s="36"/>
      <c r="F88" s="36"/>
      <c r="G88" s="36"/>
      <c r="H88" s="36"/>
      <c r="I88" s="36"/>
      <c r="J88" s="36"/>
      <c r="K88" s="36"/>
      <c r="L88" s="51"/>
      <c r="S88" s="34"/>
      <c r="T88" s="34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</row>
    <row r="89" spans="1:47" s="2" customFormat="1" ht="12" customHeight="1">
      <c r="A89" s="34"/>
      <c r="B89" s="35"/>
      <c r="C89" s="30" t="s">
        <v>19</v>
      </c>
      <c r="D89" s="36"/>
      <c r="E89" s="36"/>
      <c r="F89" s="28" t="str">
        <f>F12</f>
        <v>Konice</v>
      </c>
      <c r="G89" s="36"/>
      <c r="H89" s="36"/>
      <c r="I89" s="30" t="s">
        <v>21</v>
      </c>
      <c r="J89" s="66" t="str">
        <f>IF(J12="","",J12)</f>
        <v>5. 5. 2025</v>
      </c>
      <c r="K89" s="36"/>
      <c r="L89" s="51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</row>
    <row r="90" spans="1:47" s="2" customFormat="1" ht="6.95" customHeight="1">
      <c r="A90" s="34"/>
      <c r="B90" s="35"/>
      <c r="C90" s="36"/>
      <c r="D90" s="36"/>
      <c r="E90" s="36"/>
      <c r="F90" s="36"/>
      <c r="G90" s="36"/>
      <c r="H90" s="36"/>
      <c r="I90" s="36"/>
      <c r="J90" s="36"/>
      <c r="K90" s="36"/>
      <c r="L90" s="51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</row>
    <row r="91" spans="1:47" s="2" customFormat="1" ht="40.15" customHeight="1">
      <c r="A91" s="34"/>
      <c r="B91" s="35"/>
      <c r="C91" s="30" t="s">
        <v>23</v>
      </c>
      <c r="D91" s="36"/>
      <c r="E91" s="36"/>
      <c r="F91" s="28" t="str">
        <f>E15</f>
        <v>Město Konice, Masarykovo nám. 27, 79852 Konice</v>
      </c>
      <c r="G91" s="36"/>
      <c r="H91" s="36"/>
      <c r="I91" s="30" t="s">
        <v>31</v>
      </c>
      <c r="J91" s="32" t="str">
        <f>E21</f>
        <v>Tomáš Samohýl a.t., Nerudova 2421/47, Přerov 75002</v>
      </c>
      <c r="K91" s="36"/>
      <c r="L91" s="51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</row>
    <row r="92" spans="1:47" s="2" customFormat="1" ht="25.7" customHeight="1">
      <c r="A92" s="34"/>
      <c r="B92" s="35"/>
      <c r="C92" s="30" t="s">
        <v>29</v>
      </c>
      <c r="D92" s="36"/>
      <c r="E92" s="36"/>
      <c r="F92" s="28" t="str">
        <f>IF(E18="","",E18)</f>
        <v>Vyplň údaj</v>
      </c>
      <c r="G92" s="36"/>
      <c r="H92" s="36"/>
      <c r="I92" s="30" t="s">
        <v>36</v>
      </c>
      <c r="J92" s="32" t="str">
        <f>E24</f>
        <v>Ing. Solich Lubomír SEIKOM</v>
      </c>
      <c r="K92" s="36"/>
      <c r="L92" s="51"/>
      <c r="S92" s="34"/>
      <c r="T92" s="34"/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</row>
    <row r="93" spans="1:47" s="2" customFormat="1" ht="10.35" customHeight="1">
      <c r="A93" s="34"/>
      <c r="B93" s="35"/>
      <c r="C93" s="36"/>
      <c r="D93" s="36"/>
      <c r="E93" s="36"/>
      <c r="F93" s="36"/>
      <c r="G93" s="36"/>
      <c r="H93" s="36"/>
      <c r="I93" s="36"/>
      <c r="J93" s="36"/>
      <c r="K93" s="36"/>
      <c r="L93" s="51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</row>
    <row r="94" spans="1:47" s="2" customFormat="1" ht="29.25" customHeight="1">
      <c r="A94" s="34"/>
      <c r="B94" s="35"/>
      <c r="C94" s="143" t="s">
        <v>101</v>
      </c>
      <c r="D94" s="144"/>
      <c r="E94" s="144"/>
      <c r="F94" s="144"/>
      <c r="G94" s="144"/>
      <c r="H94" s="144"/>
      <c r="I94" s="144"/>
      <c r="J94" s="145" t="s">
        <v>102</v>
      </c>
      <c r="K94" s="144"/>
      <c r="L94" s="51"/>
      <c r="S94" s="34"/>
      <c r="T94" s="34"/>
      <c r="U94" s="34"/>
      <c r="V94" s="34"/>
      <c r="W94" s="34"/>
      <c r="X94" s="34"/>
      <c r="Y94" s="34"/>
      <c r="Z94" s="34"/>
      <c r="AA94" s="34"/>
      <c r="AB94" s="34"/>
      <c r="AC94" s="34"/>
      <c r="AD94" s="34"/>
      <c r="AE94" s="34"/>
    </row>
    <row r="95" spans="1:47" s="2" customFormat="1" ht="10.35" customHeight="1">
      <c r="A95" s="34"/>
      <c r="B95" s="35"/>
      <c r="C95" s="36"/>
      <c r="D95" s="36"/>
      <c r="E95" s="36"/>
      <c r="F95" s="36"/>
      <c r="G95" s="36"/>
      <c r="H95" s="36"/>
      <c r="I95" s="36"/>
      <c r="J95" s="36"/>
      <c r="K95" s="36"/>
      <c r="L95" s="51"/>
      <c r="S95" s="34"/>
      <c r="T95" s="34"/>
      <c r="U95" s="34"/>
      <c r="V95" s="34"/>
      <c r="W95" s="34"/>
      <c r="X95" s="34"/>
      <c r="Y95" s="34"/>
      <c r="Z95" s="34"/>
      <c r="AA95" s="34"/>
      <c r="AB95" s="34"/>
      <c r="AC95" s="34"/>
      <c r="AD95" s="34"/>
      <c r="AE95" s="34"/>
    </row>
    <row r="96" spans="1:47" s="2" customFormat="1" ht="22.9" customHeight="1">
      <c r="A96" s="34"/>
      <c r="B96" s="35"/>
      <c r="C96" s="146" t="s">
        <v>103</v>
      </c>
      <c r="D96" s="36"/>
      <c r="E96" s="36"/>
      <c r="F96" s="36"/>
      <c r="G96" s="36"/>
      <c r="H96" s="36"/>
      <c r="I96" s="36"/>
      <c r="J96" s="84">
        <f>J118</f>
        <v>0</v>
      </c>
      <c r="K96" s="36"/>
      <c r="L96" s="51"/>
      <c r="S96" s="34"/>
      <c r="T96" s="34"/>
      <c r="U96" s="34"/>
      <c r="V96" s="34"/>
      <c r="W96" s="34"/>
      <c r="X96" s="34"/>
      <c r="Y96" s="34"/>
      <c r="Z96" s="34"/>
      <c r="AA96" s="34"/>
      <c r="AB96" s="34"/>
      <c r="AC96" s="34"/>
      <c r="AD96" s="34"/>
      <c r="AE96" s="34"/>
      <c r="AU96" s="18" t="s">
        <v>104</v>
      </c>
    </row>
    <row r="97" spans="1:31" s="9" customFormat="1" ht="24.95" customHeight="1">
      <c r="B97" s="147"/>
      <c r="C97" s="148"/>
      <c r="D97" s="149" t="s">
        <v>1399</v>
      </c>
      <c r="E97" s="150"/>
      <c r="F97" s="150"/>
      <c r="G97" s="150"/>
      <c r="H97" s="150"/>
      <c r="I97" s="150"/>
      <c r="J97" s="151">
        <f>J119</f>
        <v>0</v>
      </c>
      <c r="K97" s="148"/>
      <c r="L97" s="152"/>
    </row>
    <row r="98" spans="1:31" s="10" customFormat="1" ht="19.899999999999999" customHeight="1">
      <c r="B98" s="153"/>
      <c r="C98" s="154"/>
      <c r="D98" s="155" t="s">
        <v>1400</v>
      </c>
      <c r="E98" s="156"/>
      <c r="F98" s="156"/>
      <c r="G98" s="156"/>
      <c r="H98" s="156"/>
      <c r="I98" s="156"/>
      <c r="J98" s="157">
        <f>J120</f>
        <v>0</v>
      </c>
      <c r="K98" s="154"/>
      <c r="L98" s="158"/>
    </row>
    <row r="99" spans="1:31" s="2" customFormat="1" ht="21.75" customHeight="1">
      <c r="A99" s="34"/>
      <c r="B99" s="35"/>
      <c r="C99" s="36"/>
      <c r="D99" s="36"/>
      <c r="E99" s="36"/>
      <c r="F99" s="36"/>
      <c r="G99" s="36"/>
      <c r="H99" s="36"/>
      <c r="I99" s="36"/>
      <c r="J99" s="36"/>
      <c r="K99" s="36"/>
      <c r="L99" s="51"/>
      <c r="S99" s="34"/>
      <c r="T99" s="34"/>
      <c r="U99" s="34"/>
      <c r="V99" s="34"/>
      <c r="W99" s="34"/>
      <c r="X99" s="34"/>
      <c r="Y99" s="34"/>
      <c r="Z99" s="34"/>
      <c r="AA99" s="34"/>
      <c r="AB99" s="34"/>
      <c r="AC99" s="34"/>
      <c r="AD99" s="34"/>
      <c r="AE99" s="34"/>
    </row>
    <row r="100" spans="1:31" s="2" customFormat="1" ht="6.95" customHeight="1">
      <c r="A100" s="34"/>
      <c r="B100" s="54"/>
      <c r="C100" s="55"/>
      <c r="D100" s="55"/>
      <c r="E100" s="55"/>
      <c r="F100" s="55"/>
      <c r="G100" s="55"/>
      <c r="H100" s="55"/>
      <c r="I100" s="55"/>
      <c r="J100" s="55"/>
      <c r="K100" s="55"/>
      <c r="L100" s="51"/>
      <c r="S100" s="34"/>
      <c r="T100" s="34"/>
      <c r="U100" s="34"/>
      <c r="V100" s="34"/>
      <c r="W100" s="34"/>
      <c r="X100" s="34"/>
      <c r="Y100" s="34"/>
      <c r="Z100" s="34"/>
      <c r="AA100" s="34"/>
      <c r="AB100" s="34"/>
      <c r="AC100" s="34"/>
      <c r="AD100" s="34"/>
      <c r="AE100" s="34"/>
    </row>
    <row r="104" spans="1:31" s="2" customFormat="1" ht="6.95" customHeight="1">
      <c r="A104" s="34"/>
      <c r="B104" s="56"/>
      <c r="C104" s="57"/>
      <c r="D104" s="57"/>
      <c r="E104" s="57"/>
      <c r="F104" s="57"/>
      <c r="G104" s="57"/>
      <c r="H104" s="57"/>
      <c r="I104" s="57"/>
      <c r="J104" s="57"/>
      <c r="K104" s="57"/>
      <c r="L104" s="51"/>
      <c r="S104" s="34"/>
      <c r="T104" s="34"/>
      <c r="U104" s="34"/>
      <c r="V104" s="34"/>
      <c r="W104" s="34"/>
      <c r="X104" s="34"/>
      <c r="Y104" s="34"/>
      <c r="Z104" s="34"/>
      <c r="AA104" s="34"/>
      <c r="AB104" s="34"/>
      <c r="AC104" s="34"/>
      <c r="AD104" s="34"/>
      <c r="AE104" s="34"/>
    </row>
    <row r="105" spans="1:31" s="2" customFormat="1" ht="24.95" customHeight="1">
      <c r="A105" s="34"/>
      <c r="B105" s="35"/>
      <c r="C105" s="24" t="s">
        <v>132</v>
      </c>
      <c r="D105" s="36"/>
      <c r="E105" s="36"/>
      <c r="F105" s="36"/>
      <c r="G105" s="36"/>
      <c r="H105" s="36"/>
      <c r="I105" s="36"/>
      <c r="J105" s="36"/>
      <c r="K105" s="36"/>
      <c r="L105" s="51"/>
      <c r="S105" s="34"/>
      <c r="T105" s="34"/>
      <c r="U105" s="34"/>
      <c r="V105" s="34"/>
      <c r="W105" s="34"/>
      <c r="X105" s="34"/>
      <c r="Y105" s="34"/>
      <c r="Z105" s="34"/>
      <c r="AA105" s="34"/>
      <c r="AB105" s="34"/>
      <c r="AC105" s="34"/>
      <c r="AD105" s="34"/>
      <c r="AE105" s="34"/>
    </row>
    <row r="106" spans="1:31" s="2" customFormat="1" ht="6.95" customHeight="1">
      <c r="A106" s="34"/>
      <c r="B106" s="35"/>
      <c r="C106" s="36"/>
      <c r="D106" s="36"/>
      <c r="E106" s="36"/>
      <c r="F106" s="36"/>
      <c r="G106" s="36"/>
      <c r="H106" s="36"/>
      <c r="I106" s="36"/>
      <c r="J106" s="36"/>
      <c r="K106" s="36"/>
      <c r="L106" s="51"/>
      <c r="S106" s="34"/>
      <c r="T106" s="34"/>
      <c r="U106" s="34"/>
      <c r="V106" s="34"/>
      <c r="W106" s="34"/>
      <c r="X106" s="34"/>
      <c r="Y106" s="34"/>
      <c r="Z106" s="34"/>
      <c r="AA106" s="34"/>
      <c r="AB106" s="34"/>
      <c r="AC106" s="34"/>
      <c r="AD106" s="34"/>
      <c r="AE106" s="34"/>
    </row>
    <row r="107" spans="1:31" s="2" customFormat="1" ht="12" customHeight="1">
      <c r="A107" s="34"/>
      <c r="B107" s="35"/>
      <c r="C107" s="30" t="s">
        <v>16</v>
      </c>
      <c r="D107" s="36"/>
      <c r="E107" s="36"/>
      <c r="F107" s="36"/>
      <c r="G107" s="36"/>
      <c r="H107" s="36"/>
      <c r="I107" s="36"/>
      <c r="J107" s="36"/>
      <c r="K107" s="36"/>
      <c r="L107" s="51"/>
      <c r="S107" s="34"/>
      <c r="T107" s="34"/>
      <c r="U107" s="34"/>
      <c r="V107" s="34"/>
      <c r="W107" s="34"/>
      <c r="X107" s="34"/>
      <c r="Y107" s="34"/>
      <c r="Z107" s="34"/>
      <c r="AA107" s="34"/>
      <c r="AB107" s="34"/>
      <c r="AC107" s="34"/>
      <c r="AD107" s="34"/>
      <c r="AE107" s="34"/>
    </row>
    <row r="108" spans="1:31" s="2" customFormat="1" ht="26.25" customHeight="1">
      <c r="A108" s="34"/>
      <c r="B108" s="35"/>
      <c r="C108" s="36"/>
      <c r="D108" s="36"/>
      <c r="E108" s="343" t="str">
        <f>E7</f>
        <v>ENERGETICKÉ ÚSPORY OBJEKTU MĚSTSKÉHO ÚŘADU MASARYKOVO NÁM. Č.P. 27, KONICE - rekonstrukce vytápění</v>
      </c>
      <c r="F108" s="344"/>
      <c r="G108" s="344"/>
      <c r="H108" s="344"/>
      <c r="I108" s="36"/>
      <c r="J108" s="36"/>
      <c r="K108" s="36"/>
      <c r="L108" s="51"/>
      <c r="S108" s="34"/>
      <c r="T108" s="34"/>
      <c r="U108" s="34"/>
      <c r="V108" s="34"/>
      <c r="W108" s="34"/>
      <c r="X108" s="34"/>
      <c r="Y108" s="34"/>
      <c r="Z108" s="34"/>
      <c r="AA108" s="34"/>
      <c r="AB108" s="34"/>
      <c r="AC108" s="34"/>
      <c r="AD108" s="34"/>
      <c r="AE108" s="34"/>
    </row>
    <row r="109" spans="1:31" s="2" customFormat="1" ht="12" customHeight="1">
      <c r="A109" s="34"/>
      <c r="B109" s="35"/>
      <c r="C109" s="30" t="s">
        <v>97</v>
      </c>
      <c r="D109" s="36"/>
      <c r="E109" s="36"/>
      <c r="F109" s="36"/>
      <c r="G109" s="36"/>
      <c r="H109" s="36"/>
      <c r="I109" s="36"/>
      <c r="J109" s="36"/>
      <c r="K109" s="36"/>
      <c r="L109" s="51"/>
      <c r="S109" s="34"/>
      <c r="T109" s="34"/>
      <c r="U109" s="34"/>
      <c r="V109" s="34"/>
      <c r="W109" s="34"/>
      <c r="X109" s="34"/>
      <c r="Y109" s="34"/>
      <c r="Z109" s="34"/>
      <c r="AA109" s="34"/>
      <c r="AB109" s="34"/>
      <c r="AC109" s="34"/>
      <c r="AD109" s="34"/>
      <c r="AE109" s="34"/>
    </row>
    <row r="110" spans="1:31" s="2" customFormat="1" ht="30" customHeight="1">
      <c r="A110" s="34"/>
      <c r="B110" s="35"/>
      <c r="C110" s="36"/>
      <c r="D110" s="36"/>
      <c r="E110" s="327" t="str">
        <f>E9</f>
        <v>D.1.4 - Zařízení silnoproudé elektrotechniky a ochrana před bleskem</v>
      </c>
      <c r="F110" s="342"/>
      <c r="G110" s="342"/>
      <c r="H110" s="342"/>
      <c r="I110" s="36"/>
      <c r="J110" s="36"/>
      <c r="K110" s="36"/>
      <c r="L110" s="51"/>
      <c r="S110" s="34"/>
      <c r="T110" s="34"/>
      <c r="U110" s="34"/>
      <c r="V110" s="34"/>
      <c r="W110" s="34"/>
      <c r="X110" s="34"/>
      <c r="Y110" s="34"/>
      <c r="Z110" s="34"/>
      <c r="AA110" s="34"/>
      <c r="AB110" s="34"/>
      <c r="AC110" s="34"/>
      <c r="AD110" s="34"/>
      <c r="AE110" s="34"/>
    </row>
    <row r="111" spans="1:31" s="2" customFormat="1" ht="6.95" customHeight="1">
      <c r="A111" s="34"/>
      <c r="B111" s="35"/>
      <c r="C111" s="36"/>
      <c r="D111" s="36"/>
      <c r="E111" s="36"/>
      <c r="F111" s="36"/>
      <c r="G111" s="36"/>
      <c r="H111" s="36"/>
      <c r="I111" s="36"/>
      <c r="J111" s="36"/>
      <c r="K111" s="36"/>
      <c r="L111" s="51"/>
      <c r="S111" s="34"/>
      <c r="T111" s="34"/>
      <c r="U111" s="34"/>
      <c r="V111" s="34"/>
      <c r="W111" s="34"/>
      <c r="X111" s="34"/>
      <c r="Y111" s="34"/>
      <c r="Z111" s="34"/>
      <c r="AA111" s="34"/>
      <c r="AB111" s="34"/>
      <c r="AC111" s="34"/>
      <c r="AD111" s="34"/>
      <c r="AE111" s="34"/>
    </row>
    <row r="112" spans="1:31" s="2" customFormat="1" ht="12" customHeight="1">
      <c r="A112" s="34"/>
      <c r="B112" s="35"/>
      <c r="C112" s="30" t="s">
        <v>19</v>
      </c>
      <c r="D112" s="36"/>
      <c r="E112" s="36"/>
      <c r="F112" s="28" t="str">
        <f>F12</f>
        <v>Konice</v>
      </c>
      <c r="G112" s="36"/>
      <c r="H112" s="36"/>
      <c r="I112" s="30" t="s">
        <v>21</v>
      </c>
      <c r="J112" s="66" t="str">
        <f>IF(J12="","",J12)</f>
        <v>5. 5. 2025</v>
      </c>
      <c r="K112" s="36"/>
      <c r="L112" s="51"/>
      <c r="S112" s="34"/>
      <c r="T112" s="34"/>
      <c r="U112" s="34"/>
      <c r="V112" s="34"/>
      <c r="W112" s="34"/>
      <c r="X112" s="34"/>
      <c r="Y112" s="34"/>
      <c r="Z112" s="34"/>
      <c r="AA112" s="34"/>
      <c r="AB112" s="34"/>
      <c r="AC112" s="34"/>
      <c r="AD112" s="34"/>
      <c r="AE112" s="34"/>
    </row>
    <row r="113" spans="1:65" s="2" customFormat="1" ht="6.95" customHeight="1">
      <c r="A113" s="34"/>
      <c r="B113" s="35"/>
      <c r="C113" s="36"/>
      <c r="D113" s="36"/>
      <c r="E113" s="36"/>
      <c r="F113" s="36"/>
      <c r="G113" s="36"/>
      <c r="H113" s="36"/>
      <c r="I113" s="36"/>
      <c r="J113" s="36"/>
      <c r="K113" s="36"/>
      <c r="L113" s="51"/>
      <c r="S113" s="34"/>
      <c r="T113" s="34"/>
      <c r="U113" s="34"/>
      <c r="V113" s="34"/>
      <c r="W113" s="34"/>
      <c r="X113" s="34"/>
      <c r="Y113" s="34"/>
      <c r="Z113" s="34"/>
      <c r="AA113" s="34"/>
      <c r="AB113" s="34"/>
      <c r="AC113" s="34"/>
      <c r="AD113" s="34"/>
      <c r="AE113" s="34"/>
    </row>
    <row r="114" spans="1:65" s="2" customFormat="1" ht="40.15" customHeight="1">
      <c r="A114" s="34"/>
      <c r="B114" s="35"/>
      <c r="C114" s="30" t="s">
        <v>23</v>
      </c>
      <c r="D114" s="36"/>
      <c r="E114" s="36"/>
      <c r="F114" s="28" t="str">
        <f>E15</f>
        <v>Město Konice, Masarykovo nám. 27, 79852 Konice</v>
      </c>
      <c r="G114" s="36"/>
      <c r="H114" s="36"/>
      <c r="I114" s="30" t="s">
        <v>31</v>
      </c>
      <c r="J114" s="32" t="str">
        <f>E21</f>
        <v>Tomáš Samohýl a.t., Nerudova 2421/47, Přerov 75002</v>
      </c>
      <c r="K114" s="36"/>
      <c r="L114" s="51"/>
      <c r="S114" s="34"/>
      <c r="T114" s="34"/>
      <c r="U114" s="34"/>
      <c r="V114" s="34"/>
      <c r="W114" s="34"/>
      <c r="X114" s="34"/>
      <c r="Y114" s="34"/>
      <c r="Z114" s="34"/>
      <c r="AA114" s="34"/>
      <c r="AB114" s="34"/>
      <c r="AC114" s="34"/>
      <c r="AD114" s="34"/>
      <c r="AE114" s="34"/>
    </row>
    <row r="115" spans="1:65" s="2" customFormat="1" ht="25.7" customHeight="1">
      <c r="A115" s="34"/>
      <c r="B115" s="35"/>
      <c r="C115" s="30" t="s">
        <v>29</v>
      </c>
      <c r="D115" s="36"/>
      <c r="E115" s="36"/>
      <c r="F115" s="28" t="str">
        <f>IF(E18="","",E18)</f>
        <v>Vyplň údaj</v>
      </c>
      <c r="G115" s="36"/>
      <c r="H115" s="36"/>
      <c r="I115" s="30" t="s">
        <v>36</v>
      </c>
      <c r="J115" s="32" t="str">
        <f>E24</f>
        <v>Ing. Solich Lubomír SEIKOM</v>
      </c>
      <c r="K115" s="36"/>
      <c r="L115" s="51"/>
      <c r="S115" s="34"/>
      <c r="T115" s="34"/>
      <c r="U115" s="34"/>
      <c r="V115" s="34"/>
      <c r="W115" s="34"/>
      <c r="X115" s="34"/>
      <c r="Y115" s="34"/>
      <c r="Z115" s="34"/>
      <c r="AA115" s="34"/>
      <c r="AB115" s="34"/>
      <c r="AC115" s="34"/>
      <c r="AD115" s="34"/>
      <c r="AE115" s="34"/>
    </row>
    <row r="116" spans="1:65" s="2" customFormat="1" ht="10.35" customHeight="1">
      <c r="A116" s="34"/>
      <c r="B116" s="35"/>
      <c r="C116" s="36"/>
      <c r="D116" s="36"/>
      <c r="E116" s="36"/>
      <c r="F116" s="36"/>
      <c r="G116" s="36"/>
      <c r="H116" s="36"/>
      <c r="I116" s="36"/>
      <c r="J116" s="36"/>
      <c r="K116" s="36"/>
      <c r="L116" s="51"/>
      <c r="S116" s="34"/>
      <c r="T116" s="34"/>
      <c r="U116" s="34"/>
      <c r="V116" s="34"/>
      <c r="W116" s="34"/>
      <c r="X116" s="34"/>
      <c r="Y116" s="34"/>
      <c r="Z116" s="34"/>
      <c r="AA116" s="34"/>
      <c r="AB116" s="34"/>
      <c r="AC116" s="34"/>
      <c r="AD116" s="34"/>
      <c r="AE116" s="34"/>
    </row>
    <row r="117" spans="1:65" s="11" customFormat="1" ht="29.25" customHeight="1">
      <c r="A117" s="159"/>
      <c r="B117" s="160"/>
      <c r="C117" s="161" t="s">
        <v>133</v>
      </c>
      <c r="D117" s="162" t="s">
        <v>64</v>
      </c>
      <c r="E117" s="162" t="s">
        <v>60</v>
      </c>
      <c r="F117" s="162" t="s">
        <v>61</v>
      </c>
      <c r="G117" s="162" t="s">
        <v>134</v>
      </c>
      <c r="H117" s="162" t="s">
        <v>135</v>
      </c>
      <c r="I117" s="162" t="s">
        <v>136</v>
      </c>
      <c r="J117" s="162" t="s">
        <v>102</v>
      </c>
      <c r="K117" s="163" t="s">
        <v>137</v>
      </c>
      <c r="L117" s="164"/>
      <c r="M117" s="75" t="s">
        <v>1</v>
      </c>
      <c r="N117" s="76" t="s">
        <v>43</v>
      </c>
      <c r="O117" s="76" t="s">
        <v>138</v>
      </c>
      <c r="P117" s="76" t="s">
        <v>139</v>
      </c>
      <c r="Q117" s="76" t="s">
        <v>140</v>
      </c>
      <c r="R117" s="76" t="s">
        <v>141</v>
      </c>
      <c r="S117" s="76" t="s">
        <v>142</v>
      </c>
      <c r="T117" s="77" t="s">
        <v>143</v>
      </c>
      <c r="U117" s="159"/>
      <c r="V117" s="159"/>
      <c r="W117" s="159"/>
      <c r="X117" s="159"/>
      <c r="Y117" s="159"/>
      <c r="Z117" s="159"/>
      <c r="AA117" s="159"/>
      <c r="AB117" s="159"/>
      <c r="AC117" s="159"/>
      <c r="AD117" s="159"/>
      <c r="AE117" s="159"/>
    </row>
    <row r="118" spans="1:65" s="2" customFormat="1" ht="22.9" customHeight="1">
      <c r="A118" s="34"/>
      <c r="B118" s="35"/>
      <c r="C118" s="82" t="s">
        <v>144</v>
      </c>
      <c r="D118" s="36"/>
      <c r="E118" s="36"/>
      <c r="F118" s="36"/>
      <c r="G118" s="36"/>
      <c r="H118" s="36"/>
      <c r="I118" s="36"/>
      <c r="J118" s="165">
        <f>BK118</f>
        <v>0</v>
      </c>
      <c r="K118" s="36"/>
      <c r="L118" s="39"/>
      <c r="M118" s="78"/>
      <c r="N118" s="166"/>
      <c r="O118" s="79"/>
      <c r="P118" s="167">
        <f>P119</f>
        <v>0</v>
      </c>
      <c r="Q118" s="79"/>
      <c r="R118" s="167">
        <f>R119</f>
        <v>0</v>
      </c>
      <c r="S118" s="79"/>
      <c r="T118" s="168">
        <f>T119</f>
        <v>0</v>
      </c>
      <c r="U118" s="34"/>
      <c r="V118" s="34"/>
      <c r="W118" s="34"/>
      <c r="X118" s="34"/>
      <c r="Y118" s="34"/>
      <c r="Z118" s="34"/>
      <c r="AA118" s="34"/>
      <c r="AB118" s="34"/>
      <c r="AC118" s="34"/>
      <c r="AD118" s="34"/>
      <c r="AE118" s="34"/>
      <c r="AT118" s="18" t="s">
        <v>78</v>
      </c>
      <c r="AU118" s="18" t="s">
        <v>104</v>
      </c>
      <c r="BK118" s="169">
        <f>BK119</f>
        <v>0</v>
      </c>
    </row>
    <row r="119" spans="1:65" s="12" customFormat="1" ht="25.9" customHeight="1">
      <c r="B119" s="170"/>
      <c r="C119" s="171"/>
      <c r="D119" s="172" t="s">
        <v>78</v>
      </c>
      <c r="E119" s="173" t="s">
        <v>324</v>
      </c>
      <c r="F119" s="173" t="s">
        <v>1401</v>
      </c>
      <c r="G119" s="171"/>
      <c r="H119" s="171"/>
      <c r="I119" s="174"/>
      <c r="J119" s="175">
        <f>BK119</f>
        <v>0</v>
      </c>
      <c r="K119" s="171"/>
      <c r="L119" s="176"/>
      <c r="M119" s="177"/>
      <c r="N119" s="178"/>
      <c r="O119" s="178"/>
      <c r="P119" s="179">
        <f>P120</f>
        <v>0</v>
      </c>
      <c r="Q119" s="178"/>
      <c r="R119" s="179">
        <f>R120</f>
        <v>0</v>
      </c>
      <c r="S119" s="178"/>
      <c r="T119" s="180">
        <f>T120</f>
        <v>0</v>
      </c>
      <c r="AR119" s="181" t="s">
        <v>176</v>
      </c>
      <c r="AT119" s="182" t="s">
        <v>78</v>
      </c>
      <c r="AU119" s="182" t="s">
        <v>79</v>
      </c>
      <c r="AY119" s="181" t="s">
        <v>147</v>
      </c>
      <c r="BK119" s="183">
        <f>BK120</f>
        <v>0</v>
      </c>
    </row>
    <row r="120" spans="1:65" s="12" customFormat="1" ht="22.9" customHeight="1">
      <c r="B120" s="170"/>
      <c r="C120" s="171"/>
      <c r="D120" s="172" t="s">
        <v>78</v>
      </c>
      <c r="E120" s="184" t="s">
        <v>1402</v>
      </c>
      <c r="F120" s="184" t="s">
        <v>1403</v>
      </c>
      <c r="G120" s="171"/>
      <c r="H120" s="171"/>
      <c r="I120" s="174"/>
      <c r="J120" s="185">
        <f>BK120</f>
        <v>0</v>
      </c>
      <c r="K120" s="171"/>
      <c r="L120" s="176"/>
      <c r="M120" s="177"/>
      <c r="N120" s="178"/>
      <c r="O120" s="178"/>
      <c r="P120" s="179">
        <f>P121</f>
        <v>0</v>
      </c>
      <c r="Q120" s="178"/>
      <c r="R120" s="179">
        <f>R121</f>
        <v>0</v>
      </c>
      <c r="S120" s="178"/>
      <c r="T120" s="180">
        <f>T121</f>
        <v>0</v>
      </c>
      <c r="AR120" s="181" t="s">
        <v>176</v>
      </c>
      <c r="AT120" s="182" t="s">
        <v>78</v>
      </c>
      <c r="AU120" s="182" t="s">
        <v>87</v>
      </c>
      <c r="AY120" s="181" t="s">
        <v>147</v>
      </c>
      <c r="BK120" s="183">
        <f>BK121</f>
        <v>0</v>
      </c>
    </row>
    <row r="121" spans="1:65" s="2" customFormat="1" ht="24.2" customHeight="1">
      <c r="A121" s="34"/>
      <c r="B121" s="35"/>
      <c r="C121" s="186" t="s">
        <v>87</v>
      </c>
      <c r="D121" s="186" t="s">
        <v>149</v>
      </c>
      <c r="E121" s="187" t="s">
        <v>1404</v>
      </c>
      <c r="F121" s="188" t="s">
        <v>91</v>
      </c>
      <c r="G121" s="189" t="s">
        <v>1384</v>
      </c>
      <c r="H121" s="190">
        <v>1</v>
      </c>
      <c r="I121" s="191">
        <f>Rekapitulace!C24</f>
        <v>0</v>
      </c>
      <c r="J121" s="192">
        <f>ROUND(I121*H121,2)</f>
        <v>0</v>
      </c>
      <c r="K121" s="188" t="s">
        <v>1</v>
      </c>
      <c r="L121" s="39"/>
      <c r="M121" s="261" t="s">
        <v>1</v>
      </c>
      <c r="N121" s="262" t="s">
        <v>44</v>
      </c>
      <c r="O121" s="263"/>
      <c r="P121" s="264">
        <f>O121*H121</f>
        <v>0</v>
      </c>
      <c r="Q121" s="264">
        <v>0</v>
      </c>
      <c r="R121" s="264">
        <f>Q121*H121</f>
        <v>0</v>
      </c>
      <c r="S121" s="264">
        <v>0</v>
      </c>
      <c r="T121" s="265">
        <f>S121*H121</f>
        <v>0</v>
      </c>
      <c r="U121" s="34"/>
      <c r="V121" s="34"/>
      <c r="W121" s="34"/>
      <c r="X121" s="34"/>
      <c r="Y121" s="34"/>
      <c r="Z121" s="34"/>
      <c r="AA121" s="34"/>
      <c r="AB121" s="34"/>
      <c r="AC121" s="34"/>
      <c r="AD121" s="34"/>
      <c r="AE121" s="34"/>
      <c r="AR121" s="197" t="s">
        <v>678</v>
      </c>
      <c r="AT121" s="197" t="s">
        <v>149</v>
      </c>
      <c r="AU121" s="197" t="s">
        <v>89</v>
      </c>
      <c r="AY121" s="18" t="s">
        <v>147</v>
      </c>
      <c r="BE121" s="198">
        <f>IF(N121="základní",J121,0)</f>
        <v>0</v>
      </c>
      <c r="BF121" s="198">
        <f>IF(N121="snížená",J121,0)</f>
        <v>0</v>
      </c>
      <c r="BG121" s="198">
        <f>IF(N121="zákl. přenesená",J121,0)</f>
        <v>0</v>
      </c>
      <c r="BH121" s="198">
        <f>IF(N121="sníž. přenesená",J121,0)</f>
        <v>0</v>
      </c>
      <c r="BI121" s="198">
        <f>IF(N121="nulová",J121,0)</f>
        <v>0</v>
      </c>
      <c r="BJ121" s="18" t="s">
        <v>87</v>
      </c>
      <c r="BK121" s="198">
        <f>ROUND(I121*H121,2)</f>
        <v>0</v>
      </c>
      <c r="BL121" s="18" t="s">
        <v>678</v>
      </c>
      <c r="BM121" s="197" t="s">
        <v>1405</v>
      </c>
    </row>
    <row r="122" spans="1:65" s="2" customFormat="1" ht="6.95" customHeight="1">
      <c r="A122" s="34"/>
      <c r="B122" s="54"/>
      <c r="C122" s="55"/>
      <c r="D122" s="55"/>
      <c r="E122" s="55"/>
      <c r="F122" s="55"/>
      <c r="G122" s="55"/>
      <c r="H122" s="55"/>
      <c r="I122" s="55"/>
      <c r="J122" s="55"/>
      <c r="K122" s="55"/>
      <c r="L122" s="39"/>
      <c r="M122" s="34"/>
      <c r="O122" s="34"/>
      <c r="P122" s="34"/>
      <c r="Q122" s="34"/>
      <c r="R122" s="34"/>
      <c r="S122" s="34"/>
      <c r="T122" s="34"/>
      <c r="U122" s="34"/>
      <c r="V122" s="34"/>
      <c r="W122" s="34"/>
      <c r="X122" s="34"/>
      <c r="Y122" s="34"/>
      <c r="Z122" s="34"/>
      <c r="AA122" s="34"/>
      <c r="AB122" s="34"/>
      <c r="AC122" s="34"/>
      <c r="AD122" s="34"/>
      <c r="AE122" s="34"/>
    </row>
  </sheetData>
  <sheetProtection algorithmName="SHA-512" hashValue="3rcr+FuaFu79/QVLS7rB/cHpjwfV4tPCtGMWwc46nPEaIjCnmG45/CzAx15XFnM5moQ1Lcej5aRKGH1TS6gQJw==" saltValue="EeZYpuI140U6SFs5Sok7Dv2XLYIgYK9B/xkgDehXtNuZFrTxewP0mpMEpL3FhpxiSidLDrOAed6bHTAFO57K2w==" spinCount="100000" sheet="1" objects="1" scenarios="1" formatColumns="0" formatRows="0" autoFilter="0"/>
  <autoFilter ref="C117:K121" xr:uid="{00000000-0009-0000-0000-000002000000}"/>
  <mergeCells count="9">
    <mergeCell ref="E87:H87"/>
    <mergeCell ref="E108:H108"/>
    <mergeCell ref="E110:H110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EAE285-D604-4677-8122-3729B53BBF45}">
  <dimension ref="A1:F46"/>
  <sheetViews>
    <sheetView workbookViewId="0">
      <selection activeCell="I33" sqref="I33"/>
    </sheetView>
  </sheetViews>
  <sheetFormatPr defaultRowHeight="15"/>
  <cols>
    <col min="1" max="1" width="45.83203125" style="270" bestFit="1" customWidth="1"/>
    <col min="2" max="2" width="11.5" style="269" bestFit="1" customWidth="1"/>
    <col min="3" max="3" width="13.1640625" style="269" bestFit="1" customWidth="1"/>
    <col min="4" max="5" width="9.33203125" style="267"/>
    <col min="6" max="6" width="0" style="268" hidden="1" customWidth="1"/>
    <col min="7" max="16384" width="9.33203125" style="267"/>
  </cols>
  <sheetData>
    <row r="1" spans="1:4">
      <c r="A1" s="284" t="s">
        <v>1869</v>
      </c>
      <c r="B1" s="283" t="s">
        <v>1895</v>
      </c>
      <c r="C1" s="283" t="s">
        <v>1894</v>
      </c>
      <c r="D1" s="272"/>
    </row>
    <row r="2" spans="1:4">
      <c r="A2" s="287" t="s">
        <v>1893</v>
      </c>
      <c r="B2" s="289"/>
      <c r="C2" s="289"/>
      <c r="D2" s="272"/>
    </row>
    <row r="3" spans="1:4">
      <c r="A3" s="274" t="s">
        <v>1892</v>
      </c>
      <c r="B3" s="273">
        <f>Rozpočet!J14</f>
        <v>0</v>
      </c>
      <c r="C3" s="273"/>
      <c r="D3" s="272"/>
    </row>
    <row r="4" spans="1:4">
      <c r="A4" s="274" t="s">
        <v>1891</v>
      </c>
      <c r="B4" s="273">
        <f>B3/100*3.6</f>
        <v>0</v>
      </c>
      <c r="C4" s="273">
        <f>B3/100*1</f>
        <v>0</v>
      </c>
      <c r="D4" s="272"/>
    </row>
    <row r="5" spans="1:4">
      <c r="A5" s="274" t="s">
        <v>1890</v>
      </c>
      <c r="B5" s="273"/>
      <c r="C5" s="273">
        <f>Rozpočet!E83</f>
        <v>0</v>
      </c>
      <c r="D5" s="272"/>
    </row>
    <row r="6" spans="1:4">
      <c r="A6" s="274" t="s">
        <v>1889</v>
      </c>
      <c r="B6" s="273"/>
      <c r="C6" s="273">
        <f>Rozpočet!H83</f>
        <v>0</v>
      </c>
      <c r="D6" s="272"/>
    </row>
    <row r="7" spans="1:4">
      <c r="A7" s="291" t="s">
        <v>1888</v>
      </c>
      <c r="B7" s="290">
        <f>SUM(B3:B6)</f>
        <v>0</v>
      </c>
      <c r="C7" s="290">
        <f>SUM(C3:C6)</f>
        <v>0</v>
      </c>
      <c r="D7" s="272"/>
    </row>
    <row r="8" spans="1:4">
      <c r="A8" s="274" t="s">
        <v>1887</v>
      </c>
      <c r="B8" s="273"/>
      <c r="C8" s="273">
        <f>(C5+C6)/100*6</f>
        <v>0</v>
      </c>
      <c r="D8" s="272"/>
    </row>
    <row r="9" spans="1:4">
      <c r="A9" s="274" t="s">
        <v>1718</v>
      </c>
      <c r="B9" s="273"/>
      <c r="C9" s="273">
        <v>0</v>
      </c>
      <c r="D9" s="272"/>
    </row>
    <row r="10" spans="1:4">
      <c r="A10" s="274" t="s">
        <v>148</v>
      </c>
      <c r="B10" s="273"/>
      <c r="C10" s="273">
        <v>0</v>
      </c>
      <c r="D10" s="272"/>
    </row>
    <row r="11" spans="1:4">
      <c r="A11" s="274" t="s">
        <v>1886</v>
      </c>
      <c r="B11" s="273"/>
      <c r="C11" s="273">
        <v>0</v>
      </c>
      <c r="D11" s="272"/>
    </row>
    <row r="12" spans="1:4">
      <c r="A12" s="291" t="s">
        <v>1885</v>
      </c>
      <c r="B12" s="290">
        <f>SUM(B7:B11)</f>
        <v>0</v>
      </c>
      <c r="C12" s="290">
        <f>SUM(C7:C11)</f>
        <v>0</v>
      </c>
      <c r="D12" s="272"/>
    </row>
    <row r="13" spans="1:4">
      <c r="A13" s="274" t="s">
        <v>1884</v>
      </c>
      <c r="B13" s="273"/>
      <c r="C13" s="273">
        <f>(B12+C12)/100*1.5</f>
        <v>0</v>
      </c>
      <c r="D13" s="272"/>
    </row>
    <row r="14" spans="1:4">
      <c r="A14" s="274" t="s">
        <v>1883</v>
      </c>
      <c r="B14" s="273"/>
      <c r="C14" s="273">
        <f>(B12+C12)/100*1</f>
        <v>0</v>
      </c>
      <c r="D14" s="272"/>
    </row>
    <row r="15" spans="1:4">
      <c r="A15" s="274" t="s">
        <v>1882</v>
      </c>
      <c r="B15" s="273"/>
      <c r="C15" s="273">
        <f>(B7+C7)/100*5</f>
        <v>0</v>
      </c>
      <c r="D15" s="272"/>
    </row>
    <row r="16" spans="1:4">
      <c r="A16" s="287" t="s">
        <v>1881</v>
      </c>
      <c r="B16" s="289"/>
      <c r="C16" s="289">
        <f>SUM(C13:C15)+SUM(B12:C12)</f>
        <v>0</v>
      </c>
      <c r="D16" s="272"/>
    </row>
    <row r="17" spans="1:4">
      <c r="A17" s="274" t="s">
        <v>1</v>
      </c>
      <c r="B17" s="273"/>
      <c r="C17" s="273"/>
      <c r="D17" s="272"/>
    </row>
    <row r="18" spans="1:4">
      <c r="A18" s="287" t="s">
        <v>1880</v>
      </c>
      <c r="B18" s="289"/>
      <c r="C18" s="289"/>
      <c r="D18" s="272"/>
    </row>
    <row r="19" spans="1:4">
      <c r="A19" s="274" t="s">
        <v>1879</v>
      </c>
      <c r="B19" s="273"/>
      <c r="C19" s="273">
        <f>C12/100*3.25</f>
        <v>0</v>
      </c>
      <c r="D19" s="272"/>
    </row>
    <row r="20" spans="1:4">
      <c r="A20" s="274" t="s">
        <v>1878</v>
      </c>
      <c r="B20" s="273"/>
      <c r="C20" s="273">
        <v>0</v>
      </c>
      <c r="D20" s="272"/>
    </row>
    <row r="21" spans="1:4">
      <c r="A21" s="287" t="s">
        <v>1877</v>
      </c>
      <c r="B21" s="289"/>
      <c r="C21" s="289">
        <f>SUM(C19:C20)</f>
        <v>0</v>
      </c>
      <c r="D21" s="272"/>
    </row>
    <row r="22" spans="1:4">
      <c r="A22" s="274" t="s">
        <v>1876</v>
      </c>
      <c r="B22" s="273"/>
      <c r="C22" s="273">
        <v>0</v>
      </c>
      <c r="D22" s="272"/>
    </row>
    <row r="23" spans="1:4">
      <c r="A23" s="274" t="s">
        <v>1</v>
      </c>
      <c r="B23" s="273"/>
      <c r="C23" s="273"/>
      <c r="D23" s="272"/>
    </row>
    <row r="24" spans="1:4">
      <c r="A24" s="278" t="s">
        <v>1875</v>
      </c>
      <c r="B24" s="277"/>
      <c r="C24" s="277">
        <f>C16+C21</f>
        <v>0</v>
      </c>
      <c r="D24" s="272"/>
    </row>
    <row r="25" spans="1:4">
      <c r="A25" s="274" t="s">
        <v>1874</v>
      </c>
      <c r="B25" s="273">
        <f>C24</f>
        <v>0</v>
      </c>
      <c r="C25" s="273">
        <f>B25*1.21</f>
        <v>0</v>
      </c>
      <c r="D25" s="272"/>
    </row>
    <row r="26" spans="1:4">
      <c r="A26" s="274" t="s">
        <v>1873</v>
      </c>
      <c r="B26" s="273">
        <v>0</v>
      </c>
      <c r="C26" s="273">
        <v>0</v>
      </c>
      <c r="D26" s="272"/>
    </row>
    <row r="27" spans="1:4">
      <c r="A27" s="278" t="s">
        <v>1872</v>
      </c>
      <c r="B27" s="277"/>
      <c r="C27" s="277">
        <f>C25</f>
        <v>0</v>
      </c>
      <c r="D27" s="272"/>
    </row>
    <row r="28" spans="1:4">
      <c r="A28" s="274" t="s">
        <v>1</v>
      </c>
      <c r="B28" s="273"/>
      <c r="C28" s="273"/>
      <c r="D28" s="272"/>
    </row>
    <row r="29" spans="1:4">
      <c r="A29" s="274" t="s">
        <v>1871</v>
      </c>
      <c r="B29" s="273"/>
      <c r="C29" s="273">
        <v>0</v>
      </c>
      <c r="D29" s="272"/>
    </row>
    <row r="30" spans="1:4">
      <c r="A30" s="274" t="s">
        <v>1871</v>
      </c>
      <c r="B30" s="273"/>
      <c r="C30" s="273">
        <v>0</v>
      </c>
      <c r="D30" s="272"/>
    </row>
    <row r="31" spans="1:4">
      <c r="A31" s="287" t="s">
        <v>1870</v>
      </c>
      <c r="B31" s="288" t="s">
        <v>1866</v>
      </c>
      <c r="C31" s="288" t="s">
        <v>1863</v>
      </c>
      <c r="D31" s="272"/>
    </row>
    <row r="32" spans="1:4">
      <c r="A32" s="274" t="s">
        <v>1859</v>
      </c>
      <c r="B32" s="273">
        <f>Rozpočet!E11</f>
        <v>0</v>
      </c>
      <c r="C32" s="273">
        <f>Rozpočet!H11</f>
        <v>0</v>
      </c>
      <c r="D32" s="272"/>
    </row>
    <row r="33" spans="1:4">
      <c r="A33" s="274" t="s">
        <v>1849</v>
      </c>
      <c r="B33" s="273">
        <f>Rozpočet!J14</f>
        <v>0</v>
      </c>
      <c r="C33" s="273">
        <v>0</v>
      </c>
      <c r="D33" s="272"/>
    </row>
    <row r="34" spans="1:4">
      <c r="A34" s="274" t="s">
        <v>1403</v>
      </c>
      <c r="B34" s="273">
        <f>Rozpočet!E83</f>
        <v>0</v>
      </c>
      <c r="C34" s="273">
        <f>Rozpočet!H83</f>
        <v>0</v>
      </c>
      <c r="D34" s="272"/>
    </row>
    <row r="35" spans="1:4">
      <c r="A35" s="274" t="s">
        <v>1</v>
      </c>
      <c r="B35" s="273"/>
      <c r="C35" s="273"/>
      <c r="D35" s="272"/>
    </row>
    <row r="36" spans="1:4">
      <c r="A36" s="274"/>
      <c r="B36" s="286"/>
      <c r="C36" s="273"/>
      <c r="D36" s="272"/>
    </row>
    <row r="37" spans="1:4">
      <c r="A37" s="274"/>
      <c r="B37" s="286"/>
      <c r="C37" s="273"/>
      <c r="D37" s="272"/>
    </row>
    <row r="38" spans="1:4">
      <c r="A38" s="274"/>
      <c r="B38" s="286"/>
      <c r="C38" s="273"/>
      <c r="D38" s="272"/>
    </row>
    <row r="39" spans="1:4">
      <c r="A39" s="274"/>
      <c r="B39" s="286"/>
      <c r="C39" s="273"/>
      <c r="D39" s="272"/>
    </row>
    <row r="40" spans="1:4">
      <c r="A40" s="274"/>
      <c r="B40" s="286"/>
      <c r="C40" s="273"/>
      <c r="D40" s="272"/>
    </row>
    <row r="41" spans="1:4">
      <c r="A41" s="274"/>
      <c r="B41" s="286"/>
      <c r="C41" s="273"/>
      <c r="D41" s="272"/>
    </row>
    <row r="42" spans="1:4">
      <c r="A42" s="274"/>
      <c r="B42" s="286"/>
      <c r="C42" s="273"/>
      <c r="D42" s="272"/>
    </row>
    <row r="43" spans="1:4">
      <c r="A43" s="274"/>
      <c r="B43" s="286"/>
      <c r="C43" s="273"/>
      <c r="D43" s="272"/>
    </row>
    <row r="44" spans="1:4">
      <c r="A44" s="274"/>
      <c r="B44" s="286"/>
      <c r="C44" s="273"/>
      <c r="D44" s="272"/>
    </row>
    <row r="45" spans="1:4">
      <c r="A45" s="274"/>
      <c r="B45" s="286"/>
      <c r="C45" s="273"/>
      <c r="D45" s="272"/>
    </row>
    <row r="46" spans="1:4">
      <c r="A46" s="274"/>
      <c r="B46" s="286"/>
      <c r="C46" s="273"/>
      <c r="D46" s="272"/>
    </row>
  </sheetData>
  <sheetProtection algorithmName="SHA-512" hashValue="x0yLXlx7fP/wLcRbB7gI8MMypN1HiBbGo3hIYhe21+O9UfeWasHIAH/y8vFFgTX4x4vDaHPnYMZgntWBQsVMhQ==" saltValue="Za/o2gJxhc+WTiq6CGr3Tw==" spinCount="100000" sheet="1" objects="1" scenarios="1"/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ABFD62-D1C7-4F97-8D01-3573DDC811A7}">
  <sheetPr>
    <pageSetUpPr fitToPage="1"/>
  </sheetPr>
  <dimension ref="A1:O84"/>
  <sheetViews>
    <sheetView workbookViewId="0">
      <selection activeCell="E89" sqref="E89"/>
    </sheetView>
  </sheetViews>
  <sheetFormatPr defaultRowHeight="15"/>
  <cols>
    <col min="1" max="1" width="111.1640625" style="271" customWidth="1"/>
    <col min="2" max="2" width="4.6640625" style="270" bestFit="1" customWidth="1"/>
    <col min="3" max="3" width="7.5" style="269" bestFit="1" customWidth="1"/>
    <col min="4" max="4" width="10.33203125" style="269" bestFit="1" customWidth="1"/>
    <col min="5" max="5" width="17" style="269" customWidth="1"/>
    <col min="6" max="6" width="16.83203125" style="270" bestFit="1" customWidth="1"/>
    <col min="7" max="7" width="9.1640625" style="269" bestFit="1" customWidth="1"/>
    <col min="8" max="8" width="16.5" style="269" customWidth="1"/>
    <col min="9" max="9" width="10.33203125" style="269" bestFit="1" customWidth="1"/>
    <col min="10" max="10" width="16.6640625" style="269" customWidth="1"/>
    <col min="11" max="11" width="9.33203125" style="267"/>
    <col min="12" max="12" width="11.6640625" style="267" bestFit="1" customWidth="1"/>
    <col min="13" max="13" width="0" style="268" hidden="1" customWidth="1"/>
    <col min="14" max="14" width="9.33203125" style="267"/>
    <col min="15" max="15" width="10.5" style="267" bestFit="1" customWidth="1"/>
    <col min="16" max="16384" width="9.33203125" style="267"/>
  </cols>
  <sheetData>
    <row r="1" spans="1:15">
      <c r="A1" s="285" t="s">
        <v>1869</v>
      </c>
      <c r="B1" s="284" t="s">
        <v>1868</v>
      </c>
      <c r="C1" s="283" t="s">
        <v>1867</v>
      </c>
      <c r="D1" s="283" t="s">
        <v>1866</v>
      </c>
      <c r="E1" s="283" t="s">
        <v>1865</v>
      </c>
      <c r="F1" s="284" t="s">
        <v>1864</v>
      </c>
      <c r="G1" s="283" t="s">
        <v>1863</v>
      </c>
      <c r="H1" s="283" t="s">
        <v>1862</v>
      </c>
      <c r="I1" s="283" t="s">
        <v>1861</v>
      </c>
      <c r="J1" s="283" t="s">
        <v>1860</v>
      </c>
      <c r="K1" s="272"/>
      <c r="L1" s="272"/>
    </row>
    <row r="2" spans="1:15">
      <c r="A2" s="279" t="s">
        <v>1859</v>
      </c>
      <c r="B2" s="278" t="s">
        <v>1</v>
      </c>
      <c r="C2" s="277"/>
      <c r="D2" s="277"/>
      <c r="E2" s="277"/>
      <c r="F2" s="278" t="s">
        <v>1</v>
      </c>
      <c r="G2" s="277"/>
      <c r="H2" s="277"/>
      <c r="I2" s="277"/>
      <c r="J2" s="277"/>
      <c r="K2" s="272"/>
      <c r="L2" s="272"/>
    </row>
    <row r="3" spans="1:15" ht="24.75">
      <c r="A3" s="275" t="s">
        <v>1858</v>
      </c>
      <c r="B3" s="274" t="s">
        <v>1828</v>
      </c>
      <c r="C3" s="273">
        <v>1</v>
      </c>
      <c r="D3" s="295"/>
      <c r="E3" s="273">
        <f>C3*D3</f>
        <v>0</v>
      </c>
      <c r="F3" s="274" t="s">
        <v>1</v>
      </c>
      <c r="G3" s="295"/>
      <c r="H3" s="273">
        <f>C3*G3</f>
        <v>0</v>
      </c>
      <c r="I3" s="273">
        <f>D3+G3</f>
        <v>0</v>
      </c>
      <c r="J3" s="273">
        <f>E3+H3</f>
        <v>0</v>
      </c>
      <c r="K3" s="272"/>
      <c r="L3" s="272"/>
    </row>
    <row r="4" spans="1:15">
      <c r="A4" s="275" t="s">
        <v>1857</v>
      </c>
      <c r="B4" s="274" t="s">
        <v>1828</v>
      </c>
      <c r="C4" s="273">
        <v>1</v>
      </c>
      <c r="D4" s="295"/>
      <c r="E4" s="273">
        <f t="shared" ref="E4:E10" si="0">C4*D4</f>
        <v>0</v>
      </c>
      <c r="F4" s="274" t="s">
        <v>1</v>
      </c>
      <c r="G4" s="295"/>
      <c r="H4" s="273">
        <f t="shared" ref="H4:H10" si="1">C4*G4</f>
        <v>0</v>
      </c>
      <c r="I4" s="273">
        <f t="shared" ref="I4:I10" si="2">D4+G4</f>
        <v>0</v>
      </c>
      <c r="J4" s="273">
        <f>E4+H4</f>
        <v>0</v>
      </c>
      <c r="K4" s="276"/>
      <c r="L4" s="272"/>
    </row>
    <row r="5" spans="1:15" ht="24.75">
      <c r="A5" s="275" t="s">
        <v>1856</v>
      </c>
      <c r="B5" s="274" t="s">
        <v>1828</v>
      </c>
      <c r="C5" s="273">
        <v>1</v>
      </c>
      <c r="D5" s="295"/>
      <c r="E5" s="273">
        <f t="shared" si="0"/>
        <v>0</v>
      </c>
      <c r="F5" s="274" t="s">
        <v>1</v>
      </c>
      <c r="G5" s="295"/>
      <c r="H5" s="273">
        <f t="shared" si="1"/>
        <v>0</v>
      </c>
      <c r="I5" s="273">
        <f t="shared" si="2"/>
        <v>0</v>
      </c>
      <c r="J5" s="273">
        <f t="shared" ref="J5:J10" si="3">E5+H5</f>
        <v>0</v>
      </c>
      <c r="K5" s="272"/>
      <c r="L5" s="272"/>
    </row>
    <row r="6" spans="1:15" ht="24.75">
      <c r="A6" s="275" t="s">
        <v>1855</v>
      </c>
      <c r="B6" s="274" t="s">
        <v>1828</v>
      </c>
      <c r="C6" s="273">
        <v>1</v>
      </c>
      <c r="D6" s="295"/>
      <c r="E6" s="273">
        <f t="shared" si="0"/>
        <v>0</v>
      </c>
      <c r="F6" s="274" t="s">
        <v>1</v>
      </c>
      <c r="G6" s="295"/>
      <c r="H6" s="273">
        <f t="shared" si="1"/>
        <v>0</v>
      </c>
      <c r="I6" s="273">
        <f t="shared" si="2"/>
        <v>0</v>
      </c>
      <c r="J6" s="273">
        <f t="shared" si="3"/>
        <v>0</v>
      </c>
      <c r="K6" s="272"/>
      <c r="L6" s="272"/>
    </row>
    <row r="7" spans="1:15" ht="24.75">
      <c r="A7" s="275" t="s">
        <v>1854</v>
      </c>
      <c r="B7" s="274" t="s">
        <v>1828</v>
      </c>
      <c r="C7" s="273">
        <v>1</v>
      </c>
      <c r="D7" s="295"/>
      <c r="E7" s="273">
        <f t="shared" si="0"/>
        <v>0</v>
      </c>
      <c r="F7" s="274" t="s">
        <v>1</v>
      </c>
      <c r="G7" s="295"/>
      <c r="H7" s="273">
        <f t="shared" si="1"/>
        <v>0</v>
      </c>
      <c r="I7" s="273">
        <f t="shared" si="2"/>
        <v>0</v>
      </c>
      <c r="J7" s="273">
        <f t="shared" si="3"/>
        <v>0</v>
      </c>
      <c r="K7" s="272"/>
      <c r="L7" s="272"/>
    </row>
    <row r="8" spans="1:15">
      <c r="A8" s="275" t="s">
        <v>1853</v>
      </c>
      <c r="B8" s="274" t="s">
        <v>1828</v>
      </c>
      <c r="C8" s="273">
        <v>5</v>
      </c>
      <c r="D8" s="295"/>
      <c r="E8" s="273">
        <f t="shared" si="0"/>
        <v>0</v>
      </c>
      <c r="F8" s="274" t="s">
        <v>1</v>
      </c>
      <c r="G8" s="295"/>
      <c r="H8" s="273">
        <f t="shared" si="1"/>
        <v>0</v>
      </c>
      <c r="I8" s="273">
        <f t="shared" si="2"/>
        <v>0</v>
      </c>
      <c r="J8" s="273">
        <f t="shared" si="3"/>
        <v>0</v>
      </c>
      <c r="K8" s="272"/>
      <c r="L8" s="272"/>
    </row>
    <row r="9" spans="1:15" ht="24.75">
      <c r="A9" s="275" t="s">
        <v>1852</v>
      </c>
      <c r="B9" s="274" t="s">
        <v>1451</v>
      </c>
      <c r="C9" s="273">
        <v>1</v>
      </c>
      <c r="D9" s="295"/>
      <c r="E9" s="273">
        <f t="shared" si="0"/>
        <v>0</v>
      </c>
      <c r="F9" s="274" t="s">
        <v>1</v>
      </c>
      <c r="G9" s="295"/>
      <c r="H9" s="273">
        <f t="shared" si="1"/>
        <v>0</v>
      </c>
      <c r="I9" s="273">
        <f t="shared" si="2"/>
        <v>0</v>
      </c>
      <c r="J9" s="273">
        <f t="shared" si="3"/>
        <v>0</v>
      </c>
      <c r="K9" s="272"/>
      <c r="L9" s="272"/>
    </row>
    <row r="10" spans="1:15">
      <c r="A10" s="275" t="s">
        <v>1851</v>
      </c>
      <c r="B10" s="274" t="s">
        <v>1451</v>
      </c>
      <c r="C10" s="273">
        <v>2</v>
      </c>
      <c r="D10" s="295"/>
      <c r="E10" s="273">
        <f t="shared" si="0"/>
        <v>0</v>
      </c>
      <c r="F10" s="274" t="s">
        <v>1</v>
      </c>
      <c r="G10" s="295"/>
      <c r="H10" s="273">
        <f t="shared" si="1"/>
        <v>0</v>
      </c>
      <c r="I10" s="273">
        <f t="shared" si="2"/>
        <v>0</v>
      </c>
      <c r="J10" s="273">
        <f t="shared" si="3"/>
        <v>0</v>
      </c>
      <c r="K10" s="272"/>
      <c r="L10" s="272"/>
    </row>
    <row r="11" spans="1:15">
      <c r="A11" s="279" t="s">
        <v>1850</v>
      </c>
      <c r="B11" s="278" t="s">
        <v>1</v>
      </c>
      <c r="C11" s="277"/>
      <c r="D11" s="277"/>
      <c r="E11" s="277">
        <f>SUM(E3:E10)</f>
        <v>0</v>
      </c>
      <c r="F11" s="278"/>
      <c r="G11" s="296"/>
      <c r="H11" s="277">
        <f>SUM(H3:H10)</f>
        <v>0</v>
      </c>
      <c r="I11" s="277"/>
      <c r="J11" s="277">
        <f>SUM(J3:J10)</f>
        <v>0</v>
      </c>
      <c r="K11" s="272"/>
      <c r="L11" s="272"/>
    </row>
    <row r="12" spans="1:15">
      <c r="A12" s="279" t="s">
        <v>1849</v>
      </c>
      <c r="B12" s="278" t="s">
        <v>1</v>
      </c>
      <c r="C12" s="277"/>
      <c r="D12" s="277"/>
      <c r="E12" s="277"/>
      <c r="F12" s="278" t="s">
        <v>1</v>
      </c>
      <c r="G12" s="277"/>
      <c r="H12" s="277"/>
      <c r="I12" s="277"/>
      <c r="J12" s="277"/>
      <c r="K12" s="272"/>
      <c r="L12" s="272"/>
      <c r="O12" s="269"/>
    </row>
    <row r="13" spans="1:15">
      <c r="A13" s="275" t="s">
        <v>1848</v>
      </c>
      <c r="B13" s="274" t="s">
        <v>1451</v>
      </c>
      <c r="C13" s="273">
        <v>1</v>
      </c>
      <c r="D13" s="273">
        <f>J11</f>
        <v>0</v>
      </c>
      <c r="E13" s="273">
        <f>J11</f>
        <v>0</v>
      </c>
      <c r="F13" s="274" t="s">
        <v>1</v>
      </c>
      <c r="G13" s="273">
        <v>0</v>
      </c>
      <c r="H13" s="273">
        <v>0</v>
      </c>
      <c r="I13" s="273">
        <f>E13</f>
        <v>0</v>
      </c>
      <c r="J13" s="273">
        <f>I13</f>
        <v>0</v>
      </c>
      <c r="K13" s="272"/>
      <c r="L13" s="272"/>
    </row>
    <row r="14" spans="1:15">
      <c r="A14" s="279" t="s">
        <v>1847</v>
      </c>
      <c r="B14" s="278" t="s">
        <v>1</v>
      </c>
      <c r="C14" s="277"/>
      <c r="D14" s="277"/>
      <c r="E14" s="277">
        <f>J11</f>
        <v>0</v>
      </c>
      <c r="F14" s="278" t="s">
        <v>1</v>
      </c>
      <c r="G14" s="277"/>
      <c r="H14" s="277"/>
      <c r="I14" s="277"/>
      <c r="J14" s="277">
        <f>J11</f>
        <v>0</v>
      </c>
      <c r="K14" s="272"/>
      <c r="L14" s="276"/>
    </row>
    <row r="15" spans="1:15">
      <c r="A15" s="279" t="s">
        <v>1403</v>
      </c>
      <c r="B15" s="278" t="s">
        <v>1</v>
      </c>
      <c r="C15" s="277"/>
      <c r="D15" s="277"/>
      <c r="E15" s="277"/>
      <c r="F15" s="278" t="s">
        <v>1</v>
      </c>
      <c r="G15" s="277"/>
      <c r="H15" s="277"/>
      <c r="I15" s="277"/>
      <c r="J15" s="277"/>
      <c r="K15" s="272"/>
      <c r="L15" s="272"/>
      <c r="O15" s="269"/>
    </row>
    <row r="16" spans="1:15">
      <c r="A16" s="275" t="s">
        <v>1846</v>
      </c>
      <c r="B16" s="274" t="s">
        <v>1</v>
      </c>
      <c r="C16" s="273"/>
      <c r="D16" s="273"/>
      <c r="E16" s="273"/>
      <c r="F16" s="274" t="s">
        <v>1</v>
      </c>
      <c r="G16" s="273"/>
      <c r="H16" s="273"/>
      <c r="I16" s="273"/>
      <c r="J16" s="273"/>
      <c r="K16" s="272"/>
      <c r="L16" s="272"/>
    </row>
    <row r="17" spans="1:12">
      <c r="A17" s="275" t="s">
        <v>1845</v>
      </c>
      <c r="B17" s="274" t="s">
        <v>1368</v>
      </c>
      <c r="C17" s="273">
        <v>8</v>
      </c>
      <c r="D17" s="295"/>
      <c r="E17" s="273">
        <f>C17*D17</f>
        <v>0</v>
      </c>
      <c r="F17" s="274" t="s">
        <v>1</v>
      </c>
      <c r="G17" s="295"/>
      <c r="H17" s="273">
        <f>C17*G17</f>
        <v>0</v>
      </c>
      <c r="I17" s="273">
        <f>D17+G17</f>
        <v>0</v>
      </c>
      <c r="J17" s="273">
        <f>E17+H17</f>
        <v>0</v>
      </c>
      <c r="K17" s="272"/>
      <c r="L17" s="272"/>
    </row>
    <row r="18" spans="1:12">
      <c r="A18" s="282" t="s">
        <v>1844</v>
      </c>
      <c r="B18" s="281" t="s">
        <v>1</v>
      </c>
      <c r="C18" s="280"/>
      <c r="D18" s="280"/>
      <c r="E18" s="280"/>
      <c r="F18" s="281" t="s">
        <v>1</v>
      </c>
      <c r="G18" s="280"/>
      <c r="H18" s="280"/>
      <c r="I18" s="280"/>
      <c r="J18" s="280"/>
      <c r="K18" s="272"/>
      <c r="L18" s="272"/>
    </row>
    <row r="19" spans="1:12">
      <c r="A19" s="282" t="s">
        <v>1843</v>
      </c>
      <c r="B19" s="281" t="s">
        <v>1</v>
      </c>
      <c r="C19" s="280"/>
      <c r="D19" s="280"/>
      <c r="E19" s="280"/>
      <c r="F19" s="281" t="s">
        <v>1</v>
      </c>
      <c r="G19" s="280"/>
      <c r="H19" s="280"/>
      <c r="I19" s="280"/>
      <c r="J19" s="280"/>
      <c r="K19" s="272"/>
      <c r="L19" s="272"/>
    </row>
    <row r="20" spans="1:12">
      <c r="A20" s="275" t="s">
        <v>1842</v>
      </c>
      <c r="B20" s="274" t="s">
        <v>1451</v>
      </c>
      <c r="C20" s="273">
        <v>1</v>
      </c>
      <c r="D20" s="295"/>
      <c r="E20" s="273">
        <f>C20*D20</f>
        <v>0</v>
      </c>
      <c r="F20" s="274"/>
      <c r="G20" s="295"/>
      <c r="H20" s="273">
        <f>C20*G20</f>
        <v>0</v>
      </c>
      <c r="I20" s="273">
        <f>D20+G20</f>
        <v>0</v>
      </c>
      <c r="J20" s="273">
        <f>E20+H20</f>
        <v>0</v>
      </c>
      <c r="K20" s="272"/>
      <c r="L20" s="272"/>
    </row>
    <row r="21" spans="1:12">
      <c r="A21" s="275" t="s">
        <v>1841</v>
      </c>
      <c r="B21" s="274" t="s">
        <v>1451</v>
      </c>
      <c r="C21" s="273">
        <v>1</v>
      </c>
      <c r="D21" s="295"/>
      <c r="E21" s="273">
        <f>C21*D21</f>
        <v>0</v>
      </c>
      <c r="F21" s="274"/>
      <c r="G21" s="295"/>
      <c r="H21" s="273">
        <f>C21*G21</f>
        <v>0</v>
      </c>
      <c r="I21" s="273">
        <f>D21+G21</f>
        <v>0</v>
      </c>
      <c r="J21" s="273">
        <f>E21+H21</f>
        <v>0</v>
      </c>
      <c r="K21" s="272"/>
      <c r="L21" s="272"/>
    </row>
    <row r="22" spans="1:12">
      <c r="A22" s="282" t="s">
        <v>1840</v>
      </c>
      <c r="B22" s="281" t="s">
        <v>1</v>
      </c>
      <c r="C22" s="280"/>
      <c r="D22" s="280"/>
      <c r="E22" s="280"/>
      <c r="F22" s="281" t="s">
        <v>1</v>
      </c>
      <c r="G22" s="280"/>
      <c r="H22" s="280"/>
      <c r="I22" s="280"/>
      <c r="J22" s="280"/>
      <c r="K22" s="272"/>
      <c r="L22" s="272"/>
    </row>
    <row r="23" spans="1:12" ht="24.75">
      <c r="A23" s="275" t="s">
        <v>1839</v>
      </c>
      <c r="B23" s="274" t="s">
        <v>1451</v>
      </c>
      <c r="C23" s="273">
        <v>1</v>
      </c>
      <c r="D23" s="295"/>
      <c r="E23" s="273">
        <f>C23*D23</f>
        <v>0</v>
      </c>
      <c r="F23" s="274" t="s">
        <v>1</v>
      </c>
      <c r="G23" s="295"/>
      <c r="H23" s="273">
        <f>C23*G23</f>
        <v>0</v>
      </c>
      <c r="I23" s="273">
        <f>D23+G23</f>
        <v>0</v>
      </c>
      <c r="J23" s="273">
        <f>E23+H23</f>
        <v>0</v>
      </c>
      <c r="K23" s="272"/>
      <c r="L23" s="272"/>
    </row>
    <row r="24" spans="1:12">
      <c r="A24" s="275" t="s">
        <v>1838</v>
      </c>
      <c r="B24" s="274" t="s">
        <v>1451</v>
      </c>
      <c r="C24" s="273">
        <v>1</v>
      </c>
      <c r="D24" s="295"/>
      <c r="E24" s="273">
        <f t="shared" ref="E24:E29" si="4">C24*D24</f>
        <v>0</v>
      </c>
      <c r="F24" s="274" t="s">
        <v>1</v>
      </c>
      <c r="G24" s="295"/>
      <c r="H24" s="273">
        <f t="shared" ref="H24:H29" si="5">C24*G24</f>
        <v>0</v>
      </c>
      <c r="I24" s="273">
        <f t="shared" ref="I24:I29" si="6">D24+G24</f>
        <v>0</v>
      </c>
      <c r="J24" s="273">
        <f t="shared" ref="J24:J82" si="7">E24+H24</f>
        <v>0</v>
      </c>
      <c r="K24" s="272"/>
      <c r="L24" s="272"/>
    </row>
    <row r="25" spans="1:12">
      <c r="A25" s="275" t="s">
        <v>1837</v>
      </c>
      <c r="B25" s="274" t="s">
        <v>1451</v>
      </c>
      <c r="C25" s="273">
        <v>4</v>
      </c>
      <c r="D25" s="295"/>
      <c r="E25" s="273">
        <f t="shared" si="4"/>
        <v>0</v>
      </c>
      <c r="F25" s="274" t="s">
        <v>1</v>
      </c>
      <c r="G25" s="295"/>
      <c r="H25" s="273">
        <f t="shared" si="5"/>
        <v>0</v>
      </c>
      <c r="I25" s="273">
        <f t="shared" si="6"/>
        <v>0</v>
      </c>
      <c r="J25" s="273">
        <f t="shared" si="7"/>
        <v>0</v>
      </c>
      <c r="K25" s="272"/>
      <c r="L25" s="272"/>
    </row>
    <row r="26" spans="1:12">
      <c r="A26" s="275" t="s">
        <v>1818</v>
      </c>
      <c r="B26" s="274" t="s">
        <v>1451</v>
      </c>
      <c r="C26" s="273">
        <v>4</v>
      </c>
      <c r="D26" s="295"/>
      <c r="E26" s="273">
        <f t="shared" si="4"/>
        <v>0</v>
      </c>
      <c r="F26" s="274" t="s">
        <v>1</v>
      </c>
      <c r="G26" s="295"/>
      <c r="H26" s="273">
        <f t="shared" si="5"/>
        <v>0</v>
      </c>
      <c r="I26" s="273">
        <f t="shared" si="6"/>
        <v>0</v>
      </c>
      <c r="J26" s="273">
        <f t="shared" si="7"/>
        <v>0</v>
      </c>
      <c r="K26" s="272"/>
      <c r="L26" s="272"/>
    </row>
    <row r="27" spans="1:12">
      <c r="A27" s="275" t="s">
        <v>1819</v>
      </c>
      <c r="B27" s="274" t="s">
        <v>1451</v>
      </c>
      <c r="C27" s="273">
        <v>4</v>
      </c>
      <c r="D27" s="295"/>
      <c r="E27" s="273">
        <f t="shared" si="4"/>
        <v>0</v>
      </c>
      <c r="F27" s="274" t="s">
        <v>1</v>
      </c>
      <c r="G27" s="295"/>
      <c r="H27" s="273">
        <f t="shared" si="5"/>
        <v>0</v>
      </c>
      <c r="I27" s="273">
        <f t="shared" si="6"/>
        <v>0</v>
      </c>
      <c r="J27" s="273">
        <f t="shared" si="7"/>
        <v>0</v>
      </c>
      <c r="K27" s="272"/>
      <c r="L27" s="272"/>
    </row>
    <row r="28" spans="1:12">
      <c r="A28" s="275" t="s">
        <v>1836</v>
      </c>
      <c r="B28" s="274" t="s">
        <v>1451</v>
      </c>
      <c r="C28" s="273">
        <v>2</v>
      </c>
      <c r="D28" s="295"/>
      <c r="E28" s="273">
        <f t="shared" si="4"/>
        <v>0</v>
      </c>
      <c r="F28" s="274" t="s">
        <v>1</v>
      </c>
      <c r="G28" s="295"/>
      <c r="H28" s="273">
        <f t="shared" si="5"/>
        <v>0</v>
      </c>
      <c r="I28" s="273">
        <f t="shared" si="6"/>
        <v>0</v>
      </c>
      <c r="J28" s="273">
        <f t="shared" si="7"/>
        <v>0</v>
      </c>
      <c r="K28" s="272"/>
      <c r="L28" s="272"/>
    </row>
    <row r="29" spans="1:12">
      <c r="A29" s="275" t="s">
        <v>1815</v>
      </c>
      <c r="B29" s="274" t="s">
        <v>1451</v>
      </c>
      <c r="C29" s="273">
        <v>5</v>
      </c>
      <c r="D29" s="295"/>
      <c r="E29" s="273">
        <f t="shared" si="4"/>
        <v>0</v>
      </c>
      <c r="F29" s="274" t="s">
        <v>1</v>
      </c>
      <c r="G29" s="295"/>
      <c r="H29" s="273">
        <f t="shared" si="5"/>
        <v>0</v>
      </c>
      <c r="I29" s="273">
        <f t="shared" si="6"/>
        <v>0</v>
      </c>
      <c r="J29" s="273">
        <f t="shared" si="7"/>
        <v>0</v>
      </c>
      <c r="K29" s="272"/>
      <c r="L29" s="272"/>
    </row>
    <row r="30" spans="1:12">
      <c r="A30" s="282" t="s">
        <v>1814</v>
      </c>
      <c r="B30" s="281" t="s">
        <v>1</v>
      </c>
      <c r="C30" s="280"/>
      <c r="D30" s="280"/>
      <c r="E30" s="280"/>
      <c r="F30" s="281" t="s">
        <v>1</v>
      </c>
      <c r="G30" s="280"/>
      <c r="H30" s="280"/>
      <c r="I30" s="280"/>
      <c r="J30" s="273"/>
      <c r="K30" s="272"/>
      <c r="L30" s="272"/>
    </row>
    <row r="31" spans="1:12">
      <c r="A31" s="275" t="s">
        <v>1813</v>
      </c>
      <c r="B31" s="274" t="s">
        <v>381</v>
      </c>
      <c r="C31" s="273">
        <v>30</v>
      </c>
      <c r="D31" s="295"/>
      <c r="E31" s="273">
        <f>C31*D31</f>
        <v>0</v>
      </c>
      <c r="F31" s="274" t="s">
        <v>1</v>
      </c>
      <c r="G31" s="295"/>
      <c r="H31" s="273">
        <f>C31*G31</f>
        <v>0</v>
      </c>
      <c r="I31" s="273">
        <f>D31+G31</f>
        <v>0</v>
      </c>
      <c r="J31" s="273">
        <f t="shared" si="7"/>
        <v>0</v>
      </c>
      <c r="K31" s="272"/>
      <c r="L31" s="272"/>
    </row>
    <row r="32" spans="1:12">
      <c r="A32" s="282" t="s">
        <v>1814</v>
      </c>
      <c r="B32" s="281" t="s">
        <v>1</v>
      </c>
      <c r="C32" s="280"/>
      <c r="D32" s="280"/>
      <c r="E32" s="280"/>
      <c r="F32" s="281" t="s">
        <v>1</v>
      </c>
      <c r="G32" s="280"/>
      <c r="H32" s="280"/>
      <c r="I32" s="280"/>
      <c r="J32" s="273"/>
      <c r="K32" s="272"/>
      <c r="L32" s="272"/>
    </row>
    <row r="33" spans="1:12">
      <c r="A33" s="275" t="s">
        <v>1812</v>
      </c>
      <c r="B33" s="274" t="s">
        <v>381</v>
      </c>
      <c r="C33" s="273">
        <v>10</v>
      </c>
      <c r="D33" s="295"/>
      <c r="E33" s="273">
        <f>C33*D33</f>
        <v>0</v>
      </c>
      <c r="F33" s="274" t="s">
        <v>1</v>
      </c>
      <c r="G33" s="295"/>
      <c r="H33" s="273">
        <f>C33*G33</f>
        <v>0</v>
      </c>
      <c r="I33" s="273">
        <f>D33+G33</f>
        <v>0</v>
      </c>
      <c r="J33" s="273">
        <f t="shared" si="7"/>
        <v>0</v>
      </c>
      <c r="K33" s="272"/>
      <c r="L33" s="272"/>
    </row>
    <row r="34" spans="1:12">
      <c r="A34" s="282" t="s">
        <v>1814</v>
      </c>
      <c r="B34" s="281" t="s">
        <v>1</v>
      </c>
      <c r="C34" s="280"/>
      <c r="D34" s="280"/>
      <c r="E34" s="280"/>
      <c r="F34" s="281" t="s">
        <v>1</v>
      </c>
      <c r="G34" s="280"/>
      <c r="H34" s="280"/>
      <c r="I34" s="280"/>
      <c r="J34" s="273"/>
      <c r="K34" s="272"/>
      <c r="L34" s="272"/>
    </row>
    <row r="35" spans="1:12">
      <c r="A35" s="275" t="s">
        <v>1835</v>
      </c>
      <c r="B35" s="274" t="s">
        <v>381</v>
      </c>
      <c r="C35" s="273">
        <v>3</v>
      </c>
      <c r="D35" s="295"/>
      <c r="E35" s="273">
        <f>C35*D35</f>
        <v>0</v>
      </c>
      <c r="F35" s="274" t="s">
        <v>1</v>
      </c>
      <c r="G35" s="295"/>
      <c r="H35" s="273">
        <f>C35*G35</f>
        <v>0</v>
      </c>
      <c r="I35" s="273">
        <f>D35+G35</f>
        <v>0</v>
      </c>
      <c r="J35" s="273">
        <f t="shared" si="7"/>
        <v>0</v>
      </c>
      <c r="K35" s="272"/>
      <c r="L35" s="272"/>
    </row>
    <row r="36" spans="1:12">
      <c r="A36" s="282" t="s">
        <v>1834</v>
      </c>
      <c r="B36" s="281" t="s">
        <v>1</v>
      </c>
      <c r="C36" s="280"/>
      <c r="D36" s="280"/>
      <c r="E36" s="280"/>
      <c r="F36" s="281" t="s">
        <v>1</v>
      </c>
      <c r="G36" s="280"/>
      <c r="H36" s="273"/>
      <c r="I36" s="280"/>
      <c r="J36" s="273"/>
      <c r="K36" s="272"/>
      <c r="L36" s="272"/>
    </row>
    <row r="37" spans="1:12">
      <c r="A37" s="275" t="s">
        <v>1833</v>
      </c>
      <c r="B37" s="274" t="s">
        <v>381</v>
      </c>
      <c r="C37" s="273">
        <v>8</v>
      </c>
      <c r="D37" s="295"/>
      <c r="E37" s="273">
        <f>C37*D37</f>
        <v>0</v>
      </c>
      <c r="F37" s="274" t="s">
        <v>1</v>
      </c>
      <c r="G37" s="295"/>
      <c r="H37" s="273">
        <f t="shared" ref="H37" si="8">C37*G37</f>
        <v>0</v>
      </c>
      <c r="I37" s="273">
        <f>D37+G37</f>
        <v>0</v>
      </c>
      <c r="J37" s="273">
        <f t="shared" si="7"/>
        <v>0</v>
      </c>
      <c r="K37" s="272"/>
      <c r="L37" s="272"/>
    </row>
    <row r="38" spans="1:12">
      <c r="A38" s="282" t="s">
        <v>1808</v>
      </c>
      <c r="B38" s="281" t="s">
        <v>1</v>
      </c>
      <c r="C38" s="280"/>
      <c r="D38" s="280"/>
      <c r="E38" s="280"/>
      <c r="F38" s="281" t="s">
        <v>1</v>
      </c>
      <c r="G38" s="280"/>
      <c r="H38" s="273"/>
      <c r="I38" s="280"/>
      <c r="J38" s="273"/>
      <c r="K38" s="272"/>
      <c r="L38" s="272"/>
    </row>
    <row r="39" spans="1:12">
      <c r="A39" s="275" t="s">
        <v>1807</v>
      </c>
      <c r="B39" s="274" t="s">
        <v>1451</v>
      </c>
      <c r="C39" s="273">
        <v>30</v>
      </c>
      <c r="D39" s="295"/>
      <c r="E39" s="297">
        <f>C39*D39</f>
        <v>0</v>
      </c>
      <c r="F39" s="274"/>
      <c r="G39" s="295"/>
      <c r="H39" s="273">
        <f>C39*G39</f>
        <v>0</v>
      </c>
      <c r="I39" s="273">
        <f>D39+G39</f>
        <v>0</v>
      </c>
      <c r="J39" s="273">
        <f t="shared" si="7"/>
        <v>0</v>
      </c>
      <c r="K39" s="272"/>
      <c r="L39" s="272"/>
    </row>
    <row r="40" spans="1:12">
      <c r="A40" s="275" t="s">
        <v>1832</v>
      </c>
      <c r="B40" s="274" t="s">
        <v>1451</v>
      </c>
      <c r="C40" s="273">
        <v>6</v>
      </c>
      <c r="D40" s="295"/>
      <c r="E40" s="297">
        <f>C40*D40</f>
        <v>0</v>
      </c>
      <c r="F40" s="274"/>
      <c r="G40" s="295"/>
      <c r="H40" s="273">
        <f>C40*G40</f>
        <v>0</v>
      </c>
      <c r="I40" s="273">
        <f>D40+G40</f>
        <v>0</v>
      </c>
      <c r="J40" s="273">
        <f t="shared" si="7"/>
        <v>0</v>
      </c>
      <c r="K40" s="272"/>
      <c r="L40" s="272"/>
    </row>
    <row r="41" spans="1:12">
      <c r="A41" s="275" t="s">
        <v>1</v>
      </c>
      <c r="B41" s="274" t="s">
        <v>1</v>
      </c>
      <c r="C41" s="273"/>
      <c r="D41" s="273"/>
      <c r="E41" s="273"/>
      <c r="F41" s="274"/>
      <c r="G41" s="273"/>
      <c r="H41" s="273"/>
      <c r="I41" s="273"/>
      <c r="J41" s="273"/>
      <c r="K41" s="272"/>
      <c r="L41" s="272"/>
    </row>
    <row r="42" spans="1:12">
      <c r="A42" s="275" t="s">
        <v>1831</v>
      </c>
      <c r="B42" s="274" t="s">
        <v>1</v>
      </c>
      <c r="C42" s="273"/>
      <c r="D42" s="273"/>
      <c r="E42" s="273"/>
      <c r="F42" s="274" t="s">
        <v>1</v>
      </c>
      <c r="G42" s="273"/>
      <c r="H42" s="273"/>
      <c r="I42" s="273"/>
      <c r="J42" s="273"/>
      <c r="K42" s="272"/>
      <c r="L42" s="272"/>
    </row>
    <row r="43" spans="1:12">
      <c r="A43" s="275" t="s">
        <v>1830</v>
      </c>
      <c r="B43" s="274" t="s">
        <v>1</v>
      </c>
      <c r="C43" s="273"/>
      <c r="D43" s="273"/>
      <c r="E43" s="273"/>
      <c r="F43" s="274" t="s">
        <v>1</v>
      </c>
      <c r="G43" s="273"/>
      <c r="H43" s="273"/>
      <c r="I43" s="273"/>
      <c r="J43" s="273"/>
      <c r="K43" s="272"/>
      <c r="L43" s="272"/>
    </row>
    <row r="44" spans="1:12">
      <c r="A44" s="275" t="s">
        <v>1829</v>
      </c>
      <c r="B44" s="274" t="s">
        <v>1828</v>
      </c>
      <c r="C44" s="273">
        <v>3</v>
      </c>
      <c r="D44" s="295"/>
      <c r="E44" s="273">
        <f>C44*D44</f>
        <v>0</v>
      </c>
      <c r="F44" s="274" t="s">
        <v>1</v>
      </c>
      <c r="G44" s="295"/>
      <c r="H44" s="273">
        <f>C44*G44</f>
        <v>0</v>
      </c>
      <c r="I44" s="273">
        <f>D44+G44</f>
        <v>0</v>
      </c>
      <c r="J44" s="273">
        <f t="shared" si="7"/>
        <v>0</v>
      </c>
      <c r="K44" s="272"/>
      <c r="L44" s="272"/>
    </row>
    <row r="45" spans="1:12">
      <c r="A45" s="275" t="s">
        <v>1827</v>
      </c>
      <c r="B45" s="274" t="s">
        <v>1451</v>
      </c>
      <c r="C45" s="273">
        <v>15</v>
      </c>
      <c r="D45" s="295"/>
      <c r="E45" s="273">
        <f t="shared" ref="E45:E57" si="9">C45*D45</f>
        <v>0</v>
      </c>
      <c r="F45" s="274" t="s">
        <v>1</v>
      </c>
      <c r="G45" s="295"/>
      <c r="H45" s="273">
        <f t="shared" ref="H45:H57" si="10">C45*G45</f>
        <v>0</v>
      </c>
      <c r="I45" s="273">
        <f t="shared" ref="I45:I57" si="11">D45+G45</f>
        <v>0</v>
      </c>
      <c r="J45" s="273">
        <f t="shared" si="7"/>
        <v>0</v>
      </c>
      <c r="K45" s="272"/>
      <c r="L45" s="272"/>
    </row>
    <row r="46" spans="1:12">
      <c r="A46" s="275" t="s">
        <v>1826</v>
      </c>
      <c r="B46" s="274" t="s">
        <v>1451</v>
      </c>
      <c r="C46" s="273">
        <v>1</v>
      </c>
      <c r="D46" s="295"/>
      <c r="E46" s="273">
        <f t="shared" si="9"/>
        <v>0</v>
      </c>
      <c r="F46" s="274" t="s">
        <v>1</v>
      </c>
      <c r="G46" s="295"/>
      <c r="H46" s="273">
        <f t="shared" si="10"/>
        <v>0</v>
      </c>
      <c r="I46" s="273">
        <f t="shared" si="11"/>
        <v>0</v>
      </c>
      <c r="J46" s="273">
        <f t="shared" si="7"/>
        <v>0</v>
      </c>
      <c r="K46" s="272"/>
      <c r="L46" s="272"/>
    </row>
    <row r="47" spans="1:12">
      <c r="A47" s="275" t="s">
        <v>1825</v>
      </c>
      <c r="B47" s="274" t="s">
        <v>1451</v>
      </c>
      <c r="C47" s="273">
        <v>1</v>
      </c>
      <c r="D47" s="295"/>
      <c r="E47" s="273">
        <f t="shared" si="9"/>
        <v>0</v>
      </c>
      <c r="F47" s="274" t="s">
        <v>1</v>
      </c>
      <c r="G47" s="295"/>
      <c r="H47" s="273">
        <f t="shared" si="10"/>
        <v>0</v>
      </c>
      <c r="I47" s="273">
        <f t="shared" si="11"/>
        <v>0</v>
      </c>
      <c r="J47" s="273">
        <f t="shared" si="7"/>
        <v>0</v>
      </c>
      <c r="K47" s="272"/>
      <c r="L47" s="272"/>
    </row>
    <row r="48" spans="1:12">
      <c r="A48" s="275" t="s">
        <v>1824</v>
      </c>
      <c r="B48" s="274" t="s">
        <v>1451</v>
      </c>
      <c r="C48" s="273">
        <v>1</v>
      </c>
      <c r="D48" s="295"/>
      <c r="E48" s="273">
        <f t="shared" si="9"/>
        <v>0</v>
      </c>
      <c r="F48" s="274" t="s">
        <v>1</v>
      </c>
      <c r="G48" s="295"/>
      <c r="H48" s="273">
        <f t="shared" si="10"/>
        <v>0</v>
      </c>
      <c r="I48" s="273">
        <f t="shared" si="11"/>
        <v>0</v>
      </c>
      <c r="J48" s="273">
        <f t="shared" si="7"/>
        <v>0</v>
      </c>
      <c r="K48" s="272"/>
      <c r="L48" s="272"/>
    </row>
    <row r="49" spans="1:12">
      <c r="A49" s="275" t="s">
        <v>1823</v>
      </c>
      <c r="B49" s="274" t="s">
        <v>1451</v>
      </c>
      <c r="C49" s="273">
        <v>1</v>
      </c>
      <c r="D49" s="295"/>
      <c r="E49" s="273">
        <f t="shared" si="9"/>
        <v>0</v>
      </c>
      <c r="F49" s="274" t="s">
        <v>1</v>
      </c>
      <c r="G49" s="295"/>
      <c r="H49" s="273">
        <f t="shared" si="10"/>
        <v>0</v>
      </c>
      <c r="I49" s="273">
        <f t="shared" si="11"/>
        <v>0</v>
      </c>
      <c r="J49" s="273">
        <f t="shared" si="7"/>
        <v>0</v>
      </c>
      <c r="K49" s="272"/>
      <c r="L49" s="272"/>
    </row>
    <row r="50" spans="1:12">
      <c r="A50" s="275" t="s">
        <v>1822</v>
      </c>
      <c r="B50" s="274" t="s">
        <v>1451</v>
      </c>
      <c r="C50" s="273">
        <v>18</v>
      </c>
      <c r="D50" s="295"/>
      <c r="E50" s="273">
        <f t="shared" si="9"/>
        <v>0</v>
      </c>
      <c r="F50" s="274" t="s">
        <v>1</v>
      </c>
      <c r="G50" s="295"/>
      <c r="H50" s="273">
        <f t="shared" si="10"/>
        <v>0</v>
      </c>
      <c r="I50" s="273">
        <f t="shared" si="11"/>
        <v>0</v>
      </c>
      <c r="J50" s="273">
        <f t="shared" si="7"/>
        <v>0</v>
      </c>
      <c r="K50" s="272"/>
      <c r="L50" s="272"/>
    </row>
    <row r="51" spans="1:12">
      <c r="A51" s="275" t="s">
        <v>1821</v>
      </c>
      <c r="B51" s="274" t="s">
        <v>1451</v>
      </c>
      <c r="C51" s="273">
        <v>18</v>
      </c>
      <c r="D51" s="295"/>
      <c r="E51" s="273">
        <f t="shared" si="9"/>
        <v>0</v>
      </c>
      <c r="F51" s="274" t="s">
        <v>1</v>
      </c>
      <c r="G51" s="295"/>
      <c r="H51" s="273">
        <f t="shared" si="10"/>
        <v>0</v>
      </c>
      <c r="I51" s="273">
        <f t="shared" si="11"/>
        <v>0</v>
      </c>
      <c r="J51" s="273">
        <f t="shared" si="7"/>
        <v>0</v>
      </c>
      <c r="K51" s="272"/>
      <c r="L51" s="272"/>
    </row>
    <row r="52" spans="1:12">
      <c r="A52" s="275" t="s">
        <v>1820</v>
      </c>
      <c r="B52" s="274" t="s">
        <v>1451</v>
      </c>
      <c r="C52" s="273">
        <v>38</v>
      </c>
      <c r="D52" s="295"/>
      <c r="E52" s="273">
        <f t="shared" si="9"/>
        <v>0</v>
      </c>
      <c r="F52" s="274" t="s">
        <v>1</v>
      </c>
      <c r="G52" s="295"/>
      <c r="H52" s="273">
        <f t="shared" si="10"/>
        <v>0</v>
      </c>
      <c r="I52" s="273">
        <f t="shared" si="11"/>
        <v>0</v>
      </c>
      <c r="J52" s="273">
        <f t="shared" si="7"/>
        <v>0</v>
      </c>
      <c r="K52" s="272"/>
      <c r="L52" s="272"/>
    </row>
    <row r="53" spans="1:12">
      <c r="A53" s="275" t="s">
        <v>1819</v>
      </c>
      <c r="B53" s="274" t="s">
        <v>1451</v>
      </c>
      <c r="C53" s="273">
        <v>20</v>
      </c>
      <c r="D53" s="295"/>
      <c r="E53" s="273">
        <f t="shared" si="9"/>
        <v>0</v>
      </c>
      <c r="F53" s="274" t="s">
        <v>1</v>
      </c>
      <c r="G53" s="295"/>
      <c r="H53" s="273">
        <f t="shared" si="10"/>
        <v>0</v>
      </c>
      <c r="I53" s="273">
        <f t="shared" si="11"/>
        <v>0</v>
      </c>
      <c r="J53" s="273">
        <f t="shared" si="7"/>
        <v>0</v>
      </c>
      <c r="K53" s="272"/>
      <c r="L53" s="272"/>
    </row>
    <row r="54" spans="1:12">
      <c r="A54" s="275" t="s">
        <v>1818</v>
      </c>
      <c r="B54" s="274" t="s">
        <v>1451</v>
      </c>
      <c r="C54" s="273">
        <v>20</v>
      </c>
      <c r="D54" s="295"/>
      <c r="E54" s="273">
        <f t="shared" si="9"/>
        <v>0</v>
      </c>
      <c r="F54" s="274" t="s">
        <v>1</v>
      </c>
      <c r="G54" s="295"/>
      <c r="H54" s="273">
        <f t="shared" si="10"/>
        <v>0</v>
      </c>
      <c r="I54" s="273">
        <f t="shared" si="11"/>
        <v>0</v>
      </c>
      <c r="J54" s="273">
        <f t="shared" si="7"/>
        <v>0</v>
      </c>
      <c r="K54" s="272"/>
      <c r="L54" s="272"/>
    </row>
    <row r="55" spans="1:12">
      <c r="A55" s="275" t="s">
        <v>1817</v>
      </c>
      <c r="B55" s="274" t="s">
        <v>1451</v>
      </c>
      <c r="C55" s="273">
        <v>60</v>
      </c>
      <c r="D55" s="295"/>
      <c r="E55" s="273">
        <f t="shared" si="9"/>
        <v>0</v>
      </c>
      <c r="F55" s="274" t="s">
        <v>1</v>
      </c>
      <c r="G55" s="295"/>
      <c r="H55" s="273">
        <f t="shared" si="10"/>
        <v>0</v>
      </c>
      <c r="I55" s="273">
        <f t="shared" si="11"/>
        <v>0</v>
      </c>
      <c r="J55" s="273">
        <f t="shared" si="7"/>
        <v>0</v>
      </c>
      <c r="K55" s="272"/>
      <c r="L55" s="272"/>
    </row>
    <row r="56" spans="1:12">
      <c r="A56" s="275" t="s">
        <v>1816</v>
      </c>
      <c r="B56" s="274" t="s">
        <v>1451</v>
      </c>
      <c r="C56" s="273">
        <v>38</v>
      </c>
      <c r="D56" s="295"/>
      <c r="E56" s="273">
        <f t="shared" si="9"/>
        <v>0</v>
      </c>
      <c r="F56" s="274" t="s">
        <v>1</v>
      </c>
      <c r="G56" s="295"/>
      <c r="H56" s="273">
        <f t="shared" si="10"/>
        <v>0</v>
      </c>
      <c r="I56" s="273">
        <f t="shared" si="11"/>
        <v>0</v>
      </c>
      <c r="J56" s="273">
        <f t="shared" si="7"/>
        <v>0</v>
      </c>
      <c r="K56" s="272"/>
      <c r="L56" s="272"/>
    </row>
    <row r="57" spans="1:12">
      <c r="A57" s="275" t="s">
        <v>1815</v>
      </c>
      <c r="B57" s="274" t="s">
        <v>1451</v>
      </c>
      <c r="C57" s="273">
        <v>25</v>
      </c>
      <c r="D57" s="295"/>
      <c r="E57" s="273">
        <f t="shared" si="9"/>
        <v>0</v>
      </c>
      <c r="F57" s="274" t="s">
        <v>1</v>
      </c>
      <c r="G57" s="295"/>
      <c r="H57" s="273">
        <f t="shared" si="10"/>
        <v>0</v>
      </c>
      <c r="I57" s="273">
        <f t="shared" si="11"/>
        <v>0</v>
      </c>
      <c r="J57" s="273">
        <f t="shared" si="7"/>
        <v>0</v>
      </c>
      <c r="K57" s="272"/>
      <c r="L57" s="272"/>
    </row>
    <row r="58" spans="1:12">
      <c r="A58" s="282" t="s">
        <v>1814</v>
      </c>
      <c r="B58" s="281" t="s">
        <v>1</v>
      </c>
      <c r="C58" s="280"/>
      <c r="D58" s="280"/>
      <c r="E58" s="280"/>
      <c r="F58" s="281" t="s">
        <v>1</v>
      </c>
      <c r="G58" s="280"/>
      <c r="H58" s="280"/>
      <c r="I58" s="280"/>
      <c r="J58" s="273"/>
      <c r="K58" s="272"/>
      <c r="L58" s="272"/>
    </row>
    <row r="59" spans="1:12">
      <c r="A59" s="275" t="s">
        <v>1813</v>
      </c>
      <c r="B59" s="274" t="s">
        <v>381</v>
      </c>
      <c r="C59" s="273">
        <v>90</v>
      </c>
      <c r="D59" s="295"/>
      <c r="E59" s="273">
        <f>C59*D59</f>
        <v>0</v>
      </c>
      <c r="F59" s="274" t="s">
        <v>1</v>
      </c>
      <c r="G59" s="295"/>
      <c r="H59" s="273">
        <f>C59*G59</f>
        <v>0</v>
      </c>
      <c r="I59" s="273">
        <f>D59+G59</f>
        <v>0</v>
      </c>
      <c r="J59" s="273">
        <f t="shared" si="7"/>
        <v>0</v>
      </c>
      <c r="K59" s="272"/>
      <c r="L59" s="272"/>
    </row>
    <row r="60" spans="1:12">
      <c r="A60" s="275" t="s">
        <v>1812</v>
      </c>
      <c r="B60" s="274" t="s">
        <v>381</v>
      </c>
      <c r="C60" s="273">
        <v>50</v>
      </c>
      <c r="D60" s="295"/>
      <c r="E60" s="273">
        <f t="shared" ref="E60:E61" si="12">C60*D60</f>
        <v>0</v>
      </c>
      <c r="F60" s="274" t="s">
        <v>1</v>
      </c>
      <c r="G60" s="295"/>
      <c r="H60" s="273">
        <f t="shared" ref="H60:H61" si="13">C60*G60</f>
        <v>0</v>
      </c>
      <c r="I60" s="273">
        <f t="shared" ref="I60:I61" si="14">D60+G60</f>
        <v>0</v>
      </c>
      <c r="J60" s="273">
        <f t="shared" si="7"/>
        <v>0</v>
      </c>
      <c r="K60" s="272"/>
      <c r="L60" s="272"/>
    </row>
    <row r="61" spans="1:12">
      <c r="A61" s="275" t="s">
        <v>1811</v>
      </c>
      <c r="B61" s="274" t="s">
        <v>381</v>
      </c>
      <c r="C61" s="273">
        <v>20</v>
      </c>
      <c r="D61" s="295"/>
      <c r="E61" s="273">
        <f t="shared" si="12"/>
        <v>0</v>
      </c>
      <c r="F61" s="274" t="s">
        <v>1</v>
      </c>
      <c r="G61" s="295"/>
      <c r="H61" s="273">
        <f t="shared" si="13"/>
        <v>0</v>
      </c>
      <c r="I61" s="273">
        <f t="shared" si="14"/>
        <v>0</v>
      </c>
      <c r="J61" s="273">
        <f t="shared" si="7"/>
        <v>0</v>
      </c>
      <c r="K61" s="272"/>
      <c r="L61" s="272"/>
    </row>
    <row r="62" spans="1:12">
      <c r="A62" s="282" t="s">
        <v>1810</v>
      </c>
      <c r="B62" s="281" t="s">
        <v>1</v>
      </c>
      <c r="C62" s="280"/>
      <c r="D62" s="280"/>
      <c r="E62" s="280"/>
      <c r="F62" s="281" t="s">
        <v>1</v>
      </c>
      <c r="G62" s="280"/>
      <c r="H62" s="280"/>
      <c r="I62" s="280"/>
      <c r="J62" s="273"/>
      <c r="K62" s="272"/>
      <c r="L62" s="272"/>
    </row>
    <row r="63" spans="1:12">
      <c r="A63" s="275" t="s">
        <v>1809</v>
      </c>
      <c r="B63" s="274" t="s">
        <v>381</v>
      </c>
      <c r="C63" s="273">
        <v>105</v>
      </c>
      <c r="D63" s="295"/>
      <c r="E63" s="273">
        <f>C63*D63</f>
        <v>0</v>
      </c>
      <c r="F63" s="274" t="s">
        <v>1</v>
      </c>
      <c r="G63" s="295"/>
      <c r="H63" s="273">
        <f>C63*G63</f>
        <v>0</v>
      </c>
      <c r="I63" s="273">
        <f>D63+G63</f>
        <v>0</v>
      </c>
      <c r="J63" s="273">
        <f t="shared" si="7"/>
        <v>0</v>
      </c>
      <c r="K63" s="272"/>
      <c r="L63" s="272"/>
    </row>
    <row r="64" spans="1:12">
      <c r="A64" s="282" t="s">
        <v>1808</v>
      </c>
      <c r="B64" s="281" t="s">
        <v>1</v>
      </c>
      <c r="C64" s="280"/>
      <c r="D64" s="280"/>
      <c r="E64" s="280"/>
      <c r="F64" s="281"/>
      <c r="G64" s="280"/>
      <c r="H64" s="280"/>
      <c r="I64" s="280"/>
      <c r="J64" s="273"/>
      <c r="K64" s="272"/>
      <c r="L64" s="272"/>
    </row>
    <row r="65" spans="1:12">
      <c r="A65" s="275" t="s">
        <v>1807</v>
      </c>
      <c r="B65" s="274" t="s">
        <v>1451</v>
      </c>
      <c r="C65" s="273">
        <v>200</v>
      </c>
      <c r="D65" s="295"/>
      <c r="E65" s="273">
        <f>C65*D65</f>
        <v>0</v>
      </c>
      <c r="F65" s="274"/>
      <c r="G65" s="295"/>
      <c r="H65" s="273">
        <f>C65*G65</f>
        <v>0</v>
      </c>
      <c r="I65" s="273">
        <f>D65+G65</f>
        <v>0</v>
      </c>
      <c r="J65" s="273">
        <f t="shared" si="7"/>
        <v>0</v>
      </c>
      <c r="K65" s="272"/>
      <c r="L65" s="272"/>
    </row>
    <row r="66" spans="1:12" ht="26.25">
      <c r="A66" s="282" t="s">
        <v>1806</v>
      </c>
      <c r="B66" s="281" t="s">
        <v>1</v>
      </c>
      <c r="C66" s="280"/>
      <c r="D66" s="280"/>
      <c r="E66" s="280"/>
      <c r="F66" s="281"/>
      <c r="G66" s="280"/>
      <c r="H66" s="280"/>
      <c r="I66" s="280"/>
      <c r="J66" s="273"/>
      <c r="K66" s="272"/>
      <c r="L66" s="272"/>
    </row>
    <row r="67" spans="1:12">
      <c r="A67" s="275" t="s">
        <v>1805</v>
      </c>
      <c r="B67" s="274" t="s">
        <v>1451</v>
      </c>
      <c r="C67" s="273">
        <v>1</v>
      </c>
      <c r="D67" s="295"/>
      <c r="E67" s="273">
        <f>C67*D67</f>
        <v>0</v>
      </c>
      <c r="F67" s="274"/>
      <c r="G67" s="295"/>
      <c r="H67" s="273">
        <f>C67*G67</f>
        <v>0</v>
      </c>
      <c r="I67" s="273">
        <f>D67+G67</f>
        <v>0</v>
      </c>
      <c r="J67" s="273">
        <f t="shared" si="7"/>
        <v>0</v>
      </c>
      <c r="K67" s="272"/>
      <c r="L67" s="272"/>
    </row>
    <row r="68" spans="1:12">
      <c r="A68" s="275" t="s">
        <v>1</v>
      </c>
      <c r="B68" s="274" t="s">
        <v>1</v>
      </c>
      <c r="C68" s="273"/>
      <c r="D68" s="273"/>
      <c r="E68" s="273"/>
      <c r="F68" s="274"/>
      <c r="G68" s="273"/>
      <c r="H68" s="273"/>
      <c r="I68" s="273"/>
      <c r="J68" s="273">
        <f t="shared" si="7"/>
        <v>0</v>
      </c>
      <c r="K68" s="272"/>
      <c r="L68" s="272"/>
    </row>
    <row r="69" spans="1:12">
      <c r="A69" s="275" t="s">
        <v>1804</v>
      </c>
      <c r="B69" s="274" t="s">
        <v>1</v>
      </c>
      <c r="C69" s="273"/>
      <c r="D69" s="273"/>
      <c r="E69" s="273"/>
      <c r="F69" s="274"/>
      <c r="G69" s="273"/>
      <c r="H69" s="273"/>
      <c r="I69" s="273"/>
      <c r="J69" s="273">
        <f t="shared" si="7"/>
        <v>0</v>
      </c>
      <c r="K69" s="272"/>
      <c r="L69" s="272"/>
    </row>
    <row r="70" spans="1:12">
      <c r="A70" s="275" t="s">
        <v>1803</v>
      </c>
      <c r="B70" s="274" t="s">
        <v>381</v>
      </c>
      <c r="C70" s="273">
        <v>30</v>
      </c>
      <c r="D70" s="295"/>
      <c r="E70" s="273">
        <f>C70*D70</f>
        <v>0</v>
      </c>
      <c r="F70" s="274" t="s">
        <v>1</v>
      </c>
      <c r="G70" s="295"/>
      <c r="H70" s="273">
        <f>C70*G70</f>
        <v>0</v>
      </c>
      <c r="I70" s="273">
        <f>D70+G70</f>
        <v>0</v>
      </c>
      <c r="J70" s="273">
        <f t="shared" si="7"/>
        <v>0</v>
      </c>
      <c r="K70" s="272"/>
      <c r="L70" s="272"/>
    </row>
    <row r="71" spans="1:12">
      <c r="A71" s="275" t="s">
        <v>1802</v>
      </c>
      <c r="B71" s="274" t="s">
        <v>1451</v>
      </c>
      <c r="C71" s="273">
        <v>8</v>
      </c>
      <c r="D71" s="295"/>
      <c r="E71" s="273">
        <f t="shared" ref="E71:E78" si="15">C71*D71</f>
        <v>0</v>
      </c>
      <c r="F71" s="274" t="s">
        <v>1</v>
      </c>
      <c r="G71" s="295"/>
      <c r="H71" s="273">
        <f t="shared" ref="H71:H78" si="16">C71*G71</f>
        <v>0</v>
      </c>
      <c r="I71" s="273">
        <f t="shared" ref="I71:I78" si="17">D71+G71</f>
        <v>0</v>
      </c>
      <c r="J71" s="273">
        <f t="shared" si="7"/>
        <v>0</v>
      </c>
      <c r="K71" s="272"/>
      <c r="L71" s="272"/>
    </row>
    <row r="72" spans="1:12">
      <c r="A72" s="275" t="s">
        <v>1801</v>
      </c>
      <c r="B72" s="274" t="s">
        <v>1451</v>
      </c>
      <c r="C72" s="273">
        <v>2</v>
      </c>
      <c r="D72" s="295"/>
      <c r="E72" s="273">
        <f t="shared" si="15"/>
        <v>0</v>
      </c>
      <c r="F72" s="274" t="s">
        <v>1</v>
      </c>
      <c r="G72" s="295"/>
      <c r="H72" s="273">
        <f t="shared" si="16"/>
        <v>0</v>
      </c>
      <c r="I72" s="273">
        <f t="shared" si="17"/>
        <v>0</v>
      </c>
      <c r="J72" s="273">
        <f t="shared" si="7"/>
        <v>0</v>
      </c>
      <c r="K72" s="272"/>
      <c r="L72" s="272"/>
    </row>
    <row r="73" spans="1:12">
      <c r="A73" s="275" t="s">
        <v>1800</v>
      </c>
      <c r="B73" s="274" t="s">
        <v>1451</v>
      </c>
      <c r="C73" s="273">
        <v>2</v>
      </c>
      <c r="D73" s="295"/>
      <c r="E73" s="273">
        <f t="shared" si="15"/>
        <v>0</v>
      </c>
      <c r="F73" s="274" t="s">
        <v>1</v>
      </c>
      <c r="G73" s="295"/>
      <c r="H73" s="273">
        <f t="shared" si="16"/>
        <v>0</v>
      </c>
      <c r="I73" s="273">
        <f t="shared" si="17"/>
        <v>0</v>
      </c>
      <c r="J73" s="273">
        <f t="shared" si="7"/>
        <v>0</v>
      </c>
      <c r="K73" s="272"/>
      <c r="L73" s="272"/>
    </row>
    <row r="74" spans="1:12">
      <c r="A74" s="275" t="s">
        <v>1799</v>
      </c>
      <c r="B74" s="274" t="s">
        <v>1451</v>
      </c>
      <c r="C74" s="273">
        <v>2</v>
      </c>
      <c r="D74" s="295"/>
      <c r="E74" s="273">
        <f t="shared" si="15"/>
        <v>0</v>
      </c>
      <c r="F74" s="274" t="s">
        <v>1</v>
      </c>
      <c r="G74" s="295"/>
      <c r="H74" s="273">
        <f t="shared" si="16"/>
        <v>0</v>
      </c>
      <c r="I74" s="273">
        <f t="shared" si="17"/>
        <v>0</v>
      </c>
      <c r="J74" s="273">
        <f t="shared" si="7"/>
        <v>0</v>
      </c>
      <c r="K74" s="272"/>
      <c r="L74" s="272"/>
    </row>
    <row r="75" spans="1:12">
      <c r="A75" s="275" t="s">
        <v>1798</v>
      </c>
      <c r="B75" s="274" t="s">
        <v>1451</v>
      </c>
      <c r="C75" s="273">
        <v>1</v>
      </c>
      <c r="D75" s="295"/>
      <c r="E75" s="273">
        <f t="shared" si="15"/>
        <v>0</v>
      </c>
      <c r="F75" s="274" t="s">
        <v>1</v>
      </c>
      <c r="G75" s="295"/>
      <c r="H75" s="273">
        <f t="shared" si="16"/>
        <v>0</v>
      </c>
      <c r="I75" s="273">
        <f t="shared" si="17"/>
        <v>0</v>
      </c>
      <c r="J75" s="273">
        <f t="shared" si="7"/>
        <v>0</v>
      </c>
      <c r="K75" s="272"/>
      <c r="L75" s="272"/>
    </row>
    <row r="76" spans="1:12">
      <c r="A76" s="275" t="s">
        <v>1797</v>
      </c>
      <c r="B76" s="274" t="s">
        <v>1451</v>
      </c>
      <c r="C76" s="273">
        <v>1</v>
      </c>
      <c r="D76" s="295"/>
      <c r="E76" s="273">
        <f t="shared" si="15"/>
        <v>0</v>
      </c>
      <c r="F76" s="274" t="s">
        <v>1</v>
      </c>
      <c r="G76" s="295"/>
      <c r="H76" s="273">
        <f t="shared" si="16"/>
        <v>0</v>
      </c>
      <c r="I76" s="273">
        <f t="shared" si="17"/>
        <v>0</v>
      </c>
      <c r="J76" s="273">
        <f t="shared" si="7"/>
        <v>0</v>
      </c>
      <c r="K76" s="272"/>
      <c r="L76" s="272"/>
    </row>
    <row r="77" spans="1:12">
      <c r="A77" s="275" t="s">
        <v>1796</v>
      </c>
      <c r="B77" s="274" t="s">
        <v>1451</v>
      </c>
      <c r="C77" s="273">
        <v>2</v>
      </c>
      <c r="D77" s="295"/>
      <c r="E77" s="273">
        <f t="shared" si="15"/>
        <v>0</v>
      </c>
      <c r="F77" s="274" t="s">
        <v>1</v>
      </c>
      <c r="G77" s="295"/>
      <c r="H77" s="273">
        <f t="shared" si="16"/>
        <v>0</v>
      </c>
      <c r="I77" s="273">
        <f t="shared" si="17"/>
        <v>0</v>
      </c>
      <c r="J77" s="273">
        <f t="shared" si="7"/>
        <v>0</v>
      </c>
      <c r="K77" s="272"/>
      <c r="L77" s="272"/>
    </row>
    <row r="78" spans="1:12">
      <c r="A78" s="275" t="s">
        <v>1795</v>
      </c>
      <c r="B78" s="274" t="s">
        <v>1451</v>
      </c>
      <c r="C78" s="273">
        <v>2</v>
      </c>
      <c r="D78" s="295"/>
      <c r="E78" s="273">
        <f t="shared" si="15"/>
        <v>0</v>
      </c>
      <c r="F78" s="274" t="s">
        <v>1</v>
      </c>
      <c r="G78" s="295"/>
      <c r="H78" s="273">
        <f t="shared" si="16"/>
        <v>0</v>
      </c>
      <c r="I78" s="273">
        <f t="shared" si="17"/>
        <v>0</v>
      </c>
      <c r="J78" s="273">
        <f t="shared" si="7"/>
        <v>0</v>
      </c>
      <c r="K78" s="272"/>
      <c r="L78" s="272"/>
    </row>
    <row r="79" spans="1:12">
      <c r="A79" s="282" t="s">
        <v>1794</v>
      </c>
      <c r="B79" s="281" t="s">
        <v>1</v>
      </c>
      <c r="C79" s="280"/>
      <c r="D79" s="280"/>
      <c r="E79" s="280"/>
      <c r="F79" s="281" t="s">
        <v>1</v>
      </c>
      <c r="G79" s="280"/>
      <c r="H79" s="280"/>
      <c r="I79" s="280"/>
      <c r="J79" s="273"/>
      <c r="K79" s="272"/>
      <c r="L79" s="272"/>
    </row>
    <row r="80" spans="1:12">
      <c r="A80" s="282" t="s">
        <v>1793</v>
      </c>
      <c r="B80" s="281" t="s">
        <v>1</v>
      </c>
      <c r="C80" s="280"/>
      <c r="D80" s="280"/>
      <c r="E80" s="280"/>
      <c r="F80" s="281" t="s">
        <v>1</v>
      </c>
      <c r="G80" s="280"/>
      <c r="H80" s="280"/>
      <c r="I80" s="280"/>
      <c r="J80" s="273"/>
      <c r="K80" s="272"/>
      <c r="L80" s="272"/>
    </row>
    <row r="81" spans="1:12">
      <c r="A81" s="275" t="s">
        <v>1792</v>
      </c>
      <c r="B81" s="274" t="s">
        <v>1368</v>
      </c>
      <c r="C81" s="273">
        <v>3</v>
      </c>
      <c r="D81" s="295"/>
      <c r="E81" s="273">
        <f>C81*D81</f>
        <v>0</v>
      </c>
      <c r="F81" s="274" t="s">
        <v>1</v>
      </c>
      <c r="G81" s="295"/>
      <c r="H81" s="273">
        <f>C81*G81</f>
        <v>0</v>
      </c>
      <c r="I81" s="273">
        <f>D81+G81</f>
        <v>0</v>
      </c>
      <c r="J81" s="273">
        <f t="shared" si="7"/>
        <v>0</v>
      </c>
      <c r="K81" s="272"/>
      <c r="L81" s="272"/>
    </row>
    <row r="82" spans="1:12">
      <c r="A82" s="275" t="s">
        <v>1791</v>
      </c>
      <c r="B82" s="274" t="s">
        <v>1</v>
      </c>
      <c r="C82" s="273">
        <v>1</v>
      </c>
      <c r="D82" s="295"/>
      <c r="E82" s="273">
        <f>C82*D82</f>
        <v>0</v>
      </c>
      <c r="F82" s="274" t="s">
        <v>1</v>
      </c>
      <c r="G82" s="292"/>
      <c r="H82" s="273"/>
      <c r="I82" s="273"/>
      <c r="J82" s="273">
        <f t="shared" si="7"/>
        <v>0</v>
      </c>
      <c r="K82" s="272"/>
      <c r="L82" s="272"/>
    </row>
    <row r="83" spans="1:12">
      <c r="A83" s="279" t="s">
        <v>1790</v>
      </c>
      <c r="B83" s="278" t="s">
        <v>1</v>
      </c>
      <c r="C83" s="277"/>
      <c r="D83" s="277"/>
      <c r="E83" s="277">
        <f>SUM(E17:E82)</f>
        <v>0</v>
      </c>
      <c r="F83" s="278" t="s">
        <v>1</v>
      </c>
      <c r="G83" s="277"/>
      <c r="H83" s="277">
        <f>SUM(H16:H82)</f>
        <v>0</v>
      </c>
      <c r="I83" s="277"/>
      <c r="J83" s="277">
        <f>SUM(J16:J82)</f>
        <v>0</v>
      </c>
      <c r="K83" s="272"/>
      <c r="L83" s="276"/>
    </row>
    <row r="84" spans="1:12">
      <c r="A84" s="275" t="s">
        <v>1</v>
      </c>
      <c r="B84" s="274" t="s">
        <v>1</v>
      </c>
      <c r="C84" s="273"/>
      <c r="D84" s="273"/>
      <c r="E84" s="273"/>
      <c r="F84" s="274" t="s">
        <v>1</v>
      </c>
      <c r="G84" s="273"/>
      <c r="H84" s="273"/>
      <c r="I84" s="273"/>
      <c r="J84" s="273"/>
      <c r="K84" s="272"/>
      <c r="L84" s="272"/>
    </row>
  </sheetData>
  <sheetProtection algorithmName="SHA-512" hashValue="Jx26koKFZKpXaH82QlsDXXQn4pVNYiCHnZrI400WYs9QfSUApkKuFMCvCi5/euXYuyGeSPP/2Dny6WyGXQqmGQ==" saltValue="rYCyAWTqxpPHRP9kCww8OA==" spinCount="100000" sheet="1" objects="1" scenarios="1"/>
  <pageMargins left="0.7" right="0.7" top="0.78740157499999996" bottom="0.78740157499999996" header="0.3" footer="0.3"/>
  <pageSetup paperSize="9" scale="63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2:BM301"/>
  <sheetViews>
    <sheetView showGridLines="0" tabSelected="1" workbookViewId="0">
      <selection activeCell="F130" sqref="F130"/>
    </sheetView>
  </sheetViews>
  <sheetFormatPr defaultRowHeight="11.2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1" width="22.33203125" style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326"/>
      <c r="M2" s="326"/>
      <c r="N2" s="326"/>
      <c r="O2" s="326"/>
      <c r="P2" s="326"/>
      <c r="Q2" s="326"/>
      <c r="R2" s="326"/>
      <c r="S2" s="326"/>
      <c r="T2" s="326"/>
      <c r="U2" s="326"/>
      <c r="V2" s="326"/>
      <c r="AT2" s="18" t="s">
        <v>95</v>
      </c>
    </row>
    <row r="3" spans="1:46" s="1" customFormat="1" ht="6.95" customHeight="1">
      <c r="B3" s="108"/>
      <c r="C3" s="109"/>
      <c r="D3" s="109"/>
      <c r="E3" s="109"/>
      <c r="F3" s="109"/>
      <c r="G3" s="109"/>
      <c r="H3" s="109"/>
      <c r="I3" s="109"/>
      <c r="J3" s="109"/>
      <c r="K3" s="109"/>
      <c r="L3" s="21"/>
      <c r="AT3" s="18" t="s">
        <v>89</v>
      </c>
    </row>
    <row r="4" spans="1:46" s="1" customFormat="1" ht="24.95" customHeight="1">
      <c r="B4" s="21"/>
      <c r="D4" s="110" t="s">
        <v>96</v>
      </c>
      <c r="L4" s="21"/>
      <c r="M4" s="111" t="s">
        <v>10</v>
      </c>
      <c r="AT4" s="18" t="s">
        <v>4</v>
      </c>
    </row>
    <row r="5" spans="1:46" s="1" customFormat="1" ht="6.95" customHeight="1">
      <c r="B5" s="21"/>
      <c r="L5" s="21"/>
    </row>
    <row r="6" spans="1:46" s="1" customFormat="1" ht="12" customHeight="1">
      <c r="B6" s="21"/>
      <c r="D6" s="112" t="s">
        <v>16</v>
      </c>
      <c r="L6" s="21"/>
    </row>
    <row r="7" spans="1:46" s="1" customFormat="1" ht="26.25" customHeight="1">
      <c r="B7" s="21"/>
      <c r="E7" s="345" t="str">
        <f>'Rekapitulace stavby'!K6</f>
        <v>ENERGETICKÉ ÚSPORY OBJEKTU MĚSTSKÉHO ÚŘADU MASARYKOVO NÁM. Č.P. 27, KONICE - rekonstrukce vytápění</v>
      </c>
      <c r="F7" s="346"/>
      <c r="G7" s="346"/>
      <c r="H7" s="346"/>
      <c r="L7" s="21"/>
    </row>
    <row r="8" spans="1:46" s="2" customFormat="1" ht="12" customHeight="1">
      <c r="A8" s="34"/>
      <c r="B8" s="39"/>
      <c r="C8" s="34"/>
      <c r="D8" s="112" t="s">
        <v>97</v>
      </c>
      <c r="E8" s="34"/>
      <c r="F8" s="34"/>
      <c r="G8" s="34"/>
      <c r="H8" s="34"/>
      <c r="I8" s="34"/>
      <c r="J8" s="34"/>
      <c r="K8" s="34"/>
      <c r="L8" s="51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</row>
    <row r="9" spans="1:46" s="2" customFormat="1" ht="16.5" customHeight="1">
      <c r="A9" s="34"/>
      <c r="B9" s="39"/>
      <c r="C9" s="34"/>
      <c r="D9" s="34"/>
      <c r="E9" s="347" t="s">
        <v>1406</v>
      </c>
      <c r="F9" s="348"/>
      <c r="G9" s="348"/>
      <c r="H9" s="348"/>
      <c r="I9" s="34"/>
      <c r="J9" s="34"/>
      <c r="K9" s="34"/>
      <c r="L9" s="51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</row>
    <row r="10" spans="1:46" s="2" customFormat="1">
      <c r="A10" s="34"/>
      <c r="B10" s="39"/>
      <c r="C10" s="34"/>
      <c r="D10" s="34"/>
      <c r="E10" s="34"/>
      <c r="F10" s="34"/>
      <c r="G10" s="34"/>
      <c r="H10" s="34"/>
      <c r="I10" s="34"/>
      <c r="J10" s="34"/>
      <c r="K10" s="34"/>
      <c r="L10" s="51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</row>
    <row r="11" spans="1:46" s="2" customFormat="1" ht="12" customHeight="1">
      <c r="A11" s="34"/>
      <c r="B11" s="39"/>
      <c r="C11" s="34"/>
      <c r="D11" s="112" t="s">
        <v>17</v>
      </c>
      <c r="E11" s="34"/>
      <c r="F11" s="113" t="s">
        <v>1</v>
      </c>
      <c r="G11" s="34"/>
      <c r="H11" s="34"/>
      <c r="I11" s="112" t="s">
        <v>18</v>
      </c>
      <c r="J11" s="113" t="s">
        <v>1</v>
      </c>
      <c r="K11" s="34"/>
      <c r="L11" s="51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</row>
    <row r="12" spans="1:46" s="2" customFormat="1" ht="12" customHeight="1">
      <c r="A12" s="34"/>
      <c r="B12" s="39"/>
      <c r="C12" s="34"/>
      <c r="D12" s="112" t="s">
        <v>19</v>
      </c>
      <c r="E12" s="34"/>
      <c r="F12" s="113" t="s">
        <v>37</v>
      </c>
      <c r="G12" s="34"/>
      <c r="H12" s="34"/>
      <c r="I12" s="112" t="s">
        <v>21</v>
      </c>
      <c r="J12" s="114" t="str">
        <f>'Rekapitulace stavby'!AN8</f>
        <v>5. 5. 2025</v>
      </c>
      <c r="K12" s="34"/>
      <c r="L12" s="51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</row>
    <row r="13" spans="1:46" s="2" customFormat="1" ht="10.9" customHeight="1">
      <c r="A13" s="34"/>
      <c r="B13" s="39"/>
      <c r="C13" s="34"/>
      <c r="D13" s="34"/>
      <c r="E13" s="34"/>
      <c r="F13" s="34"/>
      <c r="G13" s="34"/>
      <c r="H13" s="34"/>
      <c r="I13" s="34"/>
      <c r="J13" s="34"/>
      <c r="K13" s="34"/>
      <c r="L13" s="51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</row>
    <row r="14" spans="1:46" s="2" customFormat="1" ht="12" customHeight="1">
      <c r="A14" s="34"/>
      <c r="B14" s="39"/>
      <c r="C14" s="34"/>
      <c r="D14" s="112" t="s">
        <v>23</v>
      </c>
      <c r="E14" s="34"/>
      <c r="F14" s="34"/>
      <c r="G14" s="34"/>
      <c r="H14" s="34"/>
      <c r="I14" s="112" t="s">
        <v>24</v>
      </c>
      <c r="J14" s="113" t="s">
        <v>25</v>
      </c>
      <c r="K14" s="34"/>
      <c r="L14" s="51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</row>
    <row r="15" spans="1:46" s="2" customFormat="1" ht="18" customHeight="1">
      <c r="A15" s="34"/>
      <c r="B15" s="39"/>
      <c r="C15" s="34"/>
      <c r="D15" s="34"/>
      <c r="E15" s="113" t="s">
        <v>1407</v>
      </c>
      <c r="F15" s="34"/>
      <c r="G15" s="34"/>
      <c r="H15" s="34"/>
      <c r="I15" s="112" t="s">
        <v>27</v>
      </c>
      <c r="J15" s="113" t="s">
        <v>28</v>
      </c>
      <c r="K15" s="34"/>
      <c r="L15" s="51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</row>
    <row r="16" spans="1:46" s="2" customFormat="1" ht="6.95" customHeight="1">
      <c r="A16" s="34"/>
      <c r="B16" s="39"/>
      <c r="C16" s="34"/>
      <c r="D16" s="34"/>
      <c r="E16" s="34"/>
      <c r="F16" s="34"/>
      <c r="G16" s="34"/>
      <c r="H16" s="34"/>
      <c r="I16" s="34"/>
      <c r="J16" s="34"/>
      <c r="K16" s="34"/>
      <c r="L16" s="51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</row>
    <row r="17" spans="1:31" s="2" customFormat="1" ht="12" customHeight="1">
      <c r="A17" s="34"/>
      <c r="B17" s="39"/>
      <c r="C17" s="34"/>
      <c r="D17" s="112" t="s">
        <v>29</v>
      </c>
      <c r="E17" s="34"/>
      <c r="F17" s="34"/>
      <c r="G17" s="34"/>
      <c r="H17" s="34"/>
      <c r="I17" s="112" t="s">
        <v>24</v>
      </c>
      <c r="J17" s="31" t="str">
        <f>'Rekapitulace stavby'!AN13</f>
        <v>Vyplň údaj</v>
      </c>
      <c r="K17" s="34"/>
      <c r="L17" s="51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</row>
    <row r="18" spans="1:31" s="2" customFormat="1" ht="18" customHeight="1">
      <c r="A18" s="34"/>
      <c r="B18" s="39"/>
      <c r="C18" s="34"/>
      <c r="D18" s="34"/>
      <c r="E18" s="349" t="str">
        <f>'Rekapitulace stavby'!E14</f>
        <v>Vyplň údaj</v>
      </c>
      <c r="F18" s="350"/>
      <c r="G18" s="350"/>
      <c r="H18" s="350"/>
      <c r="I18" s="112" t="s">
        <v>27</v>
      </c>
      <c r="J18" s="31" t="str">
        <f>'Rekapitulace stavby'!AN14</f>
        <v>Vyplň údaj</v>
      </c>
      <c r="K18" s="34"/>
      <c r="L18" s="51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</row>
    <row r="19" spans="1:31" s="2" customFormat="1" ht="6.95" customHeight="1">
      <c r="A19" s="34"/>
      <c r="B19" s="39"/>
      <c r="C19" s="34"/>
      <c r="D19" s="34"/>
      <c r="E19" s="34"/>
      <c r="F19" s="34"/>
      <c r="G19" s="34"/>
      <c r="H19" s="34"/>
      <c r="I19" s="34"/>
      <c r="J19" s="34"/>
      <c r="K19" s="34"/>
      <c r="L19" s="51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</row>
    <row r="20" spans="1:31" s="2" customFormat="1" ht="12" customHeight="1">
      <c r="A20" s="34"/>
      <c r="B20" s="39"/>
      <c r="C20" s="34"/>
      <c r="D20" s="112" t="s">
        <v>31</v>
      </c>
      <c r="E20" s="34"/>
      <c r="F20" s="34"/>
      <c r="G20" s="34"/>
      <c r="H20" s="34"/>
      <c r="I20" s="112" t="s">
        <v>24</v>
      </c>
      <c r="J20" s="113" t="s">
        <v>32</v>
      </c>
      <c r="K20" s="34"/>
      <c r="L20" s="51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</row>
    <row r="21" spans="1:31" s="2" customFormat="1" ht="18" customHeight="1">
      <c r="A21" s="34"/>
      <c r="B21" s="39"/>
      <c r="C21" s="34"/>
      <c r="D21" s="34"/>
      <c r="E21" s="113" t="s">
        <v>33</v>
      </c>
      <c r="F21" s="34"/>
      <c r="G21" s="34"/>
      <c r="H21" s="34"/>
      <c r="I21" s="112" t="s">
        <v>27</v>
      </c>
      <c r="J21" s="113" t="s">
        <v>34</v>
      </c>
      <c r="K21" s="34"/>
      <c r="L21" s="51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</row>
    <row r="22" spans="1:31" s="2" customFormat="1" ht="6.95" customHeight="1">
      <c r="A22" s="34"/>
      <c r="B22" s="39"/>
      <c r="C22" s="34"/>
      <c r="D22" s="34"/>
      <c r="E22" s="34"/>
      <c r="F22" s="34"/>
      <c r="G22" s="34"/>
      <c r="H22" s="34"/>
      <c r="I22" s="34"/>
      <c r="J22" s="34"/>
      <c r="K22" s="34"/>
      <c r="L22" s="51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</row>
    <row r="23" spans="1:31" s="2" customFormat="1" ht="12" customHeight="1">
      <c r="A23" s="34"/>
      <c r="B23" s="39"/>
      <c r="C23" s="34"/>
      <c r="D23" s="112" t="s">
        <v>36</v>
      </c>
      <c r="E23" s="34"/>
      <c r="F23" s="34"/>
      <c r="G23" s="34"/>
      <c r="H23" s="34"/>
      <c r="I23" s="112" t="s">
        <v>24</v>
      </c>
      <c r="J23" s="113" t="s">
        <v>1</v>
      </c>
      <c r="K23" s="34"/>
      <c r="L23" s="51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</row>
    <row r="24" spans="1:31" s="2" customFormat="1" ht="18" customHeight="1">
      <c r="A24" s="34"/>
      <c r="B24" s="39"/>
      <c r="C24" s="34"/>
      <c r="D24" s="34"/>
      <c r="E24" s="113" t="s">
        <v>1408</v>
      </c>
      <c r="F24" s="34"/>
      <c r="G24" s="34"/>
      <c r="H24" s="34"/>
      <c r="I24" s="112" t="s">
        <v>27</v>
      </c>
      <c r="J24" s="113" t="s">
        <v>1</v>
      </c>
      <c r="K24" s="34"/>
      <c r="L24" s="51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</row>
    <row r="25" spans="1:31" s="2" customFormat="1" ht="6.95" customHeight="1">
      <c r="A25" s="34"/>
      <c r="B25" s="39"/>
      <c r="C25" s="34"/>
      <c r="D25" s="34"/>
      <c r="E25" s="34"/>
      <c r="F25" s="34"/>
      <c r="G25" s="34"/>
      <c r="H25" s="34"/>
      <c r="I25" s="34"/>
      <c r="J25" s="34"/>
      <c r="K25" s="34"/>
      <c r="L25" s="51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</row>
    <row r="26" spans="1:31" s="2" customFormat="1" ht="12" customHeight="1">
      <c r="A26" s="34"/>
      <c r="B26" s="39"/>
      <c r="C26" s="34"/>
      <c r="D26" s="112" t="s">
        <v>38</v>
      </c>
      <c r="E26" s="34"/>
      <c r="F26" s="34"/>
      <c r="G26" s="34"/>
      <c r="H26" s="34"/>
      <c r="I26" s="34"/>
      <c r="J26" s="34"/>
      <c r="K26" s="34"/>
      <c r="L26" s="51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</row>
    <row r="27" spans="1:31" s="8" customFormat="1" ht="16.5" customHeight="1">
      <c r="A27" s="115"/>
      <c r="B27" s="116"/>
      <c r="C27" s="115"/>
      <c r="D27" s="115"/>
      <c r="E27" s="351" t="s">
        <v>1</v>
      </c>
      <c r="F27" s="351"/>
      <c r="G27" s="351"/>
      <c r="H27" s="351"/>
      <c r="I27" s="115"/>
      <c r="J27" s="115"/>
      <c r="K27" s="115"/>
      <c r="L27" s="117"/>
      <c r="S27" s="115"/>
      <c r="T27" s="115"/>
      <c r="U27" s="115"/>
      <c r="V27" s="115"/>
      <c r="W27" s="115"/>
      <c r="X27" s="115"/>
      <c r="Y27" s="115"/>
      <c r="Z27" s="115"/>
      <c r="AA27" s="115"/>
      <c r="AB27" s="115"/>
      <c r="AC27" s="115"/>
      <c r="AD27" s="115"/>
      <c r="AE27" s="115"/>
    </row>
    <row r="28" spans="1:31" s="2" customFormat="1" ht="6.95" customHeight="1">
      <c r="A28" s="34"/>
      <c r="B28" s="39"/>
      <c r="C28" s="34"/>
      <c r="D28" s="34"/>
      <c r="E28" s="34"/>
      <c r="F28" s="34"/>
      <c r="G28" s="34"/>
      <c r="H28" s="34"/>
      <c r="I28" s="34"/>
      <c r="J28" s="34"/>
      <c r="K28" s="34"/>
      <c r="L28" s="51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</row>
    <row r="29" spans="1:31" s="2" customFormat="1" ht="6.95" customHeight="1">
      <c r="A29" s="34"/>
      <c r="B29" s="39"/>
      <c r="C29" s="34"/>
      <c r="D29" s="118"/>
      <c r="E29" s="118"/>
      <c r="F29" s="118"/>
      <c r="G29" s="118"/>
      <c r="H29" s="118"/>
      <c r="I29" s="118"/>
      <c r="J29" s="118"/>
      <c r="K29" s="118"/>
      <c r="L29" s="51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</row>
    <row r="30" spans="1:31" s="2" customFormat="1" ht="25.35" customHeight="1">
      <c r="A30" s="34"/>
      <c r="B30" s="39"/>
      <c r="C30" s="34"/>
      <c r="D30" s="119" t="s">
        <v>39</v>
      </c>
      <c r="E30" s="34"/>
      <c r="F30" s="34"/>
      <c r="G30" s="34"/>
      <c r="H30" s="34"/>
      <c r="I30" s="34"/>
      <c r="J30" s="120">
        <f>ROUND(J128, 2)</f>
        <v>0</v>
      </c>
      <c r="K30" s="34"/>
      <c r="L30" s="51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</row>
    <row r="31" spans="1:31" s="2" customFormat="1" ht="6.95" customHeight="1">
      <c r="A31" s="34"/>
      <c r="B31" s="39"/>
      <c r="C31" s="34"/>
      <c r="D31" s="118"/>
      <c r="E31" s="118"/>
      <c r="F31" s="118"/>
      <c r="G31" s="118"/>
      <c r="H31" s="118"/>
      <c r="I31" s="118"/>
      <c r="J31" s="118"/>
      <c r="K31" s="118"/>
      <c r="L31" s="51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</row>
    <row r="32" spans="1:31" s="2" customFormat="1" ht="14.45" customHeight="1">
      <c r="A32" s="34"/>
      <c r="B32" s="39"/>
      <c r="C32" s="34"/>
      <c r="D32" s="34"/>
      <c r="E32" s="34"/>
      <c r="F32" s="121" t="s">
        <v>41</v>
      </c>
      <c r="G32" s="34"/>
      <c r="H32" s="34"/>
      <c r="I32" s="121" t="s">
        <v>40</v>
      </c>
      <c r="J32" s="121" t="s">
        <v>42</v>
      </c>
      <c r="K32" s="34"/>
      <c r="L32" s="51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</row>
    <row r="33" spans="1:31" s="2" customFormat="1" ht="14.45" customHeight="1">
      <c r="A33" s="34"/>
      <c r="B33" s="39"/>
      <c r="C33" s="34"/>
      <c r="D33" s="122" t="s">
        <v>43</v>
      </c>
      <c r="E33" s="112" t="s">
        <v>44</v>
      </c>
      <c r="F33" s="123">
        <f>ROUND((SUM(BE128:BE300)),  2)</f>
        <v>0</v>
      </c>
      <c r="G33" s="34"/>
      <c r="H33" s="34"/>
      <c r="I33" s="124">
        <v>0.21</v>
      </c>
      <c r="J33" s="123">
        <f>ROUND(((SUM(BE128:BE300))*I33),  2)</f>
        <v>0</v>
      </c>
      <c r="K33" s="34"/>
      <c r="L33" s="51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</row>
    <row r="34" spans="1:31" s="2" customFormat="1" ht="14.45" customHeight="1">
      <c r="A34" s="34"/>
      <c r="B34" s="39"/>
      <c r="C34" s="34"/>
      <c r="D34" s="34"/>
      <c r="E34" s="112" t="s">
        <v>45</v>
      </c>
      <c r="F34" s="123">
        <f>ROUND((SUM(BF128:BF300)),  2)</f>
        <v>0</v>
      </c>
      <c r="G34" s="34"/>
      <c r="H34" s="34"/>
      <c r="I34" s="124">
        <v>0.12</v>
      </c>
      <c r="J34" s="123">
        <f>ROUND(((SUM(BF128:BF300))*I34),  2)</f>
        <v>0</v>
      </c>
      <c r="K34" s="34"/>
      <c r="L34" s="51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</row>
    <row r="35" spans="1:31" s="2" customFormat="1" ht="14.45" hidden="1" customHeight="1">
      <c r="A35" s="34"/>
      <c r="B35" s="39"/>
      <c r="C35" s="34"/>
      <c r="D35" s="34"/>
      <c r="E35" s="112" t="s">
        <v>46</v>
      </c>
      <c r="F35" s="123">
        <f>ROUND((SUM(BG128:BG300)),  2)</f>
        <v>0</v>
      </c>
      <c r="G35" s="34"/>
      <c r="H35" s="34"/>
      <c r="I35" s="124">
        <v>0.21</v>
      </c>
      <c r="J35" s="123">
        <f>0</f>
        <v>0</v>
      </c>
      <c r="K35" s="34"/>
      <c r="L35" s="51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</row>
    <row r="36" spans="1:31" s="2" customFormat="1" ht="14.45" hidden="1" customHeight="1">
      <c r="A36" s="34"/>
      <c r="B36" s="39"/>
      <c r="C36" s="34"/>
      <c r="D36" s="34"/>
      <c r="E36" s="112" t="s">
        <v>47</v>
      </c>
      <c r="F36" s="123">
        <f>ROUND((SUM(BH128:BH300)),  2)</f>
        <v>0</v>
      </c>
      <c r="G36" s="34"/>
      <c r="H36" s="34"/>
      <c r="I36" s="124">
        <v>0.12</v>
      </c>
      <c r="J36" s="123">
        <f>0</f>
        <v>0</v>
      </c>
      <c r="K36" s="34"/>
      <c r="L36" s="51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</row>
    <row r="37" spans="1:31" s="2" customFormat="1" ht="14.45" hidden="1" customHeight="1">
      <c r="A37" s="34"/>
      <c r="B37" s="39"/>
      <c r="C37" s="34"/>
      <c r="D37" s="34"/>
      <c r="E37" s="112" t="s">
        <v>48</v>
      </c>
      <c r="F37" s="123">
        <f>ROUND((SUM(BI128:BI300)),  2)</f>
        <v>0</v>
      </c>
      <c r="G37" s="34"/>
      <c r="H37" s="34"/>
      <c r="I37" s="124">
        <v>0</v>
      </c>
      <c r="J37" s="123">
        <f>0</f>
        <v>0</v>
      </c>
      <c r="K37" s="34"/>
      <c r="L37" s="51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</row>
    <row r="38" spans="1:31" s="2" customFormat="1" ht="6.95" customHeight="1">
      <c r="A38" s="34"/>
      <c r="B38" s="39"/>
      <c r="C38" s="34"/>
      <c r="D38" s="34"/>
      <c r="E38" s="34"/>
      <c r="F38" s="34"/>
      <c r="G38" s="34"/>
      <c r="H38" s="34"/>
      <c r="I38" s="34"/>
      <c r="J38" s="34"/>
      <c r="K38" s="34"/>
      <c r="L38" s="51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</row>
    <row r="39" spans="1:31" s="2" customFormat="1" ht="25.35" customHeight="1">
      <c r="A39" s="34"/>
      <c r="B39" s="39"/>
      <c r="C39" s="125"/>
      <c r="D39" s="126" t="s">
        <v>49</v>
      </c>
      <c r="E39" s="127"/>
      <c r="F39" s="127"/>
      <c r="G39" s="128" t="s">
        <v>50</v>
      </c>
      <c r="H39" s="129" t="s">
        <v>51</v>
      </c>
      <c r="I39" s="127"/>
      <c r="J39" s="130">
        <f>SUM(J30:J37)</f>
        <v>0</v>
      </c>
      <c r="K39" s="131"/>
      <c r="L39" s="51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</row>
    <row r="40" spans="1:31" s="2" customFormat="1" ht="14.45" customHeight="1">
      <c r="A40" s="34"/>
      <c r="B40" s="39"/>
      <c r="C40" s="34"/>
      <c r="D40" s="34"/>
      <c r="E40" s="34"/>
      <c r="F40" s="34"/>
      <c r="G40" s="34"/>
      <c r="H40" s="34"/>
      <c r="I40" s="34"/>
      <c r="J40" s="34"/>
      <c r="K40" s="34"/>
      <c r="L40" s="51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</row>
    <row r="41" spans="1:31" s="1" customFormat="1" ht="14.45" customHeight="1">
      <c r="B41" s="21"/>
      <c r="L41" s="21"/>
    </row>
    <row r="42" spans="1:31" s="1" customFormat="1" ht="14.45" customHeight="1">
      <c r="B42" s="21"/>
      <c r="L42" s="21"/>
    </row>
    <row r="43" spans="1:31" s="1" customFormat="1" ht="14.45" customHeight="1">
      <c r="B43" s="21"/>
      <c r="L43" s="21"/>
    </row>
    <row r="44" spans="1:31" s="1" customFormat="1" ht="14.45" customHeight="1">
      <c r="B44" s="21"/>
      <c r="L44" s="21"/>
    </row>
    <row r="45" spans="1:31" s="1" customFormat="1" ht="14.45" customHeight="1">
      <c r="B45" s="21"/>
      <c r="L45" s="21"/>
    </row>
    <row r="46" spans="1:31" s="1" customFormat="1" ht="14.45" customHeight="1">
      <c r="B46" s="21"/>
      <c r="L46" s="21"/>
    </row>
    <row r="47" spans="1:31" s="1" customFormat="1" ht="14.45" customHeight="1">
      <c r="B47" s="21"/>
      <c r="L47" s="21"/>
    </row>
    <row r="48" spans="1:31" s="1" customFormat="1" ht="14.45" customHeight="1">
      <c r="B48" s="21"/>
      <c r="L48" s="21"/>
    </row>
    <row r="49" spans="1:31" s="1" customFormat="1" ht="14.45" customHeight="1">
      <c r="B49" s="21"/>
      <c r="L49" s="21"/>
    </row>
    <row r="50" spans="1:31" s="2" customFormat="1" ht="14.45" customHeight="1">
      <c r="B50" s="51"/>
      <c r="D50" s="132" t="s">
        <v>52</v>
      </c>
      <c r="E50" s="133"/>
      <c r="F50" s="133"/>
      <c r="G50" s="132" t="s">
        <v>53</v>
      </c>
      <c r="H50" s="133"/>
      <c r="I50" s="133"/>
      <c r="J50" s="133"/>
      <c r="K50" s="133"/>
      <c r="L50" s="51"/>
    </row>
    <row r="51" spans="1:31">
      <c r="B51" s="21"/>
      <c r="L51" s="21"/>
    </row>
    <row r="52" spans="1:31">
      <c r="B52" s="21"/>
      <c r="L52" s="21"/>
    </row>
    <row r="53" spans="1:31">
      <c r="B53" s="21"/>
      <c r="L53" s="21"/>
    </row>
    <row r="54" spans="1:31">
      <c r="B54" s="21"/>
      <c r="L54" s="21"/>
    </row>
    <row r="55" spans="1:31">
      <c r="B55" s="21"/>
      <c r="L55" s="21"/>
    </row>
    <row r="56" spans="1:31">
      <c r="B56" s="21"/>
      <c r="L56" s="21"/>
    </row>
    <row r="57" spans="1:31">
      <c r="B57" s="21"/>
      <c r="L57" s="21"/>
    </row>
    <row r="58" spans="1:31">
      <c r="B58" s="21"/>
      <c r="L58" s="21"/>
    </row>
    <row r="59" spans="1:31">
      <c r="B59" s="21"/>
      <c r="L59" s="21"/>
    </row>
    <row r="60" spans="1:31">
      <c r="B60" s="21"/>
      <c r="L60" s="21"/>
    </row>
    <row r="61" spans="1:31" s="2" customFormat="1" ht="12.75">
      <c r="A61" s="34"/>
      <c r="B61" s="39"/>
      <c r="C61" s="34"/>
      <c r="D61" s="134" t="s">
        <v>54</v>
      </c>
      <c r="E61" s="135"/>
      <c r="F61" s="136" t="s">
        <v>55</v>
      </c>
      <c r="G61" s="134" t="s">
        <v>54</v>
      </c>
      <c r="H61" s="135"/>
      <c r="I61" s="135"/>
      <c r="J61" s="137" t="s">
        <v>55</v>
      </c>
      <c r="K61" s="135"/>
      <c r="L61" s="51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34"/>
      <c r="AD61" s="34"/>
      <c r="AE61" s="34"/>
    </row>
    <row r="62" spans="1:31">
      <c r="B62" s="21"/>
      <c r="L62" s="21"/>
    </row>
    <row r="63" spans="1:31">
      <c r="B63" s="21"/>
      <c r="L63" s="21"/>
    </row>
    <row r="64" spans="1:31">
      <c r="B64" s="21"/>
      <c r="L64" s="21"/>
    </row>
    <row r="65" spans="1:31" s="2" customFormat="1" ht="12.75">
      <c r="A65" s="34"/>
      <c r="B65" s="39"/>
      <c r="C65" s="34"/>
      <c r="D65" s="132" t="s">
        <v>56</v>
      </c>
      <c r="E65" s="138"/>
      <c r="F65" s="138"/>
      <c r="G65" s="132" t="s">
        <v>57</v>
      </c>
      <c r="H65" s="138"/>
      <c r="I65" s="138"/>
      <c r="J65" s="138"/>
      <c r="K65" s="138"/>
      <c r="L65" s="51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</row>
    <row r="66" spans="1:31">
      <c r="B66" s="21"/>
      <c r="L66" s="21"/>
    </row>
    <row r="67" spans="1:31">
      <c r="B67" s="21"/>
      <c r="L67" s="21"/>
    </row>
    <row r="68" spans="1:31">
      <c r="B68" s="21"/>
      <c r="L68" s="21"/>
    </row>
    <row r="69" spans="1:31">
      <c r="B69" s="21"/>
      <c r="L69" s="21"/>
    </row>
    <row r="70" spans="1:31">
      <c r="B70" s="21"/>
      <c r="L70" s="21"/>
    </row>
    <row r="71" spans="1:31">
      <c r="B71" s="21"/>
      <c r="L71" s="21"/>
    </row>
    <row r="72" spans="1:31">
      <c r="B72" s="21"/>
      <c r="L72" s="21"/>
    </row>
    <row r="73" spans="1:31">
      <c r="B73" s="21"/>
      <c r="L73" s="21"/>
    </row>
    <row r="74" spans="1:31">
      <c r="B74" s="21"/>
      <c r="L74" s="21"/>
    </row>
    <row r="75" spans="1:31">
      <c r="B75" s="21"/>
      <c r="L75" s="21"/>
    </row>
    <row r="76" spans="1:31" s="2" customFormat="1" ht="12.75">
      <c r="A76" s="34"/>
      <c r="B76" s="39"/>
      <c r="C76" s="34"/>
      <c r="D76" s="134" t="s">
        <v>54</v>
      </c>
      <c r="E76" s="135"/>
      <c r="F76" s="136" t="s">
        <v>55</v>
      </c>
      <c r="G76" s="134" t="s">
        <v>54</v>
      </c>
      <c r="H76" s="135"/>
      <c r="I76" s="135"/>
      <c r="J76" s="137" t="s">
        <v>55</v>
      </c>
      <c r="K76" s="135"/>
      <c r="L76" s="51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</row>
    <row r="77" spans="1:31" s="2" customFormat="1" ht="14.45" customHeight="1">
      <c r="A77" s="34"/>
      <c r="B77" s="139"/>
      <c r="C77" s="140"/>
      <c r="D77" s="140"/>
      <c r="E77" s="140"/>
      <c r="F77" s="140"/>
      <c r="G77" s="140"/>
      <c r="H77" s="140"/>
      <c r="I77" s="140"/>
      <c r="J77" s="140"/>
      <c r="K77" s="140"/>
      <c r="L77" s="51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</row>
    <row r="81" spans="1:47" s="2" customFormat="1" ht="6.95" customHeight="1">
      <c r="A81" s="34"/>
      <c r="B81" s="141"/>
      <c r="C81" s="142"/>
      <c r="D81" s="142"/>
      <c r="E81" s="142"/>
      <c r="F81" s="142"/>
      <c r="G81" s="142"/>
      <c r="H81" s="142"/>
      <c r="I81" s="142"/>
      <c r="J81" s="142"/>
      <c r="K81" s="142"/>
      <c r="L81" s="51"/>
      <c r="S81" s="34"/>
      <c r="T81" s="34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</row>
    <row r="82" spans="1:47" s="2" customFormat="1" ht="24.95" customHeight="1">
      <c r="A82" s="34"/>
      <c r="B82" s="35"/>
      <c r="C82" s="24" t="s">
        <v>100</v>
      </c>
      <c r="D82" s="36"/>
      <c r="E82" s="36"/>
      <c r="F82" s="36"/>
      <c r="G82" s="36"/>
      <c r="H82" s="36"/>
      <c r="I82" s="36"/>
      <c r="J82" s="36"/>
      <c r="K82" s="36"/>
      <c r="L82" s="51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</row>
    <row r="83" spans="1:47" s="2" customFormat="1" ht="6.95" customHeight="1">
      <c r="A83" s="34"/>
      <c r="B83" s="35"/>
      <c r="C83" s="36"/>
      <c r="D83" s="36"/>
      <c r="E83" s="36"/>
      <c r="F83" s="36"/>
      <c r="G83" s="36"/>
      <c r="H83" s="36"/>
      <c r="I83" s="36"/>
      <c r="J83" s="36"/>
      <c r="K83" s="36"/>
      <c r="L83" s="51"/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</row>
    <row r="84" spans="1:47" s="2" customFormat="1" ht="12" customHeight="1">
      <c r="A84" s="34"/>
      <c r="B84" s="35"/>
      <c r="C84" s="30" t="s">
        <v>16</v>
      </c>
      <c r="D84" s="36"/>
      <c r="E84" s="36"/>
      <c r="F84" s="36"/>
      <c r="G84" s="36"/>
      <c r="H84" s="36"/>
      <c r="I84" s="36"/>
      <c r="J84" s="36"/>
      <c r="K84" s="36"/>
      <c r="L84" s="51"/>
      <c r="S84" s="34"/>
      <c r="T84" s="34"/>
      <c r="U84" s="34"/>
      <c r="V84" s="34"/>
      <c r="W84" s="34"/>
      <c r="X84" s="34"/>
      <c r="Y84" s="34"/>
      <c r="Z84" s="34"/>
      <c r="AA84" s="34"/>
      <c r="AB84" s="34"/>
      <c r="AC84" s="34"/>
      <c r="AD84" s="34"/>
      <c r="AE84" s="34"/>
    </row>
    <row r="85" spans="1:47" s="2" customFormat="1" ht="26.25" customHeight="1">
      <c r="A85" s="34"/>
      <c r="B85" s="35"/>
      <c r="C85" s="36"/>
      <c r="D85" s="36"/>
      <c r="E85" s="343" t="str">
        <f>E7</f>
        <v>ENERGETICKÉ ÚSPORY OBJEKTU MĚSTSKÉHO ÚŘADU MASARYKOVO NÁM. Č.P. 27, KONICE - rekonstrukce vytápění</v>
      </c>
      <c r="F85" s="344"/>
      <c r="G85" s="344"/>
      <c r="H85" s="344"/>
      <c r="I85" s="36"/>
      <c r="J85" s="36"/>
      <c r="K85" s="36"/>
      <c r="L85" s="51"/>
      <c r="S85" s="34"/>
      <c r="T85" s="34"/>
      <c r="U85" s="34"/>
      <c r="V85" s="34"/>
      <c r="W85" s="34"/>
      <c r="X85" s="34"/>
      <c r="Y85" s="34"/>
      <c r="Z85" s="34"/>
      <c r="AA85" s="34"/>
      <c r="AB85" s="34"/>
      <c r="AC85" s="34"/>
      <c r="AD85" s="34"/>
      <c r="AE85" s="34"/>
    </row>
    <row r="86" spans="1:47" s="2" customFormat="1" ht="12" customHeight="1">
      <c r="A86" s="34"/>
      <c r="B86" s="35"/>
      <c r="C86" s="30" t="s">
        <v>97</v>
      </c>
      <c r="D86" s="36"/>
      <c r="E86" s="36"/>
      <c r="F86" s="36"/>
      <c r="G86" s="36"/>
      <c r="H86" s="36"/>
      <c r="I86" s="36"/>
      <c r="J86" s="36"/>
      <c r="K86" s="36"/>
      <c r="L86" s="51"/>
      <c r="S86" s="34"/>
      <c r="T86" s="34"/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</row>
    <row r="87" spans="1:47" s="2" customFormat="1" ht="16.5" customHeight="1">
      <c r="A87" s="34"/>
      <c r="B87" s="35"/>
      <c r="C87" s="36"/>
      <c r="D87" s="36"/>
      <c r="E87" s="327" t="str">
        <f>E9</f>
        <v>D.1.4.2 - Vytápění</v>
      </c>
      <c r="F87" s="342"/>
      <c r="G87" s="342"/>
      <c r="H87" s="342"/>
      <c r="I87" s="36"/>
      <c r="J87" s="36"/>
      <c r="K87" s="36"/>
      <c r="L87" s="51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</row>
    <row r="88" spans="1:47" s="2" customFormat="1" ht="6.95" customHeight="1">
      <c r="A88" s="34"/>
      <c r="B88" s="35"/>
      <c r="C88" s="36"/>
      <c r="D88" s="36"/>
      <c r="E88" s="36"/>
      <c r="F88" s="36"/>
      <c r="G88" s="36"/>
      <c r="H88" s="36"/>
      <c r="I88" s="36"/>
      <c r="J88" s="36"/>
      <c r="K88" s="36"/>
      <c r="L88" s="51"/>
      <c r="S88" s="34"/>
      <c r="T88" s="34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</row>
    <row r="89" spans="1:47" s="2" customFormat="1" ht="12" customHeight="1">
      <c r="A89" s="34"/>
      <c r="B89" s="35"/>
      <c r="C89" s="30" t="s">
        <v>19</v>
      </c>
      <c r="D89" s="36"/>
      <c r="E89" s="36"/>
      <c r="F89" s="28" t="str">
        <f>F12</f>
        <v xml:space="preserve"> </v>
      </c>
      <c r="G89" s="36"/>
      <c r="H89" s="36"/>
      <c r="I89" s="30" t="s">
        <v>21</v>
      </c>
      <c r="J89" s="66" t="str">
        <f>IF(J12="","",J12)</f>
        <v>5. 5. 2025</v>
      </c>
      <c r="K89" s="36"/>
      <c r="L89" s="51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</row>
    <row r="90" spans="1:47" s="2" customFormat="1" ht="6.95" customHeight="1">
      <c r="A90" s="34"/>
      <c r="B90" s="35"/>
      <c r="C90" s="36"/>
      <c r="D90" s="36"/>
      <c r="E90" s="36"/>
      <c r="F90" s="36"/>
      <c r="G90" s="36"/>
      <c r="H90" s="36"/>
      <c r="I90" s="36"/>
      <c r="J90" s="36"/>
      <c r="K90" s="36"/>
      <c r="L90" s="51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</row>
    <row r="91" spans="1:47" s="2" customFormat="1" ht="40.15" customHeight="1">
      <c r="A91" s="34"/>
      <c r="B91" s="35"/>
      <c r="C91" s="30" t="s">
        <v>23</v>
      </c>
      <c r="D91" s="36"/>
      <c r="E91" s="36"/>
      <c r="F91" s="28" t="str">
        <f>E15</f>
        <v>Město Konice, Masarykovo nám. 27, 79852 Konice</v>
      </c>
      <c r="G91" s="36"/>
      <c r="H91" s="36"/>
      <c r="I91" s="30" t="s">
        <v>31</v>
      </c>
      <c r="J91" s="32" t="str">
        <f>E21</f>
        <v>Tomáš Samohýl a.t., Nerudova 2421/47, Přerov 75002</v>
      </c>
      <c r="K91" s="36"/>
      <c r="L91" s="51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</row>
    <row r="92" spans="1:47" s="2" customFormat="1" ht="15.2" customHeight="1">
      <c r="A92" s="34"/>
      <c r="B92" s="35"/>
      <c r="C92" s="30" t="s">
        <v>29</v>
      </c>
      <c r="D92" s="36"/>
      <c r="E92" s="36"/>
      <c r="F92" s="28" t="str">
        <f>IF(E18="","",E18)</f>
        <v>Vyplň údaj</v>
      </c>
      <c r="G92" s="36"/>
      <c r="H92" s="36"/>
      <c r="I92" s="30" t="s">
        <v>36</v>
      </c>
      <c r="J92" s="32" t="str">
        <f>E24</f>
        <v>Jakub Frkal</v>
      </c>
      <c r="K92" s="36"/>
      <c r="L92" s="51"/>
      <c r="S92" s="34"/>
      <c r="T92" s="34"/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</row>
    <row r="93" spans="1:47" s="2" customFormat="1" ht="10.35" customHeight="1">
      <c r="A93" s="34"/>
      <c r="B93" s="35"/>
      <c r="C93" s="36"/>
      <c r="D93" s="36"/>
      <c r="E93" s="36"/>
      <c r="F93" s="36"/>
      <c r="G93" s="36"/>
      <c r="H93" s="36"/>
      <c r="I93" s="36"/>
      <c r="J93" s="36"/>
      <c r="K93" s="36"/>
      <c r="L93" s="51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</row>
    <row r="94" spans="1:47" s="2" customFormat="1" ht="29.25" customHeight="1">
      <c r="A94" s="34"/>
      <c r="B94" s="35"/>
      <c r="C94" s="143" t="s">
        <v>101</v>
      </c>
      <c r="D94" s="144"/>
      <c r="E94" s="144"/>
      <c r="F94" s="144"/>
      <c r="G94" s="144"/>
      <c r="H94" s="144"/>
      <c r="I94" s="144"/>
      <c r="J94" s="145" t="s">
        <v>102</v>
      </c>
      <c r="K94" s="144"/>
      <c r="L94" s="51"/>
      <c r="S94" s="34"/>
      <c r="T94" s="34"/>
      <c r="U94" s="34"/>
      <c r="V94" s="34"/>
      <c r="W94" s="34"/>
      <c r="X94" s="34"/>
      <c r="Y94" s="34"/>
      <c r="Z94" s="34"/>
      <c r="AA94" s="34"/>
      <c r="AB94" s="34"/>
      <c r="AC94" s="34"/>
      <c r="AD94" s="34"/>
      <c r="AE94" s="34"/>
    </row>
    <row r="95" spans="1:47" s="2" customFormat="1" ht="10.35" customHeight="1">
      <c r="A95" s="34"/>
      <c r="B95" s="35"/>
      <c r="C95" s="36"/>
      <c r="D95" s="36"/>
      <c r="E95" s="36"/>
      <c r="F95" s="36"/>
      <c r="G95" s="36"/>
      <c r="H95" s="36"/>
      <c r="I95" s="36"/>
      <c r="J95" s="36"/>
      <c r="K95" s="36"/>
      <c r="L95" s="51"/>
      <c r="S95" s="34"/>
      <c r="T95" s="34"/>
      <c r="U95" s="34"/>
      <c r="V95" s="34"/>
      <c r="W95" s="34"/>
      <c r="X95" s="34"/>
      <c r="Y95" s="34"/>
      <c r="Z95" s="34"/>
      <c r="AA95" s="34"/>
      <c r="AB95" s="34"/>
      <c r="AC95" s="34"/>
      <c r="AD95" s="34"/>
      <c r="AE95" s="34"/>
    </row>
    <row r="96" spans="1:47" s="2" customFormat="1" ht="22.9" customHeight="1">
      <c r="A96" s="34"/>
      <c r="B96" s="35"/>
      <c r="C96" s="146" t="s">
        <v>103</v>
      </c>
      <c r="D96" s="36"/>
      <c r="E96" s="36"/>
      <c r="F96" s="36"/>
      <c r="G96" s="36"/>
      <c r="H96" s="36"/>
      <c r="I96" s="36"/>
      <c r="J96" s="84">
        <f>J128</f>
        <v>0</v>
      </c>
      <c r="K96" s="36"/>
      <c r="L96" s="51"/>
      <c r="S96" s="34"/>
      <c r="T96" s="34"/>
      <c r="U96" s="34"/>
      <c r="V96" s="34"/>
      <c r="W96" s="34"/>
      <c r="X96" s="34"/>
      <c r="Y96" s="34"/>
      <c r="Z96" s="34"/>
      <c r="AA96" s="34"/>
      <c r="AB96" s="34"/>
      <c r="AC96" s="34"/>
      <c r="AD96" s="34"/>
      <c r="AE96" s="34"/>
      <c r="AU96" s="18" t="s">
        <v>104</v>
      </c>
    </row>
    <row r="97" spans="1:31" s="9" customFormat="1" ht="24.95" customHeight="1">
      <c r="B97" s="147"/>
      <c r="C97" s="148"/>
      <c r="D97" s="149" t="s">
        <v>1409</v>
      </c>
      <c r="E97" s="150"/>
      <c r="F97" s="150"/>
      <c r="G97" s="150"/>
      <c r="H97" s="150"/>
      <c r="I97" s="150"/>
      <c r="J97" s="151">
        <f>J129</f>
        <v>0</v>
      </c>
      <c r="K97" s="148"/>
      <c r="L97" s="152"/>
    </row>
    <row r="98" spans="1:31" s="9" customFormat="1" ht="24.95" customHeight="1">
      <c r="B98" s="147"/>
      <c r="C98" s="148"/>
      <c r="D98" s="149" t="s">
        <v>1410</v>
      </c>
      <c r="E98" s="150"/>
      <c r="F98" s="150"/>
      <c r="G98" s="150"/>
      <c r="H98" s="150"/>
      <c r="I98" s="150"/>
      <c r="J98" s="151">
        <f>J131</f>
        <v>0</v>
      </c>
      <c r="K98" s="148"/>
      <c r="L98" s="152"/>
    </row>
    <row r="99" spans="1:31" s="9" customFormat="1" ht="24.95" customHeight="1">
      <c r="B99" s="147"/>
      <c r="C99" s="148"/>
      <c r="D99" s="149" t="s">
        <v>1411</v>
      </c>
      <c r="E99" s="150"/>
      <c r="F99" s="150"/>
      <c r="G99" s="150"/>
      <c r="H99" s="150"/>
      <c r="I99" s="150"/>
      <c r="J99" s="151">
        <f>J143</f>
        <v>0</v>
      </c>
      <c r="K99" s="148"/>
      <c r="L99" s="152"/>
    </row>
    <row r="100" spans="1:31" s="9" customFormat="1" ht="24.95" customHeight="1">
      <c r="B100" s="147"/>
      <c r="C100" s="148"/>
      <c r="D100" s="149" t="s">
        <v>1412</v>
      </c>
      <c r="E100" s="150"/>
      <c r="F100" s="150"/>
      <c r="G100" s="150"/>
      <c r="H100" s="150"/>
      <c r="I100" s="150"/>
      <c r="J100" s="151">
        <f>J153</f>
        <v>0</v>
      </c>
      <c r="K100" s="148"/>
      <c r="L100" s="152"/>
    </row>
    <row r="101" spans="1:31" s="9" customFormat="1" ht="24.95" customHeight="1">
      <c r="B101" s="147"/>
      <c r="C101" s="148"/>
      <c r="D101" s="149" t="s">
        <v>1413</v>
      </c>
      <c r="E101" s="150"/>
      <c r="F101" s="150"/>
      <c r="G101" s="150"/>
      <c r="H101" s="150"/>
      <c r="I101" s="150"/>
      <c r="J101" s="151">
        <f>J160</f>
        <v>0</v>
      </c>
      <c r="K101" s="148"/>
      <c r="L101" s="152"/>
    </row>
    <row r="102" spans="1:31" s="9" customFormat="1" ht="24.95" customHeight="1">
      <c r="B102" s="147"/>
      <c r="C102" s="148"/>
      <c r="D102" s="149" t="s">
        <v>1414</v>
      </c>
      <c r="E102" s="150"/>
      <c r="F102" s="150"/>
      <c r="G102" s="150"/>
      <c r="H102" s="150"/>
      <c r="I102" s="150"/>
      <c r="J102" s="151">
        <f>J189</f>
        <v>0</v>
      </c>
      <c r="K102" s="148"/>
      <c r="L102" s="152"/>
    </row>
    <row r="103" spans="1:31" s="9" customFormat="1" ht="24.95" customHeight="1">
      <c r="B103" s="147"/>
      <c r="C103" s="148"/>
      <c r="D103" s="149" t="s">
        <v>1415</v>
      </c>
      <c r="E103" s="150"/>
      <c r="F103" s="150"/>
      <c r="G103" s="150"/>
      <c r="H103" s="150"/>
      <c r="I103" s="150"/>
      <c r="J103" s="151">
        <f>J204</f>
        <v>0</v>
      </c>
      <c r="K103" s="148"/>
      <c r="L103" s="152"/>
    </row>
    <row r="104" spans="1:31" s="9" customFormat="1" ht="24.95" customHeight="1">
      <c r="B104" s="147"/>
      <c r="C104" s="148"/>
      <c r="D104" s="149" t="s">
        <v>1416</v>
      </c>
      <c r="E104" s="150"/>
      <c r="F104" s="150"/>
      <c r="G104" s="150"/>
      <c r="H104" s="150"/>
      <c r="I104" s="150"/>
      <c r="J104" s="151">
        <f>J226</f>
        <v>0</v>
      </c>
      <c r="K104" s="148"/>
      <c r="L104" s="152"/>
    </row>
    <row r="105" spans="1:31" s="9" customFormat="1" ht="24.95" customHeight="1">
      <c r="B105" s="147"/>
      <c r="C105" s="148"/>
      <c r="D105" s="149" t="s">
        <v>1417</v>
      </c>
      <c r="E105" s="150"/>
      <c r="F105" s="150"/>
      <c r="G105" s="150"/>
      <c r="H105" s="150"/>
      <c r="I105" s="150"/>
      <c r="J105" s="151">
        <f>J236</f>
        <v>0</v>
      </c>
      <c r="K105" s="148"/>
      <c r="L105" s="152"/>
    </row>
    <row r="106" spans="1:31" s="9" customFormat="1" ht="24.95" customHeight="1">
      <c r="B106" s="147"/>
      <c r="C106" s="148"/>
      <c r="D106" s="149" t="s">
        <v>1418</v>
      </c>
      <c r="E106" s="150"/>
      <c r="F106" s="150"/>
      <c r="G106" s="150"/>
      <c r="H106" s="150"/>
      <c r="I106" s="150"/>
      <c r="J106" s="151">
        <f>J268</f>
        <v>0</v>
      </c>
      <c r="K106" s="148"/>
      <c r="L106" s="152"/>
    </row>
    <row r="107" spans="1:31" s="9" customFormat="1" ht="24.95" customHeight="1">
      <c r="B107" s="147"/>
      <c r="C107" s="148"/>
      <c r="D107" s="149" t="s">
        <v>1419</v>
      </c>
      <c r="E107" s="150"/>
      <c r="F107" s="150"/>
      <c r="G107" s="150"/>
      <c r="H107" s="150"/>
      <c r="I107" s="150"/>
      <c r="J107" s="151">
        <f>J275</f>
        <v>0</v>
      </c>
      <c r="K107" s="148"/>
      <c r="L107" s="152"/>
    </row>
    <row r="108" spans="1:31" s="9" customFormat="1" ht="24.95" customHeight="1">
      <c r="B108" s="147"/>
      <c r="C108" s="148"/>
      <c r="D108" s="149" t="s">
        <v>1420</v>
      </c>
      <c r="E108" s="150"/>
      <c r="F108" s="150"/>
      <c r="G108" s="150"/>
      <c r="H108" s="150"/>
      <c r="I108" s="150"/>
      <c r="J108" s="151">
        <f>J284</f>
        <v>0</v>
      </c>
      <c r="K108" s="148"/>
      <c r="L108" s="152"/>
    </row>
    <row r="109" spans="1:31" s="2" customFormat="1" ht="21.75" customHeight="1">
      <c r="A109" s="34"/>
      <c r="B109" s="35"/>
      <c r="C109" s="36"/>
      <c r="D109" s="36"/>
      <c r="E109" s="36"/>
      <c r="F109" s="36"/>
      <c r="G109" s="36"/>
      <c r="H109" s="36"/>
      <c r="I109" s="36"/>
      <c r="J109" s="36"/>
      <c r="K109" s="36"/>
      <c r="L109" s="51"/>
      <c r="S109" s="34"/>
      <c r="T109" s="34"/>
      <c r="U109" s="34"/>
      <c r="V109" s="34"/>
      <c r="W109" s="34"/>
      <c r="X109" s="34"/>
      <c r="Y109" s="34"/>
      <c r="Z109" s="34"/>
      <c r="AA109" s="34"/>
      <c r="AB109" s="34"/>
      <c r="AC109" s="34"/>
      <c r="AD109" s="34"/>
      <c r="AE109" s="34"/>
    </row>
    <row r="110" spans="1:31" s="2" customFormat="1" ht="6.95" customHeight="1">
      <c r="A110" s="34"/>
      <c r="B110" s="54"/>
      <c r="C110" s="55"/>
      <c r="D110" s="55"/>
      <c r="E110" s="55"/>
      <c r="F110" s="55"/>
      <c r="G110" s="55"/>
      <c r="H110" s="55"/>
      <c r="I110" s="55"/>
      <c r="J110" s="55"/>
      <c r="K110" s="55"/>
      <c r="L110" s="51"/>
      <c r="S110" s="34"/>
      <c r="T110" s="34"/>
      <c r="U110" s="34"/>
      <c r="V110" s="34"/>
      <c r="W110" s="34"/>
      <c r="X110" s="34"/>
      <c r="Y110" s="34"/>
      <c r="Z110" s="34"/>
      <c r="AA110" s="34"/>
      <c r="AB110" s="34"/>
      <c r="AC110" s="34"/>
      <c r="AD110" s="34"/>
      <c r="AE110" s="34"/>
    </row>
    <row r="114" spans="1:63" s="2" customFormat="1" ht="6.95" customHeight="1">
      <c r="A114" s="34"/>
      <c r="B114" s="56"/>
      <c r="C114" s="57"/>
      <c r="D114" s="57"/>
      <c r="E114" s="57"/>
      <c r="F114" s="57"/>
      <c r="G114" s="57"/>
      <c r="H114" s="57"/>
      <c r="I114" s="57"/>
      <c r="J114" s="57"/>
      <c r="K114" s="57"/>
      <c r="L114" s="51"/>
      <c r="S114" s="34"/>
      <c r="T114" s="34"/>
      <c r="U114" s="34"/>
      <c r="V114" s="34"/>
      <c r="W114" s="34"/>
      <c r="X114" s="34"/>
      <c r="Y114" s="34"/>
      <c r="Z114" s="34"/>
      <c r="AA114" s="34"/>
      <c r="AB114" s="34"/>
      <c r="AC114" s="34"/>
      <c r="AD114" s="34"/>
      <c r="AE114" s="34"/>
    </row>
    <row r="115" spans="1:63" s="2" customFormat="1" ht="24.95" customHeight="1">
      <c r="A115" s="34"/>
      <c r="B115" s="35"/>
      <c r="C115" s="24" t="s">
        <v>132</v>
      </c>
      <c r="D115" s="36"/>
      <c r="E115" s="36"/>
      <c r="F115" s="36"/>
      <c r="G115" s="36"/>
      <c r="H115" s="36"/>
      <c r="I115" s="36"/>
      <c r="J115" s="36"/>
      <c r="K115" s="36"/>
      <c r="L115" s="51"/>
      <c r="S115" s="34"/>
      <c r="T115" s="34"/>
      <c r="U115" s="34"/>
      <c r="V115" s="34"/>
      <c r="W115" s="34"/>
      <c r="X115" s="34"/>
      <c r="Y115" s="34"/>
      <c r="Z115" s="34"/>
      <c r="AA115" s="34"/>
      <c r="AB115" s="34"/>
      <c r="AC115" s="34"/>
      <c r="AD115" s="34"/>
      <c r="AE115" s="34"/>
    </row>
    <row r="116" spans="1:63" s="2" customFormat="1" ht="6.95" customHeight="1">
      <c r="A116" s="34"/>
      <c r="B116" s="35"/>
      <c r="C116" s="36"/>
      <c r="D116" s="36"/>
      <c r="E116" s="36"/>
      <c r="F116" s="36"/>
      <c r="G116" s="36"/>
      <c r="H116" s="36"/>
      <c r="I116" s="36"/>
      <c r="J116" s="36"/>
      <c r="K116" s="36"/>
      <c r="L116" s="51"/>
      <c r="S116" s="34"/>
      <c r="T116" s="34"/>
      <c r="U116" s="34"/>
      <c r="V116" s="34"/>
      <c r="W116" s="34"/>
      <c r="X116" s="34"/>
      <c r="Y116" s="34"/>
      <c r="Z116" s="34"/>
      <c r="AA116" s="34"/>
      <c r="AB116" s="34"/>
      <c r="AC116" s="34"/>
      <c r="AD116" s="34"/>
      <c r="AE116" s="34"/>
    </row>
    <row r="117" spans="1:63" s="2" customFormat="1" ht="12" customHeight="1">
      <c r="A117" s="34"/>
      <c r="B117" s="35"/>
      <c r="C117" s="30" t="s">
        <v>16</v>
      </c>
      <c r="D117" s="36"/>
      <c r="E117" s="36"/>
      <c r="F117" s="36"/>
      <c r="G117" s="36"/>
      <c r="H117" s="36"/>
      <c r="I117" s="36"/>
      <c r="J117" s="36"/>
      <c r="K117" s="36"/>
      <c r="L117" s="51"/>
      <c r="S117" s="34"/>
      <c r="T117" s="34"/>
      <c r="U117" s="34"/>
      <c r="V117" s="34"/>
      <c r="W117" s="34"/>
      <c r="X117" s="34"/>
      <c r="Y117" s="34"/>
      <c r="Z117" s="34"/>
      <c r="AA117" s="34"/>
      <c r="AB117" s="34"/>
      <c r="AC117" s="34"/>
      <c r="AD117" s="34"/>
      <c r="AE117" s="34"/>
    </row>
    <row r="118" spans="1:63" s="2" customFormat="1" ht="26.25" customHeight="1">
      <c r="A118" s="34"/>
      <c r="B118" s="35"/>
      <c r="C118" s="36"/>
      <c r="D118" s="36"/>
      <c r="E118" s="343" t="str">
        <f>E7</f>
        <v>ENERGETICKÉ ÚSPORY OBJEKTU MĚSTSKÉHO ÚŘADU MASARYKOVO NÁM. Č.P. 27, KONICE - rekonstrukce vytápění</v>
      </c>
      <c r="F118" s="344"/>
      <c r="G118" s="344"/>
      <c r="H118" s="344"/>
      <c r="I118" s="36"/>
      <c r="J118" s="36"/>
      <c r="K118" s="36"/>
      <c r="L118" s="51"/>
      <c r="S118" s="34"/>
      <c r="T118" s="34"/>
      <c r="U118" s="34"/>
      <c r="V118" s="34"/>
      <c r="W118" s="34"/>
      <c r="X118" s="34"/>
      <c r="Y118" s="34"/>
      <c r="Z118" s="34"/>
      <c r="AA118" s="34"/>
      <c r="AB118" s="34"/>
      <c r="AC118" s="34"/>
      <c r="AD118" s="34"/>
      <c r="AE118" s="34"/>
    </row>
    <row r="119" spans="1:63" s="2" customFormat="1" ht="12" customHeight="1">
      <c r="A119" s="34"/>
      <c r="B119" s="35"/>
      <c r="C119" s="30" t="s">
        <v>97</v>
      </c>
      <c r="D119" s="36"/>
      <c r="E119" s="36"/>
      <c r="F119" s="36"/>
      <c r="G119" s="36"/>
      <c r="H119" s="36"/>
      <c r="I119" s="36"/>
      <c r="J119" s="36"/>
      <c r="K119" s="36"/>
      <c r="L119" s="51"/>
      <c r="S119" s="34"/>
      <c r="T119" s="34"/>
      <c r="U119" s="34"/>
      <c r="V119" s="34"/>
      <c r="W119" s="34"/>
      <c r="X119" s="34"/>
      <c r="Y119" s="34"/>
      <c r="Z119" s="34"/>
      <c r="AA119" s="34"/>
      <c r="AB119" s="34"/>
      <c r="AC119" s="34"/>
      <c r="AD119" s="34"/>
      <c r="AE119" s="34"/>
    </row>
    <row r="120" spans="1:63" s="2" customFormat="1" ht="16.5" customHeight="1">
      <c r="A120" s="34"/>
      <c r="B120" s="35"/>
      <c r="C120" s="36"/>
      <c r="D120" s="36"/>
      <c r="E120" s="327" t="str">
        <f>E9</f>
        <v>D.1.4.2 - Vytápění</v>
      </c>
      <c r="F120" s="342"/>
      <c r="G120" s="342"/>
      <c r="H120" s="342"/>
      <c r="I120" s="36"/>
      <c r="J120" s="36"/>
      <c r="K120" s="36"/>
      <c r="L120" s="51"/>
      <c r="S120" s="34"/>
      <c r="T120" s="34"/>
      <c r="U120" s="34"/>
      <c r="V120" s="34"/>
      <c r="W120" s="34"/>
      <c r="X120" s="34"/>
      <c r="Y120" s="34"/>
      <c r="Z120" s="34"/>
      <c r="AA120" s="34"/>
      <c r="AB120" s="34"/>
      <c r="AC120" s="34"/>
      <c r="AD120" s="34"/>
      <c r="AE120" s="34"/>
    </row>
    <row r="121" spans="1:63" s="2" customFormat="1" ht="6.95" customHeight="1">
      <c r="A121" s="34"/>
      <c r="B121" s="35"/>
      <c r="C121" s="36"/>
      <c r="D121" s="36"/>
      <c r="E121" s="36"/>
      <c r="F121" s="36"/>
      <c r="G121" s="36"/>
      <c r="H121" s="36"/>
      <c r="I121" s="36"/>
      <c r="J121" s="36"/>
      <c r="K121" s="36"/>
      <c r="L121" s="51"/>
      <c r="S121" s="34"/>
      <c r="T121" s="34"/>
      <c r="U121" s="34"/>
      <c r="V121" s="34"/>
      <c r="W121" s="34"/>
      <c r="X121" s="34"/>
      <c r="Y121" s="34"/>
      <c r="Z121" s="34"/>
      <c r="AA121" s="34"/>
      <c r="AB121" s="34"/>
      <c r="AC121" s="34"/>
      <c r="AD121" s="34"/>
      <c r="AE121" s="34"/>
    </row>
    <row r="122" spans="1:63" s="2" customFormat="1" ht="12" customHeight="1">
      <c r="A122" s="34"/>
      <c r="B122" s="35"/>
      <c r="C122" s="30" t="s">
        <v>19</v>
      </c>
      <c r="D122" s="36"/>
      <c r="E122" s="36"/>
      <c r="F122" s="28" t="str">
        <f>F12</f>
        <v xml:space="preserve"> </v>
      </c>
      <c r="G122" s="36"/>
      <c r="H122" s="36"/>
      <c r="I122" s="30" t="s">
        <v>21</v>
      </c>
      <c r="J122" s="66" t="str">
        <f>IF(J12="","",J12)</f>
        <v>5. 5. 2025</v>
      </c>
      <c r="K122" s="36"/>
      <c r="L122" s="51"/>
      <c r="S122" s="34"/>
      <c r="T122" s="34"/>
      <c r="U122" s="34"/>
      <c r="V122" s="34"/>
      <c r="W122" s="34"/>
      <c r="X122" s="34"/>
      <c r="Y122" s="34"/>
      <c r="Z122" s="34"/>
      <c r="AA122" s="34"/>
      <c r="AB122" s="34"/>
      <c r="AC122" s="34"/>
      <c r="AD122" s="34"/>
      <c r="AE122" s="34"/>
    </row>
    <row r="123" spans="1:63" s="2" customFormat="1" ht="6.95" customHeight="1">
      <c r="A123" s="34"/>
      <c r="B123" s="35"/>
      <c r="C123" s="36"/>
      <c r="D123" s="36"/>
      <c r="E123" s="36"/>
      <c r="F123" s="36"/>
      <c r="G123" s="36"/>
      <c r="H123" s="36"/>
      <c r="I123" s="36"/>
      <c r="J123" s="36"/>
      <c r="K123" s="36"/>
      <c r="L123" s="51"/>
      <c r="S123" s="34"/>
      <c r="T123" s="34"/>
      <c r="U123" s="34"/>
      <c r="V123" s="34"/>
      <c r="W123" s="34"/>
      <c r="X123" s="34"/>
      <c r="Y123" s="34"/>
      <c r="Z123" s="34"/>
      <c r="AA123" s="34"/>
      <c r="AB123" s="34"/>
      <c r="AC123" s="34"/>
      <c r="AD123" s="34"/>
      <c r="AE123" s="34"/>
    </row>
    <row r="124" spans="1:63" s="2" customFormat="1" ht="40.15" customHeight="1">
      <c r="A124" s="34"/>
      <c r="B124" s="35"/>
      <c r="C124" s="30" t="s">
        <v>23</v>
      </c>
      <c r="D124" s="36"/>
      <c r="E124" s="36"/>
      <c r="F124" s="28" t="str">
        <f>E15</f>
        <v>Město Konice, Masarykovo nám. 27, 79852 Konice</v>
      </c>
      <c r="G124" s="36"/>
      <c r="H124" s="36"/>
      <c r="I124" s="30" t="s">
        <v>31</v>
      </c>
      <c r="J124" s="32" t="str">
        <f>E21</f>
        <v>Tomáš Samohýl a.t., Nerudova 2421/47, Přerov 75002</v>
      </c>
      <c r="K124" s="36"/>
      <c r="L124" s="51"/>
      <c r="S124" s="34"/>
      <c r="T124" s="34"/>
      <c r="U124" s="34"/>
      <c r="V124" s="34"/>
      <c r="W124" s="34"/>
      <c r="X124" s="34"/>
      <c r="Y124" s="34"/>
      <c r="Z124" s="34"/>
      <c r="AA124" s="34"/>
      <c r="AB124" s="34"/>
      <c r="AC124" s="34"/>
      <c r="AD124" s="34"/>
      <c r="AE124" s="34"/>
    </row>
    <row r="125" spans="1:63" s="2" customFormat="1" ht="15.2" customHeight="1">
      <c r="A125" s="34"/>
      <c r="B125" s="35"/>
      <c r="C125" s="30" t="s">
        <v>29</v>
      </c>
      <c r="D125" s="36"/>
      <c r="E125" s="36"/>
      <c r="F125" s="28" t="str">
        <f>IF(E18="","",E18)</f>
        <v>Vyplň údaj</v>
      </c>
      <c r="G125" s="36"/>
      <c r="H125" s="36"/>
      <c r="I125" s="30" t="s">
        <v>36</v>
      </c>
      <c r="J125" s="32" t="str">
        <f>E24</f>
        <v>Jakub Frkal</v>
      </c>
      <c r="K125" s="36"/>
      <c r="L125" s="51"/>
      <c r="S125" s="34"/>
      <c r="T125" s="34"/>
      <c r="U125" s="34"/>
      <c r="V125" s="34"/>
      <c r="W125" s="34"/>
      <c r="X125" s="34"/>
      <c r="Y125" s="34"/>
      <c r="Z125" s="34"/>
      <c r="AA125" s="34"/>
      <c r="AB125" s="34"/>
      <c r="AC125" s="34"/>
      <c r="AD125" s="34"/>
      <c r="AE125" s="34"/>
    </row>
    <row r="126" spans="1:63" s="2" customFormat="1" ht="10.35" customHeight="1">
      <c r="A126" s="34"/>
      <c r="B126" s="35"/>
      <c r="C126" s="36"/>
      <c r="D126" s="36"/>
      <c r="E126" s="36"/>
      <c r="F126" s="36"/>
      <c r="G126" s="36"/>
      <c r="H126" s="36"/>
      <c r="I126" s="36"/>
      <c r="J126" s="36"/>
      <c r="K126" s="36"/>
      <c r="L126" s="51"/>
      <c r="S126" s="34"/>
      <c r="T126" s="34"/>
      <c r="U126" s="34"/>
      <c r="V126" s="34"/>
      <c r="W126" s="34"/>
      <c r="X126" s="34"/>
      <c r="Y126" s="34"/>
      <c r="Z126" s="34"/>
      <c r="AA126" s="34"/>
      <c r="AB126" s="34"/>
      <c r="AC126" s="34"/>
      <c r="AD126" s="34"/>
      <c r="AE126" s="34"/>
    </row>
    <row r="127" spans="1:63" s="11" customFormat="1" ht="29.25" customHeight="1">
      <c r="A127" s="159"/>
      <c r="B127" s="160"/>
      <c r="C127" s="161" t="s">
        <v>133</v>
      </c>
      <c r="D127" s="162" t="s">
        <v>64</v>
      </c>
      <c r="E127" s="162" t="s">
        <v>60</v>
      </c>
      <c r="F127" s="162" t="s">
        <v>61</v>
      </c>
      <c r="G127" s="162" t="s">
        <v>134</v>
      </c>
      <c r="H127" s="162" t="s">
        <v>135</v>
      </c>
      <c r="I127" s="162" t="s">
        <v>136</v>
      </c>
      <c r="J127" s="162" t="s">
        <v>102</v>
      </c>
      <c r="K127" s="163" t="s">
        <v>137</v>
      </c>
      <c r="L127" s="164"/>
      <c r="M127" s="75" t="s">
        <v>1</v>
      </c>
      <c r="N127" s="76" t="s">
        <v>43</v>
      </c>
      <c r="O127" s="76" t="s">
        <v>138</v>
      </c>
      <c r="P127" s="76" t="s">
        <v>139</v>
      </c>
      <c r="Q127" s="76" t="s">
        <v>140</v>
      </c>
      <c r="R127" s="76" t="s">
        <v>141</v>
      </c>
      <c r="S127" s="76" t="s">
        <v>142</v>
      </c>
      <c r="T127" s="77" t="s">
        <v>143</v>
      </c>
      <c r="U127" s="159"/>
      <c r="V127" s="159"/>
      <c r="W127" s="159"/>
      <c r="X127" s="159"/>
      <c r="Y127" s="159"/>
      <c r="Z127" s="159"/>
      <c r="AA127" s="159"/>
      <c r="AB127" s="159"/>
      <c r="AC127" s="159"/>
      <c r="AD127" s="159"/>
      <c r="AE127" s="159"/>
    </row>
    <row r="128" spans="1:63" s="2" customFormat="1" ht="22.9" customHeight="1">
      <c r="A128" s="34"/>
      <c r="B128" s="35"/>
      <c r="C128" s="82" t="s">
        <v>144</v>
      </c>
      <c r="D128" s="36"/>
      <c r="E128" s="36"/>
      <c r="F128" s="36"/>
      <c r="G128" s="36"/>
      <c r="H128" s="36"/>
      <c r="I128" s="36"/>
      <c r="J128" s="165">
        <f>BK128</f>
        <v>0</v>
      </c>
      <c r="K128" s="36"/>
      <c r="L128" s="39"/>
      <c r="M128" s="78"/>
      <c r="N128" s="166"/>
      <c r="O128" s="79"/>
      <c r="P128" s="167">
        <f>P129+P131+P143+P153+P160+P189+P204+P226+P236+P268+P275+P284</f>
        <v>0</v>
      </c>
      <c r="Q128" s="79"/>
      <c r="R128" s="167">
        <f>R129+R131+R143+R153+R160+R189+R204+R226+R236+R268+R275+R284</f>
        <v>0</v>
      </c>
      <c r="S128" s="79"/>
      <c r="T128" s="168">
        <f>T129+T131+T143+T153+T160+T189+T204+T226+T236+T268+T275+T284</f>
        <v>0</v>
      </c>
      <c r="U128" s="34"/>
      <c r="V128" s="34"/>
      <c r="W128" s="34"/>
      <c r="X128" s="34"/>
      <c r="Y128" s="34"/>
      <c r="Z128" s="34"/>
      <c r="AA128" s="34"/>
      <c r="AB128" s="34"/>
      <c r="AC128" s="34"/>
      <c r="AD128" s="34"/>
      <c r="AE128" s="34"/>
      <c r="AT128" s="18" t="s">
        <v>78</v>
      </c>
      <c r="AU128" s="18" t="s">
        <v>104</v>
      </c>
      <c r="BK128" s="169">
        <f>BK129+BK131+BK143+BK153+BK160+BK189+BK204+BK226+BK236+BK268+BK275+BK284</f>
        <v>0</v>
      </c>
    </row>
    <row r="129" spans="1:65" s="12" customFormat="1" ht="25.9" customHeight="1">
      <c r="B129" s="170"/>
      <c r="C129" s="171"/>
      <c r="D129" s="172" t="s">
        <v>78</v>
      </c>
      <c r="E129" s="173" t="s">
        <v>844</v>
      </c>
      <c r="F129" s="173" t="s">
        <v>1421</v>
      </c>
      <c r="G129" s="171"/>
      <c r="H129" s="171"/>
      <c r="I129" s="174"/>
      <c r="J129" s="175">
        <f>BK129</f>
        <v>0</v>
      </c>
      <c r="K129" s="171"/>
      <c r="L129" s="176"/>
      <c r="M129" s="177"/>
      <c r="N129" s="178"/>
      <c r="O129" s="178"/>
      <c r="P129" s="179">
        <f>P130</f>
        <v>0</v>
      </c>
      <c r="Q129" s="178"/>
      <c r="R129" s="179">
        <f>R130</f>
        <v>0</v>
      </c>
      <c r="S129" s="178"/>
      <c r="T129" s="180">
        <f>T130</f>
        <v>0</v>
      </c>
      <c r="AR129" s="181" t="s">
        <v>87</v>
      </c>
      <c r="AT129" s="182" t="s">
        <v>78</v>
      </c>
      <c r="AU129" s="182" t="s">
        <v>79</v>
      </c>
      <c r="AY129" s="181" t="s">
        <v>147</v>
      </c>
      <c r="BK129" s="183">
        <f>BK130</f>
        <v>0</v>
      </c>
    </row>
    <row r="130" spans="1:65" s="2" customFormat="1" ht="134.25" customHeight="1">
      <c r="A130" s="34"/>
      <c r="B130" s="35"/>
      <c r="C130" s="186" t="s">
        <v>87</v>
      </c>
      <c r="D130" s="186" t="s">
        <v>149</v>
      </c>
      <c r="E130" s="187" t="s">
        <v>1422</v>
      </c>
      <c r="F130" s="188" t="s">
        <v>1423</v>
      </c>
      <c r="G130" s="189" t="s">
        <v>1368</v>
      </c>
      <c r="H130" s="190">
        <v>5</v>
      </c>
      <c r="I130" s="191"/>
      <c r="J130" s="192">
        <f>ROUND(I130*H130,2)</f>
        <v>0</v>
      </c>
      <c r="K130" s="188" t="s">
        <v>1</v>
      </c>
      <c r="L130" s="39"/>
      <c r="M130" s="193" t="s">
        <v>1</v>
      </c>
      <c r="N130" s="194" t="s">
        <v>44</v>
      </c>
      <c r="O130" s="71"/>
      <c r="P130" s="195">
        <f>O130*H130</f>
        <v>0</v>
      </c>
      <c r="Q130" s="195">
        <v>0</v>
      </c>
      <c r="R130" s="195">
        <f>Q130*H130</f>
        <v>0</v>
      </c>
      <c r="S130" s="195">
        <v>0</v>
      </c>
      <c r="T130" s="196">
        <f>S130*H130</f>
        <v>0</v>
      </c>
      <c r="U130" s="34"/>
      <c r="V130" s="34"/>
      <c r="W130" s="34"/>
      <c r="X130" s="34"/>
      <c r="Y130" s="34"/>
      <c r="Z130" s="34"/>
      <c r="AA130" s="34"/>
      <c r="AB130" s="34"/>
      <c r="AC130" s="34"/>
      <c r="AD130" s="34"/>
      <c r="AE130" s="34"/>
      <c r="AR130" s="197" t="s">
        <v>154</v>
      </c>
      <c r="AT130" s="197" t="s">
        <v>149</v>
      </c>
      <c r="AU130" s="197" t="s">
        <v>87</v>
      </c>
      <c r="AY130" s="18" t="s">
        <v>147</v>
      </c>
      <c r="BE130" s="198">
        <f>IF(N130="základní",J130,0)</f>
        <v>0</v>
      </c>
      <c r="BF130" s="198">
        <f>IF(N130="snížená",J130,0)</f>
        <v>0</v>
      </c>
      <c r="BG130" s="198">
        <f>IF(N130="zákl. přenesená",J130,0)</f>
        <v>0</v>
      </c>
      <c r="BH130" s="198">
        <f>IF(N130="sníž. přenesená",J130,0)</f>
        <v>0</v>
      </c>
      <c r="BI130" s="198">
        <f>IF(N130="nulová",J130,0)</f>
        <v>0</v>
      </c>
      <c r="BJ130" s="18" t="s">
        <v>87</v>
      </c>
      <c r="BK130" s="198">
        <f>ROUND(I130*H130,2)</f>
        <v>0</v>
      </c>
      <c r="BL130" s="18" t="s">
        <v>154</v>
      </c>
      <c r="BM130" s="197" t="s">
        <v>89</v>
      </c>
    </row>
    <row r="131" spans="1:65" s="12" customFormat="1" ht="25.9" customHeight="1">
      <c r="B131" s="170"/>
      <c r="C131" s="171"/>
      <c r="D131" s="172" t="s">
        <v>78</v>
      </c>
      <c r="E131" s="173" t="s">
        <v>786</v>
      </c>
      <c r="F131" s="173" t="s">
        <v>787</v>
      </c>
      <c r="G131" s="171"/>
      <c r="H131" s="171"/>
      <c r="I131" s="174"/>
      <c r="J131" s="175">
        <f>BK131</f>
        <v>0</v>
      </c>
      <c r="K131" s="171"/>
      <c r="L131" s="176"/>
      <c r="M131" s="177"/>
      <c r="N131" s="178"/>
      <c r="O131" s="178"/>
      <c r="P131" s="179">
        <f>SUM(P132:P142)</f>
        <v>0</v>
      </c>
      <c r="Q131" s="178"/>
      <c r="R131" s="179">
        <f>SUM(R132:R142)</f>
        <v>0</v>
      </c>
      <c r="S131" s="178"/>
      <c r="T131" s="180">
        <f>SUM(T132:T142)</f>
        <v>0</v>
      </c>
      <c r="AR131" s="181" t="s">
        <v>89</v>
      </c>
      <c r="AT131" s="182" t="s">
        <v>78</v>
      </c>
      <c r="AU131" s="182" t="s">
        <v>79</v>
      </c>
      <c r="AY131" s="181" t="s">
        <v>147</v>
      </c>
      <c r="BK131" s="183">
        <f>SUM(BK132:BK142)</f>
        <v>0</v>
      </c>
    </row>
    <row r="132" spans="1:65" s="2" customFormat="1" ht="33" customHeight="1">
      <c r="A132" s="34"/>
      <c r="B132" s="35"/>
      <c r="C132" s="186" t="s">
        <v>89</v>
      </c>
      <c r="D132" s="186" t="s">
        <v>149</v>
      </c>
      <c r="E132" s="187" t="s">
        <v>1424</v>
      </c>
      <c r="F132" s="188" t="s">
        <v>1425</v>
      </c>
      <c r="G132" s="189" t="s">
        <v>381</v>
      </c>
      <c r="H132" s="190">
        <v>2</v>
      </c>
      <c r="I132" s="191"/>
      <c r="J132" s="192">
        <f t="shared" ref="J132:J140" si="0">ROUND(I132*H132,2)</f>
        <v>0</v>
      </c>
      <c r="K132" s="188" t="s">
        <v>1</v>
      </c>
      <c r="L132" s="39"/>
      <c r="M132" s="193" t="s">
        <v>1</v>
      </c>
      <c r="N132" s="194" t="s">
        <v>44</v>
      </c>
      <c r="O132" s="71"/>
      <c r="P132" s="195">
        <f t="shared" ref="P132:P140" si="1">O132*H132</f>
        <v>0</v>
      </c>
      <c r="Q132" s="195">
        <v>0</v>
      </c>
      <c r="R132" s="195">
        <f t="shared" ref="R132:R140" si="2">Q132*H132</f>
        <v>0</v>
      </c>
      <c r="S132" s="195">
        <v>0</v>
      </c>
      <c r="T132" s="196">
        <f t="shared" ref="T132:T140" si="3">S132*H132</f>
        <v>0</v>
      </c>
      <c r="U132" s="34"/>
      <c r="V132" s="34"/>
      <c r="W132" s="34"/>
      <c r="X132" s="34"/>
      <c r="Y132" s="34"/>
      <c r="Z132" s="34"/>
      <c r="AA132" s="34"/>
      <c r="AB132" s="34"/>
      <c r="AC132" s="34"/>
      <c r="AD132" s="34"/>
      <c r="AE132" s="34"/>
      <c r="AR132" s="197" t="s">
        <v>329</v>
      </c>
      <c r="AT132" s="197" t="s">
        <v>149</v>
      </c>
      <c r="AU132" s="197" t="s">
        <v>87</v>
      </c>
      <c r="AY132" s="18" t="s">
        <v>147</v>
      </c>
      <c r="BE132" s="198">
        <f t="shared" ref="BE132:BE140" si="4">IF(N132="základní",J132,0)</f>
        <v>0</v>
      </c>
      <c r="BF132" s="198">
        <f t="shared" ref="BF132:BF140" si="5">IF(N132="snížená",J132,0)</f>
        <v>0</v>
      </c>
      <c r="BG132" s="198">
        <f t="shared" ref="BG132:BG140" si="6">IF(N132="zákl. přenesená",J132,0)</f>
        <v>0</v>
      </c>
      <c r="BH132" s="198">
        <f t="shared" ref="BH132:BH140" si="7">IF(N132="sníž. přenesená",J132,0)</f>
        <v>0</v>
      </c>
      <c r="BI132" s="198">
        <f t="shared" ref="BI132:BI140" si="8">IF(N132="nulová",J132,0)</f>
        <v>0</v>
      </c>
      <c r="BJ132" s="18" t="s">
        <v>87</v>
      </c>
      <c r="BK132" s="198">
        <f t="shared" ref="BK132:BK140" si="9">ROUND(I132*H132,2)</f>
        <v>0</v>
      </c>
      <c r="BL132" s="18" t="s">
        <v>329</v>
      </c>
      <c r="BM132" s="197" t="s">
        <v>154</v>
      </c>
    </row>
    <row r="133" spans="1:65" s="2" customFormat="1" ht="24.2" customHeight="1">
      <c r="A133" s="34"/>
      <c r="B133" s="35"/>
      <c r="C133" s="186" t="s">
        <v>176</v>
      </c>
      <c r="D133" s="186" t="s">
        <v>149</v>
      </c>
      <c r="E133" s="187" t="s">
        <v>1426</v>
      </c>
      <c r="F133" s="188" t="s">
        <v>1427</v>
      </c>
      <c r="G133" s="189" t="s">
        <v>381</v>
      </c>
      <c r="H133" s="190">
        <v>2</v>
      </c>
      <c r="I133" s="191"/>
      <c r="J133" s="192">
        <f t="shared" si="0"/>
        <v>0</v>
      </c>
      <c r="K133" s="188" t="s">
        <v>1</v>
      </c>
      <c r="L133" s="39"/>
      <c r="M133" s="193" t="s">
        <v>1</v>
      </c>
      <c r="N133" s="194" t="s">
        <v>44</v>
      </c>
      <c r="O133" s="71"/>
      <c r="P133" s="195">
        <f t="shared" si="1"/>
        <v>0</v>
      </c>
      <c r="Q133" s="195">
        <v>0</v>
      </c>
      <c r="R133" s="195">
        <f t="shared" si="2"/>
        <v>0</v>
      </c>
      <c r="S133" s="195">
        <v>0</v>
      </c>
      <c r="T133" s="196">
        <f t="shared" si="3"/>
        <v>0</v>
      </c>
      <c r="U133" s="34"/>
      <c r="V133" s="34"/>
      <c r="W133" s="34"/>
      <c r="X133" s="34"/>
      <c r="Y133" s="34"/>
      <c r="Z133" s="34"/>
      <c r="AA133" s="34"/>
      <c r="AB133" s="34"/>
      <c r="AC133" s="34"/>
      <c r="AD133" s="34"/>
      <c r="AE133" s="34"/>
      <c r="AR133" s="197" t="s">
        <v>329</v>
      </c>
      <c r="AT133" s="197" t="s">
        <v>149</v>
      </c>
      <c r="AU133" s="197" t="s">
        <v>87</v>
      </c>
      <c r="AY133" s="18" t="s">
        <v>147</v>
      </c>
      <c r="BE133" s="198">
        <f t="shared" si="4"/>
        <v>0</v>
      </c>
      <c r="BF133" s="198">
        <f t="shared" si="5"/>
        <v>0</v>
      </c>
      <c r="BG133" s="198">
        <f t="shared" si="6"/>
        <v>0</v>
      </c>
      <c r="BH133" s="198">
        <f t="shared" si="7"/>
        <v>0</v>
      </c>
      <c r="BI133" s="198">
        <f t="shared" si="8"/>
        <v>0</v>
      </c>
      <c r="BJ133" s="18" t="s">
        <v>87</v>
      </c>
      <c r="BK133" s="198">
        <f t="shared" si="9"/>
        <v>0</v>
      </c>
      <c r="BL133" s="18" t="s">
        <v>329</v>
      </c>
      <c r="BM133" s="197" t="s">
        <v>195</v>
      </c>
    </row>
    <row r="134" spans="1:65" s="2" customFormat="1" ht="33" customHeight="1">
      <c r="A134" s="34"/>
      <c r="B134" s="35"/>
      <c r="C134" s="186" t="s">
        <v>154</v>
      </c>
      <c r="D134" s="186" t="s">
        <v>149</v>
      </c>
      <c r="E134" s="187" t="s">
        <v>1428</v>
      </c>
      <c r="F134" s="188" t="s">
        <v>1429</v>
      </c>
      <c r="G134" s="189" t="s">
        <v>381</v>
      </c>
      <c r="H134" s="190">
        <v>27</v>
      </c>
      <c r="I134" s="191"/>
      <c r="J134" s="192">
        <f t="shared" si="0"/>
        <v>0</v>
      </c>
      <c r="K134" s="188" t="s">
        <v>1</v>
      </c>
      <c r="L134" s="39"/>
      <c r="M134" s="193" t="s">
        <v>1</v>
      </c>
      <c r="N134" s="194" t="s">
        <v>44</v>
      </c>
      <c r="O134" s="71"/>
      <c r="P134" s="195">
        <f t="shared" si="1"/>
        <v>0</v>
      </c>
      <c r="Q134" s="195">
        <v>0</v>
      </c>
      <c r="R134" s="195">
        <f t="shared" si="2"/>
        <v>0</v>
      </c>
      <c r="S134" s="195">
        <v>0</v>
      </c>
      <c r="T134" s="196">
        <f t="shared" si="3"/>
        <v>0</v>
      </c>
      <c r="U134" s="34"/>
      <c r="V134" s="34"/>
      <c r="W134" s="34"/>
      <c r="X134" s="34"/>
      <c r="Y134" s="34"/>
      <c r="Z134" s="34"/>
      <c r="AA134" s="34"/>
      <c r="AB134" s="34"/>
      <c r="AC134" s="34"/>
      <c r="AD134" s="34"/>
      <c r="AE134" s="34"/>
      <c r="AR134" s="197" t="s">
        <v>329</v>
      </c>
      <c r="AT134" s="197" t="s">
        <v>149</v>
      </c>
      <c r="AU134" s="197" t="s">
        <v>87</v>
      </c>
      <c r="AY134" s="18" t="s">
        <v>147</v>
      </c>
      <c r="BE134" s="198">
        <f t="shared" si="4"/>
        <v>0</v>
      </c>
      <c r="BF134" s="198">
        <f t="shared" si="5"/>
        <v>0</v>
      </c>
      <c r="BG134" s="198">
        <f t="shared" si="6"/>
        <v>0</v>
      </c>
      <c r="BH134" s="198">
        <f t="shared" si="7"/>
        <v>0</v>
      </c>
      <c r="BI134" s="198">
        <f t="shared" si="8"/>
        <v>0</v>
      </c>
      <c r="BJ134" s="18" t="s">
        <v>87</v>
      </c>
      <c r="BK134" s="198">
        <f t="shared" si="9"/>
        <v>0</v>
      </c>
      <c r="BL134" s="18" t="s">
        <v>329</v>
      </c>
      <c r="BM134" s="197" t="s">
        <v>208</v>
      </c>
    </row>
    <row r="135" spans="1:65" s="2" customFormat="1" ht="33" customHeight="1">
      <c r="A135" s="34"/>
      <c r="B135" s="35"/>
      <c r="C135" s="186" t="s">
        <v>188</v>
      </c>
      <c r="D135" s="186" t="s">
        <v>149</v>
      </c>
      <c r="E135" s="187" t="s">
        <v>1430</v>
      </c>
      <c r="F135" s="188" t="s">
        <v>1431</v>
      </c>
      <c r="G135" s="189" t="s">
        <v>381</v>
      </c>
      <c r="H135" s="190">
        <v>18</v>
      </c>
      <c r="I135" s="191"/>
      <c r="J135" s="192">
        <f t="shared" si="0"/>
        <v>0</v>
      </c>
      <c r="K135" s="188" t="s">
        <v>1</v>
      </c>
      <c r="L135" s="39"/>
      <c r="M135" s="193" t="s">
        <v>1</v>
      </c>
      <c r="N135" s="194" t="s">
        <v>44</v>
      </c>
      <c r="O135" s="71"/>
      <c r="P135" s="195">
        <f t="shared" si="1"/>
        <v>0</v>
      </c>
      <c r="Q135" s="195">
        <v>0</v>
      </c>
      <c r="R135" s="195">
        <f t="shared" si="2"/>
        <v>0</v>
      </c>
      <c r="S135" s="195">
        <v>0</v>
      </c>
      <c r="T135" s="196">
        <f t="shared" si="3"/>
        <v>0</v>
      </c>
      <c r="U135" s="34"/>
      <c r="V135" s="34"/>
      <c r="W135" s="34"/>
      <c r="X135" s="34"/>
      <c r="Y135" s="34"/>
      <c r="Z135" s="34"/>
      <c r="AA135" s="34"/>
      <c r="AB135" s="34"/>
      <c r="AC135" s="34"/>
      <c r="AD135" s="34"/>
      <c r="AE135" s="34"/>
      <c r="AR135" s="197" t="s">
        <v>329</v>
      </c>
      <c r="AT135" s="197" t="s">
        <v>149</v>
      </c>
      <c r="AU135" s="197" t="s">
        <v>87</v>
      </c>
      <c r="AY135" s="18" t="s">
        <v>147</v>
      </c>
      <c r="BE135" s="198">
        <f t="shared" si="4"/>
        <v>0</v>
      </c>
      <c r="BF135" s="198">
        <f t="shared" si="5"/>
        <v>0</v>
      </c>
      <c r="BG135" s="198">
        <f t="shared" si="6"/>
        <v>0</v>
      </c>
      <c r="BH135" s="198">
        <f t="shared" si="7"/>
        <v>0</v>
      </c>
      <c r="BI135" s="198">
        <f t="shared" si="8"/>
        <v>0</v>
      </c>
      <c r="BJ135" s="18" t="s">
        <v>87</v>
      </c>
      <c r="BK135" s="198">
        <f t="shared" si="9"/>
        <v>0</v>
      </c>
      <c r="BL135" s="18" t="s">
        <v>329</v>
      </c>
      <c r="BM135" s="197" t="s">
        <v>232</v>
      </c>
    </row>
    <row r="136" spans="1:65" s="2" customFormat="1" ht="49.15" customHeight="1">
      <c r="A136" s="34"/>
      <c r="B136" s="35"/>
      <c r="C136" s="186" t="s">
        <v>195</v>
      </c>
      <c r="D136" s="186" t="s">
        <v>149</v>
      </c>
      <c r="E136" s="187" t="s">
        <v>1432</v>
      </c>
      <c r="F136" s="188" t="s">
        <v>1433</v>
      </c>
      <c r="G136" s="189" t="s">
        <v>381</v>
      </c>
      <c r="H136" s="190">
        <v>4</v>
      </c>
      <c r="I136" s="191"/>
      <c r="J136" s="192">
        <f t="shared" si="0"/>
        <v>0</v>
      </c>
      <c r="K136" s="188" t="s">
        <v>1</v>
      </c>
      <c r="L136" s="39"/>
      <c r="M136" s="193" t="s">
        <v>1</v>
      </c>
      <c r="N136" s="194" t="s">
        <v>44</v>
      </c>
      <c r="O136" s="71"/>
      <c r="P136" s="195">
        <f t="shared" si="1"/>
        <v>0</v>
      </c>
      <c r="Q136" s="195">
        <v>0</v>
      </c>
      <c r="R136" s="195">
        <f t="shared" si="2"/>
        <v>0</v>
      </c>
      <c r="S136" s="195">
        <v>0</v>
      </c>
      <c r="T136" s="196">
        <f t="shared" si="3"/>
        <v>0</v>
      </c>
      <c r="U136" s="34"/>
      <c r="V136" s="34"/>
      <c r="W136" s="34"/>
      <c r="X136" s="34"/>
      <c r="Y136" s="34"/>
      <c r="Z136" s="34"/>
      <c r="AA136" s="34"/>
      <c r="AB136" s="34"/>
      <c r="AC136" s="34"/>
      <c r="AD136" s="34"/>
      <c r="AE136" s="34"/>
      <c r="AR136" s="197" t="s">
        <v>329</v>
      </c>
      <c r="AT136" s="197" t="s">
        <v>149</v>
      </c>
      <c r="AU136" s="197" t="s">
        <v>87</v>
      </c>
      <c r="AY136" s="18" t="s">
        <v>147</v>
      </c>
      <c r="BE136" s="198">
        <f t="shared" si="4"/>
        <v>0</v>
      </c>
      <c r="BF136" s="198">
        <f t="shared" si="5"/>
        <v>0</v>
      </c>
      <c r="BG136" s="198">
        <f t="shared" si="6"/>
        <v>0</v>
      </c>
      <c r="BH136" s="198">
        <f t="shared" si="7"/>
        <v>0</v>
      </c>
      <c r="BI136" s="198">
        <f t="shared" si="8"/>
        <v>0</v>
      </c>
      <c r="BJ136" s="18" t="s">
        <v>87</v>
      </c>
      <c r="BK136" s="198">
        <f t="shared" si="9"/>
        <v>0</v>
      </c>
      <c r="BL136" s="18" t="s">
        <v>329</v>
      </c>
      <c r="BM136" s="197" t="s">
        <v>8</v>
      </c>
    </row>
    <row r="137" spans="1:65" s="2" customFormat="1" ht="24.2" customHeight="1">
      <c r="A137" s="34"/>
      <c r="B137" s="35"/>
      <c r="C137" s="186" t="s">
        <v>201</v>
      </c>
      <c r="D137" s="186" t="s">
        <v>149</v>
      </c>
      <c r="E137" s="187" t="s">
        <v>1434</v>
      </c>
      <c r="F137" s="188" t="s">
        <v>1435</v>
      </c>
      <c r="G137" s="189" t="s">
        <v>381</v>
      </c>
      <c r="H137" s="190">
        <v>10</v>
      </c>
      <c r="I137" s="191"/>
      <c r="J137" s="192">
        <f t="shared" si="0"/>
        <v>0</v>
      </c>
      <c r="K137" s="188" t="s">
        <v>1</v>
      </c>
      <c r="L137" s="39"/>
      <c r="M137" s="193" t="s">
        <v>1</v>
      </c>
      <c r="N137" s="194" t="s">
        <v>44</v>
      </c>
      <c r="O137" s="71"/>
      <c r="P137" s="195">
        <f t="shared" si="1"/>
        <v>0</v>
      </c>
      <c r="Q137" s="195">
        <v>0</v>
      </c>
      <c r="R137" s="195">
        <f t="shared" si="2"/>
        <v>0</v>
      </c>
      <c r="S137" s="195">
        <v>0</v>
      </c>
      <c r="T137" s="196">
        <f t="shared" si="3"/>
        <v>0</v>
      </c>
      <c r="U137" s="34"/>
      <c r="V137" s="34"/>
      <c r="W137" s="34"/>
      <c r="X137" s="34"/>
      <c r="Y137" s="34"/>
      <c r="Z137" s="34"/>
      <c r="AA137" s="34"/>
      <c r="AB137" s="34"/>
      <c r="AC137" s="34"/>
      <c r="AD137" s="34"/>
      <c r="AE137" s="34"/>
      <c r="AR137" s="197" t="s">
        <v>329</v>
      </c>
      <c r="AT137" s="197" t="s">
        <v>149</v>
      </c>
      <c r="AU137" s="197" t="s">
        <v>87</v>
      </c>
      <c r="AY137" s="18" t="s">
        <v>147</v>
      </c>
      <c r="BE137" s="198">
        <f t="shared" si="4"/>
        <v>0</v>
      </c>
      <c r="BF137" s="198">
        <f t="shared" si="5"/>
        <v>0</v>
      </c>
      <c r="BG137" s="198">
        <f t="shared" si="6"/>
        <v>0</v>
      </c>
      <c r="BH137" s="198">
        <f t="shared" si="7"/>
        <v>0</v>
      </c>
      <c r="BI137" s="198">
        <f t="shared" si="8"/>
        <v>0</v>
      </c>
      <c r="BJ137" s="18" t="s">
        <v>87</v>
      </c>
      <c r="BK137" s="198">
        <f t="shared" si="9"/>
        <v>0</v>
      </c>
      <c r="BL137" s="18" t="s">
        <v>329</v>
      </c>
      <c r="BM137" s="197" t="s">
        <v>317</v>
      </c>
    </row>
    <row r="138" spans="1:65" s="2" customFormat="1" ht="24.2" customHeight="1">
      <c r="A138" s="34"/>
      <c r="B138" s="35"/>
      <c r="C138" s="186" t="s">
        <v>208</v>
      </c>
      <c r="D138" s="186" t="s">
        <v>149</v>
      </c>
      <c r="E138" s="187" t="s">
        <v>1436</v>
      </c>
      <c r="F138" s="188" t="s">
        <v>1437</v>
      </c>
      <c r="G138" s="189" t="s">
        <v>381</v>
      </c>
      <c r="H138" s="190">
        <v>5</v>
      </c>
      <c r="I138" s="191"/>
      <c r="J138" s="192">
        <f t="shared" si="0"/>
        <v>0</v>
      </c>
      <c r="K138" s="188" t="s">
        <v>1</v>
      </c>
      <c r="L138" s="39"/>
      <c r="M138" s="193" t="s">
        <v>1</v>
      </c>
      <c r="N138" s="194" t="s">
        <v>44</v>
      </c>
      <c r="O138" s="71"/>
      <c r="P138" s="195">
        <f t="shared" si="1"/>
        <v>0</v>
      </c>
      <c r="Q138" s="195">
        <v>0</v>
      </c>
      <c r="R138" s="195">
        <f t="shared" si="2"/>
        <v>0</v>
      </c>
      <c r="S138" s="195">
        <v>0</v>
      </c>
      <c r="T138" s="196">
        <f t="shared" si="3"/>
        <v>0</v>
      </c>
      <c r="U138" s="34"/>
      <c r="V138" s="34"/>
      <c r="W138" s="34"/>
      <c r="X138" s="34"/>
      <c r="Y138" s="34"/>
      <c r="Z138" s="34"/>
      <c r="AA138" s="34"/>
      <c r="AB138" s="34"/>
      <c r="AC138" s="34"/>
      <c r="AD138" s="34"/>
      <c r="AE138" s="34"/>
      <c r="AR138" s="197" t="s">
        <v>329</v>
      </c>
      <c r="AT138" s="197" t="s">
        <v>149</v>
      </c>
      <c r="AU138" s="197" t="s">
        <v>87</v>
      </c>
      <c r="AY138" s="18" t="s">
        <v>147</v>
      </c>
      <c r="BE138" s="198">
        <f t="shared" si="4"/>
        <v>0</v>
      </c>
      <c r="BF138" s="198">
        <f t="shared" si="5"/>
        <v>0</v>
      </c>
      <c r="BG138" s="198">
        <f t="shared" si="6"/>
        <v>0</v>
      </c>
      <c r="BH138" s="198">
        <f t="shared" si="7"/>
        <v>0</v>
      </c>
      <c r="BI138" s="198">
        <f t="shared" si="8"/>
        <v>0</v>
      </c>
      <c r="BJ138" s="18" t="s">
        <v>87</v>
      </c>
      <c r="BK138" s="198">
        <f t="shared" si="9"/>
        <v>0</v>
      </c>
      <c r="BL138" s="18" t="s">
        <v>329</v>
      </c>
      <c r="BM138" s="197" t="s">
        <v>329</v>
      </c>
    </row>
    <row r="139" spans="1:65" s="2" customFormat="1" ht="24.2" customHeight="1">
      <c r="A139" s="34"/>
      <c r="B139" s="35"/>
      <c r="C139" s="186" t="s">
        <v>221</v>
      </c>
      <c r="D139" s="186" t="s">
        <v>149</v>
      </c>
      <c r="E139" s="187" t="s">
        <v>1438</v>
      </c>
      <c r="F139" s="188" t="s">
        <v>1439</v>
      </c>
      <c r="G139" s="189" t="s">
        <v>381</v>
      </c>
      <c r="H139" s="190">
        <v>10</v>
      </c>
      <c r="I139" s="191"/>
      <c r="J139" s="192">
        <f t="shared" si="0"/>
        <v>0</v>
      </c>
      <c r="K139" s="188" t="s">
        <v>1</v>
      </c>
      <c r="L139" s="39"/>
      <c r="M139" s="193" t="s">
        <v>1</v>
      </c>
      <c r="N139" s="194" t="s">
        <v>44</v>
      </c>
      <c r="O139" s="71"/>
      <c r="P139" s="195">
        <f t="shared" si="1"/>
        <v>0</v>
      </c>
      <c r="Q139" s="195">
        <v>0</v>
      </c>
      <c r="R139" s="195">
        <f t="shared" si="2"/>
        <v>0</v>
      </c>
      <c r="S139" s="195">
        <v>0</v>
      </c>
      <c r="T139" s="196">
        <f t="shared" si="3"/>
        <v>0</v>
      </c>
      <c r="U139" s="34"/>
      <c r="V139" s="34"/>
      <c r="W139" s="34"/>
      <c r="X139" s="34"/>
      <c r="Y139" s="34"/>
      <c r="Z139" s="34"/>
      <c r="AA139" s="34"/>
      <c r="AB139" s="34"/>
      <c r="AC139" s="34"/>
      <c r="AD139" s="34"/>
      <c r="AE139" s="34"/>
      <c r="AR139" s="197" t="s">
        <v>329</v>
      </c>
      <c r="AT139" s="197" t="s">
        <v>149</v>
      </c>
      <c r="AU139" s="197" t="s">
        <v>87</v>
      </c>
      <c r="AY139" s="18" t="s">
        <v>147</v>
      </c>
      <c r="BE139" s="198">
        <f t="shared" si="4"/>
        <v>0</v>
      </c>
      <c r="BF139" s="198">
        <f t="shared" si="5"/>
        <v>0</v>
      </c>
      <c r="BG139" s="198">
        <f t="shared" si="6"/>
        <v>0</v>
      </c>
      <c r="BH139" s="198">
        <f t="shared" si="7"/>
        <v>0</v>
      </c>
      <c r="BI139" s="198">
        <f t="shared" si="8"/>
        <v>0</v>
      </c>
      <c r="BJ139" s="18" t="s">
        <v>87</v>
      </c>
      <c r="BK139" s="198">
        <f t="shared" si="9"/>
        <v>0</v>
      </c>
      <c r="BL139" s="18" t="s">
        <v>329</v>
      </c>
      <c r="BM139" s="197" t="s">
        <v>338</v>
      </c>
    </row>
    <row r="140" spans="1:65" s="2" customFormat="1" ht="24.2" customHeight="1">
      <c r="A140" s="34"/>
      <c r="B140" s="35"/>
      <c r="C140" s="186" t="s">
        <v>232</v>
      </c>
      <c r="D140" s="186" t="s">
        <v>149</v>
      </c>
      <c r="E140" s="187" t="s">
        <v>1440</v>
      </c>
      <c r="F140" s="188" t="s">
        <v>1441</v>
      </c>
      <c r="G140" s="189" t="s">
        <v>381</v>
      </c>
      <c r="H140" s="190">
        <v>20</v>
      </c>
      <c r="I140" s="191"/>
      <c r="J140" s="192">
        <f t="shared" si="0"/>
        <v>0</v>
      </c>
      <c r="K140" s="188" t="s">
        <v>1</v>
      </c>
      <c r="L140" s="39"/>
      <c r="M140" s="193" t="s">
        <v>1</v>
      </c>
      <c r="N140" s="194" t="s">
        <v>44</v>
      </c>
      <c r="O140" s="71"/>
      <c r="P140" s="195">
        <f t="shared" si="1"/>
        <v>0</v>
      </c>
      <c r="Q140" s="195">
        <v>0</v>
      </c>
      <c r="R140" s="195">
        <f t="shared" si="2"/>
        <v>0</v>
      </c>
      <c r="S140" s="195">
        <v>0</v>
      </c>
      <c r="T140" s="196">
        <f t="shared" si="3"/>
        <v>0</v>
      </c>
      <c r="U140" s="34"/>
      <c r="V140" s="34"/>
      <c r="W140" s="34"/>
      <c r="X140" s="34"/>
      <c r="Y140" s="34"/>
      <c r="Z140" s="34"/>
      <c r="AA140" s="34"/>
      <c r="AB140" s="34"/>
      <c r="AC140" s="34"/>
      <c r="AD140" s="34"/>
      <c r="AE140" s="34"/>
      <c r="AR140" s="197" t="s">
        <v>329</v>
      </c>
      <c r="AT140" s="197" t="s">
        <v>149</v>
      </c>
      <c r="AU140" s="197" t="s">
        <v>87</v>
      </c>
      <c r="AY140" s="18" t="s">
        <v>147</v>
      </c>
      <c r="BE140" s="198">
        <f t="shared" si="4"/>
        <v>0</v>
      </c>
      <c r="BF140" s="198">
        <f t="shared" si="5"/>
        <v>0</v>
      </c>
      <c r="BG140" s="198">
        <f t="shared" si="6"/>
        <v>0</v>
      </c>
      <c r="BH140" s="198">
        <f t="shared" si="7"/>
        <v>0</v>
      </c>
      <c r="BI140" s="198">
        <f t="shared" si="8"/>
        <v>0</v>
      </c>
      <c r="BJ140" s="18" t="s">
        <v>87</v>
      </c>
      <c r="BK140" s="198">
        <f t="shared" si="9"/>
        <v>0</v>
      </c>
      <c r="BL140" s="18" t="s">
        <v>329</v>
      </c>
      <c r="BM140" s="197" t="s">
        <v>353</v>
      </c>
    </row>
    <row r="141" spans="1:65" s="2" customFormat="1" ht="19.5">
      <c r="A141" s="34"/>
      <c r="B141" s="35"/>
      <c r="C141" s="36"/>
      <c r="D141" s="201" t="s">
        <v>739</v>
      </c>
      <c r="E141" s="36"/>
      <c r="F141" s="253" t="s">
        <v>1442</v>
      </c>
      <c r="G141" s="36"/>
      <c r="H141" s="36"/>
      <c r="I141" s="254"/>
      <c r="J141" s="36"/>
      <c r="K141" s="36"/>
      <c r="L141" s="39"/>
      <c r="M141" s="255"/>
      <c r="N141" s="256"/>
      <c r="O141" s="71"/>
      <c r="P141" s="71"/>
      <c r="Q141" s="71"/>
      <c r="R141" s="71"/>
      <c r="S141" s="71"/>
      <c r="T141" s="72"/>
      <c r="U141" s="34"/>
      <c r="V141" s="34"/>
      <c r="W141" s="34"/>
      <c r="X141" s="34"/>
      <c r="Y141" s="34"/>
      <c r="Z141" s="34"/>
      <c r="AA141" s="34"/>
      <c r="AB141" s="34"/>
      <c r="AC141" s="34"/>
      <c r="AD141" s="34"/>
      <c r="AE141" s="34"/>
      <c r="AT141" s="18" t="s">
        <v>739</v>
      </c>
      <c r="AU141" s="18" t="s">
        <v>87</v>
      </c>
    </row>
    <row r="142" spans="1:65" s="2" customFormat="1" ht="24.2" customHeight="1">
      <c r="A142" s="34"/>
      <c r="B142" s="35"/>
      <c r="C142" s="186" t="s">
        <v>293</v>
      </c>
      <c r="D142" s="186" t="s">
        <v>149</v>
      </c>
      <c r="E142" s="187" t="s">
        <v>1443</v>
      </c>
      <c r="F142" s="188" t="s">
        <v>1444</v>
      </c>
      <c r="G142" s="189" t="s">
        <v>1378</v>
      </c>
      <c r="H142" s="257"/>
      <c r="I142" s="191"/>
      <c r="J142" s="192">
        <f>ROUND(I142*H142,2)</f>
        <v>0</v>
      </c>
      <c r="K142" s="188" t="s">
        <v>1</v>
      </c>
      <c r="L142" s="39"/>
      <c r="M142" s="193" t="s">
        <v>1</v>
      </c>
      <c r="N142" s="194" t="s">
        <v>44</v>
      </c>
      <c r="O142" s="71"/>
      <c r="P142" s="195">
        <f>O142*H142</f>
        <v>0</v>
      </c>
      <c r="Q142" s="195">
        <v>0</v>
      </c>
      <c r="R142" s="195">
        <f>Q142*H142</f>
        <v>0</v>
      </c>
      <c r="S142" s="195">
        <v>0</v>
      </c>
      <c r="T142" s="196">
        <f>S142*H142</f>
        <v>0</v>
      </c>
      <c r="U142" s="34"/>
      <c r="V142" s="34"/>
      <c r="W142" s="34"/>
      <c r="X142" s="34"/>
      <c r="Y142" s="34"/>
      <c r="Z142" s="34"/>
      <c r="AA142" s="34"/>
      <c r="AB142" s="34"/>
      <c r="AC142" s="34"/>
      <c r="AD142" s="34"/>
      <c r="AE142" s="34"/>
      <c r="AR142" s="197" t="s">
        <v>329</v>
      </c>
      <c r="AT142" s="197" t="s">
        <v>149</v>
      </c>
      <c r="AU142" s="197" t="s">
        <v>87</v>
      </c>
      <c r="AY142" s="18" t="s">
        <v>147</v>
      </c>
      <c r="BE142" s="198">
        <f>IF(N142="základní",J142,0)</f>
        <v>0</v>
      </c>
      <c r="BF142" s="198">
        <f>IF(N142="snížená",J142,0)</f>
        <v>0</v>
      </c>
      <c r="BG142" s="198">
        <f>IF(N142="zákl. přenesená",J142,0)</f>
        <v>0</v>
      </c>
      <c r="BH142" s="198">
        <f>IF(N142="sníž. přenesená",J142,0)</f>
        <v>0</v>
      </c>
      <c r="BI142" s="198">
        <f>IF(N142="nulová",J142,0)</f>
        <v>0</v>
      </c>
      <c r="BJ142" s="18" t="s">
        <v>87</v>
      </c>
      <c r="BK142" s="198">
        <f>ROUND(I142*H142,2)</f>
        <v>0</v>
      </c>
      <c r="BL142" s="18" t="s">
        <v>329</v>
      </c>
      <c r="BM142" s="197" t="s">
        <v>363</v>
      </c>
    </row>
    <row r="143" spans="1:65" s="12" customFormat="1" ht="25.9" customHeight="1">
      <c r="B143" s="170"/>
      <c r="C143" s="171"/>
      <c r="D143" s="172" t="s">
        <v>78</v>
      </c>
      <c r="E143" s="173" t="s">
        <v>1445</v>
      </c>
      <c r="F143" s="173" t="s">
        <v>1446</v>
      </c>
      <c r="G143" s="171"/>
      <c r="H143" s="171"/>
      <c r="I143" s="174"/>
      <c r="J143" s="175">
        <f>BK143</f>
        <v>0</v>
      </c>
      <c r="K143" s="171"/>
      <c r="L143" s="176"/>
      <c r="M143" s="177"/>
      <c r="N143" s="178"/>
      <c r="O143" s="178"/>
      <c r="P143" s="179">
        <f>SUM(P144:P152)</f>
        <v>0</v>
      </c>
      <c r="Q143" s="178"/>
      <c r="R143" s="179">
        <f>SUM(R144:R152)</f>
        <v>0</v>
      </c>
      <c r="S143" s="178"/>
      <c r="T143" s="180">
        <f>SUM(T144:T152)</f>
        <v>0</v>
      </c>
      <c r="AR143" s="181" t="s">
        <v>89</v>
      </c>
      <c r="AT143" s="182" t="s">
        <v>78</v>
      </c>
      <c r="AU143" s="182" t="s">
        <v>79</v>
      </c>
      <c r="AY143" s="181" t="s">
        <v>147</v>
      </c>
      <c r="BK143" s="183">
        <f>SUM(BK144:BK152)</f>
        <v>0</v>
      </c>
    </row>
    <row r="144" spans="1:65" s="2" customFormat="1" ht="16.5" customHeight="1">
      <c r="A144" s="34"/>
      <c r="B144" s="35"/>
      <c r="C144" s="186" t="s">
        <v>8</v>
      </c>
      <c r="D144" s="186" t="s">
        <v>149</v>
      </c>
      <c r="E144" s="187" t="s">
        <v>1447</v>
      </c>
      <c r="F144" s="188" t="s">
        <v>1448</v>
      </c>
      <c r="G144" s="189" t="s">
        <v>381</v>
      </c>
      <c r="H144" s="190">
        <v>7</v>
      </c>
      <c r="I144" s="191"/>
      <c r="J144" s="192">
        <f t="shared" ref="J144:J150" si="10">ROUND(I144*H144,2)</f>
        <v>0</v>
      </c>
      <c r="K144" s="188" t="s">
        <v>1</v>
      </c>
      <c r="L144" s="39"/>
      <c r="M144" s="193" t="s">
        <v>1</v>
      </c>
      <c r="N144" s="194" t="s">
        <v>44</v>
      </c>
      <c r="O144" s="71"/>
      <c r="P144" s="195">
        <f t="shared" ref="P144:P150" si="11">O144*H144</f>
        <v>0</v>
      </c>
      <c r="Q144" s="195">
        <v>0</v>
      </c>
      <c r="R144" s="195">
        <f t="shared" ref="R144:R150" si="12">Q144*H144</f>
        <v>0</v>
      </c>
      <c r="S144" s="195">
        <v>0</v>
      </c>
      <c r="T144" s="196">
        <f t="shared" ref="T144:T150" si="13">S144*H144</f>
        <v>0</v>
      </c>
      <c r="U144" s="34"/>
      <c r="V144" s="34"/>
      <c r="W144" s="34"/>
      <c r="X144" s="34"/>
      <c r="Y144" s="34"/>
      <c r="Z144" s="34"/>
      <c r="AA144" s="34"/>
      <c r="AB144" s="34"/>
      <c r="AC144" s="34"/>
      <c r="AD144" s="34"/>
      <c r="AE144" s="34"/>
      <c r="AR144" s="197" t="s">
        <v>329</v>
      </c>
      <c r="AT144" s="197" t="s">
        <v>149</v>
      </c>
      <c r="AU144" s="197" t="s">
        <v>87</v>
      </c>
      <c r="AY144" s="18" t="s">
        <v>147</v>
      </c>
      <c r="BE144" s="198">
        <f t="shared" ref="BE144:BE150" si="14">IF(N144="základní",J144,0)</f>
        <v>0</v>
      </c>
      <c r="BF144" s="198">
        <f t="shared" ref="BF144:BF150" si="15">IF(N144="snížená",J144,0)</f>
        <v>0</v>
      </c>
      <c r="BG144" s="198">
        <f t="shared" ref="BG144:BG150" si="16">IF(N144="zákl. přenesená",J144,0)</f>
        <v>0</v>
      </c>
      <c r="BH144" s="198">
        <f t="shared" ref="BH144:BH150" si="17">IF(N144="sníž. přenesená",J144,0)</f>
        <v>0</v>
      </c>
      <c r="BI144" s="198">
        <f t="shared" ref="BI144:BI150" si="18">IF(N144="nulová",J144,0)</f>
        <v>0</v>
      </c>
      <c r="BJ144" s="18" t="s">
        <v>87</v>
      </c>
      <c r="BK144" s="198">
        <f t="shared" ref="BK144:BK150" si="19">ROUND(I144*H144,2)</f>
        <v>0</v>
      </c>
      <c r="BL144" s="18" t="s">
        <v>329</v>
      </c>
      <c r="BM144" s="197" t="s">
        <v>378</v>
      </c>
    </row>
    <row r="145" spans="1:65" s="2" customFormat="1" ht="16.5" customHeight="1">
      <c r="A145" s="34"/>
      <c r="B145" s="35"/>
      <c r="C145" s="186" t="s">
        <v>313</v>
      </c>
      <c r="D145" s="186" t="s">
        <v>149</v>
      </c>
      <c r="E145" s="187" t="s">
        <v>1449</v>
      </c>
      <c r="F145" s="188" t="s">
        <v>1450</v>
      </c>
      <c r="G145" s="189" t="s">
        <v>1451</v>
      </c>
      <c r="H145" s="190">
        <v>1</v>
      </c>
      <c r="I145" s="191"/>
      <c r="J145" s="192">
        <f t="shared" si="10"/>
        <v>0</v>
      </c>
      <c r="K145" s="188" t="s">
        <v>1</v>
      </c>
      <c r="L145" s="39"/>
      <c r="M145" s="193" t="s">
        <v>1</v>
      </c>
      <c r="N145" s="194" t="s">
        <v>44</v>
      </c>
      <c r="O145" s="71"/>
      <c r="P145" s="195">
        <f t="shared" si="11"/>
        <v>0</v>
      </c>
      <c r="Q145" s="195">
        <v>0</v>
      </c>
      <c r="R145" s="195">
        <f t="shared" si="12"/>
        <v>0</v>
      </c>
      <c r="S145" s="195">
        <v>0</v>
      </c>
      <c r="T145" s="196">
        <f t="shared" si="13"/>
        <v>0</v>
      </c>
      <c r="U145" s="34"/>
      <c r="V145" s="34"/>
      <c r="W145" s="34"/>
      <c r="X145" s="34"/>
      <c r="Y145" s="34"/>
      <c r="Z145" s="34"/>
      <c r="AA145" s="34"/>
      <c r="AB145" s="34"/>
      <c r="AC145" s="34"/>
      <c r="AD145" s="34"/>
      <c r="AE145" s="34"/>
      <c r="AR145" s="197" t="s">
        <v>329</v>
      </c>
      <c r="AT145" s="197" t="s">
        <v>149</v>
      </c>
      <c r="AU145" s="197" t="s">
        <v>87</v>
      </c>
      <c r="AY145" s="18" t="s">
        <v>147</v>
      </c>
      <c r="BE145" s="198">
        <f t="shared" si="14"/>
        <v>0</v>
      </c>
      <c r="BF145" s="198">
        <f t="shared" si="15"/>
        <v>0</v>
      </c>
      <c r="BG145" s="198">
        <f t="shared" si="16"/>
        <v>0</v>
      </c>
      <c r="BH145" s="198">
        <f t="shared" si="17"/>
        <v>0</v>
      </c>
      <c r="BI145" s="198">
        <f t="shared" si="18"/>
        <v>0</v>
      </c>
      <c r="BJ145" s="18" t="s">
        <v>87</v>
      </c>
      <c r="BK145" s="198">
        <f t="shared" si="19"/>
        <v>0</v>
      </c>
      <c r="BL145" s="18" t="s">
        <v>329</v>
      </c>
      <c r="BM145" s="197" t="s">
        <v>402</v>
      </c>
    </row>
    <row r="146" spans="1:65" s="2" customFormat="1" ht="16.5" customHeight="1">
      <c r="A146" s="34"/>
      <c r="B146" s="35"/>
      <c r="C146" s="186" t="s">
        <v>317</v>
      </c>
      <c r="D146" s="186" t="s">
        <v>149</v>
      </c>
      <c r="E146" s="187" t="s">
        <v>1452</v>
      </c>
      <c r="F146" s="188" t="s">
        <v>1453</v>
      </c>
      <c r="G146" s="189" t="s">
        <v>1454</v>
      </c>
      <c r="H146" s="190">
        <v>1</v>
      </c>
      <c r="I146" s="191"/>
      <c r="J146" s="192">
        <f t="shared" si="10"/>
        <v>0</v>
      </c>
      <c r="K146" s="188" t="s">
        <v>1</v>
      </c>
      <c r="L146" s="39"/>
      <c r="M146" s="193" t="s">
        <v>1</v>
      </c>
      <c r="N146" s="194" t="s">
        <v>44</v>
      </c>
      <c r="O146" s="71"/>
      <c r="P146" s="195">
        <f t="shared" si="11"/>
        <v>0</v>
      </c>
      <c r="Q146" s="195">
        <v>0</v>
      </c>
      <c r="R146" s="195">
        <f t="shared" si="12"/>
        <v>0</v>
      </c>
      <c r="S146" s="195">
        <v>0</v>
      </c>
      <c r="T146" s="196">
        <f t="shared" si="13"/>
        <v>0</v>
      </c>
      <c r="U146" s="34"/>
      <c r="V146" s="34"/>
      <c r="W146" s="34"/>
      <c r="X146" s="34"/>
      <c r="Y146" s="34"/>
      <c r="Z146" s="34"/>
      <c r="AA146" s="34"/>
      <c r="AB146" s="34"/>
      <c r="AC146" s="34"/>
      <c r="AD146" s="34"/>
      <c r="AE146" s="34"/>
      <c r="AR146" s="197" t="s">
        <v>329</v>
      </c>
      <c r="AT146" s="197" t="s">
        <v>149</v>
      </c>
      <c r="AU146" s="197" t="s">
        <v>87</v>
      </c>
      <c r="AY146" s="18" t="s">
        <v>147</v>
      </c>
      <c r="BE146" s="198">
        <f t="shared" si="14"/>
        <v>0</v>
      </c>
      <c r="BF146" s="198">
        <f t="shared" si="15"/>
        <v>0</v>
      </c>
      <c r="BG146" s="198">
        <f t="shared" si="16"/>
        <v>0</v>
      </c>
      <c r="BH146" s="198">
        <f t="shared" si="17"/>
        <v>0</v>
      </c>
      <c r="BI146" s="198">
        <f t="shared" si="18"/>
        <v>0</v>
      </c>
      <c r="BJ146" s="18" t="s">
        <v>87</v>
      </c>
      <c r="BK146" s="198">
        <f t="shared" si="19"/>
        <v>0</v>
      </c>
      <c r="BL146" s="18" t="s">
        <v>329</v>
      </c>
      <c r="BM146" s="197" t="s">
        <v>415</v>
      </c>
    </row>
    <row r="147" spans="1:65" s="2" customFormat="1" ht="16.5" customHeight="1">
      <c r="A147" s="34"/>
      <c r="B147" s="35"/>
      <c r="C147" s="186" t="s">
        <v>323</v>
      </c>
      <c r="D147" s="186" t="s">
        <v>149</v>
      </c>
      <c r="E147" s="187" t="s">
        <v>1455</v>
      </c>
      <c r="F147" s="188" t="s">
        <v>1456</v>
      </c>
      <c r="G147" s="189" t="s">
        <v>1451</v>
      </c>
      <c r="H147" s="190">
        <v>3</v>
      </c>
      <c r="I147" s="191"/>
      <c r="J147" s="192">
        <f t="shared" si="10"/>
        <v>0</v>
      </c>
      <c r="K147" s="188" t="s">
        <v>1</v>
      </c>
      <c r="L147" s="39"/>
      <c r="M147" s="193" t="s">
        <v>1</v>
      </c>
      <c r="N147" s="194" t="s">
        <v>44</v>
      </c>
      <c r="O147" s="71"/>
      <c r="P147" s="195">
        <f t="shared" si="11"/>
        <v>0</v>
      </c>
      <c r="Q147" s="195">
        <v>0</v>
      </c>
      <c r="R147" s="195">
        <f t="shared" si="12"/>
        <v>0</v>
      </c>
      <c r="S147" s="195">
        <v>0</v>
      </c>
      <c r="T147" s="196">
        <f t="shared" si="13"/>
        <v>0</v>
      </c>
      <c r="U147" s="34"/>
      <c r="V147" s="34"/>
      <c r="W147" s="34"/>
      <c r="X147" s="34"/>
      <c r="Y147" s="34"/>
      <c r="Z147" s="34"/>
      <c r="AA147" s="34"/>
      <c r="AB147" s="34"/>
      <c r="AC147" s="34"/>
      <c r="AD147" s="34"/>
      <c r="AE147" s="34"/>
      <c r="AR147" s="197" t="s">
        <v>329</v>
      </c>
      <c r="AT147" s="197" t="s">
        <v>149</v>
      </c>
      <c r="AU147" s="197" t="s">
        <v>87</v>
      </c>
      <c r="AY147" s="18" t="s">
        <v>147</v>
      </c>
      <c r="BE147" s="198">
        <f t="shared" si="14"/>
        <v>0</v>
      </c>
      <c r="BF147" s="198">
        <f t="shared" si="15"/>
        <v>0</v>
      </c>
      <c r="BG147" s="198">
        <f t="shared" si="16"/>
        <v>0</v>
      </c>
      <c r="BH147" s="198">
        <f t="shared" si="17"/>
        <v>0</v>
      </c>
      <c r="BI147" s="198">
        <f t="shared" si="18"/>
        <v>0</v>
      </c>
      <c r="BJ147" s="18" t="s">
        <v>87</v>
      </c>
      <c r="BK147" s="198">
        <f t="shared" si="19"/>
        <v>0</v>
      </c>
      <c r="BL147" s="18" t="s">
        <v>329</v>
      </c>
      <c r="BM147" s="197" t="s">
        <v>432</v>
      </c>
    </row>
    <row r="148" spans="1:65" s="2" customFormat="1" ht="24.2" customHeight="1">
      <c r="A148" s="34"/>
      <c r="B148" s="35"/>
      <c r="C148" s="186" t="s">
        <v>329</v>
      </c>
      <c r="D148" s="186" t="s">
        <v>149</v>
      </c>
      <c r="E148" s="187" t="s">
        <v>1457</v>
      </c>
      <c r="F148" s="188" t="s">
        <v>1458</v>
      </c>
      <c r="G148" s="189" t="s">
        <v>1451</v>
      </c>
      <c r="H148" s="190">
        <v>2</v>
      </c>
      <c r="I148" s="191"/>
      <c r="J148" s="192">
        <f t="shared" si="10"/>
        <v>0</v>
      </c>
      <c r="K148" s="188" t="s">
        <v>1</v>
      </c>
      <c r="L148" s="39"/>
      <c r="M148" s="193" t="s">
        <v>1</v>
      </c>
      <c r="N148" s="194" t="s">
        <v>44</v>
      </c>
      <c r="O148" s="71"/>
      <c r="P148" s="195">
        <f t="shared" si="11"/>
        <v>0</v>
      </c>
      <c r="Q148" s="195">
        <v>0</v>
      </c>
      <c r="R148" s="195">
        <f t="shared" si="12"/>
        <v>0</v>
      </c>
      <c r="S148" s="195">
        <v>0</v>
      </c>
      <c r="T148" s="196">
        <f t="shared" si="13"/>
        <v>0</v>
      </c>
      <c r="U148" s="34"/>
      <c r="V148" s="34"/>
      <c r="W148" s="34"/>
      <c r="X148" s="34"/>
      <c r="Y148" s="34"/>
      <c r="Z148" s="34"/>
      <c r="AA148" s="34"/>
      <c r="AB148" s="34"/>
      <c r="AC148" s="34"/>
      <c r="AD148" s="34"/>
      <c r="AE148" s="34"/>
      <c r="AR148" s="197" t="s">
        <v>329</v>
      </c>
      <c r="AT148" s="197" t="s">
        <v>149</v>
      </c>
      <c r="AU148" s="197" t="s">
        <v>87</v>
      </c>
      <c r="AY148" s="18" t="s">
        <v>147</v>
      </c>
      <c r="BE148" s="198">
        <f t="shared" si="14"/>
        <v>0</v>
      </c>
      <c r="BF148" s="198">
        <f t="shared" si="15"/>
        <v>0</v>
      </c>
      <c r="BG148" s="198">
        <f t="shared" si="16"/>
        <v>0</v>
      </c>
      <c r="BH148" s="198">
        <f t="shared" si="17"/>
        <v>0</v>
      </c>
      <c r="BI148" s="198">
        <f t="shared" si="18"/>
        <v>0</v>
      </c>
      <c r="BJ148" s="18" t="s">
        <v>87</v>
      </c>
      <c r="BK148" s="198">
        <f t="shared" si="19"/>
        <v>0</v>
      </c>
      <c r="BL148" s="18" t="s">
        <v>329</v>
      </c>
      <c r="BM148" s="197" t="s">
        <v>450</v>
      </c>
    </row>
    <row r="149" spans="1:65" s="2" customFormat="1" ht="16.5" customHeight="1">
      <c r="A149" s="34"/>
      <c r="B149" s="35"/>
      <c r="C149" s="186" t="s">
        <v>334</v>
      </c>
      <c r="D149" s="186" t="s">
        <v>149</v>
      </c>
      <c r="E149" s="187" t="s">
        <v>1459</v>
      </c>
      <c r="F149" s="188" t="s">
        <v>1460</v>
      </c>
      <c r="G149" s="189" t="s">
        <v>1454</v>
      </c>
      <c r="H149" s="190">
        <v>1</v>
      </c>
      <c r="I149" s="191"/>
      <c r="J149" s="192">
        <f t="shared" si="10"/>
        <v>0</v>
      </c>
      <c r="K149" s="188" t="s">
        <v>1</v>
      </c>
      <c r="L149" s="39"/>
      <c r="M149" s="193" t="s">
        <v>1</v>
      </c>
      <c r="N149" s="194" t="s">
        <v>44</v>
      </c>
      <c r="O149" s="71"/>
      <c r="P149" s="195">
        <f t="shared" si="11"/>
        <v>0</v>
      </c>
      <c r="Q149" s="195">
        <v>0</v>
      </c>
      <c r="R149" s="195">
        <f t="shared" si="12"/>
        <v>0</v>
      </c>
      <c r="S149" s="195">
        <v>0</v>
      </c>
      <c r="T149" s="196">
        <f t="shared" si="13"/>
        <v>0</v>
      </c>
      <c r="U149" s="34"/>
      <c r="V149" s="34"/>
      <c r="W149" s="34"/>
      <c r="X149" s="34"/>
      <c r="Y149" s="34"/>
      <c r="Z149" s="34"/>
      <c r="AA149" s="34"/>
      <c r="AB149" s="34"/>
      <c r="AC149" s="34"/>
      <c r="AD149" s="34"/>
      <c r="AE149" s="34"/>
      <c r="AR149" s="197" t="s">
        <v>329</v>
      </c>
      <c r="AT149" s="197" t="s">
        <v>149</v>
      </c>
      <c r="AU149" s="197" t="s">
        <v>87</v>
      </c>
      <c r="AY149" s="18" t="s">
        <v>147</v>
      </c>
      <c r="BE149" s="198">
        <f t="shared" si="14"/>
        <v>0</v>
      </c>
      <c r="BF149" s="198">
        <f t="shared" si="15"/>
        <v>0</v>
      </c>
      <c r="BG149" s="198">
        <f t="shared" si="16"/>
        <v>0</v>
      </c>
      <c r="BH149" s="198">
        <f t="shared" si="17"/>
        <v>0</v>
      </c>
      <c r="BI149" s="198">
        <f t="shared" si="18"/>
        <v>0</v>
      </c>
      <c r="BJ149" s="18" t="s">
        <v>87</v>
      </c>
      <c r="BK149" s="198">
        <f t="shared" si="19"/>
        <v>0</v>
      </c>
      <c r="BL149" s="18" t="s">
        <v>329</v>
      </c>
      <c r="BM149" s="197" t="s">
        <v>495</v>
      </c>
    </row>
    <row r="150" spans="1:65" s="2" customFormat="1" ht="21.75" customHeight="1">
      <c r="A150" s="34"/>
      <c r="B150" s="35"/>
      <c r="C150" s="186" t="s">
        <v>338</v>
      </c>
      <c r="D150" s="186" t="s">
        <v>149</v>
      </c>
      <c r="E150" s="187" t="s">
        <v>1461</v>
      </c>
      <c r="F150" s="188" t="s">
        <v>1462</v>
      </c>
      <c r="G150" s="189" t="s">
        <v>381</v>
      </c>
      <c r="H150" s="190">
        <v>7</v>
      </c>
      <c r="I150" s="191"/>
      <c r="J150" s="192">
        <f t="shared" si="10"/>
        <v>0</v>
      </c>
      <c r="K150" s="188" t="s">
        <v>1</v>
      </c>
      <c r="L150" s="39"/>
      <c r="M150" s="193" t="s">
        <v>1</v>
      </c>
      <c r="N150" s="194" t="s">
        <v>44</v>
      </c>
      <c r="O150" s="71"/>
      <c r="P150" s="195">
        <f t="shared" si="11"/>
        <v>0</v>
      </c>
      <c r="Q150" s="195">
        <v>0</v>
      </c>
      <c r="R150" s="195">
        <f t="shared" si="12"/>
        <v>0</v>
      </c>
      <c r="S150" s="195">
        <v>0</v>
      </c>
      <c r="T150" s="196">
        <f t="shared" si="13"/>
        <v>0</v>
      </c>
      <c r="U150" s="34"/>
      <c r="V150" s="34"/>
      <c r="W150" s="34"/>
      <c r="X150" s="34"/>
      <c r="Y150" s="34"/>
      <c r="Z150" s="34"/>
      <c r="AA150" s="34"/>
      <c r="AB150" s="34"/>
      <c r="AC150" s="34"/>
      <c r="AD150" s="34"/>
      <c r="AE150" s="34"/>
      <c r="AR150" s="197" t="s">
        <v>329</v>
      </c>
      <c r="AT150" s="197" t="s">
        <v>149</v>
      </c>
      <c r="AU150" s="197" t="s">
        <v>87</v>
      </c>
      <c r="AY150" s="18" t="s">
        <v>147</v>
      </c>
      <c r="BE150" s="198">
        <f t="shared" si="14"/>
        <v>0</v>
      </c>
      <c r="BF150" s="198">
        <f t="shared" si="15"/>
        <v>0</v>
      </c>
      <c r="BG150" s="198">
        <f t="shared" si="16"/>
        <v>0</v>
      </c>
      <c r="BH150" s="198">
        <f t="shared" si="17"/>
        <v>0</v>
      </c>
      <c r="BI150" s="198">
        <f t="shared" si="18"/>
        <v>0</v>
      </c>
      <c r="BJ150" s="18" t="s">
        <v>87</v>
      </c>
      <c r="BK150" s="198">
        <f t="shared" si="19"/>
        <v>0</v>
      </c>
      <c r="BL150" s="18" t="s">
        <v>329</v>
      </c>
      <c r="BM150" s="197" t="s">
        <v>525</v>
      </c>
    </row>
    <row r="151" spans="1:65" s="2" customFormat="1" ht="19.5">
      <c r="A151" s="34"/>
      <c r="B151" s="35"/>
      <c r="C151" s="36"/>
      <c r="D151" s="201" t="s">
        <v>739</v>
      </c>
      <c r="E151" s="36"/>
      <c r="F151" s="253" t="s">
        <v>1442</v>
      </c>
      <c r="G151" s="36"/>
      <c r="H151" s="36"/>
      <c r="I151" s="254"/>
      <c r="J151" s="36"/>
      <c r="K151" s="36"/>
      <c r="L151" s="39"/>
      <c r="M151" s="255"/>
      <c r="N151" s="256"/>
      <c r="O151" s="71"/>
      <c r="P151" s="71"/>
      <c r="Q151" s="71"/>
      <c r="R151" s="71"/>
      <c r="S151" s="71"/>
      <c r="T151" s="72"/>
      <c r="U151" s="34"/>
      <c r="V151" s="34"/>
      <c r="W151" s="34"/>
      <c r="X151" s="34"/>
      <c r="Y151" s="34"/>
      <c r="Z151" s="34"/>
      <c r="AA151" s="34"/>
      <c r="AB151" s="34"/>
      <c r="AC151" s="34"/>
      <c r="AD151" s="34"/>
      <c r="AE151" s="34"/>
      <c r="AT151" s="18" t="s">
        <v>739</v>
      </c>
      <c r="AU151" s="18" t="s">
        <v>87</v>
      </c>
    </row>
    <row r="152" spans="1:65" s="2" customFormat="1" ht="24.2" customHeight="1">
      <c r="A152" s="34"/>
      <c r="B152" s="35"/>
      <c r="C152" s="186" t="s">
        <v>345</v>
      </c>
      <c r="D152" s="186" t="s">
        <v>149</v>
      </c>
      <c r="E152" s="187" t="s">
        <v>1463</v>
      </c>
      <c r="F152" s="188" t="s">
        <v>1464</v>
      </c>
      <c r="G152" s="189" t="s">
        <v>1378</v>
      </c>
      <c r="H152" s="257"/>
      <c r="I152" s="191"/>
      <c r="J152" s="192">
        <f>ROUND(I152*H152,2)</f>
        <v>0</v>
      </c>
      <c r="K152" s="188" t="s">
        <v>1</v>
      </c>
      <c r="L152" s="39"/>
      <c r="M152" s="193" t="s">
        <v>1</v>
      </c>
      <c r="N152" s="194" t="s">
        <v>44</v>
      </c>
      <c r="O152" s="71"/>
      <c r="P152" s="195">
        <f>O152*H152</f>
        <v>0</v>
      </c>
      <c r="Q152" s="195">
        <v>0</v>
      </c>
      <c r="R152" s="195">
        <f>Q152*H152</f>
        <v>0</v>
      </c>
      <c r="S152" s="195">
        <v>0</v>
      </c>
      <c r="T152" s="196">
        <f>S152*H152</f>
        <v>0</v>
      </c>
      <c r="U152" s="34"/>
      <c r="V152" s="34"/>
      <c r="W152" s="34"/>
      <c r="X152" s="34"/>
      <c r="Y152" s="34"/>
      <c r="Z152" s="34"/>
      <c r="AA152" s="34"/>
      <c r="AB152" s="34"/>
      <c r="AC152" s="34"/>
      <c r="AD152" s="34"/>
      <c r="AE152" s="34"/>
      <c r="AR152" s="197" t="s">
        <v>329</v>
      </c>
      <c r="AT152" s="197" t="s">
        <v>149</v>
      </c>
      <c r="AU152" s="197" t="s">
        <v>87</v>
      </c>
      <c r="AY152" s="18" t="s">
        <v>147</v>
      </c>
      <c r="BE152" s="198">
        <f>IF(N152="základní",J152,0)</f>
        <v>0</v>
      </c>
      <c r="BF152" s="198">
        <f>IF(N152="snížená",J152,0)</f>
        <v>0</v>
      </c>
      <c r="BG152" s="198">
        <f>IF(N152="zákl. přenesená",J152,0)</f>
        <v>0</v>
      </c>
      <c r="BH152" s="198">
        <f>IF(N152="sníž. přenesená",J152,0)</f>
        <v>0</v>
      </c>
      <c r="BI152" s="198">
        <f>IF(N152="nulová",J152,0)</f>
        <v>0</v>
      </c>
      <c r="BJ152" s="18" t="s">
        <v>87</v>
      </c>
      <c r="BK152" s="198">
        <f>ROUND(I152*H152,2)</f>
        <v>0</v>
      </c>
      <c r="BL152" s="18" t="s">
        <v>329</v>
      </c>
      <c r="BM152" s="197" t="s">
        <v>535</v>
      </c>
    </row>
    <row r="153" spans="1:65" s="12" customFormat="1" ht="25.9" customHeight="1">
      <c r="B153" s="170"/>
      <c r="C153" s="171"/>
      <c r="D153" s="172" t="s">
        <v>78</v>
      </c>
      <c r="E153" s="173" t="s">
        <v>1465</v>
      </c>
      <c r="F153" s="173" t="s">
        <v>1466</v>
      </c>
      <c r="G153" s="171"/>
      <c r="H153" s="171"/>
      <c r="I153" s="174"/>
      <c r="J153" s="175">
        <f>BK153</f>
        <v>0</v>
      </c>
      <c r="K153" s="171"/>
      <c r="L153" s="176"/>
      <c r="M153" s="177"/>
      <c r="N153" s="178"/>
      <c r="O153" s="178"/>
      <c r="P153" s="179">
        <f>SUM(P154:P159)</f>
        <v>0</v>
      </c>
      <c r="Q153" s="178"/>
      <c r="R153" s="179">
        <f>SUM(R154:R159)</f>
        <v>0</v>
      </c>
      <c r="S153" s="178"/>
      <c r="T153" s="180">
        <f>SUM(T154:T159)</f>
        <v>0</v>
      </c>
      <c r="AR153" s="181" t="s">
        <v>89</v>
      </c>
      <c r="AT153" s="182" t="s">
        <v>78</v>
      </c>
      <c r="AU153" s="182" t="s">
        <v>79</v>
      </c>
      <c r="AY153" s="181" t="s">
        <v>147</v>
      </c>
      <c r="BK153" s="183">
        <f>SUM(BK154:BK159)</f>
        <v>0</v>
      </c>
    </row>
    <row r="154" spans="1:65" s="2" customFormat="1" ht="24.2" customHeight="1">
      <c r="A154" s="34"/>
      <c r="B154" s="35"/>
      <c r="C154" s="186" t="s">
        <v>353</v>
      </c>
      <c r="D154" s="186" t="s">
        <v>149</v>
      </c>
      <c r="E154" s="187" t="s">
        <v>1467</v>
      </c>
      <c r="F154" s="188" t="s">
        <v>1468</v>
      </c>
      <c r="G154" s="189" t="s">
        <v>381</v>
      </c>
      <c r="H154" s="190">
        <v>4</v>
      </c>
      <c r="I154" s="191"/>
      <c r="J154" s="192">
        <f>ROUND(I154*H154,2)</f>
        <v>0</v>
      </c>
      <c r="K154" s="188" t="s">
        <v>1</v>
      </c>
      <c r="L154" s="39"/>
      <c r="M154" s="193" t="s">
        <v>1</v>
      </c>
      <c r="N154" s="194" t="s">
        <v>44</v>
      </c>
      <c r="O154" s="71"/>
      <c r="P154" s="195">
        <f>O154*H154</f>
        <v>0</v>
      </c>
      <c r="Q154" s="195">
        <v>0</v>
      </c>
      <c r="R154" s="195">
        <f>Q154*H154</f>
        <v>0</v>
      </c>
      <c r="S154" s="195">
        <v>0</v>
      </c>
      <c r="T154" s="196">
        <f>S154*H154</f>
        <v>0</v>
      </c>
      <c r="U154" s="34"/>
      <c r="V154" s="34"/>
      <c r="W154" s="34"/>
      <c r="X154" s="34"/>
      <c r="Y154" s="34"/>
      <c r="Z154" s="34"/>
      <c r="AA154" s="34"/>
      <c r="AB154" s="34"/>
      <c r="AC154" s="34"/>
      <c r="AD154" s="34"/>
      <c r="AE154" s="34"/>
      <c r="AR154" s="197" t="s">
        <v>329</v>
      </c>
      <c r="AT154" s="197" t="s">
        <v>149</v>
      </c>
      <c r="AU154" s="197" t="s">
        <v>87</v>
      </c>
      <c r="AY154" s="18" t="s">
        <v>147</v>
      </c>
      <c r="BE154" s="198">
        <f>IF(N154="základní",J154,0)</f>
        <v>0</v>
      </c>
      <c r="BF154" s="198">
        <f>IF(N154="snížená",J154,0)</f>
        <v>0</v>
      </c>
      <c r="BG154" s="198">
        <f>IF(N154="zákl. přenesená",J154,0)</f>
        <v>0</v>
      </c>
      <c r="BH154" s="198">
        <f>IF(N154="sníž. přenesená",J154,0)</f>
        <v>0</v>
      </c>
      <c r="BI154" s="198">
        <f>IF(N154="nulová",J154,0)</f>
        <v>0</v>
      </c>
      <c r="BJ154" s="18" t="s">
        <v>87</v>
      </c>
      <c r="BK154" s="198">
        <f>ROUND(I154*H154,2)</f>
        <v>0</v>
      </c>
      <c r="BL154" s="18" t="s">
        <v>329</v>
      </c>
      <c r="BM154" s="197" t="s">
        <v>543</v>
      </c>
    </row>
    <row r="155" spans="1:65" s="2" customFormat="1" ht="16.5" customHeight="1">
      <c r="A155" s="34"/>
      <c r="B155" s="35"/>
      <c r="C155" s="186" t="s">
        <v>7</v>
      </c>
      <c r="D155" s="186" t="s">
        <v>149</v>
      </c>
      <c r="E155" s="187" t="s">
        <v>1469</v>
      </c>
      <c r="F155" s="188" t="s">
        <v>1470</v>
      </c>
      <c r="G155" s="189" t="s">
        <v>1454</v>
      </c>
      <c r="H155" s="190">
        <v>1</v>
      </c>
      <c r="I155" s="191"/>
      <c r="J155" s="192">
        <f>ROUND(I155*H155,2)</f>
        <v>0</v>
      </c>
      <c r="K155" s="188" t="s">
        <v>1</v>
      </c>
      <c r="L155" s="39"/>
      <c r="M155" s="193" t="s">
        <v>1</v>
      </c>
      <c r="N155" s="194" t="s">
        <v>44</v>
      </c>
      <c r="O155" s="71"/>
      <c r="P155" s="195">
        <f>O155*H155</f>
        <v>0</v>
      </c>
      <c r="Q155" s="195">
        <v>0</v>
      </c>
      <c r="R155" s="195">
        <f>Q155*H155</f>
        <v>0</v>
      </c>
      <c r="S155" s="195">
        <v>0</v>
      </c>
      <c r="T155" s="196">
        <f>S155*H155</f>
        <v>0</v>
      </c>
      <c r="U155" s="34"/>
      <c r="V155" s="34"/>
      <c r="W155" s="34"/>
      <c r="X155" s="34"/>
      <c r="Y155" s="34"/>
      <c r="Z155" s="34"/>
      <c r="AA155" s="34"/>
      <c r="AB155" s="34"/>
      <c r="AC155" s="34"/>
      <c r="AD155" s="34"/>
      <c r="AE155" s="34"/>
      <c r="AR155" s="197" t="s">
        <v>329</v>
      </c>
      <c r="AT155" s="197" t="s">
        <v>149</v>
      </c>
      <c r="AU155" s="197" t="s">
        <v>87</v>
      </c>
      <c r="AY155" s="18" t="s">
        <v>147</v>
      </c>
      <c r="BE155" s="198">
        <f>IF(N155="základní",J155,0)</f>
        <v>0</v>
      </c>
      <c r="BF155" s="198">
        <f>IF(N155="snížená",J155,0)</f>
        <v>0</v>
      </c>
      <c r="BG155" s="198">
        <f>IF(N155="zákl. přenesená",J155,0)</f>
        <v>0</v>
      </c>
      <c r="BH155" s="198">
        <f>IF(N155="sníž. přenesená",J155,0)</f>
        <v>0</v>
      </c>
      <c r="BI155" s="198">
        <f>IF(N155="nulová",J155,0)</f>
        <v>0</v>
      </c>
      <c r="BJ155" s="18" t="s">
        <v>87</v>
      </c>
      <c r="BK155" s="198">
        <f>ROUND(I155*H155,2)</f>
        <v>0</v>
      </c>
      <c r="BL155" s="18" t="s">
        <v>329</v>
      </c>
      <c r="BM155" s="197" t="s">
        <v>570</v>
      </c>
    </row>
    <row r="156" spans="1:65" s="2" customFormat="1" ht="24.2" customHeight="1">
      <c r="A156" s="34"/>
      <c r="B156" s="35"/>
      <c r="C156" s="186" t="s">
        <v>363</v>
      </c>
      <c r="D156" s="186" t="s">
        <v>149</v>
      </c>
      <c r="E156" s="187" t="s">
        <v>1471</v>
      </c>
      <c r="F156" s="188" t="s">
        <v>1472</v>
      </c>
      <c r="G156" s="189" t="s">
        <v>1451</v>
      </c>
      <c r="H156" s="190">
        <v>1</v>
      </c>
      <c r="I156" s="191"/>
      <c r="J156" s="192">
        <f>ROUND(I156*H156,2)</f>
        <v>0</v>
      </c>
      <c r="K156" s="188" t="s">
        <v>1</v>
      </c>
      <c r="L156" s="39"/>
      <c r="M156" s="193" t="s">
        <v>1</v>
      </c>
      <c r="N156" s="194" t="s">
        <v>44</v>
      </c>
      <c r="O156" s="71"/>
      <c r="P156" s="195">
        <f>O156*H156</f>
        <v>0</v>
      </c>
      <c r="Q156" s="195">
        <v>0</v>
      </c>
      <c r="R156" s="195">
        <f>Q156*H156</f>
        <v>0</v>
      </c>
      <c r="S156" s="195">
        <v>0</v>
      </c>
      <c r="T156" s="196">
        <f>S156*H156</f>
        <v>0</v>
      </c>
      <c r="U156" s="34"/>
      <c r="V156" s="34"/>
      <c r="W156" s="34"/>
      <c r="X156" s="34"/>
      <c r="Y156" s="34"/>
      <c r="Z156" s="34"/>
      <c r="AA156" s="34"/>
      <c r="AB156" s="34"/>
      <c r="AC156" s="34"/>
      <c r="AD156" s="34"/>
      <c r="AE156" s="34"/>
      <c r="AR156" s="197" t="s">
        <v>329</v>
      </c>
      <c r="AT156" s="197" t="s">
        <v>149</v>
      </c>
      <c r="AU156" s="197" t="s">
        <v>87</v>
      </c>
      <c r="AY156" s="18" t="s">
        <v>147</v>
      </c>
      <c r="BE156" s="198">
        <f>IF(N156="základní",J156,0)</f>
        <v>0</v>
      </c>
      <c r="BF156" s="198">
        <f>IF(N156="snížená",J156,0)</f>
        <v>0</v>
      </c>
      <c r="BG156" s="198">
        <f>IF(N156="zákl. přenesená",J156,0)</f>
        <v>0</v>
      </c>
      <c r="BH156" s="198">
        <f>IF(N156="sníž. přenesená",J156,0)</f>
        <v>0</v>
      </c>
      <c r="BI156" s="198">
        <f>IF(N156="nulová",J156,0)</f>
        <v>0</v>
      </c>
      <c r="BJ156" s="18" t="s">
        <v>87</v>
      </c>
      <c r="BK156" s="198">
        <f>ROUND(I156*H156,2)</f>
        <v>0</v>
      </c>
      <c r="BL156" s="18" t="s">
        <v>329</v>
      </c>
      <c r="BM156" s="197" t="s">
        <v>578</v>
      </c>
    </row>
    <row r="157" spans="1:65" s="2" customFormat="1" ht="21.75" customHeight="1">
      <c r="A157" s="34"/>
      <c r="B157" s="35"/>
      <c r="C157" s="186" t="s">
        <v>370</v>
      </c>
      <c r="D157" s="186" t="s">
        <v>149</v>
      </c>
      <c r="E157" s="187" t="s">
        <v>1473</v>
      </c>
      <c r="F157" s="188" t="s">
        <v>1474</v>
      </c>
      <c r="G157" s="189" t="s">
        <v>1451</v>
      </c>
      <c r="H157" s="190">
        <v>1</v>
      </c>
      <c r="I157" s="191"/>
      <c r="J157" s="192">
        <f>ROUND(I157*H157,2)</f>
        <v>0</v>
      </c>
      <c r="K157" s="188" t="s">
        <v>1</v>
      </c>
      <c r="L157" s="39"/>
      <c r="M157" s="193" t="s">
        <v>1</v>
      </c>
      <c r="N157" s="194" t="s">
        <v>44</v>
      </c>
      <c r="O157" s="71"/>
      <c r="P157" s="195">
        <f>O157*H157</f>
        <v>0</v>
      </c>
      <c r="Q157" s="195">
        <v>0</v>
      </c>
      <c r="R157" s="195">
        <f>Q157*H157</f>
        <v>0</v>
      </c>
      <c r="S157" s="195">
        <v>0</v>
      </c>
      <c r="T157" s="196">
        <f>S157*H157</f>
        <v>0</v>
      </c>
      <c r="U157" s="34"/>
      <c r="V157" s="34"/>
      <c r="W157" s="34"/>
      <c r="X157" s="34"/>
      <c r="Y157" s="34"/>
      <c r="Z157" s="34"/>
      <c r="AA157" s="34"/>
      <c r="AB157" s="34"/>
      <c r="AC157" s="34"/>
      <c r="AD157" s="34"/>
      <c r="AE157" s="34"/>
      <c r="AR157" s="197" t="s">
        <v>329</v>
      </c>
      <c r="AT157" s="197" t="s">
        <v>149</v>
      </c>
      <c r="AU157" s="197" t="s">
        <v>87</v>
      </c>
      <c r="AY157" s="18" t="s">
        <v>147</v>
      </c>
      <c r="BE157" s="198">
        <f>IF(N157="základní",J157,0)</f>
        <v>0</v>
      </c>
      <c r="BF157" s="198">
        <f>IF(N157="snížená",J157,0)</f>
        <v>0</v>
      </c>
      <c r="BG157" s="198">
        <f>IF(N157="zákl. přenesená",J157,0)</f>
        <v>0</v>
      </c>
      <c r="BH157" s="198">
        <f>IF(N157="sníž. přenesená",J157,0)</f>
        <v>0</v>
      </c>
      <c r="BI157" s="198">
        <f>IF(N157="nulová",J157,0)</f>
        <v>0</v>
      </c>
      <c r="BJ157" s="18" t="s">
        <v>87</v>
      </c>
      <c r="BK157" s="198">
        <f>ROUND(I157*H157,2)</f>
        <v>0</v>
      </c>
      <c r="BL157" s="18" t="s">
        <v>329</v>
      </c>
      <c r="BM157" s="197" t="s">
        <v>590</v>
      </c>
    </row>
    <row r="158" spans="1:65" s="2" customFormat="1" ht="19.5">
      <c r="A158" s="34"/>
      <c r="B158" s="35"/>
      <c r="C158" s="36"/>
      <c r="D158" s="201" t="s">
        <v>739</v>
      </c>
      <c r="E158" s="36"/>
      <c r="F158" s="253" t="s">
        <v>1442</v>
      </c>
      <c r="G158" s="36"/>
      <c r="H158" s="36"/>
      <c r="I158" s="254"/>
      <c r="J158" s="36"/>
      <c r="K158" s="36"/>
      <c r="L158" s="39"/>
      <c r="M158" s="255"/>
      <c r="N158" s="256"/>
      <c r="O158" s="71"/>
      <c r="P158" s="71"/>
      <c r="Q158" s="71"/>
      <c r="R158" s="71"/>
      <c r="S158" s="71"/>
      <c r="T158" s="72"/>
      <c r="U158" s="34"/>
      <c r="V158" s="34"/>
      <c r="W158" s="34"/>
      <c r="X158" s="34"/>
      <c r="Y158" s="34"/>
      <c r="Z158" s="34"/>
      <c r="AA158" s="34"/>
      <c r="AB158" s="34"/>
      <c r="AC158" s="34"/>
      <c r="AD158" s="34"/>
      <c r="AE158" s="34"/>
      <c r="AT158" s="18" t="s">
        <v>739</v>
      </c>
      <c r="AU158" s="18" t="s">
        <v>87</v>
      </c>
    </row>
    <row r="159" spans="1:65" s="2" customFormat="1" ht="24.2" customHeight="1">
      <c r="A159" s="34"/>
      <c r="B159" s="35"/>
      <c r="C159" s="186" t="s">
        <v>378</v>
      </c>
      <c r="D159" s="186" t="s">
        <v>149</v>
      </c>
      <c r="E159" s="187" t="s">
        <v>1475</v>
      </c>
      <c r="F159" s="188" t="s">
        <v>1476</v>
      </c>
      <c r="G159" s="189" t="s">
        <v>1378</v>
      </c>
      <c r="H159" s="257"/>
      <c r="I159" s="191"/>
      <c r="J159" s="192">
        <f>ROUND(I159*H159,2)</f>
        <v>0</v>
      </c>
      <c r="K159" s="188" t="s">
        <v>1</v>
      </c>
      <c r="L159" s="39"/>
      <c r="M159" s="193" t="s">
        <v>1</v>
      </c>
      <c r="N159" s="194" t="s">
        <v>44</v>
      </c>
      <c r="O159" s="71"/>
      <c r="P159" s="195">
        <f>O159*H159</f>
        <v>0</v>
      </c>
      <c r="Q159" s="195">
        <v>0</v>
      </c>
      <c r="R159" s="195">
        <f>Q159*H159</f>
        <v>0</v>
      </c>
      <c r="S159" s="195">
        <v>0</v>
      </c>
      <c r="T159" s="196">
        <f>S159*H159</f>
        <v>0</v>
      </c>
      <c r="U159" s="34"/>
      <c r="V159" s="34"/>
      <c r="W159" s="34"/>
      <c r="X159" s="34"/>
      <c r="Y159" s="34"/>
      <c r="Z159" s="34"/>
      <c r="AA159" s="34"/>
      <c r="AB159" s="34"/>
      <c r="AC159" s="34"/>
      <c r="AD159" s="34"/>
      <c r="AE159" s="34"/>
      <c r="AR159" s="197" t="s">
        <v>329</v>
      </c>
      <c r="AT159" s="197" t="s">
        <v>149</v>
      </c>
      <c r="AU159" s="197" t="s">
        <v>87</v>
      </c>
      <c r="AY159" s="18" t="s">
        <v>147</v>
      </c>
      <c r="BE159" s="198">
        <f>IF(N159="základní",J159,0)</f>
        <v>0</v>
      </c>
      <c r="BF159" s="198">
        <f>IF(N159="snížená",J159,0)</f>
        <v>0</v>
      </c>
      <c r="BG159" s="198">
        <f>IF(N159="zákl. přenesená",J159,0)</f>
        <v>0</v>
      </c>
      <c r="BH159" s="198">
        <f>IF(N159="sníž. přenesená",J159,0)</f>
        <v>0</v>
      </c>
      <c r="BI159" s="198">
        <f>IF(N159="nulová",J159,0)</f>
        <v>0</v>
      </c>
      <c r="BJ159" s="18" t="s">
        <v>87</v>
      </c>
      <c r="BK159" s="198">
        <f>ROUND(I159*H159,2)</f>
        <v>0</v>
      </c>
      <c r="BL159" s="18" t="s">
        <v>329</v>
      </c>
      <c r="BM159" s="197" t="s">
        <v>599</v>
      </c>
    </row>
    <row r="160" spans="1:65" s="12" customFormat="1" ht="25.9" customHeight="1">
      <c r="B160" s="170"/>
      <c r="C160" s="171"/>
      <c r="D160" s="172" t="s">
        <v>78</v>
      </c>
      <c r="E160" s="173" t="s">
        <v>1477</v>
      </c>
      <c r="F160" s="173" t="s">
        <v>1478</v>
      </c>
      <c r="G160" s="171"/>
      <c r="H160" s="171"/>
      <c r="I160" s="174"/>
      <c r="J160" s="175">
        <f>BK160</f>
        <v>0</v>
      </c>
      <c r="K160" s="171"/>
      <c r="L160" s="176"/>
      <c r="M160" s="177"/>
      <c r="N160" s="178"/>
      <c r="O160" s="178"/>
      <c r="P160" s="179">
        <f>SUM(P161:P188)</f>
        <v>0</v>
      </c>
      <c r="Q160" s="178"/>
      <c r="R160" s="179">
        <f>SUM(R161:R188)</f>
        <v>0</v>
      </c>
      <c r="S160" s="178"/>
      <c r="T160" s="180">
        <f>SUM(T161:T188)</f>
        <v>0</v>
      </c>
      <c r="AR160" s="181" t="s">
        <v>89</v>
      </c>
      <c r="AT160" s="182" t="s">
        <v>78</v>
      </c>
      <c r="AU160" s="182" t="s">
        <v>79</v>
      </c>
      <c r="AY160" s="181" t="s">
        <v>147</v>
      </c>
      <c r="BK160" s="183">
        <f>SUM(BK161:BK188)</f>
        <v>0</v>
      </c>
    </row>
    <row r="161" spans="1:65" s="2" customFormat="1" ht="24.2" customHeight="1">
      <c r="A161" s="34"/>
      <c r="B161" s="35"/>
      <c r="C161" s="186" t="s">
        <v>400</v>
      </c>
      <c r="D161" s="186" t="s">
        <v>149</v>
      </c>
      <c r="E161" s="187" t="s">
        <v>1479</v>
      </c>
      <c r="F161" s="188" t="s">
        <v>1480</v>
      </c>
      <c r="G161" s="189" t="s">
        <v>381</v>
      </c>
      <c r="H161" s="190">
        <v>5</v>
      </c>
      <c r="I161" s="191"/>
      <c r="J161" s="192">
        <f t="shared" ref="J161:J186" si="20">ROUND(I161*H161,2)</f>
        <v>0</v>
      </c>
      <c r="K161" s="188" t="s">
        <v>1</v>
      </c>
      <c r="L161" s="39"/>
      <c r="M161" s="193" t="s">
        <v>1</v>
      </c>
      <c r="N161" s="194" t="s">
        <v>44</v>
      </c>
      <c r="O161" s="71"/>
      <c r="P161" s="195">
        <f t="shared" ref="P161:P186" si="21">O161*H161</f>
        <v>0</v>
      </c>
      <c r="Q161" s="195">
        <v>0</v>
      </c>
      <c r="R161" s="195">
        <f t="shared" ref="R161:R186" si="22">Q161*H161</f>
        <v>0</v>
      </c>
      <c r="S161" s="195">
        <v>0</v>
      </c>
      <c r="T161" s="196">
        <f t="shared" ref="T161:T186" si="23">S161*H161</f>
        <v>0</v>
      </c>
      <c r="U161" s="34"/>
      <c r="V161" s="34"/>
      <c r="W161" s="34"/>
      <c r="X161" s="34"/>
      <c r="Y161" s="34"/>
      <c r="Z161" s="34"/>
      <c r="AA161" s="34"/>
      <c r="AB161" s="34"/>
      <c r="AC161" s="34"/>
      <c r="AD161" s="34"/>
      <c r="AE161" s="34"/>
      <c r="AR161" s="197" t="s">
        <v>329</v>
      </c>
      <c r="AT161" s="197" t="s">
        <v>149</v>
      </c>
      <c r="AU161" s="197" t="s">
        <v>87</v>
      </c>
      <c r="AY161" s="18" t="s">
        <v>147</v>
      </c>
      <c r="BE161" s="198">
        <f t="shared" ref="BE161:BE186" si="24">IF(N161="základní",J161,0)</f>
        <v>0</v>
      </c>
      <c r="BF161" s="198">
        <f t="shared" ref="BF161:BF186" si="25">IF(N161="snížená",J161,0)</f>
        <v>0</v>
      </c>
      <c r="BG161" s="198">
        <f t="shared" ref="BG161:BG186" si="26">IF(N161="zákl. přenesená",J161,0)</f>
        <v>0</v>
      </c>
      <c r="BH161" s="198">
        <f t="shared" ref="BH161:BH186" si="27">IF(N161="sníž. přenesená",J161,0)</f>
        <v>0</v>
      </c>
      <c r="BI161" s="198">
        <f t="shared" ref="BI161:BI186" si="28">IF(N161="nulová",J161,0)</f>
        <v>0</v>
      </c>
      <c r="BJ161" s="18" t="s">
        <v>87</v>
      </c>
      <c r="BK161" s="198">
        <f t="shared" ref="BK161:BK186" si="29">ROUND(I161*H161,2)</f>
        <v>0</v>
      </c>
      <c r="BL161" s="18" t="s">
        <v>329</v>
      </c>
      <c r="BM161" s="197" t="s">
        <v>609</v>
      </c>
    </row>
    <row r="162" spans="1:65" s="2" customFormat="1" ht="24.2" customHeight="1">
      <c r="A162" s="34"/>
      <c r="B162" s="35"/>
      <c r="C162" s="186" t="s">
        <v>402</v>
      </c>
      <c r="D162" s="186" t="s">
        <v>149</v>
      </c>
      <c r="E162" s="187" t="s">
        <v>1481</v>
      </c>
      <c r="F162" s="188" t="s">
        <v>1482</v>
      </c>
      <c r="G162" s="189" t="s">
        <v>381</v>
      </c>
      <c r="H162" s="190">
        <v>5</v>
      </c>
      <c r="I162" s="191"/>
      <c r="J162" s="192">
        <f t="shared" si="20"/>
        <v>0</v>
      </c>
      <c r="K162" s="188" t="s">
        <v>1</v>
      </c>
      <c r="L162" s="39"/>
      <c r="M162" s="193" t="s">
        <v>1</v>
      </c>
      <c r="N162" s="194" t="s">
        <v>44</v>
      </c>
      <c r="O162" s="71"/>
      <c r="P162" s="195">
        <f t="shared" si="21"/>
        <v>0</v>
      </c>
      <c r="Q162" s="195">
        <v>0</v>
      </c>
      <c r="R162" s="195">
        <f t="shared" si="22"/>
        <v>0</v>
      </c>
      <c r="S162" s="195">
        <v>0</v>
      </c>
      <c r="T162" s="196">
        <f t="shared" si="23"/>
        <v>0</v>
      </c>
      <c r="U162" s="34"/>
      <c r="V162" s="34"/>
      <c r="W162" s="34"/>
      <c r="X162" s="34"/>
      <c r="Y162" s="34"/>
      <c r="Z162" s="34"/>
      <c r="AA162" s="34"/>
      <c r="AB162" s="34"/>
      <c r="AC162" s="34"/>
      <c r="AD162" s="34"/>
      <c r="AE162" s="34"/>
      <c r="AR162" s="197" t="s">
        <v>329</v>
      </c>
      <c r="AT162" s="197" t="s">
        <v>149</v>
      </c>
      <c r="AU162" s="197" t="s">
        <v>87</v>
      </c>
      <c r="AY162" s="18" t="s">
        <v>147</v>
      </c>
      <c r="BE162" s="198">
        <f t="shared" si="24"/>
        <v>0</v>
      </c>
      <c r="BF162" s="198">
        <f t="shared" si="25"/>
        <v>0</v>
      </c>
      <c r="BG162" s="198">
        <f t="shared" si="26"/>
        <v>0</v>
      </c>
      <c r="BH162" s="198">
        <f t="shared" si="27"/>
        <v>0</v>
      </c>
      <c r="BI162" s="198">
        <f t="shared" si="28"/>
        <v>0</v>
      </c>
      <c r="BJ162" s="18" t="s">
        <v>87</v>
      </c>
      <c r="BK162" s="198">
        <f t="shared" si="29"/>
        <v>0</v>
      </c>
      <c r="BL162" s="18" t="s">
        <v>329</v>
      </c>
      <c r="BM162" s="197" t="s">
        <v>617</v>
      </c>
    </row>
    <row r="163" spans="1:65" s="2" customFormat="1" ht="24.2" customHeight="1">
      <c r="A163" s="34"/>
      <c r="B163" s="35"/>
      <c r="C163" s="186" t="s">
        <v>410</v>
      </c>
      <c r="D163" s="186" t="s">
        <v>149</v>
      </c>
      <c r="E163" s="187" t="s">
        <v>1483</v>
      </c>
      <c r="F163" s="188" t="s">
        <v>1484</v>
      </c>
      <c r="G163" s="189" t="s">
        <v>1451</v>
      </c>
      <c r="H163" s="190">
        <v>1</v>
      </c>
      <c r="I163" s="191"/>
      <c r="J163" s="192">
        <f t="shared" si="20"/>
        <v>0</v>
      </c>
      <c r="K163" s="188" t="s">
        <v>1</v>
      </c>
      <c r="L163" s="39"/>
      <c r="M163" s="193" t="s">
        <v>1</v>
      </c>
      <c r="N163" s="194" t="s">
        <v>44</v>
      </c>
      <c r="O163" s="71"/>
      <c r="P163" s="195">
        <f t="shared" si="21"/>
        <v>0</v>
      </c>
      <c r="Q163" s="195">
        <v>0</v>
      </c>
      <c r="R163" s="195">
        <f t="shared" si="22"/>
        <v>0</v>
      </c>
      <c r="S163" s="195">
        <v>0</v>
      </c>
      <c r="T163" s="196">
        <f t="shared" si="23"/>
        <v>0</v>
      </c>
      <c r="U163" s="34"/>
      <c r="V163" s="34"/>
      <c r="W163" s="34"/>
      <c r="X163" s="34"/>
      <c r="Y163" s="34"/>
      <c r="Z163" s="34"/>
      <c r="AA163" s="34"/>
      <c r="AB163" s="34"/>
      <c r="AC163" s="34"/>
      <c r="AD163" s="34"/>
      <c r="AE163" s="34"/>
      <c r="AR163" s="197" t="s">
        <v>329</v>
      </c>
      <c r="AT163" s="197" t="s">
        <v>149</v>
      </c>
      <c r="AU163" s="197" t="s">
        <v>87</v>
      </c>
      <c r="AY163" s="18" t="s">
        <v>147</v>
      </c>
      <c r="BE163" s="198">
        <f t="shared" si="24"/>
        <v>0</v>
      </c>
      <c r="BF163" s="198">
        <f t="shared" si="25"/>
        <v>0</v>
      </c>
      <c r="BG163" s="198">
        <f t="shared" si="26"/>
        <v>0</v>
      </c>
      <c r="BH163" s="198">
        <f t="shared" si="27"/>
        <v>0</v>
      </c>
      <c r="BI163" s="198">
        <f t="shared" si="28"/>
        <v>0</v>
      </c>
      <c r="BJ163" s="18" t="s">
        <v>87</v>
      </c>
      <c r="BK163" s="198">
        <f t="shared" si="29"/>
        <v>0</v>
      </c>
      <c r="BL163" s="18" t="s">
        <v>329</v>
      </c>
      <c r="BM163" s="197" t="s">
        <v>626</v>
      </c>
    </row>
    <row r="164" spans="1:65" s="2" customFormat="1" ht="24.2" customHeight="1">
      <c r="A164" s="34"/>
      <c r="B164" s="35"/>
      <c r="C164" s="186" t="s">
        <v>415</v>
      </c>
      <c r="D164" s="186" t="s">
        <v>149</v>
      </c>
      <c r="E164" s="187" t="s">
        <v>1485</v>
      </c>
      <c r="F164" s="188" t="s">
        <v>1486</v>
      </c>
      <c r="G164" s="189" t="s">
        <v>1451</v>
      </c>
      <c r="H164" s="190">
        <v>2</v>
      </c>
      <c r="I164" s="191"/>
      <c r="J164" s="192">
        <f t="shared" si="20"/>
        <v>0</v>
      </c>
      <c r="K164" s="188" t="s">
        <v>1</v>
      </c>
      <c r="L164" s="39"/>
      <c r="M164" s="193" t="s">
        <v>1</v>
      </c>
      <c r="N164" s="194" t="s">
        <v>44</v>
      </c>
      <c r="O164" s="71"/>
      <c r="P164" s="195">
        <f t="shared" si="21"/>
        <v>0</v>
      </c>
      <c r="Q164" s="195">
        <v>0</v>
      </c>
      <c r="R164" s="195">
        <f t="shared" si="22"/>
        <v>0</v>
      </c>
      <c r="S164" s="195">
        <v>0</v>
      </c>
      <c r="T164" s="196">
        <f t="shared" si="23"/>
        <v>0</v>
      </c>
      <c r="U164" s="34"/>
      <c r="V164" s="34"/>
      <c r="W164" s="34"/>
      <c r="X164" s="34"/>
      <c r="Y164" s="34"/>
      <c r="Z164" s="34"/>
      <c r="AA164" s="34"/>
      <c r="AB164" s="34"/>
      <c r="AC164" s="34"/>
      <c r="AD164" s="34"/>
      <c r="AE164" s="34"/>
      <c r="AR164" s="197" t="s">
        <v>329</v>
      </c>
      <c r="AT164" s="197" t="s">
        <v>149</v>
      </c>
      <c r="AU164" s="197" t="s">
        <v>87</v>
      </c>
      <c r="AY164" s="18" t="s">
        <v>147</v>
      </c>
      <c r="BE164" s="198">
        <f t="shared" si="24"/>
        <v>0</v>
      </c>
      <c r="BF164" s="198">
        <f t="shared" si="25"/>
        <v>0</v>
      </c>
      <c r="BG164" s="198">
        <f t="shared" si="26"/>
        <v>0</v>
      </c>
      <c r="BH164" s="198">
        <f t="shared" si="27"/>
        <v>0</v>
      </c>
      <c r="BI164" s="198">
        <f t="shared" si="28"/>
        <v>0</v>
      </c>
      <c r="BJ164" s="18" t="s">
        <v>87</v>
      </c>
      <c r="BK164" s="198">
        <f t="shared" si="29"/>
        <v>0</v>
      </c>
      <c r="BL164" s="18" t="s">
        <v>329</v>
      </c>
      <c r="BM164" s="197" t="s">
        <v>636</v>
      </c>
    </row>
    <row r="165" spans="1:65" s="2" customFormat="1" ht="24.2" customHeight="1">
      <c r="A165" s="34"/>
      <c r="B165" s="35"/>
      <c r="C165" s="186" t="s">
        <v>427</v>
      </c>
      <c r="D165" s="186" t="s">
        <v>149</v>
      </c>
      <c r="E165" s="187" t="s">
        <v>1487</v>
      </c>
      <c r="F165" s="188" t="s">
        <v>1488</v>
      </c>
      <c r="G165" s="189" t="s">
        <v>1451</v>
      </c>
      <c r="H165" s="190">
        <v>1</v>
      </c>
      <c r="I165" s="191"/>
      <c r="J165" s="192">
        <f t="shared" si="20"/>
        <v>0</v>
      </c>
      <c r="K165" s="188" t="s">
        <v>1</v>
      </c>
      <c r="L165" s="39"/>
      <c r="M165" s="193" t="s">
        <v>1</v>
      </c>
      <c r="N165" s="194" t="s">
        <v>44</v>
      </c>
      <c r="O165" s="71"/>
      <c r="P165" s="195">
        <f t="shared" si="21"/>
        <v>0</v>
      </c>
      <c r="Q165" s="195">
        <v>0</v>
      </c>
      <c r="R165" s="195">
        <f t="shared" si="22"/>
        <v>0</v>
      </c>
      <c r="S165" s="195">
        <v>0</v>
      </c>
      <c r="T165" s="196">
        <f t="shared" si="23"/>
        <v>0</v>
      </c>
      <c r="U165" s="34"/>
      <c r="V165" s="34"/>
      <c r="W165" s="34"/>
      <c r="X165" s="34"/>
      <c r="Y165" s="34"/>
      <c r="Z165" s="34"/>
      <c r="AA165" s="34"/>
      <c r="AB165" s="34"/>
      <c r="AC165" s="34"/>
      <c r="AD165" s="34"/>
      <c r="AE165" s="34"/>
      <c r="AR165" s="197" t="s">
        <v>329</v>
      </c>
      <c r="AT165" s="197" t="s">
        <v>149</v>
      </c>
      <c r="AU165" s="197" t="s">
        <v>87</v>
      </c>
      <c r="AY165" s="18" t="s">
        <v>147</v>
      </c>
      <c r="BE165" s="198">
        <f t="shared" si="24"/>
        <v>0</v>
      </c>
      <c r="BF165" s="198">
        <f t="shared" si="25"/>
        <v>0</v>
      </c>
      <c r="BG165" s="198">
        <f t="shared" si="26"/>
        <v>0</v>
      </c>
      <c r="BH165" s="198">
        <f t="shared" si="27"/>
        <v>0</v>
      </c>
      <c r="BI165" s="198">
        <f t="shared" si="28"/>
        <v>0</v>
      </c>
      <c r="BJ165" s="18" t="s">
        <v>87</v>
      </c>
      <c r="BK165" s="198">
        <f t="shared" si="29"/>
        <v>0</v>
      </c>
      <c r="BL165" s="18" t="s">
        <v>329</v>
      </c>
      <c r="BM165" s="197" t="s">
        <v>648</v>
      </c>
    </row>
    <row r="166" spans="1:65" s="2" customFormat="1" ht="21.75" customHeight="1">
      <c r="A166" s="34"/>
      <c r="B166" s="35"/>
      <c r="C166" s="186" t="s">
        <v>432</v>
      </c>
      <c r="D166" s="186" t="s">
        <v>149</v>
      </c>
      <c r="E166" s="187" t="s">
        <v>1489</v>
      </c>
      <c r="F166" s="188" t="s">
        <v>1490</v>
      </c>
      <c r="G166" s="189" t="s">
        <v>1451</v>
      </c>
      <c r="H166" s="190">
        <v>2</v>
      </c>
      <c r="I166" s="191"/>
      <c r="J166" s="192">
        <f t="shared" si="20"/>
        <v>0</v>
      </c>
      <c r="K166" s="188" t="s">
        <v>1</v>
      </c>
      <c r="L166" s="39"/>
      <c r="M166" s="193" t="s">
        <v>1</v>
      </c>
      <c r="N166" s="194" t="s">
        <v>44</v>
      </c>
      <c r="O166" s="71"/>
      <c r="P166" s="195">
        <f t="shared" si="21"/>
        <v>0</v>
      </c>
      <c r="Q166" s="195">
        <v>0</v>
      </c>
      <c r="R166" s="195">
        <f t="shared" si="22"/>
        <v>0</v>
      </c>
      <c r="S166" s="195">
        <v>0</v>
      </c>
      <c r="T166" s="196">
        <f t="shared" si="23"/>
        <v>0</v>
      </c>
      <c r="U166" s="34"/>
      <c r="V166" s="34"/>
      <c r="W166" s="34"/>
      <c r="X166" s="34"/>
      <c r="Y166" s="34"/>
      <c r="Z166" s="34"/>
      <c r="AA166" s="34"/>
      <c r="AB166" s="34"/>
      <c r="AC166" s="34"/>
      <c r="AD166" s="34"/>
      <c r="AE166" s="34"/>
      <c r="AR166" s="197" t="s">
        <v>329</v>
      </c>
      <c r="AT166" s="197" t="s">
        <v>149</v>
      </c>
      <c r="AU166" s="197" t="s">
        <v>87</v>
      </c>
      <c r="AY166" s="18" t="s">
        <v>147</v>
      </c>
      <c r="BE166" s="198">
        <f t="shared" si="24"/>
        <v>0</v>
      </c>
      <c r="BF166" s="198">
        <f t="shared" si="25"/>
        <v>0</v>
      </c>
      <c r="BG166" s="198">
        <f t="shared" si="26"/>
        <v>0</v>
      </c>
      <c r="BH166" s="198">
        <f t="shared" si="27"/>
        <v>0</v>
      </c>
      <c r="BI166" s="198">
        <f t="shared" si="28"/>
        <v>0</v>
      </c>
      <c r="BJ166" s="18" t="s">
        <v>87</v>
      </c>
      <c r="BK166" s="198">
        <f t="shared" si="29"/>
        <v>0</v>
      </c>
      <c r="BL166" s="18" t="s">
        <v>329</v>
      </c>
      <c r="BM166" s="197" t="s">
        <v>658</v>
      </c>
    </row>
    <row r="167" spans="1:65" s="2" customFormat="1" ht="24.2" customHeight="1">
      <c r="A167" s="34"/>
      <c r="B167" s="35"/>
      <c r="C167" s="186" t="s">
        <v>437</v>
      </c>
      <c r="D167" s="186" t="s">
        <v>149</v>
      </c>
      <c r="E167" s="187" t="s">
        <v>1491</v>
      </c>
      <c r="F167" s="188" t="s">
        <v>1492</v>
      </c>
      <c r="G167" s="189" t="s">
        <v>1451</v>
      </c>
      <c r="H167" s="190">
        <v>1</v>
      </c>
      <c r="I167" s="191"/>
      <c r="J167" s="192">
        <f t="shared" si="20"/>
        <v>0</v>
      </c>
      <c r="K167" s="188" t="s">
        <v>1</v>
      </c>
      <c r="L167" s="39"/>
      <c r="M167" s="193" t="s">
        <v>1</v>
      </c>
      <c r="N167" s="194" t="s">
        <v>44</v>
      </c>
      <c r="O167" s="71"/>
      <c r="P167" s="195">
        <f t="shared" si="21"/>
        <v>0</v>
      </c>
      <c r="Q167" s="195">
        <v>0</v>
      </c>
      <c r="R167" s="195">
        <f t="shared" si="22"/>
        <v>0</v>
      </c>
      <c r="S167" s="195">
        <v>0</v>
      </c>
      <c r="T167" s="196">
        <f t="shared" si="23"/>
        <v>0</v>
      </c>
      <c r="U167" s="34"/>
      <c r="V167" s="34"/>
      <c r="W167" s="34"/>
      <c r="X167" s="34"/>
      <c r="Y167" s="34"/>
      <c r="Z167" s="34"/>
      <c r="AA167" s="34"/>
      <c r="AB167" s="34"/>
      <c r="AC167" s="34"/>
      <c r="AD167" s="34"/>
      <c r="AE167" s="34"/>
      <c r="AR167" s="197" t="s">
        <v>329</v>
      </c>
      <c r="AT167" s="197" t="s">
        <v>149</v>
      </c>
      <c r="AU167" s="197" t="s">
        <v>87</v>
      </c>
      <c r="AY167" s="18" t="s">
        <v>147</v>
      </c>
      <c r="BE167" s="198">
        <f t="shared" si="24"/>
        <v>0</v>
      </c>
      <c r="BF167" s="198">
        <f t="shared" si="25"/>
        <v>0</v>
      </c>
      <c r="BG167" s="198">
        <f t="shared" si="26"/>
        <v>0</v>
      </c>
      <c r="BH167" s="198">
        <f t="shared" si="27"/>
        <v>0</v>
      </c>
      <c r="BI167" s="198">
        <f t="shared" si="28"/>
        <v>0</v>
      </c>
      <c r="BJ167" s="18" t="s">
        <v>87</v>
      </c>
      <c r="BK167" s="198">
        <f t="shared" si="29"/>
        <v>0</v>
      </c>
      <c r="BL167" s="18" t="s">
        <v>329</v>
      </c>
      <c r="BM167" s="197" t="s">
        <v>667</v>
      </c>
    </row>
    <row r="168" spans="1:65" s="2" customFormat="1" ht="16.5" customHeight="1">
      <c r="A168" s="34"/>
      <c r="B168" s="35"/>
      <c r="C168" s="186" t="s">
        <v>450</v>
      </c>
      <c r="D168" s="186" t="s">
        <v>149</v>
      </c>
      <c r="E168" s="187" t="s">
        <v>1493</v>
      </c>
      <c r="F168" s="188" t="s">
        <v>1494</v>
      </c>
      <c r="G168" s="189" t="s">
        <v>1454</v>
      </c>
      <c r="H168" s="190">
        <v>1</v>
      </c>
      <c r="I168" s="191"/>
      <c r="J168" s="192">
        <f t="shared" si="20"/>
        <v>0</v>
      </c>
      <c r="K168" s="188" t="s">
        <v>1</v>
      </c>
      <c r="L168" s="39"/>
      <c r="M168" s="193" t="s">
        <v>1</v>
      </c>
      <c r="N168" s="194" t="s">
        <v>44</v>
      </c>
      <c r="O168" s="71"/>
      <c r="P168" s="195">
        <f t="shared" si="21"/>
        <v>0</v>
      </c>
      <c r="Q168" s="195">
        <v>0</v>
      </c>
      <c r="R168" s="195">
        <f t="shared" si="22"/>
        <v>0</v>
      </c>
      <c r="S168" s="195">
        <v>0</v>
      </c>
      <c r="T168" s="196">
        <f t="shared" si="23"/>
        <v>0</v>
      </c>
      <c r="U168" s="34"/>
      <c r="V168" s="34"/>
      <c r="W168" s="34"/>
      <c r="X168" s="34"/>
      <c r="Y168" s="34"/>
      <c r="Z168" s="34"/>
      <c r="AA168" s="34"/>
      <c r="AB168" s="34"/>
      <c r="AC168" s="34"/>
      <c r="AD168" s="34"/>
      <c r="AE168" s="34"/>
      <c r="AR168" s="197" t="s">
        <v>329</v>
      </c>
      <c r="AT168" s="197" t="s">
        <v>149</v>
      </c>
      <c r="AU168" s="197" t="s">
        <v>87</v>
      </c>
      <c r="AY168" s="18" t="s">
        <v>147</v>
      </c>
      <c r="BE168" s="198">
        <f t="shared" si="24"/>
        <v>0</v>
      </c>
      <c r="BF168" s="198">
        <f t="shared" si="25"/>
        <v>0</v>
      </c>
      <c r="BG168" s="198">
        <f t="shared" si="26"/>
        <v>0</v>
      </c>
      <c r="BH168" s="198">
        <f t="shared" si="27"/>
        <v>0</v>
      </c>
      <c r="BI168" s="198">
        <f t="shared" si="28"/>
        <v>0</v>
      </c>
      <c r="BJ168" s="18" t="s">
        <v>87</v>
      </c>
      <c r="BK168" s="198">
        <f t="shared" si="29"/>
        <v>0</v>
      </c>
      <c r="BL168" s="18" t="s">
        <v>329</v>
      </c>
      <c r="BM168" s="197" t="s">
        <v>678</v>
      </c>
    </row>
    <row r="169" spans="1:65" s="2" customFormat="1" ht="21.75" customHeight="1">
      <c r="A169" s="34"/>
      <c r="B169" s="35"/>
      <c r="C169" s="186" t="s">
        <v>473</v>
      </c>
      <c r="D169" s="186" t="s">
        <v>149</v>
      </c>
      <c r="E169" s="187" t="s">
        <v>1495</v>
      </c>
      <c r="F169" s="188" t="s">
        <v>1496</v>
      </c>
      <c r="G169" s="189" t="s">
        <v>1451</v>
      </c>
      <c r="H169" s="190">
        <v>1</v>
      </c>
      <c r="I169" s="191"/>
      <c r="J169" s="192">
        <f t="shared" si="20"/>
        <v>0</v>
      </c>
      <c r="K169" s="188" t="s">
        <v>1</v>
      </c>
      <c r="L169" s="39"/>
      <c r="M169" s="193" t="s">
        <v>1</v>
      </c>
      <c r="N169" s="194" t="s">
        <v>44</v>
      </c>
      <c r="O169" s="71"/>
      <c r="P169" s="195">
        <f t="shared" si="21"/>
        <v>0</v>
      </c>
      <c r="Q169" s="195">
        <v>0</v>
      </c>
      <c r="R169" s="195">
        <f t="shared" si="22"/>
        <v>0</v>
      </c>
      <c r="S169" s="195">
        <v>0</v>
      </c>
      <c r="T169" s="196">
        <f t="shared" si="23"/>
        <v>0</v>
      </c>
      <c r="U169" s="34"/>
      <c r="V169" s="34"/>
      <c r="W169" s="34"/>
      <c r="X169" s="34"/>
      <c r="Y169" s="34"/>
      <c r="Z169" s="34"/>
      <c r="AA169" s="34"/>
      <c r="AB169" s="34"/>
      <c r="AC169" s="34"/>
      <c r="AD169" s="34"/>
      <c r="AE169" s="34"/>
      <c r="AR169" s="197" t="s">
        <v>329</v>
      </c>
      <c r="AT169" s="197" t="s">
        <v>149</v>
      </c>
      <c r="AU169" s="197" t="s">
        <v>87</v>
      </c>
      <c r="AY169" s="18" t="s">
        <v>147</v>
      </c>
      <c r="BE169" s="198">
        <f t="shared" si="24"/>
        <v>0</v>
      </c>
      <c r="BF169" s="198">
        <f t="shared" si="25"/>
        <v>0</v>
      </c>
      <c r="BG169" s="198">
        <f t="shared" si="26"/>
        <v>0</v>
      </c>
      <c r="BH169" s="198">
        <f t="shared" si="27"/>
        <v>0</v>
      </c>
      <c r="BI169" s="198">
        <f t="shared" si="28"/>
        <v>0</v>
      </c>
      <c r="BJ169" s="18" t="s">
        <v>87</v>
      </c>
      <c r="BK169" s="198">
        <f t="shared" si="29"/>
        <v>0</v>
      </c>
      <c r="BL169" s="18" t="s">
        <v>329</v>
      </c>
      <c r="BM169" s="197" t="s">
        <v>688</v>
      </c>
    </row>
    <row r="170" spans="1:65" s="2" customFormat="1" ht="24.2" customHeight="1">
      <c r="A170" s="34"/>
      <c r="B170" s="35"/>
      <c r="C170" s="186" t="s">
        <v>495</v>
      </c>
      <c r="D170" s="186" t="s">
        <v>149</v>
      </c>
      <c r="E170" s="187" t="s">
        <v>1497</v>
      </c>
      <c r="F170" s="188" t="s">
        <v>1498</v>
      </c>
      <c r="G170" s="189" t="s">
        <v>1451</v>
      </c>
      <c r="H170" s="190">
        <v>1</v>
      </c>
      <c r="I170" s="191"/>
      <c r="J170" s="192">
        <f t="shared" si="20"/>
        <v>0</v>
      </c>
      <c r="K170" s="188" t="s">
        <v>1</v>
      </c>
      <c r="L170" s="39"/>
      <c r="M170" s="193" t="s">
        <v>1</v>
      </c>
      <c r="N170" s="194" t="s">
        <v>44</v>
      </c>
      <c r="O170" s="71"/>
      <c r="P170" s="195">
        <f t="shared" si="21"/>
        <v>0</v>
      </c>
      <c r="Q170" s="195">
        <v>0</v>
      </c>
      <c r="R170" s="195">
        <f t="shared" si="22"/>
        <v>0</v>
      </c>
      <c r="S170" s="195">
        <v>0</v>
      </c>
      <c r="T170" s="196">
        <f t="shared" si="23"/>
        <v>0</v>
      </c>
      <c r="U170" s="34"/>
      <c r="V170" s="34"/>
      <c r="W170" s="34"/>
      <c r="X170" s="34"/>
      <c r="Y170" s="34"/>
      <c r="Z170" s="34"/>
      <c r="AA170" s="34"/>
      <c r="AB170" s="34"/>
      <c r="AC170" s="34"/>
      <c r="AD170" s="34"/>
      <c r="AE170" s="34"/>
      <c r="AR170" s="197" t="s">
        <v>329</v>
      </c>
      <c r="AT170" s="197" t="s">
        <v>149</v>
      </c>
      <c r="AU170" s="197" t="s">
        <v>87</v>
      </c>
      <c r="AY170" s="18" t="s">
        <v>147</v>
      </c>
      <c r="BE170" s="198">
        <f t="shared" si="24"/>
        <v>0</v>
      </c>
      <c r="BF170" s="198">
        <f t="shared" si="25"/>
        <v>0</v>
      </c>
      <c r="BG170" s="198">
        <f t="shared" si="26"/>
        <v>0</v>
      </c>
      <c r="BH170" s="198">
        <f t="shared" si="27"/>
        <v>0</v>
      </c>
      <c r="BI170" s="198">
        <f t="shared" si="28"/>
        <v>0</v>
      </c>
      <c r="BJ170" s="18" t="s">
        <v>87</v>
      </c>
      <c r="BK170" s="198">
        <f t="shared" si="29"/>
        <v>0</v>
      </c>
      <c r="BL170" s="18" t="s">
        <v>329</v>
      </c>
      <c r="BM170" s="197" t="s">
        <v>696</v>
      </c>
    </row>
    <row r="171" spans="1:65" s="2" customFormat="1" ht="24.2" customHeight="1">
      <c r="A171" s="34"/>
      <c r="B171" s="35"/>
      <c r="C171" s="186" t="s">
        <v>500</v>
      </c>
      <c r="D171" s="186" t="s">
        <v>149</v>
      </c>
      <c r="E171" s="187" t="s">
        <v>1499</v>
      </c>
      <c r="F171" s="188" t="s">
        <v>1500</v>
      </c>
      <c r="G171" s="189" t="s">
        <v>1451</v>
      </c>
      <c r="H171" s="190">
        <v>1</v>
      </c>
      <c r="I171" s="191"/>
      <c r="J171" s="192">
        <f t="shared" si="20"/>
        <v>0</v>
      </c>
      <c r="K171" s="188" t="s">
        <v>1</v>
      </c>
      <c r="L171" s="39"/>
      <c r="M171" s="193" t="s">
        <v>1</v>
      </c>
      <c r="N171" s="194" t="s">
        <v>44</v>
      </c>
      <c r="O171" s="71"/>
      <c r="P171" s="195">
        <f t="shared" si="21"/>
        <v>0</v>
      </c>
      <c r="Q171" s="195">
        <v>0</v>
      </c>
      <c r="R171" s="195">
        <f t="shared" si="22"/>
        <v>0</v>
      </c>
      <c r="S171" s="195">
        <v>0</v>
      </c>
      <c r="T171" s="196">
        <f t="shared" si="23"/>
        <v>0</v>
      </c>
      <c r="U171" s="34"/>
      <c r="V171" s="34"/>
      <c r="W171" s="34"/>
      <c r="X171" s="34"/>
      <c r="Y171" s="34"/>
      <c r="Z171" s="34"/>
      <c r="AA171" s="34"/>
      <c r="AB171" s="34"/>
      <c r="AC171" s="34"/>
      <c r="AD171" s="34"/>
      <c r="AE171" s="34"/>
      <c r="AR171" s="197" t="s">
        <v>329</v>
      </c>
      <c r="AT171" s="197" t="s">
        <v>149</v>
      </c>
      <c r="AU171" s="197" t="s">
        <v>87</v>
      </c>
      <c r="AY171" s="18" t="s">
        <v>147</v>
      </c>
      <c r="BE171" s="198">
        <f t="shared" si="24"/>
        <v>0</v>
      </c>
      <c r="BF171" s="198">
        <f t="shared" si="25"/>
        <v>0</v>
      </c>
      <c r="BG171" s="198">
        <f t="shared" si="26"/>
        <v>0</v>
      </c>
      <c r="BH171" s="198">
        <f t="shared" si="27"/>
        <v>0</v>
      </c>
      <c r="BI171" s="198">
        <f t="shared" si="28"/>
        <v>0</v>
      </c>
      <c r="BJ171" s="18" t="s">
        <v>87</v>
      </c>
      <c r="BK171" s="198">
        <f t="shared" si="29"/>
        <v>0</v>
      </c>
      <c r="BL171" s="18" t="s">
        <v>329</v>
      </c>
      <c r="BM171" s="197" t="s">
        <v>706</v>
      </c>
    </row>
    <row r="172" spans="1:65" s="2" customFormat="1" ht="24.2" customHeight="1">
      <c r="A172" s="34"/>
      <c r="B172" s="35"/>
      <c r="C172" s="186" t="s">
        <v>525</v>
      </c>
      <c r="D172" s="186" t="s">
        <v>149</v>
      </c>
      <c r="E172" s="187" t="s">
        <v>1501</v>
      </c>
      <c r="F172" s="188" t="s">
        <v>1502</v>
      </c>
      <c r="G172" s="189" t="s">
        <v>1451</v>
      </c>
      <c r="H172" s="190">
        <v>1</v>
      </c>
      <c r="I172" s="191"/>
      <c r="J172" s="192">
        <f t="shared" si="20"/>
        <v>0</v>
      </c>
      <c r="K172" s="188" t="s">
        <v>1</v>
      </c>
      <c r="L172" s="39"/>
      <c r="M172" s="193" t="s">
        <v>1</v>
      </c>
      <c r="N172" s="194" t="s">
        <v>44</v>
      </c>
      <c r="O172" s="71"/>
      <c r="P172" s="195">
        <f t="shared" si="21"/>
        <v>0</v>
      </c>
      <c r="Q172" s="195">
        <v>0</v>
      </c>
      <c r="R172" s="195">
        <f t="shared" si="22"/>
        <v>0</v>
      </c>
      <c r="S172" s="195">
        <v>0</v>
      </c>
      <c r="T172" s="196">
        <f t="shared" si="23"/>
        <v>0</v>
      </c>
      <c r="U172" s="34"/>
      <c r="V172" s="34"/>
      <c r="W172" s="34"/>
      <c r="X172" s="34"/>
      <c r="Y172" s="34"/>
      <c r="Z172" s="34"/>
      <c r="AA172" s="34"/>
      <c r="AB172" s="34"/>
      <c r="AC172" s="34"/>
      <c r="AD172" s="34"/>
      <c r="AE172" s="34"/>
      <c r="AR172" s="197" t="s">
        <v>329</v>
      </c>
      <c r="AT172" s="197" t="s">
        <v>149</v>
      </c>
      <c r="AU172" s="197" t="s">
        <v>87</v>
      </c>
      <c r="AY172" s="18" t="s">
        <v>147</v>
      </c>
      <c r="BE172" s="198">
        <f t="shared" si="24"/>
        <v>0</v>
      </c>
      <c r="BF172" s="198">
        <f t="shared" si="25"/>
        <v>0</v>
      </c>
      <c r="BG172" s="198">
        <f t="shared" si="26"/>
        <v>0</v>
      </c>
      <c r="BH172" s="198">
        <f t="shared" si="27"/>
        <v>0</v>
      </c>
      <c r="BI172" s="198">
        <f t="shared" si="28"/>
        <v>0</v>
      </c>
      <c r="BJ172" s="18" t="s">
        <v>87</v>
      </c>
      <c r="BK172" s="198">
        <f t="shared" si="29"/>
        <v>0</v>
      </c>
      <c r="BL172" s="18" t="s">
        <v>329</v>
      </c>
      <c r="BM172" s="197" t="s">
        <v>718</v>
      </c>
    </row>
    <row r="173" spans="1:65" s="2" customFormat="1" ht="16.5" customHeight="1">
      <c r="A173" s="34"/>
      <c r="B173" s="35"/>
      <c r="C173" s="186" t="s">
        <v>529</v>
      </c>
      <c r="D173" s="186" t="s">
        <v>149</v>
      </c>
      <c r="E173" s="187" t="s">
        <v>1503</v>
      </c>
      <c r="F173" s="188" t="s">
        <v>1504</v>
      </c>
      <c r="G173" s="189" t="s">
        <v>1451</v>
      </c>
      <c r="H173" s="190">
        <v>1</v>
      </c>
      <c r="I173" s="191"/>
      <c r="J173" s="192">
        <f t="shared" si="20"/>
        <v>0</v>
      </c>
      <c r="K173" s="188" t="s">
        <v>1</v>
      </c>
      <c r="L173" s="39"/>
      <c r="M173" s="193" t="s">
        <v>1</v>
      </c>
      <c r="N173" s="194" t="s">
        <v>44</v>
      </c>
      <c r="O173" s="71"/>
      <c r="P173" s="195">
        <f t="shared" si="21"/>
        <v>0</v>
      </c>
      <c r="Q173" s="195">
        <v>0</v>
      </c>
      <c r="R173" s="195">
        <f t="shared" si="22"/>
        <v>0</v>
      </c>
      <c r="S173" s="195">
        <v>0</v>
      </c>
      <c r="T173" s="196">
        <f t="shared" si="23"/>
        <v>0</v>
      </c>
      <c r="U173" s="34"/>
      <c r="V173" s="34"/>
      <c r="W173" s="34"/>
      <c r="X173" s="34"/>
      <c r="Y173" s="34"/>
      <c r="Z173" s="34"/>
      <c r="AA173" s="34"/>
      <c r="AB173" s="34"/>
      <c r="AC173" s="34"/>
      <c r="AD173" s="34"/>
      <c r="AE173" s="34"/>
      <c r="AR173" s="197" t="s">
        <v>329</v>
      </c>
      <c r="AT173" s="197" t="s">
        <v>149</v>
      </c>
      <c r="AU173" s="197" t="s">
        <v>87</v>
      </c>
      <c r="AY173" s="18" t="s">
        <v>147</v>
      </c>
      <c r="BE173" s="198">
        <f t="shared" si="24"/>
        <v>0</v>
      </c>
      <c r="BF173" s="198">
        <f t="shared" si="25"/>
        <v>0</v>
      </c>
      <c r="BG173" s="198">
        <f t="shared" si="26"/>
        <v>0</v>
      </c>
      <c r="BH173" s="198">
        <f t="shared" si="27"/>
        <v>0</v>
      </c>
      <c r="BI173" s="198">
        <f t="shared" si="28"/>
        <v>0</v>
      </c>
      <c r="BJ173" s="18" t="s">
        <v>87</v>
      </c>
      <c r="BK173" s="198">
        <f t="shared" si="29"/>
        <v>0</v>
      </c>
      <c r="BL173" s="18" t="s">
        <v>329</v>
      </c>
      <c r="BM173" s="197" t="s">
        <v>735</v>
      </c>
    </row>
    <row r="174" spans="1:65" s="2" customFormat="1" ht="24.2" customHeight="1">
      <c r="A174" s="34"/>
      <c r="B174" s="35"/>
      <c r="C174" s="186" t="s">
        <v>535</v>
      </c>
      <c r="D174" s="186" t="s">
        <v>149</v>
      </c>
      <c r="E174" s="187" t="s">
        <v>1505</v>
      </c>
      <c r="F174" s="188" t="s">
        <v>1506</v>
      </c>
      <c r="G174" s="189" t="s">
        <v>1451</v>
      </c>
      <c r="H174" s="190">
        <v>2</v>
      </c>
      <c r="I174" s="191"/>
      <c r="J174" s="192">
        <f t="shared" si="20"/>
        <v>0</v>
      </c>
      <c r="K174" s="188" t="s">
        <v>1</v>
      </c>
      <c r="L174" s="39"/>
      <c r="M174" s="193" t="s">
        <v>1</v>
      </c>
      <c r="N174" s="194" t="s">
        <v>44</v>
      </c>
      <c r="O174" s="71"/>
      <c r="P174" s="195">
        <f t="shared" si="21"/>
        <v>0</v>
      </c>
      <c r="Q174" s="195">
        <v>0</v>
      </c>
      <c r="R174" s="195">
        <f t="shared" si="22"/>
        <v>0</v>
      </c>
      <c r="S174" s="195">
        <v>0</v>
      </c>
      <c r="T174" s="196">
        <f t="shared" si="23"/>
        <v>0</v>
      </c>
      <c r="U174" s="34"/>
      <c r="V174" s="34"/>
      <c r="W174" s="34"/>
      <c r="X174" s="34"/>
      <c r="Y174" s="34"/>
      <c r="Z174" s="34"/>
      <c r="AA174" s="34"/>
      <c r="AB174" s="34"/>
      <c r="AC174" s="34"/>
      <c r="AD174" s="34"/>
      <c r="AE174" s="34"/>
      <c r="AR174" s="197" t="s">
        <v>329</v>
      </c>
      <c r="AT174" s="197" t="s">
        <v>149</v>
      </c>
      <c r="AU174" s="197" t="s">
        <v>87</v>
      </c>
      <c r="AY174" s="18" t="s">
        <v>147</v>
      </c>
      <c r="BE174" s="198">
        <f t="shared" si="24"/>
        <v>0</v>
      </c>
      <c r="BF174" s="198">
        <f t="shared" si="25"/>
        <v>0</v>
      </c>
      <c r="BG174" s="198">
        <f t="shared" si="26"/>
        <v>0</v>
      </c>
      <c r="BH174" s="198">
        <f t="shared" si="27"/>
        <v>0</v>
      </c>
      <c r="BI174" s="198">
        <f t="shared" si="28"/>
        <v>0</v>
      </c>
      <c r="BJ174" s="18" t="s">
        <v>87</v>
      </c>
      <c r="BK174" s="198">
        <f t="shared" si="29"/>
        <v>0</v>
      </c>
      <c r="BL174" s="18" t="s">
        <v>329</v>
      </c>
      <c r="BM174" s="197" t="s">
        <v>746</v>
      </c>
    </row>
    <row r="175" spans="1:65" s="2" customFormat="1" ht="24.2" customHeight="1">
      <c r="A175" s="34"/>
      <c r="B175" s="35"/>
      <c r="C175" s="186" t="s">
        <v>539</v>
      </c>
      <c r="D175" s="186" t="s">
        <v>149</v>
      </c>
      <c r="E175" s="187" t="s">
        <v>1507</v>
      </c>
      <c r="F175" s="188" t="s">
        <v>1508</v>
      </c>
      <c r="G175" s="189" t="s">
        <v>1451</v>
      </c>
      <c r="H175" s="190">
        <v>1</v>
      </c>
      <c r="I175" s="191"/>
      <c r="J175" s="192">
        <f t="shared" si="20"/>
        <v>0</v>
      </c>
      <c r="K175" s="188" t="s">
        <v>1</v>
      </c>
      <c r="L175" s="39"/>
      <c r="M175" s="193" t="s">
        <v>1</v>
      </c>
      <c r="N175" s="194" t="s">
        <v>44</v>
      </c>
      <c r="O175" s="71"/>
      <c r="P175" s="195">
        <f t="shared" si="21"/>
        <v>0</v>
      </c>
      <c r="Q175" s="195">
        <v>0</v>
      </c>
      <c r="R175" s="195">
        <f t="shared" si="22"/>
        <v>0</v>
      </c>
      <c r="S175" s="195">
        <v>0</v>
      </c>
      <c r="T175" s="196">
        <f t="shared" si="23"/>
        <v>0</v>
      </c>
      <c r="U175" s="34"/>
      <c r="V175" s="34"/>
      <c r="W175" s="34"/>
      <c r="X175" s="34"/>
      <c r="Y175" s="34"/>
      <c r="Z175" s="34"/>
      <c r="AA175" s="34"/>
      <c r="AB175" s="34"/>
      <c r="AC175" s="34"/>
      <c r="AD175" s="34"/>
      <c r="AE175" s="34"/>
      <c r="AR175" s="197" t="s">
        <v>329</v>
      </c>
      <c r="AT175" s="197" t="s">
        <v>149</v>
      </c>
      <c r="AU175" s="197" t="s">
        <v>87</v>
      </c>
      <c r="AY175" s="18" t="s">
        <v>147</v>
      </c>
      <c r="BE175" s="198">
        <f t="shared" si="24"/>
        <v>0</v>
      </c>
      <c r="BF175" s="198">
        <f t="shared" si="25"/>
        <v>0</v>
      </c>
      <c r="BG175" s="198">
        <f t="shared" si="26"/>
        <v>0</v>
      </c>
      <c r="BH175" s="198">
        <f t="shared" si="27"/>
        <v>0</v>
      </c>
      <c r="BI175" s="198">
        <f t="shared" si="28"/>
        <v>0</v>
      </c>
      <c r="BJ175" s="18" t="s">
        <v>87</v>
      </c>
      <c r="BK175" s="198">
        <f t="shared" si="29"/>
        <v>0</v>
      </c>
      <c r="BL175" s="18" t="s">
        <v>329</v>
      </c>
      <c r="BM175" s="197" t="s">
        <v>757</v>
      </c>
    </row>
    <row r="176" spans="1:65" s="2" customFormat="1" ht="24.2" customHeight="1">
      <c r="A176" s="34"/>
      <c r="B176" s="35"/>
      <c r="C176" s="186" t="s">
        <v>543</v>
      </c>
      <c r="D176" s="186" t="s">
        <v>149</v>
      </c>
      <c r="E176" s="187" t="s">
        <v>1509</v>
      </c>
      <c r="F176" s="188" t="s">
        <v>1510</v>
      </c>
      <c r="G176" s="189" t="s">
        <v>1451</v>
      </c>
      <c r="H176" s="190">
        <v>4</v>
      </c>
      <c r="I176" s="191"/>
      <c r="J176" s="192">
        <f t="shared" si="20"/>
        <v>0</v>
      </c>
      <c r="K176" s="188" t="s">
        <v>1</v>
      </c>
      <c r="L176" s="39"/>
      <c r="M176" s="193" t="s">
        <v>1</v>
      </c>
      <c r="N176" s="194" t="s">
        <v>44</v>
      </c>
      <c r="O176" s="71"/>
      <c r="P176" s="195">
        <f t="shared" si="21"/>
        <v>0</v>
      </c>
      <c r="Q176" s="195">
        <v>0</v>
      </c>
      <c r="R176" s="195">
        <f t="shared" si="22"/>
        <v>0</v>
      </c>
      <c r="S176" s="195">
        <v>0</v>
      </c>
      <c r="T176" s="196">
        <f t="shared" si="23"/>
        <v>0</v>
      </c>
      <c r="U176" s="34"/>
      <c r="V176" s="34"/>
      <c r="W176" s="34"/>
      <c r="X176" s="34"/>
      <c r="Y176" s="34"/>
      <c r="Z176" s="34"/>
      <c r="AA176" s="34"/>
      <c r="AB176" s="34"/>
      <c r="AC176" s="34"/>
      <c r="AD176" s="34"/>
      <c r="AE176" s="34"/>
      <c r="AR176" s="197" t="s">
        <v>329</v>
      </c>
      <c r="AT176" s="197" t="s">
        <v>149</v>
      </c>
      <c r="AU176" s="197" t="s">
        <v>87</v>
      </c>
      <c r="AY176" s="18" t="s">
        <v>147</v>
      </c>
      <c r="BE176" s="198">
        <f t="shared" si="24"/>
        <v>0</v>
      </c>
      <c r="BF176" s="198">
        <f t="shared" si="25"/>
        <v>0</v>
      </c>
      <c r="BG176" s="198">
        <f t="shared" si="26"/>
        <v>0</v>
      </c>
      <c r="BH176" s="198">
        <f t="shared" si="27"/>
        <v>0</v>
      </c>
      <c r="BI176" s="198">
        <f t="shared" si="28"/>
        <v>0</v>
      </c>
      <c r="BJ176" s="18" t="s">
        <v>87</v>
      </c>
      <c r="BK176" s="198">
        <f t="shared" si="29"/>
        <v>0</v>
      </c>
      <c r="BL176" s="18" t="s">
        <v>329</v>
      </c>
      <c r="BM176" s="197" t="s">
        <v>767</v>
      </c>
    </row>
    <row r="177" spans="1:65" s="2" customFormat="1" ht="24.2" customHeight="1">
      <c r="A177" s="34"/>
      <c r="B177" s="35"/>
      <c r="C177" s="186" t="s">
        <v>566</v>
      </c>
      <c r="D177" s="186" t="s">
        <v>149</v>
      </c>
      <c r="E177" s="187" t="s">
        <v>1511</v>
      </c>
      <c r="F177" s="188" t="s">
        <v>1512</v>
      </c>
      <c r="G177" s="189" t="s">
        <v>1451</v>
      </c>
      <c r="H177" s="190">
        <v>2</v>
      </c>
      <c r="I177" s="191"/>
      <c r="J177" s="192">
        <f t="shared" si="20"/>
        <v>0</v>
      </c>
      <c r="K177" s="188" t="s">
        <v>1</v>
      </c>
      <c r="L177" s="39"/>
      <c r="M177" s="193" t="s">
        <v>1</v>
      </c>
      <c r="N177" s="194" t="s">
        <v>44</v>
      </c>
      <c r="O177" s="71"/>
      <c r="P177" s="195">
        <f t="shared" si="21"/>
        <v>0</v>
      </c>
      <c r="Q177" s="195">
        <v>0</v>
      </c>
      <c r="R177" s="195">
        <f t="shared" si="22"/>
        <v>0</v>
      </c>
      <c r="S177" s="195">
        <v>0</v>
      </c>
      <c r="T177" s="196">
        <f t="shared" si="23"/>
        <v>0</v>
      </c>
      <c r="U177" s="34"/>
      <c r="V177" s="34"/>
      <c r="W177" s="34"/>
      <c r="X177" s="34"/>
      <c r="Y177" s="34"/>
      <c r="Z177" s="34"/>
      <c r="AA177" s="34"/>
      <c r="AB177" s="34"/>
      <c r="AC177" s="34"/>
      <c r="AD177" s="34"/>
      <c r="AE177" s="34"/>
      <c r="AR177" s="197" t="s">
        <v>329</v>
      </c>
      <c r="AT177" s="197" t="s">
        <v>149</v>
      </c>
      <c r="AU177" s="197" t="s">
        <v>87</v>
      </c>
      <c r="AY177" s="18" t="s">
        <v>147</v>
      </c>
      <c r="BE177" s="198">
        <f t="shared" si="24"/>
        <v>0</v>
      </c>
      <c r="BF177" s="198">
        <f t="shared" si="25"/>
        <v>0</v>
      </c>
      <c r="BG177" s="198">
        <f t="shared" si="26"/>
        <v>0</v>
      </c>
      <c r="BH177" s="198">
        <f t="shared" si="27"/>
        <v>0</v>
      </c>
      <c r="BI177" s="198">
        <f t="shared" si="28"/>
        <v>0</v>
      </c>
      <c r="BJ177" s="18" t="s">
        <v>87</v>
      </c>
      <c r="BK177" s="198">
        <f t="shared" si="29"/>
        <v>0</v>
      </c>
      <c r="BL177" s="18" t="s">
        <v>329</v>
      </c>
      <c r="BM177" s="197" t="s">
        <v>778</v>
      </c>
    </row>
    <row r="178" spans="1:65" s="2" customFormat="1" ht="16.5" customHeight="1">
      <c r="A178" s="34"/>
      <c r="B178" s="35"/>
      <c r="C178" s="186" t="s">
        <v>570</v>
      </c>
      <c r="D178" s="186" t="s">
        <v>149</v>
      </c>
      <c r="E178" s="187" t="s">
        <v>1513</v>
      </c>
      <c r="F178" s="188" t="s">
        <v>1514</v>
      </c>
      <c r="G178" s="189" t="s">
        <v>1451</v>
      </c>
      <c r="H178" s="190">
        <v>2</v>
      </c>
      <c r="I178" s="191"/>
      <c r="J178" s="192">
        <f t="shared" si="20"/>
        <v>0</v>
      </c>
      <c r="K178" s="188" t="s">
        <v>1</v>
      </c>
      <c r="L178" s="39"/>
      <c r="M178" s="193" t="s">
        <v>1</v>
      </c>
      <c r="N178" s="194" t="s">
        <v>44</v>
      </c>
      <c r="O178" s="71"/>
      <c r="P178" s="195">
        <f t="shared" si="21"/>
        <v>0</v>
      </c>
      <c r="Q178" s="195">
        <v>0</v>
      </c>
      <c r="R178" s="195">
        <f t="shared" si="22"/>
        <v>0</v>
      </c>
      <c r="S178" s="195">
        <v>0</v>
      </c>
      <c r="T178" s="196">
        <f t="shared" si="23"/>
        <v>0</v>
      </c>
      <c r="U178" s="34"/>
      <c r="V178" s="34"/>
      <c r="W178" s="34"/>
      <c r="X178" s="34"/>
      <c r="Y178" s="34"/>
      <c r="Z178" s="34"/>
      <c r="AA178" s="34"/>
      <c r="AB178" s="34"/>
      <c r="AC178" s="34"/>
      <c r="AD178" s="34"/>
      <c r="AE178" s="34"/>
      <c r="AR178" s="197" t="s">
        <v>329</v>
      </c>
      <c r="AT178" s="197" t="s">
        <v>149</v>
      </c>
      <c r="AU178" s="197" t="s">
        <v>87</v>
      </c>
      <c r="AY178" s="18" t="s">
        <v>147</v>
      </c>
      <c r="BE178" s="198">
        <f t="shared" si="24"/>
        <v>0</v>
      </c>
      <c r="BF178" s="198">
        <f t="shared" si="25"/>
        <v>0</v>
      </c>
      <c r="BG178" s="198">
        <f t="shared" si="26"/>
        <v>0</v>
      </c>
      <c r="BH178" s="198">
        <f t="shared" si="27"/>
        <v>0</v>
      </c>
      <c r="BI178" s="198">
        <f t="shared" si="28"/>
        <v>0</v>
      </c>
      <c r="BJ178" s="18" t="s">
        <v>87</v>
      </c>
      <c r="BK178" s="198">
        <f t="shared" si="29"/>
        <v>0</v>
      </c>
      <c r="BL178" s="18" t="s">
        <v>329</v>
      </c>
      <c r="BM178" s="197" t="s">
        <v>788</v>
      </c>
    </row>
    <row r="179" spans="1:65" s="2" customFormat="1" ht="16.5" customHeight="1">
      <c r="A179" s="34"/>
      <c r="B179" s="35"/>
      <c r="C179" s="186" t="s">
        <v>574</v>
      </c>
      <c r="D179" s="186" t="s">
        <v>149</v>
      </c>
      <c r="E179" s="187" t="s">
        <v>1515</v>
      </c>
      <c r="F179" s="188" t="s">
        <v>1516</v>
      </c>
      <c r="G179" s="189" t="s">
        <v>1451</v>
      </c>
      <c r="H179" s="190">
        <v>1</v>
      </c>
      <c r="I179" s="191"/>
      <c r="J179" s="192">
        <f t="shared" si="20"/>
        <v>0</v>
      </c>
      <c r="K179" s="188" t="s">
        <v>1</v>
      </c>
      <c r="L179" s="39"/>
      <c r="M179" s="193" t="s">
        <v>1</v>
      </c>
      <c r="N179" s="194" t="s">
        <v>44</v>
      </c>
      <c r="O179" s="71"/>
      <c r="P179" s="195">
        <f t="shared" si="21"/>
        <v>0</v>
      </c>
      <c r="Q179" s="195">
        <v>0</v>
      </c>
      <c r="R179" s="195">
        <f t="shared" si="22"/>
        <v>0</v>
      </c>
      <c r="S179" s="195">
        <v>0</v>
      </c>
      <c r="T179" s="196">
        <f t="shared" si="23"/>
        <v>0</v>
      </c>
      <c r="U179" s="34"/>
      <c r="V179" s="34"/>
      <c r="W179" s="34"/>
      <c r="X179" s="34"/>
      <c r="Y179" s="34"/>
      <c r="Z179" s="34"/>
      <c r="AA179" s="34"/>
      <c r="AB179" s="34"/>
      <c r="AC179" s="34"/>
      <c r="AD179" s="34"/>
      <c r="AE179" s="34"/>
      <c r="AR179" s="197" t="s">
        <v>329</v>
      </c>
      <c r="AT179" s="197" t="s">
        <v>149</v>
      </c>
      <c r="AU179" s="197" t="s">
        <v>87</v>
      </c>
      <c r="AY179" s="18" t="s">
        <v>147</v>
      </c>
      <c r="BE179" s="198">
        <f t="shared" si="24"/>
        <v>0</v>
      </c>
      <c r="BF179" s="198">
        <f t="shared" si="25"/>
        <v>0</v>
      </c>
      <c r="BG179" s="198">
        <f t="shared" si="26"/>
        <v>0</v>
      </c>
      <c r="BH179" s="198">
        <f t="shared" si="27"/>
        <v>0</v>
      </c>
      <c r="BI179" s="198">
        <f t="shared" si="28"/>
        <v>0</v>
      </c>
      <c r="BJ179" s="18" t="s">
        <v>87</v>
      </c>
      <c r="BK179" s="198">
        <f t="shared" si="29"/>
        <v>0</v>
      </c>
      <c r="BL179" s="18" t="s">
        <v>329</v>
      </c>
      <c r="BM179" s="197" t="s">
        <v>799</v>
      </c>
    </row>
    <row r="180" spans="1:65" s="2" customFormat="1" ht="24.2" customHeight="1">
      <c r="A180" s="34"/>
      <c r="B180" s="35"/>
      <c r="C180" s="186" t="s">
        <v>578</v>
      </c>
      <c r="D180" s="186" t="s">
        <v>149</v>
      </c>
      <c r="E180" s="187" t="s">
        <v>1517</v>
      </c>
      <c r="F180" s="188" t="s">
        <v>1518</v>
      </c>
      <c r="G180" s="189" t="s">
        <v>381</v>
      </c>
      <c r="H180" s="190">
        <v>5</v>
      </c>
      <c r="I180" s="191"/>
      <c r="J180" s="192">
        <f t="shared" si="20"/>
        <v>0</v>
      </c>
      <c r="K180" s="188" t="s">
        <v>1</v>
      </c>
      <c r="L180" s="39"/>
      <c r="M180" s="193" t="s">
        <v>1</v>
      </c>
      <c r="N180" s="194" t="s">
        <v>44</v>
      </c>
      <c r="O180" s="71"/>
      <c r="P180" s="195">
        <f t="shared" si="21"/>
        <v>0</v>
      </c>
      <c r="Q180" s="195">
        <v>0</v>
      </c>
      <c r="R180" s="195">
        <f t="shared" si="22"/>
        <v>0</v>
      </c>
      <c r="S180" s="195">
        <v>0</v>
      </c>
      <c r="T180" s="196">
        <f t="shared" si="23"/>
        <v>0</v>
      </c>
      <c r="U180" s="34"/>
      <c r="V180" s="34"/>
      <c r="W180" s="34"/>
      <c r="X180" s="34"/>
      <c r="Y180" s="34"/>
      <c r="Z180" s="34"/>
      <c r="AA180" s="34"/>
      <c r="AB180" s="34"/>
      <c r="AC180" s="34"/>
      <c r="AD180" s="34"/>
      <c r="AE180" s="34"/>
      <c r="AR180" s="197" t="s">
        <v>329</v>
      </c>
      <c r="AT180" s="197" t="s">
        <v>149</v>
      </c>
      <c r="AU180" s="197" t="s">
        <v>87</v>
      </c>
      <c r="AY180" s="18" t="s">
        <v>147</v>
      </c>
      <c r="BE180" s="198">
        <f t="shared" si="24"/>
        <v>0</v>
      </c>
      <c r="BF180" s="198">
        <f t="shared" si="25"/>
        <v>0</v>
      </c>
      <c r="BG180" s="198">
        <f t="shared" si="26"/>
        <v>0</v>
      </c>
      <c r="BH180" s="198">
        <f t="shared" si="27"/>
        <v>0</v>
      </c>
      <c r="BI180" s="198">
        <f t="shared" si="28"/>
        <v>0</v>
      </c>
      <c r="BJ180" s="18" t="s">
        <v>87</v>
      </c>
      <c r="BK180" s="198">
        <f t="shared" si="29"/>
        <v>0</v>
      </c>
      <c r="BL180" s="18" t="s">
        <v>329</v>
      </c>
      <c r="BM180" s="197" t="s">
        <v>811</v>
      </c>
    </row>
    <row r="181" spans="1:65" s="2" customFormat="1" ht="24.2" customHeight="1">
      <c r="A181" s="34"/>
      <c r="B181" s="35"/>
      <c r="C181" s="186" t="s">
        <v>584</v>
      </c>
      <c r="D181" s="186" t="s">
        <v>149</v>
      </c>
      <c r="E181" s="187" t="s">
        <v>1519</v>
      </c>
      <c r="F181" s="188" t="s">
        <v>1520</v>
      </c>
      <c r="G181" s="189" t="s">
        <v>381</v>
      </c>
      <c r="H181" s="190">
        <v>5</v>
      </c>
      <c r="I181" s="191"/>
      <c r="J181" s="192">
        <f t="shared" si="20"/>
        <v>0</v>
      </c>
      <c r="K181" s="188" t="s">
        <v>1</v>
      </c>
      <c r="L181" s="39"/>
      <c r="M181" s="193" t="s">
        <v>1</v>
      </c>
      <c r="N181" s="194" t="s">
        <v>44</v>
      </c>
      <c r="O181" s="71"/>
      <c r="P181" s="195">
        <f t="shared" si="21"/>
        <v>0</v>
      </c>
      <c r="Q181" s="195">
        <v>0</v>
      </c>
      <c r="R181" s="195">
        <f t="shared" si="22"/>
        <v>0</v>
      </c>
      <c r="S181" s="195">
        <v>0</v>
      </c>
      <c r="T181" s="196">
        <f t="shared" si="23"/>
        <v>0</v>
      </c>
      <c r="U181" s="34"/>
      <c r="V181" s="34"/>
      <c r="W181" s="34"/>
      <c r="X181" s="34"/>
      <c r="Y181" s="34"/>
      <c r="Z181" s="34"/>
      <c r="AA181" s="34"/>
      <c r="AB181" s="34"/>
      <c r="AC181" s="34"/>
      <c r="AD181" s="34"/>
      <c r="AE181" s="34"/>
      <c r="AR181" s="197" t="s">
        <v>329</v>
      </c>
      <c r="AT181" s="197" t="s">
        <v>149</v>
      </c>
      <c r="AU181" s="197" t="s">
        <v>87</v>
      </c>
      <c r="AY181" s="18" t="s">
        <v>147</v>
      </c>
      <c r="BE181" s="198">
        <f t="shared" si="24"/>
        <v>0</v>
      </c>
      <c r="BF181" s="198">
        <f t="shared" si="25"/>
        <v>0</v>
      </c>
      <c r="BG181" s="198">
        <f t="shared" si="26"/>
        <v>0</v>
      </c>
      <c r="BH181" s="198">
        <f t="shared" si="27"/>
        <v>0</v>
      </c>
      <c r="BI181" s="198">
        <f t="shared" si="28"/>
        <v>0</v>
      </c>
      <c r="BJ181" s="18" t="s">
        <v>87</v>
      </c>
      <c r="BK181" s="198">
        <f t="shared" si="29"/>
        <v>0</v>
      </c>
      <c r="BL181" s="18" t="s">
        <v>329</v>
      </c>
      <c r="BM181" s="197" t="s">
        <v>821</v>
      </c>
    </row>
    <row r="182" spans="1:65" s="2" customFormat="1" ht="21.75" customHeight="1">
      <c r="A182" s="34"/>
      <c r="B182" s="35"/>
      <c r="C182" s="186" t="s">
        <v>590</v>
      </c>
      <c r="D182" s="186" t="s">
        <v>149</v>
      </c>
      <c r="E182" s="187" t="s">
        <v>1521</v>
      </c>
      <c r="F182" s="188" t="s">
        <v>1522</v>
      </c>
      <c r="G182" s="189" t="s">
        <v>1454</v>
      </c>
      <c r="H182" s="190">
        <v>1</v>
      </c>
      <c r="I182" s="191"/>
      <c r="J182" s="192">
        <f t="shared" si="20"/>
        <v>0</v>
      </c>
      <c r="K182" s="188" t="s">
        <v>1</v>
      </c>
      <c r="L182" s="39"/>
      <c r="M182" s="193" t="s">
        <v>1</v>
      </c>
      <c r="N182" s="194" t="s">
        <v>44</v>
      </c>
      <c r="O182" s="71"/>
      <c r="P182" s="195">
        <f t="shared" si="21"/>
        <v>0</v>
      </c>
      <c r="Q182" s="195">
        <v>0</v>
      </c>
      <c r="R182" s="195">
        <f t="shared" si="22"/>
        <v>0</v>
      </c>
      <c r="S182" s="195">
        <v>0</v>
      </c>
      <c r="T182" s="196">
        <f t="shared" si="23"/>
        <v>0</v>
      </c>
      <c r="U182" s="34"/>
      <c r="V182" s="34"/>
      <c r="W182" s="34"/>
      <c r="X182" s="34"/>
      <c r="Y182" s="34"/>
      <c r="Z182" s="34"/>
      <c r="AA182" s="34"/>
      <c r="AB182" s="34"/>
      <c r="AC182" s="34"/>
      <c r="AD182" s="34"/>
      <c r="AE182" s="34"/>
      <c r="AR182" s="197" t="s">
        <v>329</v>
      </c>
      <c r="AT182" s="197" t="s">
        <v>149</v>
      </c>
      <c r="AU182" s="197" t="s">
        <v>87</v>
      </c>
      <c r="AY182" s="18" t="s">
        <v>147</v>
      </c>
      <c r="BE182" s="198">
        <f t="shared" si="24"/>
        <v>0</v>
      </c>
      <c r="BF182" s="198">
        <f t="shared" si="25"/>
        <v>0</v>
      </c>
      <c r="BG182" s="198">
        <f t="shared" si="26"/>
        <v>0</v>
      </c>
      <c r="BH182" s="198">
        <f t="shared" si="27"/>
        <v>0</v>
      </c>
      <c r="BI182" s="198">
        <f t="shared" si="28"/>
        <v>0</v>
      </c>
      <c r="BJ182" s="18" t="s">
        <v>87</v>
      </c>
      <c r="BK182" s="198">
        <f t="shared" si="29"/>
        <v>0</v>
      </c>
      <c r="BL182" s="18" t="s">
        <v>329</v>
      </c>
      <c r="BM182" s="197" t="s">
        <v>832</v>
      </c>
    </row>
    <row r="183" spans="1:65" s="2" customFormat="1" ht="24.2" customHeight="1">
      <c r="A183" s="34"/>
      <c r="B183" s="35"/>
      <c r="C183" s="186" t="s">
        <v>594</v>
      </c>
      <c r="D183" s="186" t="s">
        <v>149</v>
      </c>
      <c r="E183" s="187" t="s">
        <v>1523</v>
      </c>
      <c r="F183" s="188" t="s">
        <v>1524</v>
      </c>
      <c r="G183" s="189" t="s">
        <v>1454</v>
      </c>
      <c r="H183" s="190">
        <v>1</v>
      </c>
      <c r="I183" s="191"/>
      <c r="J183" s="192">
        <f t="shared" si="20"/>
        <v>0</v>
      </c>
      <c r="K183" s="188" t="s">
        <v>1</v>
      </c>
      <c r="L183" s="39"/>
      <c r="M183" s="193" t="s">
        <v>1</v>
      </c>
      <c r="N183" s="194" t="s">
        <v>44</v>
      </c>
      <c r="O183" s="71"/>
      <c r="P183" s="195">
        <f t="shared" si="21"/>
        <v>0</v>
      </c>
      <c r="Q183" s="195">
        <v>0</v>
      </c>
      <c r="R183" s="195">
        <f t="shared" si="22"/>
        <v>0</v>
      </c>
      <c r="S183" s="195">
        <v>0</v>
      </c>
      <c r="T183" s="196">
        <f t="shared" si="23"/>
        <v>0</v>
      </c>
      <c r="U183" s="34"/>
      <c r="V183" s="34"/>
      <c r="W183" s="34"/>
      <c r="X183" s="34"/>
      <c r="Y183" s="34"/>
      <c r="Z183" s="34"/>
      <c r="AA183" s="34"/>
      <c r="AB183" s="34"/>
      <c r="AC183" s="34"/>
      <c r="AD183" s="34"/>
      <c r="AE183" s="34"/>
      <c r="AR183" s="197" t="s">
        <v>329</v>
      </c>
      <c r="AT183" s="197" t="s">
        <v>149</v>
      </c>
      <c r="AU183" s="197" t="s">
        <v>87</v>
      </c>
      <c r="AY183" s="18" t="s">
        <v>147</v>
      </c>
      <c r="BE183" s="198">
        <f t="shared" si="24"/>
        <v>0</v>
      </c>
      <c r="BF183" s="198">
        <f t="shared" si="25"/>
        <v>0</v>
      </c>
      <c r="BG183" s="198">
        <f t="shared" si="26"/>
        <v>0</v>
      </c>
      <c r="BH183" s="198">
        <f t="shared" si="27"/>
        <v>0</v>
      </c>
      <c r="BI183" s="198">
        <f t="shared" si="28"/>
        <v>0</v>
      </c>
      <c r="BJ183" s="18" t="s">
        <v>87</v>
      </c>
      <c r="BK183" s="198">
        <f t="shared" si="29"/>
        <v>0</v>
      </c>
      <c r="BL183" s="18" t="s">
        <v>329</v>
      </c>
      <c r="BM183" s="197" t="s">
        <v>839</v>
      </c>
    </row>
    <row r="184" spans="1:65" s="2" customFormat="1" ht="24.2" customHeight="1">
      <c r="A184" s="34"/>
      <c r="B184" s="35"/>
      <c r="C184" s="186" t="s">
        <v>599</v>
      </c>
      <c r="D184" s="186" t="s">
        <v>149</v>
      </c>
      <c r="E184" s="187" t="s">
        <v>1525</v>
      </c>
      <c r="F184" s="188" t="s">
        <v>1526</v>
      </c>
      <c r="G184" s="189" t="s">
        <v>1454</v>
      </c>
      <c r="H184" s="190">
        <v>1</v>
      </c>
      <c r="I184" s="191"/>
      <c r="J184" s="192">
        <f t="shared" si="20"/>
        <v>0</v>
      </c>
      <c r="K184" s="188" t="s">
        <v>1</v>
      </c>
      <c r="L184" s="39"/>
      <c r="M184" s="193" t="s">
        <v>1</v>
      </c>
      <c r="N184" s="194" t="s">
        <v>44</v>
      </c>
      <c r="O184" s="71"/>
      <c r="P184" s="195">
        <f t="shared" si="21"/>
        <v>0</v>
      </c>
      <c r="Q184" s="195">
        <v>0</v>
      </c>
      <c r="R184" s="195">
        <f t="shared" si="22"/>
        <v>0</v>
      </c>
      <c r="S184" s="195">
        <v>0</v>
      </c>
      <c r="T184" s="196">
        <f t="shared" si="23"/>
        <v>0</v>
      </c>
      <c r="U184" s="34"/>
      <c r="V184" s="34"/>
      <c r="W184" s="34"/>
      <c r="X184" s="34"/>
      <c r="Y184" s="34"/>
      <c r="Z184" s="34"/>
      <c r="AA184" s="34"/>
      <c r="AB184" s="34"/>
      <c r="AC184" s="34"/>
      <c r="AD184" s="34"/>
      <c r="AE184" s="34"/>
      <c r="AR184" s="197" t="s">
        <v>329</v>
      </c>
      <c r="AT184" s="197" t="s">
        <v>149</v>
      </c>
      <c r="AU184" s="197" t="s">
        <v>87</v>
      </c>
      <c r="AY184" s="18" t="s">
        <v>147</v>
      </c>
      <c r="BE184" s="198">
        <f t="shared" si="24"/>
        <v>0</v>
      </c>
      <c r="BF184" s="198">
        <f t="shared" si="25"/>
        <v>0</v>
      </c>
      <c r="BG184" s="198">
        <f t="shared" si="26"/>
        <v>0</v>
      </c>
      <c r="BH184" s="198">
        <f t="shared" si="27"/>
        <v>0</v>
      </c>
      <c r="BI184" s="198">
        <f t="shared" si="28"/>
        <v>0</v>
      </c>
      <c r="BJ184" s="18" t="s">
        <v>87</v>
      </c>
      <c r="BK184" s="198">
        <f t="shared" si="29"/>
        <v>0</v>
      </c>
      <c r="BL184" s="18" t="s">
        <v>329</v>
      </c>
      <c r="BM184" s="197" t="s">
        <v>848</v>
      </c>
    </row>
    <row r="185" spans="1:65" s="2" customFormat="1" ht="16.5" customHeight="1">
      <c r="A185" s="34"/>
      <c r="B185" s="35"/>
      <c r="C185" s="186" t="s">
        <v>605</v>
      </c>
      <c r="D185" s="186" t="s">
        <v>149</v>
      </c>
      <c r="E185" s="187" t="s">
        <v>1527</v>
      </c>
      <c r="F185" s="188" t="s">
        <v>1528</v>
      </c>
      <c r="G185" s="189" t="s">
        <v>1454</v>
      </c>
      <c r="H185" s="190">
        <v>1</v>
      </c>
      <c r="I185" s="191"/>
      <c r="J185" s="192">
        <f t="shared" si="20"/>
        <v>0</v>
      </c>
      <c r="K185" s="188" t="s">
        <v>1</v>
      </c>
      <c r="L185" s="39"/>
      <c r="M185" s="193" t="s">
        <v>1</v>
      </c>
      <c r="N185" s="194" t="s">
        <v>44</v>
      </c>
      <c r="O185" s="71"/>
      <c r="P185" s="195">
        <f t="shared" si="21"/>
        <v>0</v>
      </c>
      <c r="Q185" s="195">
        <v>0</v>
      </c>
      <c r="R185" s="195">
        <f t="shared" si="22"/>
        <v>0</v>
      </c>
      <c r="S185" s="195">
        <v>0</v>
      </c>
      <c r="T185" s="196">
        <f t="shared" si="23"/>
        <v>0</v>
      </c>
      <c r="U185" s="34"/>
      <c r="V185" s="34"/>
      <c r="W185" s="34"/>
      <c r="X185" s="34"/>
      <c r="Y185" s="34"/>
      <c r="Z185" s="34"/>
      <c r="AA185" s="34"/>
      <c r="AB185" s="34"/>
      <c r="AC185" s="34"/>
      <c r="AD185" s="34"/>
      <c r="AE185" s="34"/>
      <c r="AR185" s="197" t="s">
        <v>329</v>
      </c>
      <c r="AT185" s="197" t="s">
        <v>149</v>
      </c>
      <c r="AU185" s="197" t="s">
        <v>87</v>
      </c>
      <c r="AY185" s="18" t="s">
        <v>147</v>
      </c>
      <c r="BE185" s="198">
        <f t="shared" si="24"/>
        <v>0</v>
      </c>
      <c r="BF185" s="198">
        <f t="shared" si="25"/>
        <v>0</v>
      </c>
      <c r="BG185" s="198">
        <f t="shared" si="26"/>
        <v>0</v>
      </c>
      <c r="BH185" s="198">
        <f t="shared" si="27"/>
        <v>0</v>
      </c>
      <c r="BI185" s="198">
        <f t="shared" si="28"/>
        <v>0</v>
      </c>
      <c r="BJ185" s="18" t="s">
        <v>87</v>
      </c>
      <c r="BK185" s="198">
        <f t="shared" si="29"/>
        <v>0</v>
      </c>
      <c r="BL185" s="18" t="s">
        <v>329</v>
      </c>
      <c r="BM185" s="197" t="s">
        <v>860</v>
      </c>
    </row>
    <row r="186" spans="1:65" s="2" customFormat="1" ht="16.5" customHeight="1">
      <c r="A186" s="34"/>
      <c r="B186" s="35"/>
      <c r="C186" s="186" t="s">
        <v>609</v>
      </c>
      <c r="D186" s="186" t="s">
        <v>149</v>
      </c>
      <c r="E186" s="187" t="s">
        <v>1529</v>
      </c>
      <c r="F186" s="188" t="s">
        <v>1530</v>
      </c>
      <c r="G186" s="189" t="s">
        <v>1454</v>
      </c>
      <c r="H186" s="190">
        <v>1</v>
      </c>
      <c r="I186" s="191"/>
      <c r="J186" s="192">
        <f t="shared" si="20"/>
        <v>0</v>
      </c>
      <c r="K186" s="188" t="s">
        <v>1</v>
      </c>
      <c r="L186" s="39"/>
      <c r="M186" s="193" t="s">
        <v>1</v>
      </c>
      <c r="N186" s="194" t="s">
        <v>44</v>
      </c>
      <c r="O186" s="71"/>
      <c r="P186" s="195">
        <f t="shared" si="21"/>
        <v>0</v>
      </c>
      <c r="Q186" s="195">
        <v>0</v>
      </c>
      <c r="R186" s="195">
        <f t="shared" si="22"/>
        <v>0</v>
      </c>
      <c r="S186" s="195">
        <v>0</v>
      </c>
      <c r="T186" s="196">
        <f t="shared" si="23"/>
        <v>0</v>
      </c>
      <c r="U186" s="34"/>
      <c r="V186" s="34"/>
      <c r="W186" s="34"/>
      <c r="X186" s="34"/>
      <c r="Y186" s="34"/>
      <c r="Z186" s="34"/>
      <c r="AA186" s="34"/>
      <c r="AB186" s="34"/>
      <c r="AC186" s="34"/>
      <c r="AD186" s="34"/>
      <c r="AE186" s="34"/>
      <c r="AR186" s="197" t="s">
        <v>329</v>
      </c>
      <c r="AT186" s="197" t="s">
        <v>149</v>
      </c>
      <c r="AU186" s="197" t="s">
        <v>87</v>
      </c>
      <c r="AY186" s="18" t="s">
        <v>147</v>
      </c>
      <c r="BE186" s="198">
        <f t="shared" si="24"/>
        <v>0</v>
      </c>
      <c r="BF186" s="198">
        <f t="shared" si="25"/>
        <v>0</v>
      </c>
      <c r="BG186" s="198">
        <f t="shared" si="26"/>
        <v>0</v>
      </c>
      <c r="BH186" s="198">
        <f t="shared" si="27"/>
        <v>0</v>
      </c>
      <c r="BI186" s="198">
        <f t="shared" si="28"/>
        <v>0</v>
      </c>
      <c r="BJ186" s="18" t="s">
        <v>87</v>
      </c>
      <c r="BK186" s="198">
        <f t="shared" si="29"/>
        <v>0</v>
      </c>
      <c r="BL186" s="18" t="s">
        <v>329</v>
      </c>
      <c r="BM186" s="197" t="s">
        <v>871</v>
      </c>
    </row>
    <row r="187" spans="1:65" s="2" customFormat="1" ht="19.5">
      <c r="A187" s="34"/>
      <c r="B187" s="35"/>
      <c r="C187" s="36"/>
      <c r="D187" s="201" t="s">
        <v>739</v>
      </c>
      <c r="E187" s="36"/>
      <c r="F187" s="253" t="s">
        <v>1442</v>
      </c>
      <c r="G187" s="36"/>
      <c r="H187" s="36"/>
      <c r="I187" s="254"/>
      <c r="J187" s="36"/>
      <c r="K187" s="36"/>
      <c r="L187" s="39"/>
      <c r="M187" s="255"/>
      <c r="N187" s="256"/>
      <c r="O187" s="71"/>
      <c r="P187" s="71"/>
      <c r="Q187" s="71"/>
      <c r="R187" s="71"/>
      <c r="S187" s="71"/>
      <c r="T187" s="72"/>
      <c r="U187" s="34"/>
      <c r="V187" s="34"/>
      <c r="W187" s="34"/>
      <c r="X187" s="34"/>
      <c r="Y187" s="34"/>
      <c r="Z187" s="34"/>
      <c r="AA187" s="34"/>
      <c r="AB187" s="34"/>
      <c r="AC187" s="34"/>
      <c r="AD187" s="34"/>
      <c r="AE187" s="34"/>
      <c r="AT187" s="18" t="s">
        <v>739</v>
      </c>
      <c r="AU187" s="18" t="s">
        <v>87</v>
      </c>
    </row>
    <row r="188" spans="1:65" s="2" customFormat="1" ht="24.2" customHeight="1">
      <c r="A188" s="34"/>
      <c r="B188" s="35"/>
      <c r="C188" s="186" t="s">
        <v>613</v>
      </c>
      <c r="D188" s="186" t="s">
        <v>149</v>
      </c>
      <c r="E188" s="187" t="s">
        <v>1531</v>
      </c>
      <c r="F188" s="188" t="s">
        <v>1532</v>
      </c>
      <c r="G188" s="189" t="s">
        <v>1378</v>
      </c>
      <c r="H188" s="257"/>
      <c r="I188" s="191"/>
      <c r="J188" s="192">
        <f>ROUND(I188*H188,2)</f>
        <v>0</v>
      </c>
      <c r="K188" s="188" t="s">
        <v>1</v>
      </c>
      <c r="L188" s="39"/>
      <c r="M188" s="193" t="s">
        <v>1</v>
      </c>
      <c r="N188" s="194" t="s">
        <v>44</v>
      </c>
      <c r="O188" s="71"/>
      <c r="P188" s="195">
        <f>O188*H188</f>
        <v>0</v>
      </c>
      <c r="Q188" s="195">
        <v>0</v>
      </c>
      <c r="R188" s="195">
        <f>Q188*H188</f>
        <v>0</v>
      </c>
      <c r="S188" s="195">
        <v>0</v>
      </c>
      <c r="T188" s="196">
        <f>S188*H188</f>
        <v>0</v>
      </c>
      <c r="U188" s="34"/>
      <c r="V188" s="34"/>
      <c r="W188" s="34"/>
      <c r="X188" s="34"/>
      <c r="Y188" s="34"/>
      <c r="Z188" s="34"/>
      <c r="AA188" s="34"/>
      <c r="AB188" s="34"/>
      <c r="AC188" s="34"/>
      <c r="AD188" s="34"/>
      <c r="AE188" s="34"/>
      <c r="AR188" s="197" t="s">
        <v>329</v>
      </c>
      <c r="AT188" s="197" t="s">
        <v>149</v>
      </c>
      <c r="AU188" s="197" t="s">
        <v>87</v>
      </c>
      <c r="AY188" s="18" t="s">
        <v>147</v>
      </c>
      <c r="BE188" s="198">
        <f>IF(N188="základní",J188,0)</f>
        <v>0</v>
      </c>
      <c r="BF188" s="198">
        <f>IF(N188="snížená",J188,0)</f>
        <v>0</v>
      </c>
      <c r="BG188" s="198">
        <f>IF(N188="zákl. přenesená",J188,0)</f>
        <v>0</v>
      </c>
      <c r="BH188" s="198">
        <f>IF(N188="sníž. přenesená",J188,0)</f>
        <v>0</v>
      </c>
      <c r="BI188" s="198">
        <f>IF(N188="nulová",J188,0)</f>
        <v>0</v>
      </c>
      <c r="BJ188" s="18" t="s">
        <v>87</v>
      </c>
      <c r="BK188" s="198">
        <f>ROUND(I188*H188,2)</f>
        <v>0</v>
      </c>
      <c r="BL188" s="18" t="s">
        <v>329</v>
      </c>
      <c r="BM188" s="197" t="s">
        <v>883</v>
      </c>
    </row>
    <row r="189" spans="1:65" s="12" customFormat="1" ht="25.9" customHeight="1">
      <c r="B189" s="170"/>
      <c r="C189" s="171"/>
      <c r="D189" s="172" t="s">
        <v>78</v>
      </c>
      <c r="E189" s="173" t="s">
        <v>1533</v>
      </c>
      <c r="F189" s="173" t="s">
        <v>1534</v>
      </c>
      <c r="G189" s="171"/>
      <c r="H189" s="171"/>
      <c r="I189" s="174"/>
      <c r="J189" s="175">
        <f>BK189</f>
        <v>0</v>
      </c>
      <c r="K189" s="171"/>
      <c r="L189" s="176"/>
      <c r="M189" s="177"/>
      <c r="N189" s="178"/>
      <c r="O189" s="178"/>
      <c r="P189" s="179">
        <f>SUM(P190:P203)</f>
        <v>0</v>
      </c>
      <c r="Q189" s="178"/>
      <c r="R189" s="179">
        <f>SUM(R190:R203)</f>
        <v>0</v>
      </c>
      <c r="S189" s="178"/>
      <c r="T189" s="180">
        <f>SUM(T190:T203)</f>
        <v>0</v>
      </c>
      <c r="AR189" s="181" t="s">
        <v>89</v>
      </c>
      <c r="AT189" s="182" t="s">
        <v>78</v>
      </c>
      <c r="AU189" s="182" t="s">
        <v>79</v>
      </c>
      <c r="AY189" s="181" t="s">
        <v>147</v>
      </c>
      <c r="BK189" s="183">
        <f>SUM(BK190:BK203)</f>
        <v>0</v>
      </c>
    </row>
    <row r="190" spans="1:65" s="2" customFormat="1" ht="24.2" customHeight="1">
      <c r="A190" s="34"/>
      <c r="B190" s="35"/>
      <c r="C190" s="186" t="s">
        <v>617</v>
      </c>
      <c r="D190" s="186" t="s">
        <v>149</v>
      </c>
      <c r="E190" s="187" t="s">
        <v>1535</v>
      </c>
      <c r="F190" s="188" t="s">
        <v>1536</v>
      </c>
      <c r="G190" s="189" t="s">
        <v>1451</v>
      </c>
      <c r="H190" s="190">
        <v>2</v>
      </c>
      <c r="I190" s="191"/>
      <c r="J190" s="192">
        <f t="shared" ref="J190:J201" si="30">ROUND(I190*H190,2)</f>
        <v>0</v>
      </c>
      <c r="K190" s="188" t="s">
        <v>1</v>
      </c>
      <c r="L190" s="39"/>
      <c r="M190" s="193" t="s">
        <v>1</v>
      </c>
      <c r="N190" s="194" t="s">
        <v>44</v>
      </c>
      <c r="O190" s="71"/>
      <c r="P190" s="195">
        <f t="shared" ref="P190:P201" si="31">O190*H190</f>
        <v>0</v>
      </c>
      <c r="Q190" s="195">
        <v>0</v>
      </c>
      <c r="R190" s="195">
        <f t="shared" ref="R190:R201" si="32">Q190*H190</f>
        <v>0</v>
      </c>
      <c r="S190" s="195">
        <v>0</v>
      </c>
      <c r="T190" s="196">
        <f t="shared" ref="T190:T201" si="33">S190*H190</f>
        <v>0</v>
      </c>
      <c r="U190" s="34"/>
      <c r="V190" s="34"/>
      <c r="W190" s="34"/>
      <c r="X190" s="34"/>
      <c r="Y190" s="34"/>
      <c r="Z190" s="34"/>
      <c r="AA190" s="34"/>
      <c r="AB190" s="34"/>
      <c r="AC190" s="34"/>
      <c r="AD190" s="34"/>
      <c r="AE190" s="34"/>
      <c r="AR190" s="197" t="s">
        <v>329</v>
      </c>
      <c r="AT190" s="197" t="s">
        <v>149</v>
      </c>
      <c r="AU190" s="197" t="s">
        <v>87</v>
      </c>
      <c r="AY190" s="18" t="s">
        <v>147</v>
      </c>
      <c r="BE190" s="198">
        <f t="shared" ref="BE190:BE201" si="34">IF(N190="základní",J190,0)</f>
        <v>0</v>
      </c>
      <c r="BF190" s="198">
        <f t="shared" ref="BF190:BF201" si="35">IF(N190="snížená",J190,0)</f>
        <v>0</v>
      </c>
      <c r="BG190" s="198">
        <f t="shared" ref="BG190:BG201" si="36">IF(N190="zákl. přenesená",J190,0)</f>
        <v>0</v>
      </c>
      <c r="BH190" s="198">
        <f t="shared" ref="BH190:BH201" si="37">IF(N190="sníž. přenesená",J190,0)</f>
        <v>0</v>
      </c>
      <c r="BI190" s="198">
        <f t="shared" ref="BI190:BI201" si="38">IF(N190="nulová",J190,0)</f>
        <v>0</v>
      </c>
      <c r="BJ190" s="18" t="s">
        <v>87</v>
      </c>
      <c r="BK190" s="198">
        <f t="shared" ref="BK190:BK201" si="39">ROUND(I190*H190,2)</f>
        <v>0</v>
      </c>
      <c r="BL190" s="18" t="s">
        <v>329</v>
      </c>
      <c r="BM190" s="197" t="s">
        <v>893</v>
      </c>
    </row>
    <row r="191" spans="1:65" s="2" customFormat="1" ht="24.2" customHeight="1">
      <c r="A191" s="34"/>
      <c r="B191" s="35"/>
      <c r="C191" s="186" t="s">
        <v>621</v>
      </c>
      <c r="D191" s="186" t="s">
        <v>149</v>
      </c>
      <c r="E191" s="187" t="s">
        <v>1537</v>
      </c>
      <c r="F191" s="188" t="s">
        <v>1538</v>
      </c>
      <c r="G191" s="189" t="s">
        <v>1454</v>
      </c>
      <c r="H191" s="190">
        <v>1</v>
      </c>
      <c r="I191" s="191"/>
      <c r="J191" s="192">
        <f t="shared" si="30"/>
        <v>0</v>
      </c>
      <c r="K191" s="188" t="s">
        <v>1</v>
      </c>
      <c r="L191" s="39"/>
      <c r="M191" s="193" t="s">
        <v>1</v>
      </c>
      <c r="N191" s="194" t="s">
        <v>44</v>
      </c>
      <c r="O191" s="71"/>
      <c r="P191" s="195">
        <f t="shared" si="31"/>
        <v>0</v>
      </c>
      <c r="Q191" s="195">
        <v>0</v>
      </c>
      <c r="R191" s="195">
        <f t="shared" si="32"/>
        <v>0</v>
      </c>
      <c r="S191" s="195">
        <v>0</v>
      </c>
      <c r="T191" s="196">
        <f t="shared" si="33"/>
        <v>0</v>
      </c>
      <c r="U191" s="34"/>
      <c r="V191" s="34"/>
      <c r="W191" s="34"/>
      <c r="X191" s="34"/>
      <c r="Y191" s="34"/>
      <c r="Z191" s="34"/>
      <c r="AA191" s="34"/>
      <c r="AB191" s="34"/>
      <c r="AC191" s="34"/>
      <c r="AD191" s="34"/>
      <c r="AE191" s="34"/>
      <c r="AR191" s="197" t="s">
        <v>329</v>
      </c>
      <c r="AT191" s="197" t="s">
        <v>149</v>
      </c>
      <c r="AU191" s="197" t="s">
        <v>87</v>
      </c>
      <c r="AY191" s="18" t="s">
        <v>147</v>
      </c>
      <c r="BE191" s="198">
        <f t="shared" si="34"/>
        <v>0</v>
      </c>
      <c r="BF191" s="198">
        <f t="shared" si="35"/>
        <v>0</v>
      </c>
      <c r="BG191" s="198">
        <f t="shared" si="36"/>
        <v>0</v>
      </c>
      <c r="BH191" s="198">
        <f t="shared" si="37"/>
        <v>0</v>
      </c>
      <c r="BI191" s="198">
        <f t="shared" si="38"/>
        <v>0</v>
      </c>
      <c r="BJ191" s="18" t="s">
        <v>87</v>
      </c>
      <c r="BK191" s="198">
        <f t="shared" si="39"/>
        <v>0</v>
      </c>
      <c r="BL191" s="18" t="s">
        <v>329</v>
      </c>
      <c r="BM191" s="197" t="s">
        <v>902</v>
      </c>
    </row>
    <row r="192" spans="1:65" s="2" customFormat="1" ht="16.5" customHeight="1">
      <c r="A192" s="34"/>
      <c r="B192" s="35"/>
      <c r="C192" s="186" t="s">
        <v>626</v>
      </c>
      <c r="D192" s="186" t="s">
        <v>149</v>
      </c>
      <c r="E192" s="187" t="s">
        <v>1539</v>
      </c>
      <c r="F192" s="188" t="s">
        <v>1540</v>
      </c>
      <c r="G192" s="189" t="s">
        <v>1454</v>
      </c>
      <c r="H192" s="190">
        <v>1</v>
      </c>
      <c r="I192" s="191"/>
      <c r="J192" s="192">
        <f t="shared" si="30"/>
        <v>0</v>
      </c>
      <c r="K192" s="188" t="s">
        <v>1</v>
      </c>
      <c r="L192" s="39"/>
      <c r="M192" s="193" t="s">
        <v>1</v>
      </c>
      <c r="N192" s="194" t="s">
        <v>44</v>
      </c>
      <c r="O192" s="71"/>
      <c r="P192" s="195">
        <f t="shared" si="31"/>
        <v>0</v>
      </c>
      <c r="Q192" s="195">
        <v>0</v>
      </c>
      <c r="R192" s="195">
        <f t="shared" si="32"/>
        <v>0</v>
      </c>
      <c r="S192" s="195">
        <v>0</v>
      </c>
      <c r="T192" s="196">
        <f t="shared" si="33"/>
        <v>0</v>
      </c>
      <c r="U192" s="34"/>
      <c r="V192" s="34"/>
      <c r="W192" s="34"/>
      <c r="X192" s="34"/>
      <c r="Y192" s="34"/>
      <c r="Z192" s="34"/>
      <c r="AA192" s="34"/>
      <c r="AB192" s="34"/>
      <c r="AC192" s="34"/>
      <c r="AD192" s="34"/>
      <c r="AE192" s="34"/>
      <c r="AR192" s="197" t="s">
        <v>329</v>
      </c>
      <c r="AT192" s="197" t="s">
        <v>149</v>
      </c>
      <c r="AU192" s="197" t="s">
        <v>87</v>
      </c>
      <c r="AY192" s="18" t="s">
        <v>147</v>
      </c>
      <c r="BE192" s="198">
        <f t="shared" si="34"/>
        <v>0</v>
      </c>
      <c r="BF192" s="198">
        <f t="shared" si="35"/>
        <v>0</v>
      </c>
      <c r="BG192" s="198">
        <f t="shared" si="36"/>
        <v>0</v>
      </c>
      <c r="BH192" s="198">
        <f t="shared" si="37"/>
        <v>0</v>
      </c>
      <c r="BI192" s="198">
        <f t="shared" si="38"/>
        <v>0</v>
      </c>
      <c r="BJ192" s="18" t="s">
        <v>87</v>
      </c>
      <c r="BK192" s="198">
        <f t="shared" si="39"/>
        <v>0</v>
      </c>
      <c r="BL192" s="18" t="s">
        <v>329</v>
      </c>
      <c r="BM192" s="197" t="s">
        <v>912</v>
      </c>
    </row>
    <row r="193" spans="1:65" s="2" customFormat="1" ht="24.2" customHeight="1">
      <c r="A193" s="34"/>
      <c r="B193" s="35"/>
      <c r="C193" s="186" t="s">
        <v>630</v>
      </c>
      <c r="D193" s="186" t="s">
        <v>149</v>
      </c>
      <c r="E193" s="187" t="s">
        <v>1541</v>
      </c>
      <c r="F193" s="188" t="s">
        <v>1542</v>
      </c>
      <c r="G193" s="189" t="s">
        <v>1454</v>
      </c>
      <c r="H193" s="190">
        <v>1</v>
      </c>
      <c r="I193" s="191"/>
      <c r="J193" s="192">
        <f t="shared" si="30"/>
        <v>0</v>
      </c>
      <c r="K193" s="188" t="s">
        <v>1</v>
      </c>
      <c r="L193" s="39"/>
      <c r="M193" s="193" t="s">
        <v>1</v>
      </c>
      <c r="N193" s="194" t="s">
        <v>44</v>
      </c>
      <c r="O193" s="71"/>
      <c r="P193" s="195">
        <f t="shared" si="31"/>
        <v>0</v>
      </c>
      <c r="Q193" s="195">
        <v>0</v>
      </c>
      <c r="R193" s="195">
        <f t="shared" si="32"/>
        <v>0</v>
      </c>
      <c r="S193" s="195">
        <v>0</v>
      </c>
      <c r="T193" s="196">
        <f t="shared" si="33"/>
        <v>0</v>
      </c>
      <c r="U193" s="34"/>
      <c r="V193" s="34"/>
      <c r="W193" s="34"/>
      <c r="X193" s="34"/>
      <c r="Y193" s="34"/>
      <c r="Z193" s="34"/>
      <c r="AA193" s="34"/>
      <c r="AB193" s="34"/>
      <c r="AC193" s="34"/>
      <c r="AD193" s="34"/>
      <c r="AE193" s="34"/>
      <c r="AR193" s="197" t="s">
        <v>329</v>
      </c>
      <c r="AT193" s="197" t="s">
        <v>149</v>
      </c>
      <c r="AU193" s="197" t="s">
        <v>87</v>
      </c>
      <c r="AY193" s="18" t="s">
        <v>147</v>
      </c>
      <c r="BE193" s="198">
        <f t="shared" si="34"/>
        <v>0</v>
      </c>
      <c r="BF193" s="198">
        <f t="shared" si="35"/>
        <v>0</v>
      </c>
      <c r="BG193" s="198">
        <f t="shared" si="36"/>
        <v>0</v>
      </c>
      <c r="BH193" s="198">
        <f t="shared" si="37"/>
        <v>0</v>
      </c>
      <c r="BI193" s="198">
        <f t="shared" si="38"/>
        <v>0</v>
      </c>
      <c r="BJ193" s="18" t="s">
        <v>87</v>
      </c>
      <c r="BK193" s="198">
        <f t="shared" si="39"/>
        <v>0</v>
      </c>
      <c r="BL193" s="18" t="s">
        <v>329</v>
      </c>
      <c r="BM193" s="197" t="s">
        <v>921</v>
      </c>
    </row>
    <row r="194" spans="1:65" s="2" customFormat="1" ht="37.9" customHeight="1">
      <c r="A194" s="34"/>
      <c r="B194" s="35"/>
      <c r="C194" s="186" t="s">
        <v>636</v>
      </c>
      <c r="D194" s="186" t="s">
        <v>149</v>
      </c>
      <c r="E194" s="187" t="s">
        <v>1543</v>
      </c>
      <c r="F194" s="188" t="s">
        <v>1544</v>
      </c>
      <c r="G194" s="189" t="s">
        <v>1451</v>
      </c>
      <c r="H194" s="190">
        <v>2</v>
      </c>
      <c r="I194" s="191"/>
      <c r="J194" s="192">
        <f t="shared" si="30"/>
        <v>0</v>
      </c>
      <c r="K194" s="188" t="s">
        <v>1</v>
      </c>
      <c r="L194" s="39"/>
      <c r="M194" s="193" t="s">
        <v>1</v>
      </c>
      <c r="N194" s="194" t="s">
        <v>44</v>
      </c>
      <c r="O194" s="71"/>
      <c r="P194" s="195">
        <f t="shared" si="31"/>
        <v>0</v>
      </c>
      <c r="Q194" s="195">
        <v>0</v>
      </c>
      <c r="R194" s="195">
        <f t="shared" si="32"/>
        <v>0</v>
      </c>
      <c r="S194" s="195">
        <v>0</v>
      </c>
      <c r="T194" s="196">
        <f t="shared" si="33"/>
        <v>0</v>
      </c>
      <c r="U194" s="34"/>
      <c r="V194" s="34"/>
      <c r="W194" s="34"/>
      <c r="X194" s="34"/>
      <c r="Y194" s="34"/>
      <c r="Z194" s="34"/>
      <c r="AA194" s="34"/>
      <c r="AB194" s="34"/>
      <c r="AC194" s="34"/>
      <c r="AD194" s="34"/>
      <c r="AE194" s="34"/>
      <c r="AR194" s="197" t="s">
        <v>329</v>
      </c>
      <c r="AT194" s="197" t="s">
        <v>149</v>
      </c>
      <c r="AU194" s="197" t="s">
        <v>87</v>
      </c>
      <c r="AY194" s="18" t="s">
        <v>147</v>
      </c>
      <c r="BE194" s="198">
        <f t="shared" si="34"/>
        <v>0</v>
      </c>
      <c r="BF194" s="198">
        <f t="shared" si="35"/>
        <v>0</v>
      </c>
      <c r="BG194" s="198">
        <f t="shared" si="36"/>
        <v>0</v>
      </c>
      <c r="BH194" s="198">
        <f t="shared" si="37"/>
        <v>0</v>
      </c>
      <c r="BI194" s="198">
        <f t="shared" si="38"/>
        <v>0</v>
      </c>
      <c r="BJ194" s="18" t="s">
        <v>87</v>
      </c>
      <c r="BK194" s="198">
        <f t="shared" si="39"/>
        <v>0</v>
      </c>
      <c r="BL194" s="18" t="s">
        <v>329</v>
      </c>
      <c r="BM194" s="197" t="s">
        <v>931</v>
      </c>
    </row>
    <row r="195" spans="1:65" s="2" customFormat="1" ht="16.5" customHeight="1">
      <c r="A195" s="34"/>
      <c r="B195" s="35"/>
      <c r="C195" s="186" t="s">
        <v>642</v>
      </c>
      <c r="D195" s="186" t="s">
        <v>149</v>
      </c>
      <c r="E195" s="187" t="s">
        <v>1545</v>
      </c>
      <c r="F195" s="188" t="s">
        <v>1546</v>
      </c>
      <c r="G195" s="189" t="s">
        <v>1451</v>
      </c>
      <c r="H195" s="190">
        <v>2</v>
      </c>
      <c r="I195" s="191"/>
      <c r="J195" s="192">
        <f t="shared" si="30"/>
        <v>0</v>
      </c>
      <c r="K195" s="188" t="s">
        <v>1</v>
      </c>
      <c r="L195" s="39"/>
      <c r="M195" s="193" t="s">
        <v>1</v>
      </c>
      <c r="N195" s="194" t="s">
        <v>44</v>
      </c>
      <c r="O195" s="71"/>
      <c r="P195" s="195">
        <f t="shared" si="31"/>
        <v>0</v>
      </c>
      <c r="Q195" s="195">
        <v>0</v>
      </c>
      <c r="R195" s="195">
        <f t="shared" si="32"/>
        <v>0</v>
      </c>
      <c r="S195" s="195">
        <v>0</v>
      </c>
      <c r="T195" s="196">
        <f t="shared" si="33"/>
        <v>0</v>
      </c>
      <c r="U195" s="34"/>
      <c r="V195" s="34"/>
      <c r="W195" s="34"/>
      <c r="X195" s="34"/>
      <c r="Y195" s="34"/>
      <c r="Z195" s="34"/>
      <c r="AA195" s="34"/>
      <c r="AB195" s="34"/>
      <c r="AC195" s="34"/>
      <c r="AD195" s="34"/>
      <c r="AE195" s="34"/>
      <c r="AR195" s="197" t="s">
        <v>329</v>
      </c>
      <c r="AT195" s="197" t="s">
        <v>149</v>
      </c>
      <c r="AU195" s="197" t="s">
        <v>87</v>
      </c>
      <c r="AY195" s="18" t="s">
        <v>147</v>
      </c>
      <c r="BE195" s="198">
        <f t="shared" si="34"/>
        <v>0</v>
      </c>
      <c r="BF195" s="198">
        <f t="shared" si="35"/>
        <v>0</v>
      </c>
      <c r="BG195" s="198">
        <f t="shared" si="36"/>
        <v>0</v>
      </c>
      <c r="BH195" s="198">
        <f t="shared" si="37"/>
        <v>0</v>
      </c>
      <c r="BI195" s="198">
        <f t="shared" si="38"/>
        <v>0</v>
      </c>
      <c r="BJ195" s="18" t="s">
        <v>87</v>
      </c>
      <c r="BK195" s="198">
        <f t="shared" si="39"/>
        <v>0</v>
      </c>
      <c r="BL195" s="18" t="s">
        <v>329</v>
      </c>
      <c r="BM195" s="197" t="s">
        <v>941</v>
      </c>
    </row>
    <row r="196" spans="1:65" s="2" customFormat="1" ht="33" customHeight="1">
      <c r="A196" s="34"/>
      <c r="B196" s="35"/>
      <c r="C196" s="186" t="s">
        <v>648</v>
      </c>
      <c r="D196" s="186" t="s">
        <v>149</v>
      </c>
      <c r="E196" s="187" t="s">
        <v>1547</v>
      </c>
      <c r="F196" s="188" t="s">
        <v>1548</v>
      </c>
      <c r="G196" s="189" t="s">
        <v>1451</v>
      </c>
      <c r="H196" s="190">
        <v>1</v>
      </c>
      <c r="I196" s="191"/>
      <c r="J196" s="192">
        <f t="shared" si="30"/>
        <v>0</v>
      </c>
      <c r="K196" s="188" t="s">
        <v>1</v>
      </c>
      <c r="L196" s="39"/>
      <c r="M196" s="193" t="s">
        <v>1</v>
      </c>
      <c r="N196" s="194" t="s">
        <v>44</v>
      </c>
      <c r="O196" s="71"/>
      <c r="P196" s="195">
        <f t="shared" si="31"/>
        <v>0</v>
      </c>
      <c r="Q196" s="195">
        <v>0</v>
      </c>
      <c r="R196" s="195">
        <f t="shared" si="32"/>
        <v>0</v>
      </c>
      <c r="S196" s="195">
        <v>0</v>
      </c>
      <c r="T196" s="196">
        <f t="shared" si="33"/>
        <v>0</v>
      </c>
      <c r="U196" s="34"/>
      <c r="V196" s="34"/>
      <c r="W196" s="34"/>
      <c r="X196" s="34"/>
      <c r="Y196" s="34"/>
      <c r="Z196" s="34"/>
      <c r="AA196" s="34"/>
      <c r="AB196" s="34"/>
      <c r="AC196" s="34"/>
      <c r="AD196" s="34"/>
      <c r="AE196" s="34"/>
      <c r="AR196" s="197" t="s">
        <v>329</v>
      </c>
      <c r="AT196" s="197" t="s">
        <v>149</v>
      </c>
      <c r="AU196" s="197" t="s">
        <v>87</v>
      </c>
      <c r="AY196" s="18" t="s">
        <v>147</v>
      </c>
      <c r="BE196" s="198">
        <f t="shared" si="34"/>
        <v>0</v>
      </c>
      <c r="BF196" s="198">
        <f t="shared" si="35"/>
        <v>0</v>
      </c>
      <c r="BG196" s="198">
        <f t="shared" si="36"/>
        <v>0</v>
      </c>
      <c r="BH196" s="198">
        <f t="shared" si="37"/>
        <v>0</v>
      </c>
      <c r="BI196" s="198">
        <f t="shared" si="38"/>
        <v>0</v>
      </c>
      <c r="BJ196" s="18" t="s">
        <v>87</v>
      </c>
      <c r="BK196" s="198">
        <f t="shared" si="39"/>
        <v>0</v>
      </c>
      <c r="BL196" s="18" t="s">
        <v>329</v>
      </c>
      <c r="BM196" s="197" t="s">
        <v>949</v>
      </c>
    </row>
    <row r="197" spans="1:65" s="2" customFormat="1" ht="24.2" customHeight="1">
      <c r="A197" s="34"/>
      <c r="B197" s="35"/>
      <c r="C197" s="186" t="s">
        <v>654</v>
      </c>
      <c r="D197" s="186" t="s">
        <v>149</v>
      </c>
      <c r="E197" s="187" t="s">
        <v>1549</v>
      </c>
      <c r="F197" s="188" t="s">
        <v>1550</v>
      </c>
      <c r="G197" s="189" t="s">
        <v>1451</v>
      </c>
      <c r="H197" s="190">
        <v>1</v>
      </c>
      <c r="I197" s="191"/>
      <c r="J197" s="192">
        <f t="shared" si="30"/>
        <v>0</v>
      </c>
      <c r="K197" s="188" t="s">
        <v>1</v>
      </c>
      <c r="L197" s="39"/>
      <c r="M197" s="193" t="s">
        <v>1</v>
      </c>
      <c r="N197" s="194" t="s">
        <v>44</v>
      </c>
      <c r="O197" s="71"/>
      <c r="P197" s="195">
        <f t="shared" si="31"/>
        <v>0</v>
      </c>
      <c r="Q197" s="195">
        <v>0</v>
      </c>
      <c r="R197" s="195">
        <f t="shared" si="32"/>
        <v>0</v>
      </c>
      <c r="S197" s="195">
        <v>0</v>
      </c>
      <c r="T197" s="196">
        <f t="shared" si="33"/>
        <v>0</v>
      </c>
      <c r="U197" s="34"/>
      <c r="V197" s="34"/>
      <c r="W197" s="34"/>
      <c r="X197" s="34"/>
      <c r="Y197" s="34"/>
      <c r="Z197" s="34"/>
      <c r="AA197" s="34"/>
      <c r="AB197" s="34"/>
      <c r="AC197" s="34"/>
      <c r="AD197" s="34"/>
      <c r="AE197" s="34"/>
      <c r="AR197" s="197" t="s">
        <v>329</v>
      </c>
      <c r="AT197" s="197" t="s">
        <v>149</v>
      </c>
      <c r="AU197" s="197" t="s">
        <v>87</v>
      </c>
      <c r="AY197" s="18" t="s">
        <v>147</v>
      </c>
      <c r="BE197" s="198">
        <f t="shared" si="34"/>
        <v>0</v>
      </c>
      <c r="BF197" s="198">
        <f t="shared" si="35"/>
        <v>0</v>
      </c>
      <c r="BG197" s="198">
        <f t="shared" si="36"/>
        <v>0</v>
      </c>
      <c r="BH197" s="198">
        <f t="shared" si="37"/>
        <v>0</v>
      </c>
      <c r="BI197" s="198">
        <f t="shared" si="38"/>
        <v>0</v>
      </c>
      <c r="BJ197" s="18" t="s">
        <v>87</v>
      </c>
      <c r="BK197" s="198">
        <f t="shared" si="39"/>
        <v>0</v>
      </c>
      <c r="BL197" s="18" t="s">
        <v>329</v>
      </c>
      <c r="BM197" s="197" t="s">
        <v>970</v>
      </c>
    </row>
    <row r="198" spans="1:65" s="2" customFormat="1" ht="24.2" customHeight="1">
      <c r="A198" s="34"/>
      <c r="B198" s="35"/>
      <c r="C198" s="186" t="s">
        <v>658</v>
      </c>
      <c r="D198" s="186" t="s">
        <v>149</v>
      </c>
      <c r="E198" s="187" t="s">
        <v>1551</v>
      </c>
      <c r="F198" s="188" t="s">
        <v>1552</v>
      </c>
      <c r="G198" s="189" t="s">
        <v>1451</v>
      </c>
      <c r="H198" s="190">
        <v>1</v>
      </c>
      <c r="I198" s="191"/>
      <c r="J198" s="192">
        <f t="shared" si="30"/>
        <v>0</v>
      </c>
      <c r="K198" s="188" t="s">
        <v>1</v>
      </c>
      <c r="L198" s="39"/>
      <c r="M198" s="193" t="s">
        <v>1</v>
      </c>
      <c r="N198" s="194" t="s">
        <v>44</v>
      </c>
      <c r="O198" s="71"/>
      <c r="P198" s="195">
        <f t="shared" si="31"/>
        <v>0</v>
      </c>
      <c r="Q198" s="195">
        <v>0</v>
      </c>
      <c r="R198" s="195">
        <f t="shared" si="32"/>
        <v>0</v>
      </c>
      <c r="S198" s="195">
        <v>0</v>
      </c>
      <c r="T198" s="196">
        <f t="shared" si="33"/>
        <v>0</v>
      </c>
      <c r="U198" s="34"/>
      <c r="V198" s="34"/>
      <c r="W198" s="34"/>
      <c r="X198" s="34"/>
      <c r="Y198" s="34"/>
      <c r="Z198" s="34"/>
      <c r="AA198" s="34"/>
      <c r="AB198" s="34"/>
      <c r="AC198" s="34"/>
      <c r="AD198" s="34"/>
      <c r="AE198" s="34"/>
      <c r="AR198" s="197" t="s">
        <v>329</v>
      </c>
      <c r="AT198" s="197" t="s">
        <v>149</v>
      </c>
      <c r="AU198" s="197" t="s">
        <v>87</v>
      </c>
      <c r="AY198" s="18" t="s">
        <v>147</v>
      </c>
      <c r="BE198" s="198">
        <f t="shared" si="34"/>
        <v>0</v>
      </c>
      <c r="BF198" s="198">
        <f t="shared" si="35"/>
        <v>0</v>
      </c>
      <c r="BG198" s="198">
        <f t="shared" si="36"/>
        <v>0</v>
      </c>
      <c r="BH198" s="198">
        <f t="shared" si="37"/>
        <v>0</v>
      </c>
      <c r="BI198" s="198">
        <f t="shared" si="38"/>
        <v>0</v>
      </c>
      <c r="BJ198" s="18" t="s">
        <v>87</v>
      </c>
      <c r="BK198" s="198">
        <f t="shared" si="39"/>
        <v>0</v>
      </c>
      <c r="BL198" s="18" t="s">
        <v>329</v>
      </c>
      <c r="BM198" s="197" t="s">
        <v>980</v>
      </c>
    </row>
    <row r="199" spans="1:65" s="2" customFormat="1" ht="16.5" customHeight="1">
      <c r="A199" s="34"/>
      <c r="B199" s="35"/>
      <c r="C199" s="186" t="s">
        <v>662</v>
      </c>
      <c r="D199" s="186" t="s">
        <v>149</v>
      </c>
      <c r="E199" s="187" t="s">
        <v>1553</v>
      </c>
      <c r="F199" s="188" t="s">
        <v>1554</v>
      </c>
      <c r="G199" s="189" t="s">
        <v>1454</v>
      </c>
      <c r="H199" s="190">
        <v>1</v>
      </c>
      <c r="I199" s="191"/>
      <c r="J199" s="192">
        <f t="shared" si="30"/>
        <v>0</v>
      </c>
      <c r="K199" s="188" t="s">
        <v>1</v>
      </c>
      <c r="L199" s="39"/>
      <c r="M199" s="193" t="s">
        <v>1</v>
      </c>
      <c r="N199" s="194" t="s">
        <v>44</v>
      </c>
      <c r="O199" s="71"/>
      <c r="P199" s="195">
        <f t="shared" si="31"/>
        <v>0</v>
      </c>
      <c r="Q199" s="195">
        <v>0</v>
      </c>
      <c r="R199" s="195">
        <f t="shared" si="32"/>
        <v>0</v>
      </c>
      <c r="S199" s="195">
        <v>0</v>
      </c>
      <c r="T199" s="196">
        <f t="shared" si="33"/>
        <v>0</v>
      </c>
      <c r="U199" s="34"/>
      <c r="V199" s="34"/>
      <c r="W199" s="34"/>
      <c r="X199" s="34"/>
      <c r="Y199" s="34"/>
      <c r="Z199" s="34"/>
      <c r="AA199" s="34"/>
      <c r="AB199" s="34"/>
      <c r="AC199" s="34"/>
      <c r="AD199" s="34"/>
      <c r="AE199" s="34"/>
      <c r="AR199" s="197" t="s">
        <v>329</v>
      </c>
      <c r="AT199" s="197" t="s">
        <v>149</v>
      </c>
      <c r="AU199" s="197" t="s">
        <v>87</v>
      </c>
      <c r="AY199" s="18" t="s">
        <v>147</v>
      </c>
      <c r="BE199" s="198">
        <f t="shared" si="34"/>
        <v>0</v>
      </c>
      <c r="BF199" s="198">
        <f t="shared" si="35"/>
        <v>0</v>
      </c>
      <c r="BG199" s="198">
        <f t="shared" si="36"/>
        <v>0</v>
      </c>
      <c r="BH199" s="198">
        <f t="shared" si="37"/>
        <v>0</v>
      </c>
      <c r="BI199" s="198">
        <f t="shared" si="38"/>
        <v>0</v>
      </c>
      <c r="BJ199" s="18" t="s">
        <v>87</v>
      </c>
      <c r="BK199" s="198">
        <f t="shared" si="39"/>
        <v>0</v>
      </c>
      <c r="BL199" s="18" t="s">
        <v>329</v>
      </c>
      <c r="BM199" s="197" t="s">
        <v>990</v>
      </c>
    </row>
    <row r="200" spans="1:65" s="2" customFormat="1" ht="16.5" customHeight="1">
      <c r="A200" s="34"/>
      <c r="B200" s="35"/>
      <c r="C200" s="186" t="s">
        <v>667</v>
      </c>
      <c r="D200" s="186" t="s">
        <v>149</v>
      </c>
      <c r="E200" s="187" t="s">
        <v>1555</v>
      </c>
      <c r="F200" s="188" t="s">
        <v>1556</v>
      </c>
      <c r="G200" s="189" t="s">
        <v>1454</v>
      </c>
      <c r="H200" s="190">
        <v>1</v>
      </c>
      <c r="I200" s="191"/>
      <c r="J200" s="192">
        <f t="shared" si="30"/>
        <v>0</v>
      </c>
      <c r="K200" s="188" t="s">
        <v>1</v>
      </c>
      <c r="L200" s="39"/>
      <c r="M200" s="193" t="s">
        <v>1</v>
      </c>
      <c r="N200" s="194" t="s">
        <v>44</v>
      </c>
      <c r="O200" s="71"/>
      <c r="P200" s="195">
        <f t="shared" si="31"/>
        <v>0</v>
      </c>
      <c r="Q200" s="195">
        <v>0</v>
      </c>
      <c r="R200" s="195">
        <f t="shared" si="32"/>
        <v>0</v>
      </c>
      <c r="S200" s="195">
        <v>0</v>
      </c>
      <c r="T200" s="196">
        <f t="shared" si="33"/>
        <v>0</v>
      </c>
      <c r="U200" s="34"/>
      <c r="V200" s="34"/>
      <c r="W200" s="34"/>
      <c r="X200" s="34"/>
      <c r="Y200" s="34"/>
      <c r="Z200" s="34"/>
      <c r="AA200" s="34"/>
      <c r="AB200" s="34"/>
      <c r="AC200" s="34"/>
      <c r="AD200" s="34"/>
      <c r="AE200" s="34"/>
      <c r="AR200" s="197" t="s">
        <v>329</v>
      </c>
      <c r="AT200" s="197" t="s">
        <v>149</v>
      </c>
      <c r="AU200" s="197" t="s">
        <v>87</v>
      </c>
      <c r="AY200" s="18" t="s">
        <v>147</v>
      </c>
      <c r="BE200" s="198">
        <f t="shared" si="34"/>
        <v>0</v>
      </c>
      <c r="BF200" s="198">
        <f t="shared" si="35"/>
        <v>0</v>
      </c>
      <c r="BG200" s="198">
        <f t="shared" si="36"/>
        <v>0</v>
      </c>
      <c r="BH200" s="198">
        <f t="shared" si="37"/>
        <v>0</v>
      </c>
      <c r="BI200" s="198">
        <f t="shared" si="38"/>
        <v>0</v>
      </c>
      <c r="BJ200" s="18" t="s">
        <v>87</v>
      </c>
      <c r="BK200" s="198">
        <f t="shared" si="39"/>
        <v>0</v>
      </c>
      <c r="BL200" s="18" t="s">
        <v>329</v>
      </c>
      <c r="BM200" s="197" t="s">
        <v>1003</v>
      </c>
    </row>
    <row r="201" spans="1:65" s="2" customFormat="1" ht="16.5" customHeight="1">
      <c r="A201" s="34"/>
      <c r="B201" s="35"/>
      <c r="C201" s="186" t="s">
        <v>672</v>
      </c>
      <c r="D201" s="186" t="s">
        <v>149</v>
      </c>
      <c r="E201" s="187" t="s">
        <v>1557</v>
      </c>
      <c r="F201" s="188" t="s">
        <v>1558</v>
      </c>
      <c r="G201" s="189" t="s">
        <v>1454</v>
      </c>
      <c r="H201" s="190">
        <v>1</v>
      </c>
      <c r="I201" s="191"/>
      <c r="J201" s="192">
        <f t="shared" si="30"/>
        <v>0</v>
      </c>
      <c r="K201" s="188" t="s">
        <v>1</v>
      </c>
      <c r="L201" s="39"/>
      <c r="M201" s="193" t="s">
        <v>1</v>
      </c>
      <c r="N201" s="194" t="s">
        <v>44</v>
      </c>
      <c r="O201" s="71"/>
      <c r="P201" s="195">
        <f t="shared" si="31"/>
        <v>0</v>
      </c>
      <c r="Q201" s="195">
        <v>0</v>
      </c>
      <c r="R201" s="195">
        <f t="shared" si="32"/>
        <v>0</v>
      </c>
      <c r="S201" s="195">
        <v>0</v>
      </c>
      <c r="T201" s="196">
        <f t="shared" si="33"/>
        <v>0</v>
      </c>
      <c r="U201" s="34"/>
      <c r="V201" s="34"/>
      <c r="W201" s="34"/>
      <c r="X201" s="34"/>
      <c r="Y201" s="34"/>
      <c r="Z201" s="34"/>
      <c r="AA201" s="34"/>
      <c r="AB201" s="34"/>
      <c r="AC201" s="34"/>
      <c r="AD201" s="34"/>
      <c r="AE201" s="34"/>
      <c r="AR201" s="197" t="s">
        <v>329</v>
      </c>
      <c r="AT201" s="197" t="s">
        <v>149</v>
      </c>
      <c r="AU201" s="197" t="s">
        <v>87</v>
      </c>
      <c r="AY201" s="18" t="s">
        <v>147</v>
      </c>
      <c r="BE201" s="198">
        <f t="shared" si="34"/>
        <v>0</v>
      </c>
      <c r="BF201" s="198">
        <f t="shared" si="35"/>
        <v>0</v>
      </c>
      <c r="BG201" s="198">
        <f t="shared" si="36"/>
        <v>0</v>
      </c>
      <c r="BH201" s="198">
        <f t="shared" si="37"/>
        <v>0</v>
      </c>
      <c r="BI201" s="198">
        <f t="shared" si="38"/>
        <v>0</v>
      </c>
      <c r="BJ201" s="18" t="s">
        <v>87</v>
      </c>
      <c r="BK201" s="198">
        <f t="shared" si="39"/>
        <v>0</v>
      </c>
      <c r="BL201" s="18" t="s">
        <v>329</v>
      </c>
      <c r="BM201" s="197" t="s">
        <v>1016</v>
      </c>
    </row>
    <row r="202" spans="1:65" s="2" customFormat="1" ht="19.5">
      <c r="A202" s="34"/>
      <c r="B202" s="35"/>
      <c r="C202" s="36"/>
      <c r="D202" s="201" t="s">
        <v>739</v>
      </c>
      <c r="E202" s="36"/>
      <c r="F202" s="253" t="s">
        <v>1442</v>
      </c>
      <c r="G202" s="36"/>
      <c r="H202" s="36"/>
      <c r="I202" s="254"/>
      <c r="J202" s="36"/>
      <c r="K202" s="36"/>
      <c r="L202" s="39"/>
      <c r="M202" s="255"/>
      <c r="N202" s="256"/>
      <c r="O202" s="71"/>
      <c r="P202" s="71"/>
      <c r="Q202" s="71"/>
      <c r="R202" s="71"/>
      <c r="S202" s="71"/>
      <c r="T202" s="72"/>
      <c r="U202" s="34"/>
      <c r="V202" s="34"/>
      <c r="W202" s="34"/>
      <c r="X202" s="34"/>
      <c r="Y202" s="34"/>
      <c r="Z202" s="34"/>
      <c r="AA202" s="34"/>
      <c r="AB202" s="34"/>
      <c r="AC202" s="34"/>
      <c r="AD202" s="34"/>
      <c r="AE202" s="34"/>
      <c r="AT202" s="18" t="s">
        <v>739</v>
      </c>
      <c r="AU202" s="18" t="s">
        <v>87</v>
      </c>
    </row>
    <row r="203" spans="1:65" s="2" customFormat="1" ht="21.75" customHeight="1">
      <c r="A203" s="34"/>
      <c r="B203" s="35"/>
      <c r="C203" s="186" t="s">
        <v>678</v>
      </c>
      <c r="D203" s="186" t="s">
        <v>149</v>
      </c>
      <c r="E203" s="187" t="s">
        <v>1559</v>
      </c>
      <c r="F203" s="188" t="s">
        <v>1560</v>
      </c>
      <c r="G203" s="189" t="s">
        <v>1378</v>
      </c>
      <c r="H203" s="257"/>
      <c r="I203" s="191"/>
      <c r="J203" s="192">
        <f>ROUND(I203*H203,2)</f>
        <v>0</v>
      </c>
      <c r="K203" s="188" t="s">
        <v>1</v>
      </c>
      <c r="L203" s="39"/>
      <c r="M203" s="193" t="s">
        <v>1</v>
      </c>
      <c r="N203" s="194" t="s">
        <v>44</v>
      </c>
      <c r="O203" s="71"/>
      <c r="P203" s="195">
        <f>O203*H203</f>
        <v>0</v>
      </c>
      <c r="Q203" s="195">
        <v>0</v>
      </c>
      <c r="R203" s="195">
        <f>Q203*H203</f>
        <v>0</v>
      </c>
      <c r="S203" s="195">
        <v>0</v>
      </c>
      <c r="T203" s="196">
        <f>S203*H203</f>
        <v>0</v>
      </c>
      <c r="U203" s="34"/>
      <c r="V203" s="34"/>
      <c r="W203" s="34"/>
      <c r="X203" s="34"/>
      <c r="Y203" s="34"/>
      <c r="Z203" s="34"/>
      <c r="AA203" s="34"/>
      <c r="AB203" s="34"/>
      <c r="AC203" s="34"/>
      <c r="AD203" s="34"/>
      <c r="AE203" s="34"/>
      <c r="AR203" s="197" t="s">
        <v>329</v>
      </c>
      <c r="AT203" s="197" t="s">
        <v>149</v>
      </c>
      <c r="AU203" s="197" t="s">
        <v>87</v>
      </c>
      <c r="AY203" s="18" t="s">
        <v>147</v>
      </c>
      <c r="BE203" s="198">
        <f>IF(N203="základní",J203,0)</f>
        <v>0</v>
      </c>
      <c r="BF203" s="198">
        <f>IF(N203="snížená",J203,0)</f>
        <v>0</v>
      </c>
      <c r="BG203" s="198">
        <f>IF(N203="zákl. přenesená",J203,0)</f>
        <v>0</v>
      </c>
      <c r="BH203" s="198">
        <f>IF(N203="sníž. přenesená",J203,0)</f>
        <v>0</v>
      </c>
      <c r="BI203" s="198">
        <f>IF(N203="nulová",J203,0)</f>
        <v>0</v>
      </c>
      <c r="BJ203" s="18" t="s">
        <v>87</v>
      </c>
      <c r="BK203" s="198">
        <f>ROUND(I203*H203,2)</f>
        <v>0</v>
      </c>
      <c r="BL203" s="18" t="s">
        <v>329</v>
      </c>
      <c r="BM203" s="197" t="s">
        <v>1025</v>
      </c>
    </row>
    <row r="204" spans="1:65" s="12" customFormat="1" ht="25.9" customHeight="1">
      <c r="B204" s="170"/>
      <c r="C204" s="171"/>
      <c r="D204" s="172" t="s">
        <v>78</v>
      </c>
      <c r="E204" s="173" t="s">
        <v>1561</v>
      </c>
      <c r="F204" s="173" t="s">
        <v>1562</v>
      </c>
      <c r="G204" s="171"/>
      <c r="H204" s="171"/>
      <c r="I204" s="174"/>
      <c r="J204" s="175">
        <f>BK204</f>
        <v>0</v>
      </c>
      <c r="K204" s="171"/>
      <c r="L204" s="176"/>
      <c r="M204" s="177"/>
      <c r="N204" s="178"/>
      <c r="O204" s="178"/>
      <c r="P204" s="179">
        <f>SUM(P205:P225)</f>
        <v>0</v>
      </c>
      <c r="Q204" s="178"/>
      <c r="R204" s="179">
        <f>SUM(R205:R225)</f>
        <v>0</v>
      </c>
      <c r="S204" s="178"/>
      <c r="T204" s="180">
        <f>SUM(T205:T225)</f>
        <v>0</v>
      </c>
      <c r="AR204" s="181" t="s">
        <v>89</v>
      </c>
      <c r="AT204" s="182" t="s">
        <v>78</v>
      </c>
      <c r="AU204" s="182" t="s">
        <v>79</v>
      </c>
      <c r="AY204" s="181" t="s">
        <v>147</v>
      </c>
      <c r="BK204" s="183">
        <f>SUM(BK205:BK225)</f>
        <v>0</v>
      </c>
    </row>
    <row r="205" spans="1:65" s="2" customFormat="1" ht="16.5" customHeight="1">
      <c r="A205" s="34"/>
      <c r="B205" s="35"/>
      <c r="C205" s="186" t="s">
        <v>684</v>
      </c>
      <c r="D205" s="186" t="s">
        <v>149</v>
      </c>
      <c r="E205" s="187" t="s">
        <v>1563</v>
      </c>
      <c r="F205" s="188" t="s">
        <v>1564</v>
      </c>
      <c r="G205" s="189" t="s">
        <v>1451</v>
      </c>
      <c r="H205" s="190">
        <v>5</v>
      </c>
      <c r="I205" s="191"/>
      <c r="J205" s="192">
        <f t="shared" ref="J205:J223" si="40">ROUND(I205*H205,2)</f>
        <v>0</v>
      </c>
      <c r="K205" s="188" t="s">
        <v>1</v>
      </c>
      <c r="L205" s="39"/>
      <c r="M205" s="193" t="s">
        <v>1</v>
      </c>
      <c r="N205" s="194" t="s">
        <v>44</v>
      </c>
      <c r="O205" s="71"/>
      <c r="P205" s="195">
        <f t="shared" ref="P205:P223" si="41">O205*H205</f>
        <v>0</v>
      </c>
      <c r="Q205" s="195">
        <v>0</v>
      </c>
      <c r="R205" s="195">
        <f t="shared" ref="R205:R223" si="42">Q205*H205</f>
        <v>0</v>
      </c>
      <c r="S205" s="195">
        <v>0</v>
      </c>
      <c r="T205" s="196">
        <f t="shared" ref="T205:T223" si="43">S205*H205</f>
        <v>0</v>
      </c>
      <c r="U205" s="34"/>
      <c r="V205" s="34"/>
      <c r="W205" s="34"/>
      <c r="X205" s="34"/>
      <c r="Y205" s="34"/>
      <c r="Z205" s="34"/>
      <c r="AA205" s="34"/>
      <c r="AB205" s="34"/>
      <c r="AC205" s="34"/>
      <c r="AD205" s="34"/>
      <c r="AE205" s="34"/>
      <c r="AR205" s="197" t="s">
        <v>329</v>
      </c>
      <c r="AT205" s="197" t="s">
        <v>149</v>
      </c>
      <c r="AU205" s="197" t="s">
        <v>87</v>
      </c>
      <c r="AY205" s="18" t="s">
        <v>147</v>
      </c>
      <c r="BE205" s="198">
        <f t="shared" ref="BE205:BE223" si="44">IF(N205="základní",J205,0)</f>
        <v>0</v>
      </c>
      <c r="BF205" s="198">
        <f t="shared" ref="BF205:BF223" si="45">IF(N205="snížená",J205,0)</f>
        <v>0</v>
      </c>
      <c r="BG205" s="198">
        <f t="shared" ref="BG205:BG223" si="46">IF(N205="zákl. přenesená",J205,0)</f>
        <v>0</v>
      </c>
      <c r="BH205" s="198">
        <f t="shared" ref="BH205:BH223" si="47">IF(N205="sníž. přenesená",J205,0)</f>
        <v>0</v>
      </c>
      <c r="BI205" s="198">
        <f t="shared" ref="BI205:BI223" si="48">IF(N205="nulová",J205,0)</f>
        <v>0</v>
      </c>
      <c r="BJ205" s="18" t="s">
        <v>87</v>
      </c>
      <c r="BK205" s="198">
        <f t="shared" ref="BK205:BK223" si="49">ROUND(I205*H205,2)</f>
        <v>0</v>
      </c>
      <c r="BL205" s="18" t="s">
        <v>329</v>
      </c>
      <c r="BM205" s="197" t="s">
        <v>1034</v>
      </c>
    </row>
    <row r="206" spans="1:65" s="2" customFormat="1" ht="24.2" customHeight="1">
      <c r="A206" s="34"/>
      <c r="B206" s="35"/>
      <c r="C206" s="186" t="s">
        <v>688</v>
      </c>
      <c r="D206" s="186" t="s">
        <v>149</v>
      </c>
      <c r="E206" s="187" t="s">
        <v>1565</v>
      </c>
      <c r="F206" s="188" t="s">
        <v>1566</v>
      </c>
      <c r="G206" s="189" t="s">
        <v>1451</v>
      </c>
      <c r="H206" s="190">
        <v>2</v>
      </c>
      <c r="I206" s="191"/>
      <c r="J206" s="192">
        <f t="shared" si="40"/>
        <v>0</v>
      </c>
      <c r="K206" s="188" t="s">
        <v>1</v>
      </c>
      <c r="L206" s="39"/>
      <c r="M206" s="193" t="s">
        <v>1</v>
      </c>
      <c r="N206" s="194" t="s">
        <v>44</v>
      </c>
      <c r="O206" s="71"/>
      <c r="P206" s="195">
        <f t="shared" si="41"/>
        <v>0</v>
      </c>
      <c r="Q206" s="195">
        <v>0</v>
      </c>
      <c r="R206" s="195">
        <f t="shared" si="42"/>
        <v>0</v>
      </c>
      <c r="S206" s="195">
        <v>0</v>
      </c>
      <c r="T206" s="196">
        <f t="shared" si="43"/>
        <v>0</v>
      </c>
      <c r="U206" s="34"/>
      <c r="V206" s="34"/>
      <c r="W206" s="34"/>
      <c r="X206" s="34"/>
      <c r="Y206" s="34"/>
      <c r="Z206" s="34"/>
      <c r="AA206" s="34"/>
      <c r="AB206" s="34"/>
      <c r="AC206" s="34"/>
      <c r="AD206" s="34"/>
      <c r="AE206" s="34"/>
      <c r="AR206" s="197" t="s">
        <v>329</v>
      </c>
      <c r="AT206" s="197" t="s">
        <v>149</v>
      </c>
      <c r="AU206" s="197" t="s">
        <v>87</v>
      </c>
      <c r="AY206" s="18" t="s">
        <v>147</v>
      </c>
      <c r="BE206" s="198">
        <f t="shared" si="44"/>
        <v>0</v>
      </c>
      <c r="BF206" s="198">
        <f t="shared" si="45"/>
        <v>0</v>
      </c>
      <c r="BG206" s="198">
        <f t="shared" si="46"/>
        <v>0</v>
      </c>
      <c r="BH206" s="198">
        <f t="shared" si="47"/>
        <v>0</v>
      </c>
      <c r="BI206" s="198">
        <f t="shared" si="48"/>
        <v>0</v>
      </c>
      <c r="BJ206" s="18" t="s">
        <v>87</v>
      </c>
      <c r="BK206" s="198">
        <f t="shared" si="49"/>
        <v>0</v>
      </c>
      <c r="BL206" s="18" t="s">
        <v>329</v>
      </c>
      <c r="BM206" s="197" t="s">
        <v>1044</v>
      </c>
    </row>
    <row r="207" spans="1:65" s="2" customFormat="1" ht="24.2" customHeight="1">
      <c r="A207" s="34"/>
      <c r="B207" s="35"/>
      <c r="C207" s="186" t="s">
        <v>692</v>
      </c>
      <c r="D207" s="186" t="s">
        <v>149</v>
      </c>
      <c r="E207" s="187" t="s">
        <v>1567</v>
      </c>
      <c r="F207" s="188" t="s">
        <v>1568</v>
      </c>
      <c r="G207" s="189" t="s">
        <v>1451</v>
      </c>
      <c r="H207" s="190">
        <v>1</v>
      </c>
      <c r="I207" s="191"/>
      <c r="J207" s="192">
        <f t="shared" si="40"/>
        <v>0</v>
      </c>
      <c r="K207" s="188" t="s">
        <v>1</v>
      </c>
      <c r="L207" s="39"/>
      <c r="M207" s="193" t="s">
        <v>1</v>
      </c>
      <c r="N207" s="194" t="s">
        <v>44</v>
      </c>
      <c r="O207" s="71"/>
      <c r="P207" s="195">
        <f t="shared" si="41"/>
        <v>0</v>
      </c>
      <c r="Q207" s="195">
        <v>0</v>
      </c>
      <c r="R207" s="195">
        <f t="shared" si="42"/>
        <v>0</v>
      </c>
      <c r="S207" s="195">
        <v>0</v>
      </c>
      <c r="T207" s="196">
        <f t="shared" si="43"/>
        <v>0</v>
      </c>
      <c r="U207" s="34"/>
      <c r="V207" s="34"/>
      <c r="W207" s="34"/>
      <c r="X207" s="34"/>
      <c r="Y207" s="34"/>
      <c r="Z207" s="34"/>
      <c r="AA207" s="34"/>
      <c r="AB207" s="34"/>
      <c r="AC207" s="34"/>
      <c r="AD207" s="34"/>
      <c r="AE207" s="34"/>
      <c r="AR207" s="197" t="s">
        <v>329</v>
      </c>
      <c r="AT207" s="197" t="s">
        <v>149</v>
      </c>
      <c r="AU207" s="197" t="s">
        <v>87</v>
      </c>
      <c r="AY207" s="18" t="s">
        <v>147</v>
      </c>
      <c r="BE207" s="198">
        <f t="shared" si="44"/>
        <v>0</v>
      </c>
      <c r="BF207" s="198">
        <f t="shared" si="45"/>
        <v>0</v>
      </c>
      <c r="BG207" s="198">
        <f t="shared" si="46"/>
        <v>0</v>
      </c>
      <c r="BH207" s="198">
        <f t="shared" si="47"/>
        <v>0</v>
      </c>
      <c r="BI207" s="198">
        <f t="shared" si="48"/>
        <v>0</v>
      </c>
      <c r="BJ207" s="18" t="s">
        <v>87</v>
      </c>
      <c r="BK207" s="198">
        <f t="shared" si="49"/>
        <v>0</v>
      </c>
      <c r="BL207" s="18" t="s">
        <v>329</v>
      </c>
      <c r="BM207" s="197" t="s">
        <v>1055</v>
      </c>
    </row>
    <row r="208" spans="1:65" s="2" customFormat="1" ht="24.2" customHeight="1">
      <c r="A208" s="34"/>
      <c r="B208" s="35"/>
      <c r="C208" s="186" t="s">
        <v>696</v>
      </c>
      <c r="D208" s="186" t="s">
        <v>149</v>
      </c>
      <c r="E208" s="187" t="s">
        <v>1569</v>
      </c>
      <c r="F208" s="188" t="s">
        <v>1570</v>
      </c>
      <c r="G208" s="189" t="s">
        <v>1451</v>
      </c>
      <c r="H208" s="190">
        <v>2</v>
      </c>
      <c r="I208" s="191"/>
      <c r="J208" s="192">
        <f t="shared" si="40"/>
        <v>0</v>
      </c>
      <c r="K208" s="188" t="s">
        <v>1</v>
      </c>
      <c r="L208" s="39"/>
      <c r="M208" s="193" t="s">
        <v>1</v>
      </c>
      <c r="N208" s="194" t="s">
        <v>44</v>
      </c>
      <c r="O208" s="71"/>
      <c r="P208" s="195">
        <f t="shared" si="41"/>
        <v>0</v>
      </c>
      <c r="Q208" s="195">
        <v>0</v>
      </c>
      <c r="R208" s="195">
        <f t="shared" si="42"/>
        <v>0</v>
      </c>
      <c r="S208" s="195">
        <v>0</v>
      </c>
      <c r="T208" s="196">
        <f t="shared" si="43"/>
        <v>0</v>
      </c>
      <c r="U208" s="34"/>
      <c r="V208" s="34"/>
      <c r="W208" s="34"/>
      <c r="X208" s="34"/>
      <c r="Y208" s="34"/>
      <c r="Z208" s="34"/>
      <c r="AA208" s="34"/>
      <c r="AB208" s="34"/>
      <c r="AC208" s="34"/>
      <c r="AD208" s="34"/>
      <c r="AE208" s="34"/>
      <c r="AR208" s="197" t="s">
        <v>329</v>
      </c>
      <c r="AT208" s="197" t="s">
        <v>149</v>
      </c>
      <c r="AU208" s="197" t="s">
        <v>87</v>
      </c>
      <c r="AY208" s="18" t="s">
        <v>147</v>
      </c>
      <c r="BE208" s="198">
        <f t="shared" si="44"/>
        <v>0</v>
      </c>
      <c r="BF208" s="198">
        <f t="shared" si="45"/>
        <v>0</v>
      </c>
      <c r="BG208" s="198">
        <f t="shared" si="46"/>
        <v>0</v>
      </c>
      <c r="BH208" s="198">
        <f t="shared" si="47"/>
        <v>0</v>
      </c>
      <c r="BI208" s="198">
        <f t="shared" si="48"/>
        <v>0</v>
      </c>
      <c r="BJ208" s="18" t="s">
        <v>87</v>
      </c>
      <c r="BK208" s="198">
        <f t="shared" si="49"/>
        <v>0</v>
      </c>
      <c r="BL208" s="18" t="s">
        <v>329</v>
      </c>
      <c r="BM208" s="197" t="s">
        <v>1068</v>
      </c>
    </row>
    <row r="209" spans="1:65" s="2" customFormat="1" ht="24.2" customHeight="1">
      <c r="A209" s="34"/>
      <c r="B209" s="35"/>
      <c r="C209" s="186" t="s">
        <v>700</v>
      </c>
      <c r="D209" s="186" t="s">
        <v>149</v>
      </c>
      <c r="E209" s="187" t="s">
        <v>1571</v>
      </c>
      <c r="F209" s="188" t="s">
        <v>1572</v>
      </c>
      <c r="G209" s="189" t="s">
        <v>1451</v>
      </c>
      <c r="H209" s="190">
        <v>2</v>
      </c>
      <c r="I209" s="191"/>
      <c r="J209" s="192">
        <f t="shared" si="40"/>
        <v>0</v>
      </c>
      <c r="K209" s="188" t="s">
        <v>1</v>
      </c>
      <c r="L209" s="39"/>
      <c r="M209" s="193" t="s">
        <v>1</v>
      </c>
      <c r="N209" s="194" t="s">
        <v>44</v>
      </c>
      <c r="O209" s="71"/>
      <c r="P209" s="195">
        <f t="shared" si="41"/>
        <v>0</v>
      </c>
      <c r="Q209" s="195">
        <v>0</v>
      </c>
      <c r="R209" s="195">
        <f t="shared" si="42"/>
        <v>0</v>
      </c>
      <c r="S209" s="195">
        <v>0</v>
      </c>
      <c r="T209" s="196">
        <f t="shared" si="43"/>
        <v>0</v>
      </c>
      <c r="U209" s="34"/>
      <c r="V209" s="34"/>
      <c r="W209" s="34"/>
      <c r="X209" s="34"/>
      <c r="Y209" s="34"/>
      <c r="Z209" s="34"/>
      <c r="AA209" s="34"/>
      <c r="AB209" s="34"/>
      <c r="AC209" s="34"/>
      <c r="AD209" s="34"/>
      <c r="AE209" s="34"/>
      <c r="AR209" s="197" t="s">
        <v>329</v>
      </c>
      <c r="AT209" s="197" t="s">
        <v>149</v>
      </c>
      <c r="AU209" s="197" t="s">
        <v>87</v>
      </c>
      <c r="AY209" s="18" t="s">
        <v>147</v>
      </c>
      <c r="BE209" s="198">
        <f t="shared" si="44"/>
        <v>0</v>
      </c>
      <c r="BF209" s="198">
        <f t="shared" si="45"/>
        <v>0</v>
      </c>
      <c r="BG209" s="198">
        <f t="shared" si="46"/>
        <v>0</v>
      </c>
      <c r="BH209" s="198">
        <f t="shared" si="47"/>
        <v>0</v>
      </c>
      <c r="BI209" s="198">
        <f t="shared" si="48"/>
        <v>0</v>
      </c>
      <c r="BJ209" s="18" t="s">
        <v>87</v>
      </c>
      <c r="BK209" s="198">
        <f t="shared" si="49"/>
        <v>0</v>
      </c>
      <c r="BL209" s="18" t="s">
        <v>329</v>
      </c>
      <c r="BM209" s="197" t="s">
        <v>1080</v>
      </c>
    </row>
    <row r="210" spans="1:65" s="2" customFormat="1" ht="24.2" customHeight="1">
      <c r="A210" s="34"/>
      <c r="B210" s="35"/>
      <c r="C210" s="186" t="s">
        <v>706</v>
      </c>
      <c r="D210" s="186" t="s">
        <v>149</v>
      </c>
      <c r="E210" s="187" t="s">
        <v>1573</v>
      </c>
      <c r="F210" s="188" t="s">
        <v>1574</v>
      </c>
      <c r="G210" s="189" t="s">
        <v>1451</v>
      </c>
      <c r="H210" s="190">
        <v>1</v>
      </c>
      <c r="I210" s="191"/>
      <c r="J210" s="192">
        <f t="shared" si="40"/>
        <v>0</v>
      </c>
      <c r="K210" s="188" t="s">
        <v>1</v>
      </c>
      <c r="L210" s="39"/>
      <c r="M210" s="193" t="s">
        <v>1</v>
      </c>
      <c r="N210" s="194" t="s">
        <v>44</v>
      </c>
      <c r="O210" s="71"/>
      <c r="P210" s="195">
        <f t="shared" si="41"/>
        <v>0</v>
      </c>
      <c r="Q210" s="195">
        <v>0</v>
      </c>
      <c r="R210" s="195">
        <f t="shared" si="42"/>
        <v>0</v>
      </c>
      <c r="S210" s="195">
        <v>0</v>
      </c>
      <c r="T210" s="196">
        <f t="shared" si="43"/>
        <v>0</v>
      </c>
      <c r="U210" s="34"/>
      <c r="V210" s="34"/>
      <c r="W210" s="34"/>
      <c r="X210" s="34"/>
      <c r="Y210" s="34"/>
      <c r="Z210" s="34"/>
      <c r="AA210" s="34"/>
      <c r="AB210" s="34"/>
      <c r="AC210" s="34"/>
      <c r="AD210" s="34"/>
      <c r="AE210" s="34"/>
      <c r="AR210" s="197" t="s">
        <v>329</v>
      </c>
      <c r="AT210" s="197" t="s">
        <v>149</v>
      </c>
      <c r="AU210" s="197" t="s">
        <v>87</v>
      </c>
      <c r="AY210" s="18" t="s">
        <v>147</v>
      </c>
      <c r="BE210" s="198">
        <f t="shared" si="44"/>
        <v>0</v>
      </c>
      <c r="BF210" s="198">
        <f t="shared" si="45"/>
        <v>0</v>
      </c>
      <c r="BG210" s="198">
        <f t="shared" si="46"/>
        <v>0</v>
      </c>
      <c r="BH210" s="198">
        <f t="shared" si="47"/>
        <v>0</v>
      </c>
      <c r="BI210" s="198">
        <f t="shared" si="48"/>
        <v>0</v>
      </c>
      <c r="BJ210" s="18" t="s">
        <v>87</v>
      </c>
      <c r="BK210" s="198">
        <f t="shared" si="49"/>
        <v>0</v>
      </c>
      <c r="BL210" s="18" t="s">
        <v>329</v>
      </c>
      <c r="BM210" s="197" t="s">
        <v>1090</v>
      </c>
    </row>
    <row r="211" spans="1:65" s="2" customFormat="1" ht="24.2" customHeight="1">
      <c r="A211" s="34"/>
      <c r="B211" s="35"/>
      <c r="C211" s="186" t="s">
        <v>714</v>
      </c>
      <c r="D211" s="186" t="s">
        <v>149</v>
      </c>
      <c r="E211" s="187" t="s">
        <v>1575</v>
      </c>
      <c r="F211" s="188" t="s">
        <v>1576</v>
      </c>
      <c r="G211" s="189" t="s">
        <v>1451</v>
      </c>
      <c r="H211" s="190">
        <v>1</v>
      </c>
      <c r="I211" s="191"/>
      <c r="J211" s="192">
        <f t="shared" si="40"/>
        <v>0</v>
      </c>
      <c r="K211" s="188" t="s">
        <v>1</v>
      </c>
      <c r="L211" s="39"/>
      <c r="M211" s="193" t="s">
        <v>1</v>
      </c>
      <c r="N211" s="194" t="s">
        <v>44</v>
      </c>
      <c r="O211" s="71"/>
      <c r="P211" s="195">
        <f t="shared" si="41"/>
        <v>0</v>
      </c>
      <c r="Q211" s="195">
        <v>0</v>
      </c>
      <c r="R211" s="195">
        <f t="shared" si="42"/>
        <v>0</v>
      </c>
      <c r="S211" s="195">
        <v>0</v>
      </c>
      <c r="T211" s="196">
        <f t="shared" si="43"/>
        <v>0</v>
      </c>
      <c r="U211" s="34"/>
      <c r="V211" s="34"/>
      <c r="W211" s="34"/>
      <c r="X211" s="34"/>
      <c r="Y211" s="34"/>
      <c r="Z211" s="34"/>
      <c r="AA211" s="34"/>
      <c r="AB211" s="34"/>
      <c r="AC211" s="34"/>
      <c r="AD211" s="34"/>
      <c r="AE211" s="34"/>
      <c r="AR211" s="197" t="s">
        <v>329</v>
      </c>
      <c r="AT211" s="197" t="s">
        <v>149</v>
      </c>
      <c r="AU211" s="197" t="s">
        <v>87</v>
      </c>
      <c r="AY211" s="18" t="s">
        <v>147</v>
      </c>
      <c r="BE211" s="198">
        <f t="shared" si="44"/>
        <v>0</v>
      </c>
      <c r="BF211" s="198">
        <f t="shared" si="45"/>
        <v>0</v>
      </c>
      <c r="BG211" s="198">
        <f t="shared" si="46"/>
        <v>0</v>
      </c>
      <c r="BH211" s="198">
        <f t="shared" si="47"/>
        <v>0</v>
      </c>
      <c r="BI211" s="198">
        <f t="shared" si="48"/>
        <v>0</v>
      </c>
      <c r="BJ211" s="18" t="s">
        <v>87</v>
      </c>
      <c r="BK211" s="198">
        <f t="shared" si="49"/>
        <v>0</v>
      </c>
      <c r="BL211" s="18" t="s">
        <v>329</v>
      </c>
      <c r="BM211" s="197" t="s">
        <v>1101</v>
      </c>
    </row>
    <row r="212" spans="1:65" s="2" customFormat="1" ht="16.5" customHeight="1">
      <c r="A212" s="34"/>
      <c r="B212" s="35"/>
      <c r="C212" s="186" t="s">
        <v>718</v>
      </c>
      <c r="D212" s="186" t="s">
        <v>149</v>
      </c>
      <c r="E212" s="187" t="s">
        <v>1577</v>
      </c>
      <c r="F212" s="188" t="s">
        <v>1578</v>
      </c>
      <c r="G212" s="189" t="s">
        <v>1454</v>
      </c>
      <c r="H212" s="190">
        <v>1</v>
      </c>
      <c r="I212" s="191"/>
      <c r="J212" s="192">
        <f t="shared" si="40"/>
        <v>0</v>
      </c>
      <c r="K212" s="188" t="s">
        <v>1</v>
      </c>
      <c r="L212" s="39"/>
      <c r="M212" s="193" t="s">
        <v>1</v>
      </c>
      <c r="N212" s="194" t="s">
        <v>44</v>
      </c>
      <c r="O212" s="71"/>
      <c r="P212" s="195">
        <f t="shared" si="41"/>
        <v>0</v>
      </c>
      <c r="Q212" s="195">
        <v>0</v>
      </c>
      <c r="R212" s="195">
        <f t="shared" si="42"/>
        <v>0</v>
      </c>
      <c r="S212" s="195">
        <v>0</v>
      </c>
      <c r="T212" s="196">
        <f t="shared" si="43"/>
        <v>0</v>
      </c>
      <c r="U212" s="34"/>
      <c r="V212" s="34"/>
      <c r="W212" s="34"/>
      <c r="X212" s="34"/>
      <c r="Y212" s="34"/>
      <c r="Z212" s="34"/>
      <c r="AA212" s="34"/>
      <c r="AB212" s="34"/>
      <c r="AC212" s="34"/>
      <c r="AD212" s="34"/>
      <c r="AE212" s="34"/>
      <c r="AR212" s="197" t="s">
        <v>329</v>
      </c>
      <c r="AT212" s="197" t="s">
        <v>149</v>
      </c>
      <c r="AU212" s="197" t="s">
        <v>87</v>
      </c>
      <c r="AY212" s="18" t="s">
        <v>147</v>
      </c>
      <c r="BE212" s="198">
        <f t="shared" si="44"/>
        <v>0</v>
      </c>
      <c r="BF212" s="198">
        <f t="shared" si="45"/>
        <v>0</v>
      </c>
      <c r="BG212" s="198">
        <f t="shared" si="46"/>
        <v>0</v>
      </c>
      <c r="BH212" s="198">
        <f t="shared" si="47"/>
        <v>0</v>
      </c>
      <c r="BI212" s="198">
        <f t="shared" si="48"/>
        <v>0</v>
      </c>
      <c r="BJ212" s="18" t="s">
        <v>87</v>
      </c>
      <c r="BK212" s="198">
        <f t="shared" si="49"/>
        <v>0</v>
      </c>
      <c r="BL212" s="18" t="s">
        <v>329</v>
      </c>
      <c r="BM212" s="197" t="s">
        <v>1111</v>
      </c>
    </row>
    <row r="213" spans="1:65" s="2" customFormat="1" ht="16.5" customHeight="1">
      <c r="A213" s="34"/>
      <c r="B213" s="35"/>
      <c r="C213" s="186" t="s">
        <v>725</v>
      </c>
      <c r="D213" s="186" t="s">
        <v>149</v>
      </c>
      <c r="E213" s="187" t="s">
        <v>1579</v>
      </c>
      <c r="F213" s="188" t="s">
        <v>1580</v>
      </c>
      <c r="G213" s="189" t="s">
        <v>1454</v>
      </c>
      <c r="H213" s="190">
        <v>1</v>
      </c>
      <c r="I213" s="191"/>
      <c r="J213" s="192">
        <f t="shared" si="40"/>
        <v>0</v>
      </c>
      <c r="K213" s="188" t="s">
        <v>1</v>
      </c>
      <c r="L213" s="39"/>
      <c r="M213" s="193" t="s">
        <v>1</v>
      </c>
      <c r="N213" s="194" t="s">
        <v>44</v>
      </c>
      <c r="O213" s="71"/>
      <c r="P213" s="195">
        <f t="shared" si="41"/>
        <v>0</v>
      </c>
      <c r="Q213" s="195">
        <v>0</v>
      </c>
      <c r="R213" s="195">
        <f t="shared" si="42"/>
        <v>0</v>
      </c>
      <c r="S213" s="195">
        <v>0</v>
      </c>
      <c r="T213" s="196">
        <f t="shared" si="43"/>
        <v>0</v>
      </c>
      <c r="U213" s="34"/>
      <c r="V213" s="34"/>
      <c r="W213" s="34"/>
      <c r="X213" s="34"/>
      <c r="Y213" s="34"/>
      <c r="Z213" s="34"/>
      <c r="AA213" s="34"/>
      <c r="AB213" s="34"/>
      <c r="AC213" s="34"/>
      <c r="AD213" s="34"/>
      <c r="AE213" s="34"/>
      <c r="AR213" s="197" t="s">
        <v>329</v>
      </c>
      <c r="AT213" s="197" t="s">
        <v>149</v>
      </c>
      <c r="AU213" s="197" t="s">
        <v>87</v>
      </c>
      <c r="AY213" s="18" t="s">
        <v>147</v>
      </c>
      <c r="BE213" s="198">
        <f t="shared" si="44"/>
        <v>0</v>
      </c>
      <c r="BF213" s="198">
        <f t="shared" si="45"/>
        <v>0</v>
      </c>
      <c r="BG213" s="198">
        <f t="shared" si="46"/>
        <v>0</v>
      </c>
      <c r="BH213" s="198">
        <f t="shared" si="47"/>
        <v>0</v>
      </c>
      <c r="BI213" s="198">
        <f t="shared" si="48"/>
        <v>0</v>
      </c>
      <c r="BJ213" s="18" t="s">
        <v>87</v>
      </c>
      <c r="BK213" s="198">
        <f t="shared" si="49"/>
        <v>0</v>
      </c>
      <c r="BL213" s="18" t="s">
        <v>329</v>
      </c>
      <c r="BM213" s="197" t="s">
        <v>1120</v>
      </c>
    </row>
    <row r="214" spans="1:65" s="2" customFormat="1" ht="37.9" customHeight="1">
      <c r="A214" s="34"/>
      <c r="B214" s="35"/>
      <c r="C214" s="186" t="s">
        <v>735</v>
      </c>
      <c r="D214" s="186" t="s">
        <v>149</v>
      </c>
      <c r="E214" s="187" t="s">
        <v>1581</v>
      </c>
      <c r="F214" s="188" t="s">
        <v>1582</v>
      </c>
      <c r="G214" s="189" t="s">
        <v>1451</v>
      </c>
      <c r="H214" s="190">
        <v>1</v>
      </c>
      <c r="I214" s="191"/>
      <c r="J214" s="192">
        <f t="shared" si="40"/>
        <v>0</v>
      </c>
      <c r="K214" s="188" t="s">
        <v>1</v>
      </c>
      <c r="L214" s="39"/>
      <c r="M214" s="193" t="s">
        <v>1</v>
      </c>
      <c r="N214" s="194" t="s">
        <v>44</v>
      </c>
      <c r="O214" s="71"/>
      <c r="P214" s="195">
        <f t="shared" si="41"/>
        <v>0</v>
      </c>
      <c r="Q214" s="195">
        <v>0</v>
      </c>
      <c r="R214" s="195">
        <f t="shared" si="42"/>
        <v>0</v>
      </c>
      <c r="S214" s="195">
        <v>0</v>
      </c>
      <c r="T214" s="196">
        <f t="shared" si="43"/>
        <v>0</v>
      </c>
      <c r="U214" s="34"/>
      <c r="V214" s="34"/>
      <c r="W214" s="34"/>
      <c r="X214" s="34"/>
      <c r="Y214" s="34"/>
      <c r="Z214" s="34"/>
      <c r="AA214" s="34"/>
      <c r="AB214" s="34"/>
      <c r="AC214" s="34"/>
      <c r="AD214" s="34"/>
      <c r="AE214" s="34"/>
      <c r="AR214" s="197" t="s">
        <v>329</v>
      </c>
      <c r="AT214" s="197" t="s">
        <v>149</v>
      </c>
      <c r="AU214" s="197" t="s">
        <v>87</v>
      </c>
      <c r="AY214" s="18" t="s">
        <v>147</v>
      </c>
      <c r="BE214" s="198">
        <f t="shared" si="44"/>
        <v>0</v>
      </c>
      <c r="BF214" s="198">
        <f t="shared" si="45"/>
        <v>0</v>
      </c>
      <c r="BG214" s="198">
        <f t="shared" si="46"/>
        <v>0</v>
      </c>
      <c r="BH214" s="198">
        <f t="shared" si="47"/>
        <v>0</v>
      </c>
      <c r="BI214" s="198">
        <f t="shared" si="48"/>
        <v>0</v>
      </c>
      <c r="BJ214" s="18" t="s">
        <v>87</v>
      </c>
      <c r="BK214" s="198">
        <f t="shared" si="49"/>
        <v>0</v>
      </c>
      <c r="BL214" s="18" t="s">
        <v>329</v>
      </c>
      <c r="BM214" s="197" t="s">
        <v>1131</v>
      </c>
    </row>
    <row r="215" spans="1:65" s="2" customFormat="1" ht="24.2" customHeight="1">
      <c r="A215" s="34"/>
      <c r="B215" s="35"/>
      <c r="C215" s="186" t="s">
        <v>742</v>
      </c>
      <c r="D215" s="186" t="s">
        <v>149</v>
      </c>
      <c r="E215" s="187" t="s">
        <v>1583</v>
      </c>
      <c r="F215" s="188" t="s">
        <v>1584</v>
      </c>
      <c r="G215" s="189" t="s">
        <v>1454</v>
      </c>
      <c r="H215" s="190">
        <v>1</v>
      </c>
      <c r="I215" s="191"/>
      <c r="J215" s="192">
        <f t="shared" si="40"/>
        <v>0</v>
      </c>
      <c r="K215" s="188" t="s">
        <v>1</v>
      </c>
      <c r="L215" s="39"/>
      <c r="M215" s="193" t="s">
        <v>1</v>
      </c>
      <c r="N215" s="194" t="s">
        <v>44</v>
      </c>
      <c r="O215" s="71"/>
      <c r="P215" s="195">
        <f t="shared" si="41"/>
        <v>0</v>
      </c>
      <c r="Q215" s="195">
        <v>0</v>
      </c>
      <c r="R215" s="195">
        <f t="shared" si="42"/>
        <v>0</v>
      </c>
      <c r="S215" s="195">
        <v>0</v>
      </c>
      <c r="T215" s="196">
        <f t="shared" si="43"/>
        <v>0</v>
      </c>
      <c r="U215" s="34"/>
      <c r="V215" s="34"/>
      <c r="W215" s="34"/>
      <c r="X215" s="34"/>
      <c r="Y215" s="34"/>
      <c r="Z215" s="34"/>
      <c r="AA215" s="34"/>
      <c r="AB215" s="34"/>
      <c r="AC215" s="34"/>
      <c r="AD215" s="34"/>
      <c r="AE215" s="34"/>
      <c r="AR215" s="197" t="s">
        <v>329</v>
      </c>
      <c r="AT215" s="197" t="s">
        <v>149</v>
      </c>
      <c r="AU215" s="197" t="s">
        <v>87</v>
      </c>
      <c r="AY215" s="18" t="s">
        <v>147</v>
      </c>
      <c r="BE215" s="198">
        <f t="shared" si="44"/>
        <v>0</v>
      </c>
      <c r="BF215" s="198">
        <f t="shared" si="45"/>
        <v>0</v>
      </c>
      <c r="BG215" s="198">
        <f t="shared" si="46"/>
        <v>0</v>
      </c>
      <c r="BH215" s="198">
        <f t="shared" si="47"/>
        <v>0</v>
      </c>
      <c r="BI215" s="198">
        <f t="shared" si="48"/>
        <v>0</v>
      </c>
      <c r="BJ215" s="18" t="s">
        <v>87</v>
      </c>
      <c r="BK215" s="198">
        <f t="shared" si="49"/>
        <v>0</v>
      </c>
      <c r="BL215" s="18" t="s">
        <v>329</v>
      </c>
      <c r="BM215" s="197" t="s">
        <v>1143</v>
      </c>
    </row>
    <row r="216" spans="1:65" s="2" customFormat="1" ht="62.65" customHeight="1">
      <c r="A216" s="34"/>
      <c r="B216" s="35"/>
      <c r="C216" s="186" t="s">
        <v>746</v>
      </c>
      <c r="D216" s="186" t="s">
        <v>149</v>
      </c>
      <c r="E216" s="187" t="s">
        <v>1585</v>
      </c>
      <c r="F216" s="188" t="s">
        <v>1586</v>
      </c>
      <c r="G216" s="189" t="s">
        <v>1451</v>
      </c>
      <c r="H216" s="190">
        <v>1</v>
      </c>
      <c r="I216" s="191"/>
      <c r="J216" s="192">
        <f t="shared" si="40"/>
        <v>0</v>
      </c>
      <c r="K216" s="188" t="s">
        <v>1</v>
      </c>
      <c r="L216" s="39"/>
      <c r="M216" s="193" t="s">
        <v>1</v>
      </c>
      <c r="N216" s="194" t="s">
        <v>44</v>
      </c>
      <c r="O216" s="71"/>
      <c r="P216" s="195">
        <f t="shared" si="41"/>
        <v>0</v>
      </c>
      <c r="Q216" s="195">
        <v>0</v>
      </c>
      <c r="R216" s="195">
        <f t="shared" si="42"/>
        <v>0</v>
      </c>
      <c r="S216" s="195">
        <v>0</v>
      </c>
      <c r="T216" s="196">
        <f t="shared" si="43"/>
        <v>0</v>
      </c>
      <c r="U216" s="34"/>
      <c r="V216" s="34"/>
      <c r="W216" s="34"/>
      <c r="X216" s="34"/>
      <c r="Y216" s="34"/>
      <c r="Z216" s="34"/>
      <c r="AA216" s="34"/>
      <c r="AB216" s="34"/>
      <c r="AC216" s="34"/>
      <c r="AD216" s="34"/>
      <c r="AE216" s="34"/>
      <c r="AR216" s="197" t="s">
        <v>329</v>
      </c>
      <c r="AT216" s="197" t="s">
        <v>149</v>
      </c>
      <c r="AU216" s="197" t="s">
        <v>87</v>
      </c>
      <c r="AY216" s="18" t="s">
        <v>147</v>
      </c>
      <c r="BE216" s="198">
        <f t="shared" si="44"/>
        <v>0</v>
      </c>
      <c r="BF216" s="198">
        <f t="shared" si="45"/>
        <v>0</v>
      </c>
      <c r="BG216" s="198">
        <f t="shared" si="46"/>
        <v>0</v>
      </c>
      <c r="BH216" s="198">
        <f t="shared" si="47"/>
        <v>0</v>
      </c>
      <c r="BI216" s="198">
        <f t="shared" si="48"/>
        <v>0</v>
      </c>
      <c r="BJ216" s="18" t="s">
        <v>87</v>
      </c>
      <c r="BK216" s="198">
        <f t="shared" si="49"/>
        <v>0</v>
      </c>
      <c r="BL216" s="18" t="s">
        <v>329</v>
      </c>
      <c r="BM216" s="197" t="s">
        <v>1152</v>
      </c>
    </row>
    <row r="217" spans="1:65" s="2" customFormat="1" ht="44.25" customHeight="1">
      <c r="A217" s="34"/>
      <c r="B217" s="35"/>
      <c r="C217" s="186" t="s">
        <v>751</v>
      </c>
      <c r="D217" s="186" t="s">
        <v>149</v>
      </c>
      <c r="E217" s="187" t="s">
        <v>1587</v>
      </c>
      <c r="F217" s="188" t="s">
        <v>1588</v>
      </c>
      <c r="G217" s="189" t="s">
        <v>1451</v>
      </c>
      <c r="H217" s="190">
        <v>1</v>
      </c>
      <c r="I217" s="191"/>
      <c r="J217" s="192">
        <f t="shared" si="40"/>
        <v>0</v>
      </c>
      <c r="K217" s="188" t="s">
        <v>1</v>
      </c>
      <c r="L217" s="39"/>
      <c r="M217" s="193" t="s">
        <v>1</v>
      </c>
      <c r="N217" s="194" t="s">
        <v>44</v>
      </c>
      <c r="O217" s="71"/>
      <c r="P217" s="195">
        <f t="shared" si="41"/>
        <v>0</v>
      </c>
      <c r="Q217" s="195">
        <v>0</v>
      </c>
      <c r="R217" s="195">
        <f t="shared" si="42"/>
        <v>0</v>
      </c>
      <c r="S217" s="195">
        <v>0</v>
      </c>
      <c r="T217" s="196">
        <f t="shared" si="43"/>
        <v>0</v>
      </c>
      <c r="U217" s="34"/>
      <c r="V217" s="34"/>
      <c r="W217" s="34"/>
      <c r="X217" s="34"/>
      <c r="Y217" s="34"/>
      <c r="Z217" s="34"/>
      <c r="AA217" s="34"/>
      <c r="AB217" s="34"/>
      <c r="AC217" s="34"/>
      <c r="AD217" s="34"/>
      <c r="AE217" s="34"/>
      <c r="AR217" s="197" t="s">
        <v>329</v>
      </c>
      <c r="AT217" s="197" t="s">
        <v>149</v>
      </c>
      <c r="AU217" s="197" t="s">
        <v>87</v>
      </c>
      <c r="AY217" s="18" t="s">
        <v>147</v>
      </c>
      <c r="BE217" s="198">
        <f t="shared" si="44"/>
        <v>0</v>
      </c>
      <c r="BF217" s="198">
        <f t="shared" si="45"/>
        <v>0</v>
      </c>
      <c r="BG217" s="198">
        <f t="shared" si="46"/>
        <v>0</v>
      </c>
      <c r="BH217" s="198">
        <f t="shared" si="47"/>
        <v>0</v>
      </c>
      <c r="BI217" s="198">
        <f t="shared" si="48"/>
        <v>0</v>
      </c>
      <c r="BJ217" s="18" t="s">
        <v>87</v>
      </c>
      <c r="BK217" s="198">
        <f t="shared" si="49"/>
        <v>0</v>
      </c>
      <c r="BL217" s="18" t="s">
        <v>329</v>
      </c>
      <c r="BM217" s="197" t="s">
        <v>1161</v>
      </c>
    </row>
    <row r="218" spans="1:65" s="2" customFormat="1" ht="44.25" customHeight="1">
      <c r="A218" s="34"/>
      <c r="B218" s="35"/>
      <c r="C218" s="186" t="s">
        <v>757</v>
      </c>
      <c r="D218" s="186" t="s">
        <v>149</v>
      </c>
      <c r="E218" s="187" t="s">
        <v>1589</v>
      </c>
      <c r="F218" s="188" t="s">
        <v>1590</v>
      </c>
      <c r="G218" s="189" t="s">
        <v>1451</v>
      </c>
      <c r="H218" s="190">
        <v>1</v>
      </c>
      <c r="I218" s="191"/>
      <c r="J218" s="192">
        <f t="shared" si="40"/>
        <v>0</v>
      </c>
      <c r="K218" s="188" t="s">
        <v>1</v>
      </c>
      <c r="L218" s="39"/>
      <c r="M218" s="193" t="s">
        <v>1</v>
      </c>
      <c r="N218" s="194" t="s">
        <v>44</v>
      </c>
      <c r="O218" s="71"/>
      <c r="P218" s="195">
        <f t="shared" si="41"/>
        <v>0</v>
      </c>
      <c r="Q218" s="195">
        <v>0</v>
      </c>
      <c r="R218" s="195">
        <f t="shared" si="42"/>
        <v>0</v>
      </c>
      <c r="S218" s="195">
        <v>0</v>
      </c>
      <c r="T218" s="196">
        <f t="shared" si="43"/>
        <v>0</v>
      </c>
      <c r="U218" s="34"/>
      <c r="V218" s="34"/>
      <c r="W218" s="34"/>
      <c r="X218" s="34"/>
      <c r="Y218" s="34"/>
      <c r="Z218" s="34"/>
      <c r="AA218" s="34"/>
      <c r="AB218" s="34"/>
      <c r="AC218" s="34"/>
      <c r="AD218" s="34"/>
      <c r="AE218" s="34"/>
      <c r="AR218" s="197" t="s">
        <v>329</v>
      </c>
      <c r="AT218" s="197" t="s">
        <v>149</v>
      </c>
      <c r="AU218" s="197" t="s">
        <v>87</v>
      </c>
      <c r="AY218" s="18" t="s">
        <v>147</v>
      </c>
      <c r="BE218" s="198">
        <f t="shared" si="44"/>
        <v>0</v>
      </c>
      <c r="BF218" s="198">
        <f t="shared" si="45"/>
        <v>0</v>
      </c>
      <c r="BG218" s="198">
        <f t="shared" si="46"/>
        <v>0</v>
      </c>
      <c r="BH218" s="198">
        <f t="shared" si="47"/>
        <v>0</v>
      </c>
      <c r="BI218" s="198">
        <f t="shared" si="48"/>
        <v>0</v>
      </c>
      <c r="BJ218" s="18" t="s">
        <v>87</v>
      </c>
      <c r="BK218" s="198">
        <f t="shared" si="49"/>
        <v>0</v>
      </c>
      <c r="BL218" s="18" t="s">
        <v>329</v>
      </c>
      <c r="BM218" s="197" t="s">
        <v>1171</v>
      </c>
    </row>
    <row r="219" spans="1:65" s="2" customFormat="1" ht="44.25" customHeight="1">
      <c r="A219" s="34"/>
      <c r="B219" s="35"/>
      <c r="C219" s="186" t="s">
        <v>761</v>
      </c>
      <c r="D219" s="186" t="s">
        <v>149</v>
      </c>
      <c r="E219" s="187" t="s">
        <v>1591</v>
      </c>
      <c r="F219" s="188" t="s">
        <v>1592</v>
      </c>
      <c r="G219" s="189" t="s">
        <v>1451</v>
      </c>
      <c r="H219" s="190">
        <v>1</v>
      </c>
      <c r="I219" s="191"/>
      <c r="J219" s="192">
        <f t="shared" si="40"/>
        <v>0</v>
      </c>
      <c r="K219" s="188" t="s">
        <v>1</v>
      </c>
      <c r="L219" s="39"/>
      <c r="M219" s="193" t="s">
        <v>1</v>
      </c>
      <c r="N219" s="194" t="s">
        <v>44</v>
      </c>
      <c r="O219" s="71"/>
      <c r="P219" s="195">
        <f t="shared" si="41"/>
        <v>0</v>
      </c>
      <c r="Q219" s="195">
        <v>0</v>
      </c>
      <c r="R219" s="195">
        <f t="shared" si="42"/>
        <v>0</v>
      </c>
      <c r="S219" s="195">
        <v>0</v>
      </c>
      <c r="T219" s="196">
        <f t="shared" si="43"/>
        <v>0</v>
      </c>
      <c r="U219" s="34"/>
      <c r="V219" s="34"/>
      <c r="W219" s="34"/>
      <c r="X219" s="34"/>
      <c r="Y219" s="34"/>
      <c r="Z219" s="34"/>
      <c r="AA219" s="34"/>
      <c r="AB219" s="34"/>
      <c r="AC219" s="34"/>
      <c r="AD219" s="34"/>
      <c r="AE219" s="34"/>
      <c r="AR219" s="197" t="s">
        <v>329</v>
      </c>
      <c r="AT219" s="197" t="s">
        <v>149</v>
      </c>
      <c r="AU219" s="197" t="s">
        <v>87</v>
      </c>
      <c r="AY219" s="18" t="s">
        <v>147</v>
      </c>
      <c r="BE219" s="198">
        <f t="shared" si="44"/>
        <v>0</v>
      </c>
      <c r="BF219" s="198">
        <f t="shared" si="45"/>
        <v>0</v>
      </c>
      <c r="BG219" s="198">
        <f t="shared" si="46"/>
        <v>0</v>
      </c>
      <c r="BH219" s="198">
        <f t="shared" si="47"/>
        <v>0</v>
      </c>
      <c r="BI219" s="198">
        <f t="shared" si="48"/>
        <v>0</v>
      </c>
      <c r="BJ219" s="18" t="s">
        <v>87</v>
      </c>
      <c r="BK219" s="198">
        <f t="shared" si="49"/>
        <v>0</v>
      </c>
      <c r="BL219" s="18" t="s">
        <v>329</v>
      </c>
      <c r="BM219" s="197" t="s">
        <v>1179</v>
      </c>
    </row>
    <row r="220" spans="1:65" s="2" customFormat="1" ht="24.2" customHeight="1">
      <c r="A220" s="34"/>
      <c r="B220" s="35"/>
      <c r="C220" s="186" t="s">
        <v>767</v>
      </c>
      <c r="D220" s="186" t="s">
        <v>149</v>
      </c>
      <c r="E220" s="187" t="s">
        <v>1593</v>
      </c>
      <c r="F220" s="188" t="s">
        <v>1594</v>
      </c>
      <c r="G220" s="189" t="s">
        <v>1451</v>
      </c>
      <c r="H220" s="190">
        <v>1</v>
      </c>
      <c r="I220" s="191"/>
      <c r="J220" s="192">
        <f t="shared" si="40"/>
        <v>0</v>
      </c>
      <c r="K220" s="188" t="s">
        <v>1</v>
      </c>
      <c r="L220" s="39"/>
      <c r="M220" s="193" t="s">
        <v>1</v>
      </c>
      <c r="N220" s="194" t="s">
        <v>44</v>
      </c>
      <c r="O220" s="71"/>
      <c r="P220" s="195">
        <f t="shared" si="41"/>
        <v>0</v>
      </c>
      <c r="Q220" s="195">
        <v>0</v>
      </c>
      <c r="R220" s="195">
        <f t="shared" si="42"/>
        <v>0</v>
      </c>
      <c r="S220" s="195">
        <v>0</v>
      </c>
      <c r="T220" s="196">
        <f t="shared" si="43"/>
        <v>0</v>
      </c>
      <c r="U220" s="34"/>
      <c r="V220" s="34"/>
      <c r="W220" s="34"/>
      <c r="X220" s="34"/>
      <c r="Y220" s="34"/>
      <c r="Z220" s="34"/>
      <c r="AA220" s="34"/>
      <c r="AB220" s="34"/>
      <c r="AC220" s="34"/>
      <c r="AD220" s="34"/>
      <c r="AE220" s="34"/>
      <c r="AR220" s="197" t="s">
        <v>329</v>
      </c>
      <c r="AT220" s="197" t="s">
        <v>149</v>
      </c>
      <c r="AU220" s="197" t="s">
        <v>87</v>
      </c>
      <c r="AY220" s="18" t="s">
        <v>147</v>
      </c>
      <c r="BE220" s="198">
        <f t="shared" si="44"/>
        <v>0</v>
      </c>
      <c r="BF220" s="198">
        <f t="shared" si="45"/>
        <v>0</v>
      </c>
      <c r="BG220" s="198">
        <f t="shared" si="46"/>
        <v>0</v>
      </c>
      <c r="BH220" s="198">
        <f t="shared" si="47"/>
        <v>0</v>
      </c>
      <c r="BI220" s="198">
        <f t="shared" si="48"/>
        <v>0</v>
      </c>
      <c r="BJ220" s="18" t="s">
        <v>87</v>
      </c>
      <c r="BK220" s="198">
        <f t="shared" si="49"/>
        <v>0</v>
      </c>
      <c r="BL220" s="18" t="s">
        <v>329</v>
      </c>
      <c r="BM220" s="197" t="s">
        <v>1188</v>
      </c>
    </row>
    <row r="221" spans="1:65" s="2" customFormat="1" ht="16.5" customHeight="1">
      <c r="A221" s="34"/>
      <c r="B221" s="35"/>
      <c r="C221" s="186" t="s">
        <v>773</v>
      </c>
      <c r="D221" s="186" t="s">
        <v>149</v>
      </c>
      <c r="E221" s="187" t="s">
        <v>1595</v>
      </c>
      <c r="F221" s="188" t="s">
        <v>1596</v>
      </c>
      <c r="G221" s="189" t="s">
        <v>1451</v>
      </c>
      <c r="H221" s="190">
        <v>2</v>
      </c>
      <c r="I221" s="191"/>
      <c r="J221" s="192">
        <f t="shared" si="40"/>
        <v>0</v>
      </c>
      <c r="K221" s="188" t="s">
        <v>1</v>
      </c>
      <c r="L221" s="39"/>
      <c r="M221" s="193" t="s">
        <v>1</v>
      </c>
      <c r="N221" s="194" t="s">
        <v>44</v>
      </c>
      <c r="O221" s="71"/>
      <c r="P221" s="195">
        <f t="shared" si="41"/>
        <v>0</v>
      </c>
      <c r="Q221" s="195">
        <v>0</v>
      </c>
      <c r="R221" s="195">
        <f t="shared" si="42"/>
        <v>0</v>
      </c>
      <c r="S221" s="195">
        <v>0</v>
      </c>
      <c r="T221" s="196">
        <f t="shared" si="43"/>
        <v>0</v>
      </c>
      <c r="U221" s="34"/>
      <c r="V221" s="34"/>
      <c r="W221" s="34"/>
      <c r="X221" s="34"/>
      <c r="Y221" s="34"/>
      <c r="Z221" s="34"/>
      <c r="AA221" s="34"/>
      <c r="AB221" s="34"/>
      <c r="AC221" s="34"/>
      <c r="AD221" s="34"/>
      <c r="AE221" s="34"/>
      <c r="AR221" s="197" t="s">
        <v>329</v>
      </c>
      <c r="AT221" s="197" t="s">
        <v>149</v>
      </c>
      <c r="AU221" s="197" t="s">
        <v>87</v>
      </c>
      <c r="AY221" s="18" t="s">
        <v>147</v>
      </c>
      <c r="BE221" s="198">
        <f t="shared" si="44"/>
        <v>0</v>
      </c>
      <c r="BF221" s="198">
        <f t="shared" si="45"/>
        <v>0</v>
      </c>
      <c r="BG221" s="198">
        <f t="shared" si="46"/>
        <v>0</v>
      </c>
      <c r="BH221" s="198">
        <f t="shared" si="47"/>
        <v>0</v>
      </c>
      <c r="BI221" s="198">
        <f t="shared" si="48"/>
        <v>0</v>
      </c>
      <c r="BJ221" s="18" t="s">
        <v>87</v>
      </c>
      <c r="BK221" s="198">
        <f t="shared" si="49"/>
        <v>0</v>
      </c>
      <c r="BL221" s="18" t="s">
        <v>329</v>
      </c>
      <c r="BM221" s="197" t="s">
        <v>1197</v>
      </c>
    </row>
    <row r="222" spans="1:65" s="2" customFormat="1" ht="16.5" customHeight="1">
      <c r="A222" s="34"/>
      <c r="B222" s="35"/>
      <c r="C222" s="186" t="s">
        <v>778</v>
      </c>
      <c r="D222" s="186" t="s">
        <v>149</v>
      </c>
      <c r="E222" s="187" t="s">
        <v>1597</v>
      </c>
      <c r="F222" s="188" t="s">
        <v>1598</v>
      </c>
      <c r="G222" s="189" t="s">
        <v>1451</v>
      </c>
      <c r="H222" s="190">
        <v>2</v>
      </c>
      <c r="I222" s="191"/>
      <c r="J222" s="192">
        <f t="shared" si="40"/>
        <v>0</v>
      </c>
      <c r="K222" s="188" t="s">
        <v>1</v>
      </c>
      <c r="L222" s="39"/>
      <c r="M222" s="193" t="s">
        <v>1</v>
      </c>
      <c r="N222" s="194" t="s">
        <v>44</v>
      </c>
      <c r="O222" s="71"/>
      <c r="P222" s="195">
        <f t="shared" si="41"/>
        <v>0</v>
      </c>
      <c r="Q222" s="195">
        <v>0</v>
      </c>
      <c r="R222" s="195">
        <f t="shared" si="42"/>
        <v>0</v>
      </c>
      <c r="S222" s="195">
        <v>0</v>
      </c>
      <c r="T222" s="196">
        <f t="shared" si="43"/>
        <v>0</v>
      </c>
      <c r="U222" s="34"/>
      <c r="V222" s="34"/>
      <c r="W222" s="34"/>
      <c r="X222" s="34"/>
      <c r="Y222" s="34"/>
      <c r="Z222" s="34"/>
      <c r="AA222" s="34"/>
      <c r="AB222" s="34"/>
      <c r="AC222" s="34"/>
      <c r="AD222" s="34"/>
      <c r="AE222" s="34"/>
      <c r="AR222" s="197" t="s">
        <v>329</v>
      </c>
      <c r="AT222" s="197" t="s">
        <v>149</v>
      </c>
      <c r="AU222" s="197" t="s">
        <v>87</v>
      </c>
      <c r="AY222" s="18" t="s">
        <v>147</v>
      </c>
      <c r="BE222" s="198">
        <f t="shared" si="44"/>
        <v>0</v>
      </c>
      <c r="BF222" s="198">
        <f t="shared" si="45"/>
        <v>0</v>
      </c>
      <c r="BG222" s="198">
        <f t="shared" si="46"/>
        <v>0</v>
      </c>
      <c r="BH222" s="198">
        <f t="shared" si="47"/>
        <v>0</v>
      </c>
      <c r="BI222" s="198">
        <f t="shared" si="48"/>
        <v>0</v>
      </c>
      <c r="BJ222" s="18" t="s">
        <v>87</v>
      </c>
      <c r="BK222" s="198">
        <f t="shared" si="49"/>
        <v>0</v>
      </c>
      <c r="BL222" s="18" t="s">
        <v>329</v>
      </c>
      <c r="BM222" s="197" t="s">
        <v>1207</v>
      </c>
    </row>
    <row r="223" spans="1:65" s="2" customFormat="1" ht="16.5" customHeight="1">
      <c r="A223" s="34"/>
      <c r="B223" s="35"/>
      <c r="C223" s="186" t="s">
        <v>782</v>
      </c>
      <c r="D223" s="186" t="s">
        <v>149</v>
      </c>
      <c r="E223" s="187" t="s">
        <v>1599</v>
      </c>
      <c r="F223" s="188" t="s">
        <v>1600</v>
      </c>
      <c r="G223" s="189" t="s">
        <v>1454</v>
      </c>
      <c r="H223" s="190">
        <v>1</v>
      </c>
      <c r="I223" s="191"/>
      <c r="J223" s="192">
        <f t="shared" si="40"/>
        <v>0</v>
      </c>
      <c r="K223" s="188" t="s">
        <v>1</v>
      </c>
      <c r="L223" s="39"/>
      <c r="M223" s="193" t="s">
        <v>1</v>
      </c>
      <c r="N223" s="194" t="s">
        <v>44</v>
      </c>
      <c r="O223" s="71"/>
      <c r="P223" s="195">
        <f t="shared" si="41"/>
        <v>0</v>
      </c>
      <c r="Q223" s="195">
        <v>0</v>
      </c>
      <c r="R223" s="195">
        <f t="shared" si="42"/>
        <v>0</v>
      </c>
      <c r="S223" s="195">
        <v>0</v>
      </c>
      <c r="T223" s="196">
        <f t="shared" si="43"/>
        <v>0</v>
      </c>
      <c r="U223" s="34"/>
      <c r="V223" s="34"/>
      <c r="W223" s="34"/>
      <c r="X223" s="34"/>
      <c r="Y223" s="34"/>
      <c r="Z223" s="34"/>
      <c r="AA223" s="34"/>
      <c r="AB223" s="34"/>
      <c r="AC223" s="34"/>
      <c r="AD223" s="34"/>
      <c r="AE223" s="34"/>
      <c r="AR223" s="197" t="s">
        <v>329</v>
      </c>
      <c r="AT223" s="197" t="s">
        <v>149</v>
      </c>
      <c r="AU223" s="197" t="s">
        <v>87</v>
      </c>
      <c r="AY223" s="18" t="s">
        <v>147</v>
      </c>
      <c r="BE223" s="198">
        <f t="shared" si="44"/>
        <v>0</v>
      </c>
      <c r="BF223" s="198">
        <f t="shared" si="45"/>
        <v>0</v>
      </c>
      <c r="BG223" s="198">
        <f t="shared" si="46"/>
        <v>0</v>
      </c>
      <c r="BH223" s="198">
        <f t="shared" si="47"/>
        <v>0</v>
      </c>
      <c r="BI223" s="198">
        <f t="shared" si="48"/>
        <v>0</v>
      </c>
      <c r="BJ223" s="18" t="s">
        <v>87</v>
      </c>
      <c r="BK223" s="198">
        <f t="shared" si="49"/>
        <v>0</v>
      </c>
      <c r="BL223" s="18" t="s">
        <v>329</v>
      </c>
      <c r="BM223" s="197" t="s">
        <v>1215</v>
      </c>
    </row>
    <row r="224" spans="1:65" s="2" customFormat="1" ht="19.5">
      <c r="A224" s="34"/>
      <c r="B224" s="35"/>
      <c r="C224" s="36"/>
      <c r="D224" s="201" t="s">
        <v>739</v>
      </c>
      <c r="E224" s="36"/>
      <c r="F224" s="253" t="s">
        <v>1442</v>
      </c>
      <c r="G224" s="36"/>
      <c r="H224" s="36"/>
      <c r="I224" s="254"/>
      <c r="J224" s="36"/>
      <c r="K224" s="36"/>
      <c r="L224" s="39"/>
      <c r="M224" s="255"/>
      <c r="N224" s="256"/>
      <c r="O224" s="71"/>
      <c r="P224" s="71"/>
      <c r="Q224" s="71"/>
      <c r="R224" s="71"/>
      <c r="S224" s="71"/>
      <c r="T224" s="72"/>
      <c r="U224" s="34"/>
      <c r="V224" s="34"/>
      <c r="W224" s="34"/>
      <c r="X224" s="34"/>
      <c r="Y224" s="34"/>
      <c r="Z224" s="34"/>
      <c r="AA224" s="34"/>
      <c r="AB224" s="34"/>
      <c r="AC224" s="34"/>
      <c r="AD224" s="34"/>
      <c r="AE224" s="34"/>
      <c r="AT224" s="18" t="s">
        <v>739</v>
      </c>
      <c r="AU224" s="18" t="s">
        <v>87</v>
      </c>
    </row>
    <row r="225" spans="1:65" s="2" customFormat="1" ht="24.2" customHeight="1">
      <c r="A225" s="34"/>
      <c r="B225" s="35"/>
      <c r="C225" s="186" t="s">
        <v>788</v>
      </c>
      <c r="D225" s="186" t="s">
        <v>149</v>
      </c>
      <c r="E225" s="187" t="s">
        <v>1601</v>
      </c>
      <c r="F225" s="188" t="s">
        <v>1602</v>
      </c>
      <c r="G225" s="189" t="s">
        <v>1378</v>
      </c>
      <c r="H225" s="257"/>
      <c r="I225" s="191"/>
      <c r="J225" s="192">
        <f>ROUND(I225*H225,2)</f>
        <v>0</v>
      </c>
      <c r="K225" s="188" t="s">
        <v>1</v>
      </c>
      <c r="L225" s="39"/>
      <c r="M225" s="193" t="s">
        <v>1</v>
      </c>
      <c r="N225" s="194" t="s">
        <v>44</v>
      </c>
      <c r="O225" s="71"/>
      <c r="P225" s="195">
        <f>O225*H225</f>
        <v>0</v>
      </c>
      <c r="Q225" s="195">
        <v>0</v>
      </c>
      <c r="R225" s="195">
        <f>Q225*H225</f>
        <v>0</v>
      </c>
      <c r="S225" s="195">
        <v>0</v>
      </c>
      <c r="T225" s="196">
        <f>S225*H225</f>
        <v>0</v>
      </c>
      <c r="U225" s="34"/>
      <c r="V225" s="34"/>
      <c r="W225" s="34"/>
      <c r="X225" s="34"/>
      <c r="Y225" s="34"/>
      <c r="Z225" s="34"/>
      <c r="AA225" s="34"/>
      <c r="AB225" s="34"/>
      <c r="AC225" s="34"/>
      <c r="AD225" s="34"/>
      <c r="AE225" s="34"/>
      <c r="AR225" s="197" t="s">
        <v>329</v>
      </c>
      <c r="AT225" s="197" t="s">
        <v>149</v>
      </c>
      <c r="AU225" s="197" t="s">
        <v>87</v>
      </c>
      <c r="AY225" s="18" t="s">
        <v>147</v>
      </c>
      <c r="BE225" s="198">
        <f>IF(N225="základní",J225,0)</f>
        <v>0</v>
      </c>
      <c r="BF225" s="198">
        <f>IF(N225="snížená",J225,0)</f>
        <v>0</v>
      </c>
      <c r="BG225" s="198">
        <f>IF(N225="zákl. přenesená",J225,0)</f>
        <v>0</v>
      </c>
      <c r="BH225" s="198">
        <f>IF(N225="sníž. přenesená",J225,0)</f>
        <v>0</v>
      </c>
      <c r="BI225" s="198">
        <f>IF(N225="nulová",J225,0)</f>
        <v>0</v>
      </c>
      <c r="BJ225" s="18" t="s">
        <v>87</v>
      </c>
      <c r="BK225" s="198">
        <f>ROUND(I225*H225,2)</f>
        <v>0</v>
      </c>
      <c r="BL225" s="18" t="s">
        <v>329</v>
      </c>
      <c r="BM225" s="197" t="s">
        <v>1223</v>
      </c>
    </row>
    <row r="226" spans="1:65" s="12" customFormat="1" ht="25.9" customHeight="1">
      <c r="B226" s="170"/>
      <c r="C226" s="171"/>
      <c r="D226" s="172" t="s">
        <v>78</v>
      </c>
      <c r="E226" s="173" t="s">
        <v>1603</v>
      </c>
      <c r="F226" s="173" t="s">
        <v>1604</v>
      </c>
      <c r="G226" s="171"/>
      <c r="H226" s="171"/>
      <c r="I226" s="174"/>
      <c r="J226" s="175">
        <f>BK226</f>
        <v>0</v>
      </c>
      <c r="K226" s="171"/>
      <c r="L226" s="176"/>
      <c r="M226" s="177"/>
      <c r="N226" s="178"/>
      <c r="O226" s="178"/>
      <c r="P226" s="179">
        <f>SUM(P227:P235)</f>
        <v>0</v>
      </c>
      <c r="Q226" s="178"/>
      <c r="R226" s="179">
        <f>SUM(R227:R235)</f>
        <v>0</v>
      </c>
      <c r="S226" s="178"/>
      <c r="T226" s="180">
        <f>SUM(T227:T235)</f>
        <v>0</v>
      </c>
      <c r="AR226" s="181" t="s">
        <v>89</v>
      </c>
      <c r="AT226" s="182" t="s">
        <v>78</v>
      </c>
      <c r="AU226" s="182" t="s">
        <v>79</v>
      </c>
      <c r="AY226" s="181" t="s">
        <v>147</v>
      </c>
      <c r="BK226" s="183">
        <f>SUM(BK227:BK235)</f>
        <v>0</v>
      </c>
    </row>
    <row r="227" spans="1:65" s="2" customFormat="1" ht="33" customHeight="1">
      <c r="A227" s="34"/>
      <c r="B227" s="35"/>
      <c r="C227" s="186" t="s">
        <v>794</v>
      </c>
      <c r="D227" s="186" t="s">
        <v>149</v>
      </c>
      <c r="E227" s="187" t="s">
        <v>1605</v>
      </c>
      <c r="F227" s="188" t="s">
        <v>1606</v>
      </c>
      <c r="G227" s="189" t="s">
        <v>381</v>
      </c>
      <c r="H227" s="190">
        <v>10</v>
      </c>
      <c r="I227" s="191"/>
      <c r="J227" s="192">
        <f t="shared" ref="J227:J233" si="50">ROUND(I227*H227,2)</f>
        <v>0</v>
      </c>
      <c r="K227" s="188" t="s">
        <v>1</v>
      </c>
      <c r="L227" s="39"/>
      <c r="M227" s="193" t="s">
        <v>1</v>
      </c>
      <c r="N227" s="194" t="s">
        <v>44</v>
      </c>
      <c r="O227" s="71"/>
      <c r="P227" s="195">
        <f t="shared" ref="P227:P233" si="51">O227*H227</f>
        <v>0</v>
      </c>
      <c r="Q227" s="195">
        <v>0</v>
      </c>
      <c r="R227" s="195">
        <f t="shared" ref="R227:R233" si="52">Q227*H227</f>
        <v>0</v>
      </c>
      <c r="S227" s="195">
        <v>0</v>
      </c>
      <c r="T227" s="196">
        <f t="shared" ref="T227:T233" si="53">S227*H227</f>
        <v>0</v>
      </c>
      <c r="U227" s="34"/>
      <c r="V227" s="34"/>
      <c r="W227" s="34"/>
      <c r="X227" s="34"/>
      <c r="Y227" s="34"/>
      <c r="Z227" s="34"/>
      <c r="AA227" s="34"/>
      <c r="AB227" s="34"/>
      <c r="AC227" s="34"/>
      <c r="AD227" s="34"/>
      <c r="AE227" s="34"/>
      <c r="AR227" s="197" t="s">
        <v>329</v>
      </c>
      <c r="AT227" s="197" t="s">
        <v>149</v>
      </c>
      <c r="AU227" s="197" t="s">
        <v>87</v>
      </c>
      <c r="AY227" s="18" t="s">
        <v>147</v>
      </c>
      <c r="BE227" s="198">
        <f t="shared" ref="BE227:BE233" si="54">IF(N227="základní",J227,0)</f>
        <v>0</v>
      </c>
      <c r="BF227" s="198">
        <f t="shared" ref="BF227:BF233" si="55">IF(N227="snížená",J227,0)</f>
        <v>0</v>
      </c>
      <c r="BG227" s="198">
        <f t="shared" ref="BG227:BG233" si="56">IF(N227="zákl. přenesená",J227,0)</f>
        <v>0</v>
      </c>
      <c r="BH227" s="198">
        <f t="shared" ref="BH227:BH233" si="57">IF(N227="sníž. přenesená",J227,0)</f>
        <v>0</v>
      </c>
      <c r="BI227" s="198">
        <f t="shared" ref="BI227:BI233" si="58">IF(N227="nulová",J227,0)</f>
        <v>0</v>
      </c>
      <c r="BJ227" s="18" t="s">
        <v>87</v>
      </c>
      <c r="BK227" s="198">
        <f t="shared" ref="BK227:BK233" si="59">ROUND(I227*H227,2)</f>
        <v>0</v>
      </c>
      <c r="BL227" s="18" t="s">
        <v>329</v>
      </c>
      <c r="BM227" s="197" t="s">
        <v>1233</v>
      </c>
    </row>
    <row r="228" spans="1:65" s="2" customFormat="1" ht="33" customHeight="1">
      <c r="A228" s="34"/>
      <c r="B228" s="35"/>
      <c r="C228" s="186" t="s">
        <v>799</v>
      </c>
      <c r="D228" s="186" t="s">
        <v>149</v>
      </c>
      <c r="E228" s="187" t="s">
        <v>1607</v>
      </c>
      <c r="F228" s="188" t="s">
        <v>1608</v>
      </c>
      <c r="G228" s="189" t="s">
        <v>381</v>
      </c>
      <c r="H228" s="190">
        <v>5</v>
      </c>
      <c r="I228" s="191"/>
      <c r="J228" s="192">
        <f t="shared" si="50"/>
        <v>0</v>
      </c>
      <c r="K228" s="188" t="s">
        <v>1</v>
      </c>
      <c r="L228" s="39"/>
      <c r="M228" s="193" t="s">
        <v>1</v>
      </c>
      <c r="N228" s="194" t="s">
        <v>44</v>
      </c>
      <c r="O228" s="71"/>
      <c r="P228" s="195">
        <f t="shared" si="51"/>
        <v>0</v>
      </c>
      <c r="Q228" s="195">
        <v>0</v>
      </c>
      <c r="R228" s="195">
        <f t="shared" si="52"/>
        <v>0</v>
      </c>
      <c r="S228" s="195">
        <v>0</v>
      </c>
      <c r="T228" s="196">
        <f t="shared" si="53"/>
        <v>0</v>
      </c>
      <c r="U228" s="34"/>
      <c r="V228" s="34"/>
      <c r="W228" s="34"/>
      <c r="X228" s="34"/>
      <c r="Y228" s="34"/>
      <c r="Z228" s="34"/>
      <c r="AA228" s="34"/>
      <c r="AB228" s="34"/>
      <c r="AC228" s="34"/>
      <c r="AD228" s="34"/>
      <c r="AE228" s="34"/>
      <c r="AR228" s="197" t="s">
        <v>329</v>
      </c>
      <c r="AT228" s="197" t="s">
        <v>149</v>
      </c>
      <c r="AU228" s="197" t="s">
        <v>87</v>
      </c>
      <c r="AY228" s="18" t="s">
        <v>147</v>
      </c>
      <c r="BE228" s="198">
        <f t="shared" si="54"/>
        <v>0</v>
      </c>
      <c r="BF228" s="198">
        <f t="shared" si="55"/>
        <v>0</v>
      </c>
      <c r="BG228" s="198">
        <f t="shared" si="56"/>
        <v>0</v>
      </c>
      <c r="BH228" s="198">
        <f t="shared" si="57"/>
        <v>0</v>
      </c>
      <c r="BI228" s="198">
        <f t="shared" si="58"/>
        <v>0</v>
      </c>
      <c r="BJ228" s="18" t="s">
        <v>87</v>
      </c>
      <c r="BK228" s="198">
        <f t="shared" si="59"/>
        <v>0</v>
      </c>
      <c r="BL228" s="18" t="s">
        <v>329</v>
      </c>
      <c r="BM228" s="197" t="s">
        <v>1247</v>
      </c>
    </row>
    <row r="229" spans="1:65" s="2" customFormat="1" ht="33" customHeight="1">
      <c r="A229" s="34"/>
      <c r="B229" s="35"/>
      <c r="C229" s="186" t="s">
        <v>806</v>
      </c>
      <c r="D229" s="186" t="s">
        <v>149</v>
      </c>
      <c r="E229" s="187" t="s">
        <v>1609</v>
      </c>
      <c r="F229" s="188" t="s">
        <v>1610</v>
      </c>
      <c r="G229" s="189" t="s">
        <v>381</v>
      </c>
      <c r="H229" s="190">
        <v>10</v>
      </c>
      <c r="I229" s="191"/>
      <c r="J229" s="192">
        <f t="shared" si="50"/>
        <v>0</v>
      </c>
      <c r="K229" s="188" t="s">
        <v>1</v>
      </c>
      <c r="L229" s="39"/>
      <c r="M229" s="193" t="s">
        <v>1</v>
      </c>
      <c r="N229" s="194" t="s">
        <v>44</v>
      </c>
      <c r="O229" s="71"/>
      <c r="P229" s="195">
        <f t="shared" si="51"/>
        <v>0</v>
      </c>
      <c r="Q229" s="195">
        <v>0</v>
      </c>
      <c r="R229" s="195">
        <f t="shared" si="52"/>
        <v>0</v>
      </c>
      <c r="S229" s="195">
        <v>0</v>
      </c>
      <c r="T229" s="196">
        <f t="shared" si="53"/>
        <v>0</v>
      </c>
      <c r="U229" s="34"/>
      <c r="V229" s="34"/>
      <c r="W229" s="34"/>
      <c r="X229" s="34"/>
      <c r="Y229" s="34"/>
      <c r="Z229" s="34"/>
      <c r="AA229" s="34"/>
      <c r="AB229" s="34"/>
      <c r="AC229" s="34"/>
      <c r="AD229" s="34"/>
      <c r="AE229" s="34"/>
      <c r="AR229" s="197" t="s">
        <v>329</v>
      </c>
      <c r="AT229" s="197" t="s">
        <v>149</v>
      </c>
      <c r="AU229" s="197" t="s">
        <v>87</v>
      </c>
      <c r="AY229" s="18" t="s">
        <v>147</v>
      </c>
      <c r="BE229" s="198">
        <f t="shared" si="54"/>
        <v>0</v>
      </c>
      <c r="BF229" s="198">
        <f t="shared" si="55"/>
        <v>0</v>
      </c>
      <c r="BG229" s="198">
        <f t="shared" si="56"/>
        <v>0</v>
      </c>
      <c r="BH229" s="198">
        <f t="shared" si="57"/>
        <v>0</v>
      </c>
      <c r="BI229" s="198">
        <f t="shared" si="58"/>
        <v>0</v>
      </c>
      <c r="BJ229" s="18" t="s">
        <v>87</v>
      </c>
      <c r="BK229" s="198">
        <f t="shared" si="59"/>
        <v>0</v>
      </c>
      <c r="BL229" s="18" t="s">
        <v>329</v>
      </c>
      <c r="BM229" s="197" t="s">
        <v>1260</v>
      </c>
    </row>
    <row r="230" spans="1:65" s="2" customFormat="1" ht="33" customHeight="1">
      <c r="A230" s="34"/>
      <c r="B230" s="35"/>
      <c r="C230" s="186" t="s">
        <v>811</v>
      </c>
      <c r="D230" s="186" t="s">
        <v>149</v>
      </c>
      <c r="E230" s="187" t="s">
        <v>1611</v>
      </c>
      <c r="F230" s="188" t="s">
        <v>1612</v>
      </c>
      <c r="G230" s="189" t="s">
        <v>381</v>
      </c>
      <c r="H230" s="190">
        <v>20</v>
      </c>
      <c r="I230" s="191"/>
      <c r="J230" s="192">
        <f t="shared" si="50"/>
        <v>0</v>
      </c>
      <c r="K230" s="188" t="s">
        <v>1</v>
      </c>
      <c r="L230" s="39"/>
      <c r="M230" s="193" t="s">
        <v>1</v>
      </c>
      <c r="N230" s="194" t="s">
        <v>44</v>
      </c>
      <c r="O230" s="71"/>
      <c r="P230" s="195">
        <f t="shared" si="51"/>
        <v>0</v>
      </c>
      <c r="Q230" s="195">
        <v>0</v>
      </c>
      <c r="R230" s="195">
        <f t="shared" si="52"/>
        <v>0</v>
      </c>
      <c r="S230" s="195">
        <v>0</v>
      </c>
      <c r="T230" s="196">
        <f t="shared" si="53"/>
        <v>0</v>
      </c>
      <c r="U230" s="34"/>
      <c r="V230" s="34"/>
      <c r="W230" s="34"/>
      <c r="X230" s="34"/>
      <c r="Y230" s="34"/>
      <c r="Z230" s="34"/>
      <c r="AA230" s="34"/>
      <c r="AB230" s="34"/>
      <c r="AC230" s="34"/>
      <c r="AD230" s="34"/>
      <c r="AE230" s="34"/>
      <c r="AR230" s="197" t="s">
        <v>329</v>
      </c>
      <c r="AT230" s="197" t="s">
        <v>149</v>
      </c>
      <c r="AU230" s="197" t="s">
        <v>87</v>
      </c>
      <c r="AY230" s="18" t="s">
        <v>147</v>
      </c>
      <c r="BE230" s="198">
        <f t="shared" si="54"/>
        <v>0</v>
      </c>
      <c r="BF230" s="198">
        <f t="shared" si="55"/>
        <v>0</v>
      </c>
      <c r="BG230" s="198">
        <f t="shared" si="56"/>
        <v>0</v>
      </c>
      <c r="BH230" s="198">
        <f t="shared" si="57"/>
        <v>0</v>
      </c>
      <c r="BI230" s="198">
        <f t="shared" si="58"/>
        <v>0</v>
      </c>
      <c r="BJ230" s="18" t="s">
        <v>87</v>
      </c>
      <c r="BK230" s="198">
        <f t="shared" si="59"/>
        <v>0</v>
      </c>
      <c r="BL230" s="18" t="s">
        <v>329</v>
      </c>
      <c r="BM230" s="197" t="s">
        <v>1270</v>
      </c>
    </row>
    <row r="231" spans="1:65" s="2" customFormat="1" ht="33" customHeight="1">
      <c r="A231" s="34"/>
      <c r="B231" s="35"/>
      <c r="C231" s="186" t="s">
        <v>816</v>
      </c>
      <c r="D231" s="186" t="s">
        <v>149</v>
      </c>
      <c r="E231" s="187" t="s">
        <v>1613</v>
      </c>
      <c r="F231" s="188" t="s">
        <v>1614</v>
      </c>
      <c r="G231" s="189" t="s">
        <v>1451</v>
      </c>
      <c r="H231" s="190">
        <v>4</v>
      </c>
      <c r="I231" s="191"/>
      <c r="J231" s="192">
        <f t="shared" si="50"/>
        <v>0</v>
      </c>
      <c r="K231" s="188" t="s">
        <v>1</v>
      </c>
      <c r="L231" s="39"/>
      <c r="M231" s="193" t="s">
        <v>1</v>
      </c>
      <c r="N231" s="194" t="s">
        <v>44</v>
      </c>
      <c r="O231" s="71"/>
      <c r="P231" s="195">
        <f t="shared" si="51"/>
        <v>0</v>
      </c>
      <c r="Q231" s="195">
        <v>0</v>
      </c>
      <c r="R231" s="195">
        <f t="shared" si="52"/>
        <v>0</v>
      </c>
      <c r="S231" s="195">
        <v>0</v>
      </c>
      <c r="T231" s="196">
        <f t="shared" si="53"/>
        <v>0</v>
      </c>
      <c r="U231" s="34"/>
      <c r="V231" s="34"/>
      <c r="W231" s="34"/>
      <c r="X231" s="34"/>
      <c r="Y231" s="34"/>
      <c r="Z231" s="34"/>
      <c r="AA231" s="34"/>
      <c r="AB231" s="34"/>
      <c r="AC231" s="34"/>
      <c r="AD231" s="34"/>
      <c r="AE231" s="34"/>
      <c r="AR231" s="197" t="s">
        <v>329</v>
      </c>
      <c r="AT231" s="197" t="s">
        <v>149</v>
      </c>
      <c r="AU231" s="197" t="s">
        <v>87</v>
      </c>
      <c r="AY231" s="18" t="s">
        <v>147</v>
      </c>
      <c r="BE231" s="198">
        <f t="shared" si="54"/>
        <v>0</v>
      </c>
      <c r="BF231" s="198">
        <f t="shared" si="55"/>
        <v>0</v>
      </c>
      <c r="BG231" s="198">
        <f t="shared" si="56"/>
        <v>0</v>
      </c>
      <c r="BH231" s="198">
        <f t="shared" si="57"/>
        <v>0</v>
      </c>
      <c r="BI231" s="198">
        <f t="shared" si="58"/>
        <v>0</v>
      </c>
      <c r="BJ231" s="18" t="s">
        <v>87</v>
      </c>
      <c r="BK231" s="198">
        <f t="shared" si="59"/>
        <v>0</v>
      </c>
      <c r="BL231" s="18" t="s">
        <v>329</v>
      </c>
      <c r="BM231" s="197" t="s">
        <v>1280</v>
      </c>
    </row>
    <row r="232" spans="1:65" s="2" customFormat="1" ht="21.75" customHeight="1">
      <c r="A232" s="34"/>
      <c r="B232" s="35"/>
      <c r="C232" s="186" t="s">
        <v>821</v>
      </c>
      <c r="D232" s="186" t="s">
        <v>149</v>
      </c>
      <c r="E232" s="187" t="s">
        <v>1615</v>
      </c>
      <c r="F232" s="188" t="s">
        <v>1616</v>
      </c>
      <c r="G232" s="189" t="s">
        <v>381</v>
      </c>
      <c r="H232" s="190">
        <v>45</v>
      </c>
      <c r="I232" s="191"/>
      <c r="J232" s="192">
        <f t="shared" si="50"/>
        <v>0</v>
      </c>
      <c r="K232" s="188" t="s">
        <v>1</v>
      </c>
      <c r="L232" s="39"/>
      <c r="M232" s="193" t="s">
        <v>1</v>
      </c>
      <c r="N232" s="194" t="s">
        <v>44</v>
      </c>
      <c r="O232" s="71"/>
      <c r="P232" s="195">
        <f t="shared" si="51"/>
        <v>0</v>
      </c>
      <c r="Q232" s="195">
        <v>0</v>
      </c>
      <c r="R232" s="195">
        <f t="shared" si="52"/>
        <v>0</v>
      </c>
      <c r="S232" s="195">
        <v>0</v>
      </c>
      <c r="T232" s="196">
        <f t="shared" si="53"/>
        <v>0</v>
      </c>
      <c r="U232" s="34"/>
      <c r="V232" s="34"/>
      <c r="W232" s="34"/>
      <c r="X232" s="34"/>
      <c r="Y232" s="34"/>
      <c r="Z232" s="34"/>
      <c r="AA232" s="34"/>
      <c r="AB232" s="34"/>
      <c r="AC232" s="34"/>
      <c r="AD232" s="34"/>
      <c r="AE232" s="34"/>
      <c r="AR232" s="197" t="s">
        <v>329</v>
      </c>
      <c r="AT232" s="197" t="s">
        <v>149</v>
      </c>
      <c r="AU232" s="197" t="s">
        <v>87</v>
      </c>
      <c r="AY232" s="18" t="s">
        <v>147</v>
      </c>
      <c r="BE232" s="198">
        <f t="shared" si="54"/>
        <v>0</v>
      </c>
      <c r="BF232" s="198">
        <f t="shared" si="55"/>
        <v>0</v>
      </c>
      <c r="BG232" s="198">
        <f t="shared" si="56"/>
        <v>0</v>
      </c>
      <c r="BH232" s="198">
        <f t="shared" si="57"/>
        <v>0</v>
      </c>
      <c r="BI232" s="198">
        <f t="shared" si="58"/>
        <v>0</v>
      </c>
      <c r="BJ232" s="18" t="s">
        <v>87</v>
      </c>
      <c r="BK232" s="198">
        <f t="shared" si="59"/>
        <v>0</v>
      </c>
      <c r="BL232" s="18" t="s">
        <v>329</v>
      </c>
      <c r="BM232" s="197" t="s">
        <v>1292</v>
      </c>
    </row>
    <row r="233" spans="1:65" s="2" customFormat="1" ht="33" customHeight="1">
      <c r="A233" s="34"/>
      <c r="B233" s="35"/>
      <c r="C233" s="186" t="s">
        <v>828</v>
      </c>
      <c r="D233" s="186" t="s">
        <v>149</v>
      </c>
      <c r="E233" s="187" t="s">
        <v>1617</v>
      </c>
      <c r="F233" s="188" t="s">
        <v>1618</v>
      </c>
      <c r="G233" s="189" t="s">
        <v>1451</v>
      </c>
      <c r="H233" s="190">
        <v>2</v>
      </c>
      <c r="I233" s="191"/>
      <c r="J233" s="192">
        <f t="shared" si="50"/>
        <v>0</v>
      </c>
      <c r="K233" s="188" t="s">
        <v>1</v>
      </c>
      <c r="L233" s="39"/>
      <c r="M233" s="193" t="s">
        <v>1</v>
      </c>
      <c r="N233" s="194" t="s">
        <v>44</v>
      </c>
      <c r="O233" s="71"/>
      <c r="P233" s="195">
        <f t="shared" si="51"/>
        <v>0</v>
      </c>
      <c r="Q233" s="195">
        <v>0</v>
      </c>
      <c r="R233" s="195">
        <f t="shared" si="52"/>
        <v>0</v>
      </c>
      <c r="S233" s="195">
        <v>0</v>
      </c>
      <c r="T233" s="196">
        <f t="shared" si="53"/>
        <v>0</v>
      </c>
      <c r="U233" s="34"/>
      <c r="V233" s="34"/>
      <c r="W233" s="34"/>
      <c r="X233" s="34"/>
      <c r="Y233" s="34"/>
      <c r="Z233" s="34"/>
      <c r="AA233" s="34"/>
      <c r="AB233" s="34"/>
      <c r="AC233" s="34"/>
      <c r="AD233" s="34"/>
      <c r="AE233" s="34"/>
      <c r="AR233" s="197" t="s">
        <v>329</v>
      </c>
      <c r="AT233" s="197" t="s">
        <v>149</v>
      </c>
      <c r="AU233" s="197" t="s">
        <v>87</v>
      </c>
      <c r="AY233" s="18" t="s">
        <v>147</v>
      </c>
      <c r="BE233" s="198">
        <f t="shared" si="54"/>
        <v>0</v>
      </c>
      <c r="BF233" s="198">
        <f t="shared" si="55"/>
        <v>0</v>
      </c>
      <c r="BG233" s="198">
        <f t="shared" si="56"/>
        <v>0</v>
      </c>
      <c r="BH233" s="198">
        <f t="shared" si="57"/>
        <v>0</v>
      </c>
      <c r="BI233" s="198">
        <f t="shared" si="58"/>
        <v>0</v>
      </c>
      <c r="BJ233" s="18" t="s">
        <v>87</v>
      </c>
      <c r="BK233" s="198">
        <f t="shared" si="59"/>
        <v>0</v>
      </c>
      <c r="BL233" s="18" t="s">
        <v>329</v>
      </c>
      <c r="BM233" s="197" t="s">
        <v>1300</v>
      </c>
    </row>
    <row r="234" spans="1:65" s="2" customFormat="1" ht="19.5">
      <c r="A234" s="34"/>
      <c r="B234" s="35"/>
      <c r="C234" s="36"/>
      <c r="D234" s="201" t="s">
        <v>739</v>
      </c>
      <c r="E234" s="36"/>
      <c r="F234" s="253" t="s">
        <v>1442</v>
      </c>
      <c r="G234" s="36"/>
      <c r="H234" s="36"/>
      <c r="I234" s="254"/>
      <c r="J234" s="36"/>
      <c r="K234" s="36"/>
      <c r="L234" s="39"/>
      <c r="M234" s="255"/>
      <c r="N234" s="256"/>
      <c r="O234" s="71"/>
      <c r="P234" s="71"/>
      <c r="Q234" s="71"/>
      <c r="R234" s="71"/>
      <c r="S234" s="71"/>
      <c r="T234" s="72"/>
      <c r="U234" s="34"/>
      <c r="V234" s="34"/>
      <c r="W234" s="34"/>
      <c r="X234" s="34"/>
      <c r="Y234" s="34"/>
      <c r="Z234" s="34"/>
      <c r="AA234" s="34"/>
      <c r="AB234" s="34"/>
      <c r="AC234" s="34"/>
      <c r="AD234" s="34"/>
      <c r="AE234" s="34"/>
      <c r="AT234" s="18" t="s">
        <v>739</v>
      </c>
      <c r="AU234" s="18" t="s">
        <v>87</v>
      </c>
    </row>
    <row r="235" spans="1:65" s="2" customFormat="1" ht="24.2" customHeight="1">
      <c r="A235" s="34"/>
      <c r="B235" s="35"/>
      <c r="C235" s="186" t="s">
        <v>832</v>
      </c>
      <c r="D235" s="186" t="s">
        <v>149</v>
      </c>
      <c r="E235" s="187" t="s">
        <v>1619</v>
      </c>
      <c r="F235" s="188" t="s">
        <v>1620</v>
      </c>
      <c r="G235" s="189" t="s">
        <v>1378</v>
      </c>
      <c r="H235" s="257"/>
      <c r="I235" s="191"/>
      <c r="J235" s="192">
        <f>ROUND(I235*H235,2)</f>
        <v>0</v>
      </c>
      <c r="K235" s="188" t="s">
        <v>1</v>
      </c>
      <c r="L235" s="39"/>
      <c r="M235" s="193" t="s">
        <v>1</v>
      </c>
      <c r="N235" s="194" t="s">
        <v>44</v>
      </c>
      <c r="O235" s="71"/>
      <c r="P235" s="195">
        <f>O235*H235</f>
        <v>0</v>
      </c>
      <c r="Q235" s="195">
        <v>0</v>
      </c>
      <c r="R235" s="195">
        <f>Q235*H235</f>
        <v>0</v>
      </c>
      <c r="S235" s="195">
        <v>0</v>
      </c>
      <c r="T235" s="196">
        <f>S235*H235</f>
        <v>0</v>
      </c>
      <c r="U235" s="34"/>
      <c r="V235" s="34"/>
      <c r="W235" s="34"/>
      <c r="X235" s="34"/>
      <c r="Y235" s="34"/>
      <c r="Z235" s="34"/>
      <c r="AA235" s="34"/>
      <c r="AB235" s="34"/>
      <c r="AC235" s="34"/>
      <c r="AD235" s="34"/>
      <c r="AE235" s="34"/>
      <c r="AR235" s="197" t="s">
        <v>329</v>
      </c>
      <c r="AT235" s="197" t="s">
        <v>149</v>
      </c>
      <c r="AU235" s="197" t="s">
        <v>87</v>
      </c>
      <c r="AY235" s="18" t="s">
        <v>147</v>
      </c>
      <c r="BE235" s="198">
        <f>IF(N235="základní",J235,0)</f>
        <v>0</v>
      </c>
      <c r="BF235" s="198">
        <f>IF(N235="snížená",J235,0)</f>
        <v>0</v>
      </c>
      <c r="BG235" s="198">
        <f>IF(N235="zákl. přenesená",J235,0)</f>
        <v>0</v>
      </c>
      <c r="BH235" s="198">
        <f>IF(N235="sníž. přenesená",J235,0)</f>
        <v>0</v>
      </c>
      <c r="BI235" s="198">
        <f>IF(N235="nulová",J235,0)</f>
        <v>0</v>
      </c>
      <c r="BJ235" s="18" t="s">
        <v>87</v>
      </c>
      <c r="BK235" s="198">
        <f>ROUND(I235*H235,2)</f>
        <v>0</v>
      </c>
      <c r="BL235" s="18" t="s">
        <v>329</v>
      </c>
      <c r="BM235" s="197" t="s">
        <v>1308</v>
      </c>
    </row>
    <row r="236" spans="1:65" s="12" customFormat="1" ht="25.9" customHeight="1">
      <c r="B236" s="170"/>
      <c r="C236" s="171"/>
      <c r="D236" s="172" t="s">
        <v>78</v>
      </c>
      <c r="E236" s="173" t="s">
        <v>1621</v>
      </c>
      <c r="F236" s="173" t="s">
        <v>1622</v>
      </c>
      <c r="G236" s="171"/>
      <c r="H236" s="171"/>
      <c r="I236" s="174"/>
      <c r="J236" s="175">
        <f>BK236</f>
        <v>0</v>
      </c>
      <c r="K236" s="171"/>
      <c r="L236" s="176"/>
      <c r="M236" s="177"/>
      <c r="N236" s="178"/>
      <c r="O236" s="178"/>
      <c r="P236" s="179">
        <f>SUM(P237:P267)</f>
        <v>0</v>
      </c>
      <c r="Q236" s="178"/>
      <c r="R236" s="179">
        <f>SUM(R237:R267)</f>
        <v>0</v>
      </c>
      <c r="S236" s="178"/>
      <c r="T236" s="180">
        <f>SUM(T237:T267)</f>
        <v>0</v>
      </c>
      <c r="AR236" s="181" t="s">
        <v>89</v>
      </c>
      <c r="AT236" s="182" t="s">
        <v>78</v>
      </c>
      <c r="AU236" s="182" t="s">
        <v>79</v>
      </c>
      <c r="AY236" s="181" t="s">
        <v>147</v>
      </c>
      <c r="BK236" s="183">
        <f>SUM(BK237:BK267)</f>
        <v>0</v>
      </c>
    </row>
    <row r="237" spans="1:65" s="2" customFormat="1" ht="21.75" customHeight="1">
      <c r="A237" s="34"/>
      <c r="B237" s="35"/>
      <c r="C237" s="186" t="s">
        <v>835</v>
      </c>
      <c r="D237" s="186" t="s">
        <v>149</v>
      </c>
      <c r="E237" s="187" t="s">
        <v>1623</v>
      </c>
      <c r="F237" s="188" t="s">
        <v>1624</v>
      </c>
      <c r="G237" s="189" t="s">
        <v>1451</v>
      </c>
      <c r="H237" s="190">
        <v>14</v>
      </c>
      <c r="I237" s="191"/>
      <c r="J237" s="192">
        <f t="shared" ref="J237:J265" si="60">ROUND(I237*H237,2)</f>
        <v>0</v>
      </c>
      <c r="K237" s="188" t="s">
        <v>1</v>
      </c>
      <c r="L237" s="39"/>
      <c r="M237" s="193" t="s">
        <v>1</v>
      </c>
      <c r="N237" s="194" t="s">
        <v>44</v>
      </c>
      <c r="O237" s="71"/>
      <c r="P237" s="195">
        <f t="shared" ref="P237:P265" si="61">O237*H237</f>
        <v>0</v>
      </c>
      <c r="Q237" s="195">
        <v>0</v>
      </c>
      <c r="R237" s="195">
        <f t="shared" ref="R237:R265" si="62">Q237*H237</f>
        <v>0</v>
      </c>
      <c r="S237" s="195">
        <v>0</v>
      </c>
      <c r="T237" s="196">
        <f t="shared" ref="T237:T265" si="63">S237*H237</f>
        <v>0</v>
      </c>
      <c r="U237" s="34"/>
      <c r="V237" s="34"/>
      <c r="W237" s="34"/>
      <c r="X237" s="34"/>
      <c r="Y237" s="34"/>
      <c r="Z237" s="34"/>
      <c r="AA237" s="34"/>
      <c r="AB237" s="34"/>
      <c r="AC237" s="34"/>
      <c r="AD237" s="34"/>
      <c r="AE237" s="34"/>
      <c r="AR237" s="197" t="s">
        <v>329</v>
      </c>
      <c r="AT237" s="197" t="s">
        <v>149</v>
      </c>
      <c r="AU237" s="197" t="s">
        <v>87</v>
      </c>
      <c r="AY237" s="18" t="s">
        <v>147</v>
      </c>
      <c r="BE237" s="198">
        <f t="shared" ref="BE237:BE265" si="64">IF(N237="základní",J237,0)</f>
        <v>0</v>
      </c>
      <c r="BF237" s="198">
        <f t="shared" ref="BF237:BF265" si="65">IF(N237="snížená",J237,0)</f>
        <v>0</v>
      </c>
      <c r="BG237" s="198">
        <f t="shared" ref="BG237:BG265" si="66">IF(N237="zákl. přenesená",J237,0)</f>
        <v>0</v>
      </c>
      <c r="BH237" s="198">
        <f t="shared" ref="BH237:BH265" si="67">IF(N237="sníž. přenesená",J237,0)</f>
        <v>0</v>
      </c>
      <c r="BI237" s="198">
        <f t="shared" ref="BI237:BI265" si="68">IF(N237="nulová",J237,0)</f>
        <v>0</v>
      </c>
      <c r="BJ237" s="18" t="s">
        <v>87</v>
      </c>
      <c r="BK237" s="198">
        <f t="shared" ref="BK237:BK265" si="69">ROUND(I237*H237,2)</f>
        <v>0</v>
      </c>
      <c r="BL237" s="18" t="s">
        <v>329</v>
      </c>
      <c r="BM237" s="197" t="s">
        <v>1318</v>
      </c>
    </row>
    <row r="238" spans="1:65" s="2" customFormat="1" ht="21.75" customHeight="1">
      <c r="A238" s="34"/>
      <c r="B238" s="35"/>
      <c r="C238" s="186" t="s">
        <v>839</v>
      </c>
      <c r="D238" s="186" t="s">
        <v>149</v>
      </c>
      <c r="E238" s="187" t="s">
        <v>1625</v>
      </c>
      <c r="F238" s="188" t="s">
        <v>1626</v>
      </c>
      <c r="G238" s="189" t="s">
        <v>1451</v>
      </c>
      <c r="H238" s="190">
        <v>1</v>
      </c>
      <c r="I238" s="191"/>
      <c r="J238" s="192">
        <f t="shared" si="60"/>
        <v>0</v>
      </c>
      <c r="K238" s="188" t="s">
        <v>1</v>
      </c>
      <c r="L238" s="39"/>
      <c r="M238" s="193" t="s">
        <v>1</v>
      </c>
      <c r="N238" s="194" t="s">
        <v>44</v>
      </c>
      <c r="O238" s="71"/>
      <c r="P238" s="195">
        <f t="shared" si="61"/>
        <v>0</v>
      </c>
      <c r="Q238" s="195">
        <v>0</v>
      </c>
      <c r="R238" s="195">
        <f t="shared" si="62"/>
        <v>0</v>
      </c>
      <c r="S238" s="195">
        <v>0</v>
      </c>
      <c r="T238" s="196">
        <f t="shared" si="63"/>
        <v>0</v>
      </c>
      <c r="U238" s="34"/>
      <c r="V238" s="34"/>
      <c r="W238" s="34"/>
      <c r="X238" s="34"/>
      <c r="Y238" s="34"/>
      <c r="Z238" s="34"/>
      <c r="AA238" s="34"/>
      <c r="AB238" s="34"/>
      <c r="AC238" s="34"/>
      <c r="AD238" s="34"/>
      <c r="AE238" s="34"/>
      <c r="AR238" s="197" t="s">
        <v>329</v>
      </c>
      <c r="AT238" s="197" t="s">
        <v>149</v>
      </c>
      <c r="AU238" s="197" t="s">
        <v>87</v>
      </c>
      <c r="AY238" s="18" t="s">
        <v>147</v>
      </c>
      <c r="BE238" s="198">
        <f t="shared" si="64"/>
        <v>0</v>
      </c>
      <c r="BF238" s="198">
        <f t="shared" si="65"/>
        <v>0</v>
      </c>
      <c r="BG238" s="198">
        <f t="shared" si="66"/>
        <v>0</v>
      </c>
      <c r="BH238" s="198">
        <f t="shared" si="67"/>
        <v>0</v>
      </c>
      <c r="BI238" s="198">
        <f t="shared" si="68"/>
        <v>0</v>
      </c>
      <c r="BJ238" s="18" t="s">
        <v>87</v>
      </c>
      <c r="BK238" s="198">
        <f t="shared" si="69"/>
        <v>0</v>
      </c>
      <c r="BL238" s="18" t="s">
        <v>329</v>
      </c>
      <c r="BM238" s="197" t="s">
        <v>1337</v>
      </c>
    </row>
    <row r="239" spans="1:65" s="2" customFormat="1" ht="16.5" customHeight="1">
      <c r="A239" s="34"/>
      <c r="B239" s="35"/>
      <c r="C239" s="186" t="s">
        <v>844</v>
      </c>
      <c r="D239" s="186" t="s">
        <v>149</v>
      </c>
      <c r="E239" s="187" t="s">
        <v>1627</v>
      </c>
      <c r="F239" s="188" t="s">
        <v>1628</v>
      </c>
      <c r="G239" s="189" t="s">
        <v>1451</v>
      </c>
      <c r="H239" s="190">
        <v>16</v>
      </c>
      <c r="I239" s="191"/>
      <c r="J239" s="192">
        <f t="shared" si="60"/>
        <v>0</v>
      </c>
      <c r="K239" s="188" t="s">
        <v>1</v>
      </c>
      <c r="L239" s="39"/>
      <c r="M239" s="193" t="s">
        <v>1</v>
      </c>
      <c r="N239" s="194" t="s">
        <v>44</v>
      </c>
      <c r="O239" s="71"/>
      <c r="P239" s="195">
        <f t="shared" si="61"/>
        <v>0</v>
      </c>
      <c r="Q239" s="195">
        <v>0</v>
      </c>
      <c r="R239" s="195">
        <f t="shared" si="62"/>
        <v>0</v>
      </c>
      <c r="S239" s="195">
        <v>0</v>
      </c>
      <c r="T239" s="196">
        <f t="shared" si="63"/>
        <v>0</v>
      </c>
      <c r="U239" s="34"/>
      <c r="V239" s="34"/>
      <c r="W239" s="34"/>
      <c r="X239" s="34"/>
      <c r="Y239" s="34"/>
      <c r="Z239" s="34"/>
      <c r="AA239" s="34"/>
      <c r="AB239" s="34"/>
      <c r="AC239" s="34"/>
      <c r="AD239" s="34"/>
      <c r="AE239" s="34"/>
      <c r="AR239" s="197" t="s">
        <v>329</v>
      </c>
      <c r="AT239" s="197" t="s">
        <v>149</v>
      </c>
      <c r="AU239" s="197" t="s">
        <v>87</v>
      </c>
      <c r="AY239" s="18" t="s">
        <v>147</v>
      </c>
      <c r="BE239" s="198">
        <f t="shared" si="64"/>
        <v>0</v>
      </c>
      <c r="BF239" s="198">
        <f t="shared" si="65"/>
        <v>0</v>
      </c>
      <c r="BG239" s="198">
        <f t="shared" si="66"/>
        <v>0</v>
      </c>
      <c r="BH239" s="198">
        <f t="shared" si="67"/>
        <v>0</v>
      </c>
      <c r="BI239" s="198">
        <f t="shared" si="68"/>
        <v>0</v>
      </c>
      <c r="BJ239" s="18" t="s">
        <v>87</v>
      </c>
      <c r="BK239" s="198">
        <f t="shared" si="69"/>
        <v>0</v>
      </c>
      <c r="BL239" s="18" t="s">
        <v>329</v>
      </c>
      <c r="BM239" s="197" t="s">
        <v>1345</v>
      </c>
    </row>
    <row r="240" spans="1:65" s="2" customFormat="1" ht="16.5" customHeight="1">
      <c r="A240" s="34"/>
      <c r="B240" s="35"/>
      <c r="C240" s="186" t="s">
        <v>848</v>
      </c>
      <c r="D240" s="186" t="s">
        <v>149</v>
      </c>
      <c r="E240" s="187" t="s">
        <v>1629</v>
      </c>
      <c r="F240" s="188" t="s">
        <v>1630</v>
      </c>
      <c r="G240" s="189" t="s">
        <v>1451</v>
      </c>
      <c r="H240" s="190">
        <v>5</v>
      </c>
      <c r="I240" s="191"/>
      <c r="J240" s="192">
        <f t="shared" si="60"/>
        <v>0</v>
      </c>
      <c r="K240" s="188" t="s">
        <v>1</v>
      </c>
      <c r="L240" s="39"/>
      <c r="M240" s="193" t="s">
        <v>1</v>
      </c>
      <c r="N240" s="194" t="s">
        <v>44</v>
      </c>
      <c r="O240" s="71"/>
      <c r="P240" s="195">
        <f t="shared" si="61"/>
        <v>0</v>
      </c>
      <c r="Q240" s="195">
        <v>0</v>
      </c>
      <c r="R240" s="195">
        <f t="shared" si="62"/>
        <v>0</v>
      </c>
      <c r="S240" s="195">
        <v>0</v>
      </c>
      <c r="T240" s="196">
        <f t="shared" si="63"/>
        <v>0</v>
      </c>
      <c r="U240" s="34"/>
      <c r="V240" s="34"/>
      <c r="W240" s="34"/>
      <c r="X240" s="34"/>
      <c r="Y240" s="34"/>
      <c r="Z240" s="34"/>
      <c r="AA240" s="34"/>
      <c r="AB240" s="34"/>
      <c r="AC240" s="34"/>
      <c r="AD240" s="34"/>
      <c r="AE240" s="34"/>
      <c r="AR240" s="197" t="s">
        <v>329</v>
      </c>
      <c r="AT240" s="197" t="s">
        <v>149</v>
      </c>
      <c r="AU240" s="197" t="s">
        <v>87</v>
      </c>
      <c r="AY240" s="18" t="s">
        <v>147</v>
      </c>
      <c r="BE240" s="198">
        <f t="shared" si="64"/>
        <v>0</v>
      </c>
      <c r="BF240" s="198">
        <f t="shared" si="65"/>
        <v>0</v>
      </c>
      <c r="BG240" s="198">
        <f t="shared" si="66"/>
        <v>0</v>
      </c>
      <c r="BH240" s="198">
        <f t="shared" si="67"/>
        <v>0</v>
      </c>
      <c r="BI240" s="198">
        <f t="shared" si="68"/>
        <v>0</v>
      </c>
      <c r="BJ240" s="18" t="s">
        <v>87</v>
      </c>
      <c r="BK240" s="198">
        <f t="shared" si="69"/>
        <v>0</v>
      </c>
      <c r="BL240" s="18" t="s">
        <v>329</v>
      </c>
      <c r="BM240" s="197" t="s">
        <v>1359</v>
      </c>
    </row>
    <row r="241" spans="1:65" s="2" customFormat="1" ht="16.5" customHeight="1">
      <c r="A241" s="34"/>
      <c r="B241" s="35"/>
      <c r="C241" s="186" t="s">
        <v>854</v>
      </c>
      <c r="D241" s="186" t="s">
        <v>149</v>
      </c>
      <c r="E241" s="187" t="s">
        <v>1631</v>
      </c>
      <c r="F241" s="188" t="s">
        <v>1632</v>
      </c>
      <c r="G241" s="189" t="s">
        <v>1451</v>
      </c>
      <c r="H241" s="190">
        <v>8</v>
      </c>
      <c r="I241" s="191"/>
      <c r="J241" s="192">
        <f t="shared" si="60"/>
        <v>0</v>
      </c>
      <c r="K241" s="188" t="s">
        <v>1</v>
      </c>
      <c r="L241" s="39"/>
      <c r="M241" s="193" t="s">
        <v>1</v>
      </c>
      <c r="N241" s="194" t="s">
        <v>44</v>
      </c>
      <c r="O241" s="71"/>
      <c r="P241" s="195">
        <f t="shared" si="61"/>
        <v>0</v>
      </c>
      <c r="Q241" s="195">
        <v>0</v>
      </c>
      <c r="R241" s="195">
        <f t="shared" si="62"/>
        <v>0</v>
      </c>
      <c r="S241" s="195">
        <v>0</v>
      </c>
      <c r="T241" s="196">
        <f t="shared" si="63"/>
        <v>0</v>
      </c>
      <c r="U241" s="34"/>
      <c r="V241" s="34"/>
      <c r="W241" s="34"/>
      <c r="X241" s="34"/>
      <c r="Y241" s="34"/>
      <c r="Z241" s="34"/>
      <c r="AA241" s="34"/>
      <c r="AB241" s="34"/>
      <c r="AC241" s="34"/>
      <c r="AD241" s="34"/>
      <c r="AE241" s="34"/>
      <c r="AR241" s="197" t="s">
        <v>329</v>
      </c>
      <c r="AT241" s="197" t="s">
        <v>149</v>
      </c>
      <c r="AU241" s="197" t="s">
        <v>87</v>
      </c>
      <c r="AY241" s="18" t="s">
        <v>147</v>
      </c>
      <c r="BE241" s="198">
        <f t="shared" si="64"/>
        <v>0</v>
      </c>
      <c r="BF241" s="198">
        <f t="shared" si="65"/>
        <v>0</v>
      </c>
      <c r="BG241" s="198">
        <f t="shared" si="66"/>
        <v>0</v>
      </c>
      <c r="BH241" s="198">
        <f t="shared" si="67"/>
        <v>0</v>
      </c>
      <c r="BI241" s="198">
        <f t="shared" si="68"/>
        <v>0</v>
      </c>
      <c r="BJ241" s="18" t="s">
        <v>87</v>
      </c>
      <c r="BK241" s="198">
        <f t="shared" si="69"/>
        <v>0</v>
      </c>
      <c r="BL241" s="18" t="s">
        <v>329</v>
      </c>
      <c r="BM241" s="197" t="s">
        <v>1376</v>
      </c>
    </row>
    <row r="242" spans="1:65" s="2" customFormat="1" ht="16.5" customHeight="1">
      <c r="A242" s="34"/>
      <c r="B242" s="35"/>
      <c r="C242" s="186" t="s">
        <v>860</v>
      </c>
      <c r="D242" s="186" t="s">
        <v>149</v>
      </c>
      <c r="E242" s="187" t="s">
        <v>1633</v>
      </c>
      <c r="F242" s="188" t="s">
        <v>1634</v>
      </c>
      <c r="G242" s="189" t="s">
        <v>1451</v>
      </c>
      <c r="H242" s="190">
        <v>15</v>
      </c>
      <c r="I242" s="191"/>
      <c r="J242" s="192">
        <f t="shared" si="60"/>
        <v>0</v>
      </c>
      <c r="K242" s="188" t="s">
        <v>1</v>
      </c>
      <c r="L242" s="39"/>
      <c r="M242" s="193" t="s">
        <v>1</v>
      </c>
      <c r="N242" s="194" t="s">
        <v>44</v>
      </c>
      <c r="O242" s="71"/>
      <c r="P242" s="195">
        <f t="shared" si="61"/>
        <v>0</v>
      </c>
      <c r="Q242" s="195">
        <v>0</v>
      </c>
      <c r="R242" s="195">
        <f t="shared" si="62"/>
        <v>0</v>
      </c>
      <c r="S242" s="195">
        <v>0</v>
      </c>
      <c r="T242" s="196">
        <f t="shared" si="63"/>
        <v>0</v>
      </c>
      <c r="U242" s="34"/>
      <c r="V242" s="34"/>
      <c r="W242" s="34"/>
      <c r="X242" s="34"/>
      <c r="Y242" s="34"/>
      <c r="Z242" s="34"/>
      <c r="AA242" s="34"/>
      <c r="AB242" s="34"/>
      <c r="AC242" s="34"/>
      <c r="AD242" s="34"/>
      <c r="AE242" s="34"/>
      <c r="AR242" s="197" t="s">
        <v>329</v>
      </c>
      <c r="AT242" s="197" t="s">
        <v>149</v>
      </c>
      <c r="AU242" s="197" t="s">
        <v>87</v>
      </c>
      <c r="AY242" s="18" t="s">
        <v>147</v>
      </c>
      <c r="BE242" s="198">
        <f t="shared" si="64"/>
        <v>0</v>
      </c>
      <c r="BF242" s="198">
        <f t="shared" si="65"/>
        <v>0</v>
      </c>
      <c r="BG242" s="198">
        <f t="shared" si="66"/>
        <v>0</v>
      </c>
      <c r="BH242" s="198">
        <f t="shared" si="67"/>
        <v>0</v>
      </c>
      <c r="BI242" s="198">
        <f t="shared" si="68"/>
        <v>0</v>
      </c>
      <c r="BJ242" s="18" t="s">
        <v>87</v>
      </c>
      <c r="BK242" s="198">
        <f t="shared" si="69"/>
        <v>0</v>
      </c>
      <c r="BL242" s="18" t="s">
        <v>329</v>
      </c>
      <c r="BM242" s="197" t="s">
        <v>1386</v>
      </c>
    </row>
    <row r="243" spans="1:65" s="2" customFormat="1" ht="24.2" customHeight="1">
      <c r="A243" s="34"/>
      <c r="B243" s="35"/>
      <c r="C243" s="186" t="s">
        <v>866</v>
      </c>
      <c r="D243" s="186" t="s">
        <v>149</v>
      </c>
      <c r="E243" s="187" t="s">
        <v>1635</v>
      </c>
      <c r="F243" s="188" t="s">
        <v>1636</v>
      </c>
      <c r="G243" s="189" t="s">
        <v>1451</v>
      </c>
      <c r="H243" s="190">
        <v>5</v>
      </c>
      <c r="I243" s="191"/>
      <c r="J243" s="192">
        <f t="shared" si="60"/>
        <v>0</v>
      </c>
      <c r="K243" s="188" t="s">
        <v>1</v>
      </c>
      <c r="L243" s="39"/>
      <c r="M243" s="193" t="s">
        <v>1</v>
      </c>
      <c r="N243" s="194" t="s">
        <v>44</v>
      </c>
      <c r="O243" s="71"/>
      <c r="P243" s="195">
        <f t="shared" si="61"/>
        <v>0</v>
      </c>
      <c r="Q243" s="195">
        <v>0</v>
      </c>
      <c r="R243" s="195">
        <f t="shared" si="62"/>
        <v>0</v>
      </c>
      <c r="S243" s="195">
        <v>0</v>
      </c>
      <c r="T243" s="196">
        <f t="shared" si="63"/>
        <v>0</v>
      </c>
      <c r="U243" s="34"/>
      <c r="V243" s="34"/>
      <c r="W243" s="34"/>
      <c r="X243" s="34"/>
      <c r="Y243" s="34"/>
      <c r="Z243" s="34"/>
      <c r="AA243" s="34"/>
      <c r="AB243" s="34"/>
      <c r="AC243" s="34"/>
      <c r="AD243" s="34"/>
      <c r="AE243" s="34"/>
      <c r="AR243" s="197" t="s">
        <v>329</v>
      </c>
      <c r="AT243" s="197" t="s">
        <v>149</v>
      </c>
      <c r="AU243" s="197" t="s">
        <v>87</v>
      </c>
      <c r="AY243" s="18" t="s">
        <v>147</v>
      </c>
      <c r="BE243" s="198">
        <f t="shared" si="64"/>
        <v>0</v>
      </c>
      <c r="BF243" s="198">
        <f t="shared" si="65"/>
        <v>0</v>
      </c>
      <c r="BG243" s="198">
        <f t="shared" si="66"/>
        <v>0</v>
      </c>
      <c r="BH243" s="198">
        <f t="shared" si="67"/>
        <v>0</v>
      </c>
      <c r="BI243" s="198">
        <f t="shared" si="68"/>
        <v>0</v>
      </c>
      <c r="BJ243" s="18" t="s">
        <v>87</v>
      </c>
      <c r="BK243" s="198">
        <f t="shared" si="69"/>
        <v>0</v>
      </c>
      <c r="BL243" s="18" t="s">
        <v>329</v>
      </c>
      <c r="BM243" s="197" t="s">
        <v>1637</v>
      </c>
    </row>
    <row r="244" spans="1:65" s="2" customFormat="1" ht="24.2" customHeight="1">
      <c r="A244" s="34"/>
      <c r="B244" s="35"/>
      <c r="C244" s="186" t="s">
        <v>871</v>
      </c>
      <c r="D244" s="186" t="s">
        <v>149</v>
      </c>
      <c r="E244" s="187" t="s">
        <v>1638</v>
      </c>
      <c r="F244" s="188" t="s">
        <v>1639</v>
      </c>
      <c r="G244" s="189" t="s">
        <v>1451</v>
      </c>
      <c r="H244" s="190">
        <v>1</v>
      </c>
      <c r="I244" s="191"/>
      <c r="J244" s="192">
        <f t="shared" si="60"/>
        <v>0</v>
      </c>
      <c r="K244" s="188" t="s">
        <v>1</v>
      </c>
      <c r="L244" s="39"/>
      <c r="M244" s="193" t="s">
        <v>1</v>
      </c>
      <c r="N244" s="194" t="s">
        <v>44</v>
      </c>
      <c r="O244" s="71"/>
      <c r="P244" s="195">
        <f t="shared" si="61"/>
        <v>0</v>
      </c>
      <c r="Q244" s="195">
        <v>0</v>
      </c>
      <c r="R244" s="195">
        <f t="shared" si="62"/>
        <v>0</v>
      </c>
      <c r="S244" s="195">
        <v>0</v>
      </c>
      <c r="T244" s="196">
        <f t="shared" si="63"/>
        <v>0</v>
      </c>
      <c r="U244" s="34"/>
      <c r="V244" s="34"/>
      <c r="W244" s="34"/>
      <c r="X244" s="34"/>
      <c r="Y244" s="34"/>
      <c r="Z244" s="34"/>
      <c r="AA244" s="34"/>
      <c r="AB244" s="34"/>
      <c r="AC244" s="34"/>
      <c r="AD244" s="34"/>
      <c r="AE244" s="34"/>
      <c r="AR244" s="197" t="s">
        <v>329</v>
      </c>
      <c r="AT244" s="197" t="s">
        <v>149</v>
      </c>
      <c r="AU244" s="197" t="s">
        <v>87</v>
      </c>
      <c r="AY244" s="18" t="s">
        <v>147</v>
      </c>
      <c r="BE244" s="198">
        <f t="shared" si="64"/>
        <v>0</v>
      </c>
      <c r="BF244" s="198">
        <f t="shared" si="65"/>
        <v>0</v>
      </c>
      <c r="BG244" s="198">
        <f t="shared" si="66"/>
        <v>0</v>
      </c>
      <c r="BH244" s="198">
        <f t="shared" si="67"/>
        <v>0</v>
      </c>
      <c r="BI244" s="198">
        <f t="shared" si="68"/>
        <v>0</v>
      </c>
      <c r="BJ244" s="18" t="s">
        <v>87</v>
      </c>
      <c r="BK244" s="198">
        <f t="shared" si="69"/>
        <v>0</v>
      </c>
      <c r="BL244" s="18" t="s">
        <v>329</v>
      </c>
      <c r="BM244" s="197" t="s">
        <v>1640</v>
      </c>
    </row>
    <row r="245" spans="1:65" s="2" customFormat="1" ht="24.2" customHeight="1">
      <c r="A245" s="34"/>
      <c r="B245" s="35"/>
      <c r="C245" s="186" t="s">
        <v>877</v>
      </c>
      <c r="D245" s="186" t="s">
        <v>149</v>
      </c>
      <c r="E245" s="187" t="s">
        <v>1641</v>
      </c>
      <c r="F245" s="188" t="s">
        <v>1642</v>
      </c>
      <c r="G245" s="189" t="s">
        <v>1451</v>
      </c>
      <c r="H245" s="190">
        <v>9</v>
      </c>
      <c r="I245" s="191"/>
      <c r="J245" s="192">
        <f t="shared" si="60"/>
        <v>0</v>
      </c>
      <c r="K245" s="188" t="s">
        <v>1</v>
      </c>
      <c r="L245" s="39"/>
      <c r="M245" s="193" t="s">
        <v>1</v>
      </c>
      <c r="N245" s="194" t="s">
        <v>44</v>
      </c>
      <c r="O245" s="71"/>
      <c r="P245" s="195">
        <f t="shared" si="61"/>
        <v>0</v>
      </c>
      <c r="Q245" s="195">
        <v>0</v>
      </c>
      <c r="R245" s="195">
        <f t="shared" si="62"/>
        <v>0</v>
      </c>
      <c r="S245" s="195">
        <v>0</v>
      </c>
      <c r="T245" s="196">
        <f t="shared" si="63"/>
        <v>0</v>
      </c>
      <c r="U245" s="34"/>
      <c r="V245" s="34"/>
      <c r="W245" s="34"/>
      <c r="X245" s="34"/>
      <c r="Y245" s="34"/>
      <c r="Z245" s="34"/>
      <c r="AA245" s="34"/>
      <c r="AB245" s="34"/>
      <c r="AC245" s="34"/>
      <c r="AD245" s="34"/>
      <c r="AE245" s="34"/>
      <c r="AR245" s="197" t="s">
        <v>329</v>
      </c>
      <c r="AT245" s="197" t="s">
        <v>149</v>
      </c>
      <c r="AU245" s="197" t="s">
        <v>87</v>
      </c>
      <c r="AY245" s="18" t="s">
        <v>147</v>
      </c>
      <c r="BE245" s="198">
        <f t="shared" si="64"/>
        <v>0</v>
      </c>
      <c r="BF245" s="198">
        <f t="shared" si="65"/>
        <v>0</v>
      </c>
      <c r="BG245" s="198">
        <f t="shared" si="66"/>
        <v>0</v>
      </c>
      <c r="BH245" s="198">
        <f t="shared" si="67"/>
        <v>0</v>
      </c>
      <c r="BI245" s="198">
        <f t="shared" si="68"/>
        <v>0</v>
      </c>
      <c r="BJ245" s="18" t="s">
        <v>87</v>
      </c>
      <c r="BK245" s="198">
        <f t="shared" si="69"/>
        <v>0</v>
      </c>
      <c r="BL245" s="18" t="s">
        <v>329</v>
      </c>
      <c r="BM245" s="197" t="s">
        <v>1643</v>
      </c>
    </row>
    <row r="246" spans="1:65" s="2" customFormat="1" ht="21.75" customHeight="1">
      <c r="A246" s="34"/>
      <c r="B246" s="35"/>
      <c r="C246" s="186" t="s">
        <v>883</v>
      </c>
      <c r="D246" s="186" t="s">
        <v>149</v>
      </c>
      <c r="E246" s="187" t="s">
        <v>1644</v>
      </c>
      <c r="F246" s="188" t="s">
        <v>1645</v>
      </c>
      <c r="G246" s="189" t="s">
        <v>1451</v>
      </c>
      <c r="H246" s="190">
        <v>16</v>
      </c>
      <c r="I246" s="191"/>
      <c r="J246" s="192">
        <f t="shared" si="60"/>
        <v>0</v>
      </c>
      <c r="K246" s="188" t="s">
        <v>1</v>
      </c>
      <c r="L246" s="39"/>
      <c r="M246" s="193" t="s">
        <v>1</v>
      </c>
      <c r="N246" s="194" t="s">
        <v>44</v>
      </c>
      <c r="O246" s="71"/>
      <c r="P246" s="195">
        <f t="shared" si="61"/>
        <v>0</v>
      </c>
      <c r="Q246" s="195">
        <v>0</v>
      </c>
      <c r="R246" s="195">
        <f t="shared" si="62"/>
        <v>0</v>
      </c>
      <c r="S246" s="195">
        <v>0</v>
      </c>
      <c r="T246" s="196">
        <f t="shared" si="63"/>
        <v>0</v>
      </c>
      <c r="U246" s="34"/>
      <c r="V246" s="34"/>
      <c r="W246" s="34"/>
      <c r="X246" s="34"/>
      <c r="Y246" s="34"/>
      <c r="Z246" s="34"/>
      <c r="AA246" s="34"/>
      <c r="AB246" s="34"/>
      <c r="AC246" s="34"/>
      <c r="AD246" s="34"/>
      <c r="AE246" s="34"/>
      <c r="AR246" s="197" t="s">
        <v>329</v>
      </c>
      <c r="AT246" s="197" t="s">
        <v>149</v>
      </c>
      <c r="AU246" s="197" t="s">
        <v>87</v>
      </c>
      <c r="AY246" s="18" t="s">
        <v>147</v>
      </c>
      <c r="BE246" s="198">
        <f t="shared" si="64"/>
        <v>0</v>
      </c>
      <c r="BF246" s="198">
        <f t="shared" si="65"/>
        <v>0</v>
      </c>
      <c r="BG246" s="198">
        <f t="shared" si="66"/>
        <v>0</v>
      </c>
      <c r="BH246" s="198">
        <f t="shared" si="67"/>
        <v>0</v>
      </c>
      <c r="BI246" s="198">
        <f t="shared" si="68"/>
        <v>0</v>
      </c>
      <c r="BJ246" s="18" t="s">
        <v>87</v>
      </c>
      <c r="BK246" s="198">
        <f t="shared" si="69"/>
        <v>0</v>
      </c>
      <c r="BL246" s="18" t="s">
        <v>329</v>
      </c>
      <c r="BM246" s="197" t="s">
        <v>1646</v>
      </c>
    </row>
    <row r="247" spans="1:65" s="2" customFormat="1" ht="21.75" customHeight="1">
      <c r="A247" s="34"/>
      <c r="B247" s="35"/>
      <c r="C247" s="186" t="s">
        <v>887</v>
      </c>
      <c r="D247" s="186" t="s">
        <v>149</v>
      </c>
      <c r="E247" s="187" t="s">
        <v>1647</v>
      </c>
      <c r="F247" s="188" t="s">
        <v>1648</v>
      </c>
      <c r="G247" s="189" t="s">
        <v>1451</v>
      </c>
      <c r="H247" s="190">
        <v>5</v>
      </c>
      <c r="I247" s="191"/>
      <c r="J247" s="192">
        <f t="shared" si="60"/>
        <v>0</v>
      </c>
      <c r="K247" s="188" t="s">
        <v>1</v>
      </c>
      <c r="L247" s="39"/>
      <c r="M247" s="193" t="s">
        <v>1</v>
      </c>
      <c r="N247" s="194" t="s">
        <v>44</v>
      </c>
      <c r="O247" s="71"/>
      <c r="P247" s="195">
        <f t="shared" si="61"/>
        <v>0</v>
      </c>
      <c r="Q247" s="195">
        <v>0</v>
      </c>
      <c r="R247" s="195">
        <f t="shared" si="62"/>
        <v>0</v>
      </c>
      <c r="S247" s="195">
        <v>0</v>
      </c>
      <c r="T247" s="196">
        <f t="shared" si="63"/>
        <v>0</v>
      </c>
      <c r="U247" s="34"/>
      <c r="V247" s="34"/>
      <c r="W247" s="34"/>
      <c r="X247" s="34"/>
      <c r="Y247" s="34"/>
      <c r="Z247" s="34"/>
      <c r="AA247" s="34"/>
      <c r="AB247" s="34"/>
      <c r="AC247" s="34"/>
      <c r="AD247" s="34"/>
      <c r="AE247" s="34"/>
      <c r="AR247" s="197" t="s">
        <v>329</v>
      </c>
      <c r="AT247" s="197" t="s">
        <v>149</v>
      </c>
      <c r="AU247" s="197" t="s">
        <v>87</v>
      </c>
      <c r="AY247" s="18" t="s">
        <v>147</v>
      </c>
      <c r="BE247" s="198">
        <f t="shared" si="64"/>
        <v>0</v>
      </c>
      <c r="BF247" s="198">
        <f t="shared" si="65"/>
        <v>0</v>
      </c>
      <c r="BG247" s="198">
        <f t="shared" si="66"/>
        <v>0</v>
      </c>
      <c r="BH247" s="198">
        <f t="shared" si="67"/>
        <v>0</v>
      </c>
      <c r="BI247" s="198">
        <f t="shared" si="68"/>
        <v>0</v>
      </c>
      <c r="BJ247" s="18" t="s">
        <v>87</v>
      </c>
      <c r="BK247" s="198">
        <f t="shared" si="69"/>
        <v>0</v>
      </c>
      <c r="BL247" s="18" t="s">
        <v>329</v>
      </c>
      <c r="BM247" s="197" t="s">
        <v>1649</v>
      </c>
    </row>
    <row r="248" spans="1:65" s="2" customFormat="1" ht="24.2" customHeight="1">
      <c r="A248" s="34"/>
      <c r="B248" s="35"/>
      <c r="C248" s="186" t="s">
        <v>893</v>
      </c>
      <c r="D248" s="186" t="s">
        <v>149</v>
      </c>
      <c r="E248" s="187" t="s">
        <v>1650</v>
      </c>
      <c r="F248" s="188" t="s">
        <v>1651</v>
      </c>
      <c r="G248" s="189" t="s">
        <v>1451</v>
      </c>
      <c r="H248" s="190">
        <v>6</v>
      </c>
      <c r="I248" s="191"/>
      <c r="J248" s="192">
        <f t="shared" si="60"/>
        <v>0</v>
      </c>
      <c r="K248" s="188" t="s">
        <v>1</v>
      </c>
      <c r="L248" s="39"/>
      <c r="M248" s="193" t="s">
        <v>1</v>
      </c>
      <c r="N248" s="194" t="s">
        <v>44</v>
      </c>
      <c r="O248" s="71"/>
      <c r="P248" s="195">
        <f t="shared" si="61"/>
        <v>0</v>
      </c>
      <c r="Q248" s="195">
        <v>0</v>
      </c>
      <c r="R248" s="195">
        <f t="shared" si="62"/>
        <v>0</v>
      </c>
      <c r="S248" s="195">
        <v>0</v>
      </c>
      <c r="T248" s="196">
        <f t="shared" si="63"/>
        <v>0</v>
      </c>
      <c r="U248" s="34"/>
      <c r="V248" s="34"/>
      <c r="W248" s="34"/>
      <c r="X248" s="34"/>
      <c r="Y248" s="34"/>
      <c r="Z248" s="34"/>
      <c r="AA248" s="34"/>
      <c r="AB248" s="34"/>
      <c r="AC248" s="34"/>
      <c r="AD248" s="34"/>
      <c r="AE248" s="34"/>
      <c r="AR248" s="197" t="s">
        <v>329</v>
      </c>
      <c r="AT248" s="197" t="s">
        <v>149</v>
      </c>
      <c r="AU248" s="197" t="s">
        <v>87</v>
      </c>
      <c r="AY248" s="18" t="s">
        <v>147</v>
      </c>
      <c r="BE248" s="198">
        <f t="shared" si="64"/>
        <v>0</v>
      </c>
      <c r="BF248" s="198">
        <f t="shared" si="65"/>
        <v>0</v>
      </c>
      <c r="BG248" s="198">
        <f t="shared" si="66"/>
        <v>0</v>
      </c>
      <c r="BH248" s="198">
        <f t="shared" si="67"/>
        <v>0</v>
      </c>
      <c r="BI248" s="198">
        <f t="shared" si="68"/>
        <v>0</v>
      </c>
      <c r="BJ248" s="18" t="s">
        <v>87</v>
      </c>
      <c r="BK248" s="198">
        <f t="shared" si="69"/>
        <v>0</v>
      </c>
      <c r="BL248" s="18" t="s">
        <v>329</v>
      </c>
      <c r="BM248" s="197" t="s">
        <v>1652</v>
      </c>
    </row>
    <row r="249" spans="1:65" s="2" customFormat="1" ht="24.2" customHeight="1">
      <c r="A249" s="34"/>
      <c r="B249" s="35"/>
      <c r="C249" s="186" t="s">
        <v>898</v>
      </c>
      <c r="D249" s="186" t="s">
        <v>149</v>
      </c>
      <c r="E249" s="187" t="s">
        <v>1653</v>
      </c>
      <c r="F249" s="188" t="s">
        <v>1654</v>
      </c>
      <c r="G249" s="189" t="s">
        <v>1451</v>
      </c>
      <c r="H249" s="190">
        <v>10</v>
      </c>
      <c r="I249" s="191"/>
      <c r="J249" s="192">
        <f t="shared" si="60"/>
        <v>0</v>
      </c>
      <c r="K249" s="188" t="s">
        <v>1</v>
      </c>
      <c r="L249" s="39"/>
      <c r="M249" s="193" t="s">
        <v>1</v>
      </c>
      <c r="N249" s="194" t="s">
        <v>44</v>
      </c>
      <c r="O249" s="71"/>
      <c r="P249" s="195">
        <f t="shared" si="61"/>
        <v>0</v>
      </c>
      <c r="Q249" s="195">
        <v>0</v>
      </c>
      <c r="R249" s="195">
        <f t="shared" si="62"/>
        <v>0</v>
      </c>
      <c r="S249" s="195">
        <v>0</v>
      </c>
      <c r="T249" s="196">
        <f t="shared" si="63"/>
        <v>0</v>
      </c>
      <c r="U249" s="34"/>
      <c r="V249" s="34"/>
      <c r="W249" s="34"/>
      <c r="X249" s="34"/>
      <c r="Y249" s="34"/>
      <c r="Z249" s="34"/>
      <c r="AA249" s="34"/>
      <c r="AB249" s="34"/>
      <c r="AC249" s="34"/>
      <c r="AD249" s="34"/>
      <c r="AE249" s="34"/>
      <c r="AR249" s="197" t="s">
        <v>329</v>
      </c>
      <c r="AT249" s="197" t="s">
        <v>149</v>
      </c>
      <c r="AU249" s="197" t="s">
        <v>87</v>
      </c>
      <c r="AY249" s="18" t="s">
        <v>147</v>
      </c>
      <c r="BE249" s="198">
        <f t="shared" si="64"/>
        <v>0</v>
      </c>
      <c r="BF249" s="198">
        <f t="shared" si="65"/>
        <v>0</v>
      </c>
      <c r="BG249" s="198">
        <f t="shared" si="66"/>
        <v>0</v>
      </c>
      <c r="BH249" s="198">
        <f t="shared" si="67"/>
        <v>0</v>
      </c>
      <c r="BI249" s="198">
        <f t="shared" si="68"/>
        <v>0</v>
      </c>
      <c r="BJ249" s="18" t="s">
        <v>87</v>
      </c>
      <c r="BK249" s="198">
        <f t="shared" si="69"/>
        <v>0</v>
      </c>
      <c r="BL249" s="18" t="s">
        <v>329</v>
      </c>
      <c r="BM249" s="197" t="s">
        <v>1655</v>
      </c>
    </row>
    <row r="250" spans="1:65" s="2" customFormat="1" ht="21.75" customHeight="1">
      <c r="A250" s="34"/>
      <c r="B250" s="35"/>
      <c r="C250" s="186" t="s">
        <v>902</v>
      </c>
      <c r="D250" s="186" t="s">
        <v>149</v>
      </c>
      <c r="E250" s="187" t="s">
        <v>1656</v>
      </c>
      <c r="F250" s="188" t="s">
        <v>1657</v>
      </c>
      <c r="G250" s="189" t="s">
        <v>1451</v>
      </c>
      <c r="H250" s="190">
        <v>2</v>
      </c>
      <c r="I250" s="191"/>
      <c r="J250" s="192">
        <f t="shared" si="60"/>
        <v>0</v>
      </c>
      <c r="K250" s="188" t="s">
        <v>1</v>
      </c>
      <c r="L250" s="39"/>
      <c r="M250" s="193" t="s">
        <v>1</v>
      </c>
      <c r="N250" s="194" t="s">
        <v>44</v>
      </c>
      <c r="O250" s="71"/>
      <c r="P250" s="195">
        <f t="shared" si="61"/>
        <v>0</v>
      </c>
      <c r="Q250" s="195">
        <v>0</v>
      </c>
      <c r="R250" s="195">
        <f t="shared" si="62"/>
        <v>0</v>
      </c>
      <c r="S250" s="195">
        <v>0</v>
      </c>
      <c r="T250" s="196">
        <f t="shared" si="63"/>
        <v>0</v>
      </c>
      <c r="U250" s="34"/>
      <c r="V250" s="34"/>
      <c r="W250" s="34"/>
      <c r="X250" s="34"/>
      <c r="Y250" s="34"/>
      <c r="Z250" s="34"/>
      <c r="AA250" s="34"/>
      <c r="AB250" s="34"/>
      <c r="AC250" s="34"/>
      <c r="AD250" s="34"/>
      <c r="AE250" s="34"/>
      <c r="AR250" s="197" t="s">
        <v>329</v>
      </c>
      <c r="AT250" s="197" t="s">
        <v>149</v>
      </c>
      <c r="AU250" s="197" t="s">
        <v>87</v>
      </c>
      <c r="AY250" s="18" t="s">
        <v>147</v>
      </c>
      <c r="BE250" s="198">
        <f t="shared" si="64"/>
        <v>0</v>
      </c>
      <c r="BF250" s="198">
        <f t="shared" si="65"/>
        <v>0</v>
      </c>
      <c r="BG250" s="198">
        <f t="shared" si="66"/>
        <v>0</v>
      </c>
      <c r="BH250" s="198">
        <f t="shared" si="67"/>
        <v>0</v>
      </c>
      <c r="BI250" s="198">
        <f t="shared" si="68"/>
        <v>0</v>
      </c>
      <c r="BJ250" s="18" t="s">
        <v>87</v>
      </c>
      <c r="BK250" s="198">
        <f t="shared" si="69"/>
        <v>0</v>
      </c>
      <c r="BL250" s="18" t="s">
        <v>329</v>
      </c>
      <c r="BM250" s="197" t="s">
        <v>1658</v>
      </c>
    </row>
    <row r="251" spans="1:65" s="2" customFormat="1" ht="21.75" customHeight="1">
      <c r="A251" s="34"/>
      <c r="B251" s="35"/>
      <c r="C251" s="186" t="s">
        <v>907</v>
      </c>
      <c r="D251" s="186" t="s">
        <v>149</v>
      </c>
      <c r="E251" s="187" t="s">
        <v>1659</v>
      </c>
      <c r="F251" s="188" t="s">
        <v>1660</v>
      </c>
      <c r="G251" s="189" t="s">
        <v>1451</v>
      </c>
      <c r="H251" s="190">
        <v>1</v>
      </c>
      <c r="I251" s="191"/>
      <c r="J251" s="192">
        <f t="shared" si="60"/>
        <v>0</v>
      </c>
      <c r="K251" s="188" t="s">
        <v>1</v>
      </c>
      <c r="L251" s="39"/>
      <c r="M251" s="193" t="s">
        <v>1</v>
      </c>
      <c r="N251" s="194" t="s">
        <v>44</v>
      </c>
      <c r="O251" s="71"/>
      <c r="P251" s="195">
        <f t="shared" si="61"/>
        <v>0</v>
      </c>
      <c r="Q251" s="195">
        <v>0</v>
      </c>
      <c r="R251" s="195">
        <f t="shared" si="62"/>
        <v>0</v>
      </c>
      <c r="S251" s="195">
        <v>0</v>
      </c>
      <c r="T251" s="196">
        <f t="shared" si="63"/>
        <v>0</v>
      </c>
      <c r="U251" s="34"/>
      <c r="V251" s="34"/>
      <c r="W251" s="34"/>
      <c r="X251" s="34"/>
      <c r="Y251" s="34"/>
      <c r="Z251" s="34"/>
      <c r="AA251" s="34"/>
      <c r="AB251" s="34"/>
      <c r="AC251" s="34"/>
      <c r="AD251" s="34"/>
      <c r="AE251" s="34"/>
      <c r="AR251" s="197" t="s">
        <v>329</v>
      </c>
      <c r="AT251" s="197" t="s">
        <v>149</v>
      </c>
      <c r="AU251" s="197" t="s">
        <v>87</v>
      </c>
      <c r="AY251" s="18" t="s">
        <v>147</v>
      </c>
      <c r="BE251" s="198">
        <f t="shared" si="64"/>
        <v>0</v>
      </c>
      <c r="BF251" s="198">
        <f t="shared" si="65"/>
        <v>0</v>
      </c>
      <c r="BG251" s="198">
        <f t="shared" si="66"/>
        <v>0</v>
      </c>
      <c r="BH251" s="198">
        <f t="shared" si="67"/>
        <v>0</v>
      </c>
      <c r="BI251" s="198">
        <f t="shared" si="68"/>
        <v>0</v>
      </c>
      <c r="BJ251" s="18" t="s">
        <v>87</v>
      </c>
      <c r="BK251" s="198">
        <f t="shared" si="69"/>
        <v>0</v>
      </c>
      <c r="BL251" s="18" t="s">
        <v>329</v>
      </c>
      <c r="BM251" s="197" t="s">
        <v>1661</v>
      </c>
    </row>
    <row r="252" spans="1:65" s="2" customFormat="1" ht="24.2" customHeight="1">
      <c r="A252" s="34"/>
      <c r="B252" s="35"/>
      <c r="C252" s="186" t="s">
        <v>912</v>
      </c>
      <c r="D252" s="186" t="s">
        <v>149</v>
      </c>
      <c r="E252" s="187" t="s">
        <v>1662</v>
      </c>
      <c r="F252" s="188" t="s">
        <v>1663</v>
      </c>
      <c r="G252" s="189" t="s">
        <v>1451</v>
      </c>
      <c r="H252" s="190">
        <v>1</v>
      </c>
      <c r="I252" s="191"/>
      <c r="J252" s="192">
        <f t="shared" si="60"/>
        <v>0</v>
      </c>
      <c r="K252" s="188" t="s">
        <v>1</v>
      </c>
      <c r="L252" s="39"/>
      <c r="M252" s="193" t="s">
        <v>1</v>
      </c>
      <c r="N252" s="194" t="s">
        <v>44</v>
      </c>
      <c r="O252" s="71"/>
      <c r="P252" s="195">
        <f t="shared" si="61"/>
        <v>0</v>
      </c>
      <c r="Q252" s="195">
        <v>0</v>
      </c>
      <c r="R252" s="195">
        <f t="shared" si="62"/>
        <v>0</v>
      </c>
      <c r="S252" s="195">
        <v>0</v>
      </c>
      <c r="T252" s="196">
        <f t="shared" si="63"/>
        <v>0</v>
      </c>
      <c r="U252" s="34"/>
      <c r="V252" s="34"/>
      <c r="W252" s="34"/>
      <c r="X252" s="34"/>
      <c r="Y252" s="34"/>
      <c r="Z252" s="34"/>
      <c r="AA252" s="34"/>
      <c r="AB252" s="34"/>
      <c r="AC252" s="34"/>
      <c r="AD252" s="34"/>
      <c r="AE252" s="34"/>
      <c r="AR252" s="197" t="s">
        <v>329</v>
      </c>
      <c r="AT252" s="197" t="s">
        <v>149</v>
      </c>
      <c r="AU252" s="197" t="s">
        <v>87</v>
      </c>
      <c r="AY252" s="18" t="s">
        <v>147</v>
      </c>
      <c r="BE252" s="198">
        <f t="shared" si="64"/>
        <v>0</v>
      </c>
      <c r="BF252" s="198">
        <f t="shared" si="65"/>
        <v>0</v>
      </c>
      <c r="BG252" s="198">
        <f t="shared" si="66"/>
        <v>0</v>
      </c>
      <c r="BH252" s="198">
        <f t="shared" si="67"/>
        <v>0</v>
      </c>
      <c r="BI252" s="198">
        <f t="shared" si="68"/>
        <v>0</v>
      </c>
      <c r="BJ252" s="18" t="s">
        <v>87</v>
      </c>
      <c r="BK252" s="198">
        <f t="shared" si="69"/>
        <v>0</v>
      </c>
      <c r="BL252" s="18" t="s">
        <v>329</v>
      </c>
      <c r="BM252" s="197" t="s">
        <v>1664</v>
      </c>
    </row>
    <row r="253" spans="1:65" s="2" customFormat="1" ht="24.2" customHeight="1">
      <c r="A253" s="34"/>
      <c r="B253" s="35"/>
      <c r="C253" s="186" t="s">
        <v>916</v>
      </c>
      <c r="D253" s="186" t="s">
        <v>149</v>
      </c>
      <c r="E253" s="187" t="s">
        <v>1665</v>
      </c>
      <c r="F253" s="188" t="s">
        <v>1666</v>
      </c>
      <c r="G253" s="189" t="s">
        <v>1451</v>
      </c>
      <c r="H253" s="190">
        <v>2</v>
      </c>
      <c r="I253" s="191"/>
      <c r="J253" s="192">
        <f t="shared" si="60"/>
        <v>0</v>
      </c>
      <c r="K253" s="188" t="s">
        <v>1</v>
      </c>
      <c r="L253" s="39"/>
      <c r="M253" s="193" t="s">
        <v>1</v>
      </c>
      <c r="N253" s="194" t="s">
        <v>44</v>
      </c>
      <c r="O253" s="71"/>
      <c r="P253" s="195">
        <f t="shared" si="61"/>
        <v>0</v>
      </c>
      <c r="Q253" s="195">
        <v>0</v>
      </c>
      <c r="R253" s="195">
        <f t="shared" si="62"/>
        <v>0</v>
      </c>
      <c r="S253" s="195">
        <v>0</v>
      </c>
      <c r="T253" s="196">
        <f t="shared" si="63"/>
        <v>0</v>
      </c>
      <c r="U253" s="34"/>
      <c r="V253" s="34"/>
      <c r="W253" s="34"/>
      <c r="X253" s="34"/>
      <c r="Y253" s="34"/>
      <c r="Z253" s="34"/>
      <c r="AA253" s="34"/>
      <c r="AB253" s="34"/>
      <c r="AC253" s="34"/>
      <c r="AD253" s="34"/>
      <c r="AE253" s="34"/>
      <c r="AR253" s="197" t="s">
        <v>329</v>
      </c>
      <c r="AT253" s="197" t="s">
        <v>149</v>
      </c>
      <c r="AU253" s="197" t="s">
        <v>87</v>
      </c>
      <c r="AY253" s="18" t="s">
        <v>147</v>
      </c>
      <c r="BE253" s="198">
        <f t="shared" si="64"/>
        <v>0</v>
      </c>
      <c r="BF253" s="198">
        <f t="shared" si="65"/>
        <v>0</v>
      </c>
      <c r="BG253" s="198">
        <f t="shared" si="66"/>
        <v>0</v>
      </c>
      <c r="BH253" s="198">
        <f t="shared" si="67"/>
        <v>0</v>
      </c>
      <c r="BI253" s="198">
        <f t="shared" si="68"/>
        <v>0</v>
      </c>
      <c r="BJ253" s="18" t="s">
        <v>87</v>
      </c>
      <c r="BK253" s="198">
        <f t="shared" si="69"/>
        <v>0</v>
      </c>
      <c r="BL253" s="18" t="s">
        <v>329</v>
      </c>
      <c r="BM253" s="197" t="s">
        <v>1667</v>
      </c>
    </row>
    <row r="254" spans="1:65" s="2" customFormat="1" ht="37.9" customHeight="1">
      <c r="A254" s="34"/>
      <c r="B254" s="35"/>
      <c r="C254" s="186" t="s">
        <v>921</v>
      </c>
      <c r="D254" s="186" t="s">
        <v>149</v>
      </c>
      <c r="E254" s="187" t="s">
        <v>1668</v>
      </c>
      <c r="F254" s="188" t="s">
        <v>1669</v>
      </c>
      <c r="G254" s="189" t="s">
        <v>1451</v>
      </c>
      <c r="H254" s="190">
        <v>1</v>
      </c>
      <c r="I254" s="191"/>
      <c r="J254" s="192">
        <f t="shared" si="60"/>
        <v>0</v>
      </c>
      <c r="K254" s="188" t="s">
        <v>1</v>
      </c>
      <c r="L254" s="39"/>
      <c r="M254" s="193" t="s">
        <v>1</v>
      </c>
      <c r="N254" s="194" t="s">
        <v>44</v>
      </c>
      <c r="O254" s="71"/>
      <c r="P254" s="195">
        <f t="shared" si="61"/>
        <v>0</v>
      </c>
      <c r="Q254" s="195">
        <v>0</v>
      </c>
      <c r="R254" s="195">
        <f t="shared" si="62"/>
        <v>0</v>
      </c>
      <c r="S254" s="195">
        <v>0</v>
      </c>
      <c r="T254" s="196">
        <f t="shared" si="63"/>
        <v>0</v>
      </c>
      <c r="U254" s="34"/>
      <c r="V254" s="34"/>
      <c r="W254" s="34"/>
      <c r="X254" s="34"/>
      <c r="Y254" s="34"/>
      <c r="Z254" s="34"/>
      <c r="AA254" s="34"/>
      <c r="AB254" s="34"/>
      <c r="AC254" s="34"/>
      <c r="AD254" s="34"/>
      <c r="AE254" s="34"/>
      <c r="AR254" s="197" t="s">
        <v>329</v>
      </c>
      <c r="AT254" s="197" t="s">
        <v>149</v>
      </c>
      <c r="AU254" s="197" t="s">
        <v>87</v>
      </c>
      <c r="AY254" s="18" t="s">
        <v>147</v>
      </c>
      <c r="BE254" s="198">
        <f t="shared" si="64"/>
        <v>0</v>
      </c>
      <c r="BF254" s="198">
        <f t="shared" si="65"/>
        <v>0</v>
      </c>
      <c r="BG254" s="198">
        <f t="shared" si="66"/>
        <v>0</v>
      </c>
      <c r="BH254" s="198">
        <f t="shared" si="67"/>
        <v>0</v>
      </c>
      <c r="BI254" s="198">
        <f t="shared" si="68"/>
        <v>0</v>
      </c>
      <c r="BJ254" s="18" t="s">
        <v>87</v>
      </c>
      <c r="BK254" s="198">
        <f t="shared" si="69"/>
        <v>0</v>
      </c>
      <c r="BL254" s="18" t="s">
        <v>329</v>
      </c>
      <c r="BM254" s="197" t="s">
        <v>1670</v>
      </c>
    </row>
    <row r="255" spans="1:65" s="2" customFormat="1" ht="16.5" customHeight="1">
      <c r="A255" s="34"/>
      <c r="B255" s="35"/>
      <c r="C255" s="186" t="s">
        <v>926</v>
      </c>
      <c r="D255" s="186" t="s">
        <v>149</v>
      </c>
      <c r="E255" s="187" t="s">
        <v>1671</v>
      </c>
      <c r="F255" s="188" t="s">
        <v>1672</v>
      </c>
      <c r="G255" s="189" t="s">
        <v>1451</v>
      </c>
      <c r="H255" s="190">
        <v>1</v>
      </c>
      <c r="I255" s="191"/>
      <c r="J255" s="192">
        <f t="shared" si="60"/>
        <v>0</v>
      </c>
      <c r="K255" s="188" t="s">
        <v>1</v>
      </c>
      <c r="L255" s="39"/>
      <c r="M255" s="193" t="s">
        <v>1</v>
      </c>
      <c r="N255" s="194" t="s">
        <v>44</v>
      </c>
      <c r="O255" s="71"/>
      <c r="P255" s="195">
        <f t="shared" si="61"/>
        <v>0</v>
      </c>
      <c r="Q255" s="195">
        <v>0</v>
      </c>
      <c r="R255" s="195">
        <f t="shared" si="62"/>
        <v>0</v>
      </c>
      <c r="S255" s="195">
        <v>0</v>
      </c>
      <c r="T255" s="196">
        <f t="shared" si="63"/>
        <v>0</v>
      </c>
      <c r="U255" s="34"/>
      <c r="V255" s="34"/>
      <c r="W255" s="34"/>
      <c r="X255" s="34"/>
      <c r="Y255" s="34"/>
      <c r="Z255" s="34"/>
      <c r="AA255" s="34"/>
      <c r="AB255" s="34"/>
      <c r="AC255" s="34"/>
      <c r="AD255" s="34"/>
      <c r="AE255" s="34"/>
      <c r="AR255" s="197" t="s">
        <v>329</v>
      </c>
      <c r="AT255" s="197" t="s">
        <v>149</v>
      </c>
      <c r="AU255" s="197" t="s">
        <v>87</v>
      </c>
      <c r="AY255" s="18" t="s">
        <v>147</v>
      </c>
      <c r="BE255" s="198">
        <f t="shared" si="64"/>
        <v>0</v>
      </c>
      <c r="BF255" s="198">
        <f t="shared" si="65"/>
        <v>0</v>
      </c>
      <c r="BG255" s="198">
        <f t="shared" si="66"/>
        <v>0</v>
      </c>
      <c r="BH255" s="198">
        <f t="shared" si="67"/>
        <v>0</v>
      </c>
      <c r="BI255" s="198">
        <f t="shared" si="68"/>
        <v>0</v>
      </c>
      <c r="BJ255" s="18" t="s">
        <v>87</v>
      </c>
      <c r="BK255" s="198">
        <f t="shared" si="69"/>
        <v>0</v>
      </c>
      <c r="BL255" s="18" t="s">
        <v>329</v>
      </c>
      <c r="BM255" s="197" t="s">
        <v>1673</v>
      </c>
    </row>
    <row r="256" spans="1:65" s="2" customFormat="1" ht="24.2" customHeight="1">
      <c r="A256" s="34"/>
      <c r="B256" s="35"/>
      <c r="C256" s="186" t="s">
        <v>931</v>
      </c>
      <c r="D256" s="186" t="s">
        <v>149</v>
      </c>
      <c r="E256" s="187" t="s">
        <v>1674</v>
      </c>
      <c r="F256" s="188" t="s">
        <v>1675</v>
      </c>
      <c r="G256" s="189" t="s">
        <v>1451</v>
      </c>
      <c r="H256" s="190">
        <v>4</v>
      </c>
      <c r="I256" s="191"/>
      <c r="J256" s="192">
        <f t="shared" si="60"/>
        <v>0</v>
      </c>
      <c r="K256" s="188" t="s">
        <v>1</v>
      </c>
      <c r="L256" s="39"/>
      <c r="M256" s="193" t="s">
        <v>1</v>
      </c>
      <c r="N256" s="194" t="s">
        <v>44</v>
      </c>
      <c r="O256" s="71"/>
      <c r="P256" s="195">
        <f t="shared" si="61"/>
        <v>0</v>
      </c>
      <c r="Q256" s="195">
        <v>0</v>
      </c>
      <c r="R256" s="195">
        <f t="shared" si="62"/>
        <v>0</v>
      </c>
      <c r="S256" s="195">
        <v>0</v>
      </c>
      <c r="T256" s="196">
        <f t="shared" si="63"/>
        <v>0</v>
      </c>
      <c r="U256" s="34"/>
      <c r="V256" s="34"/>
      <c r="W256" s="34"/>
      <c r="X256" s="34"/>
      <c r="Y256" s="34"/>
      <c r="Z256" s="34"/>
      <c r="AA256" s="34"/>
      <c r="AB256" s="34"/>
      <c r="AC256" s="34"/>
      <c r="AD256" s="34"/>
      <c r="AE256" s="34"/>
      <c r="AR256" s="197" t="s">
        <v>329</v>
      </c>
      <c r="AT256" s="197" t="s">
        <v>149</v>
      </c>
      <c r="AU256" s="197" t="s">
        <v>87</v>
      </c>
      <c r="AY256" s="18" t="s">
        <v>147</v>
      </c>
      <c r="BE256" s="198">
        <f t="shared" si="64"/>
        <v>0</v>
      </c>
      <c r="BF256" s="198">
        <f t="shared" si="65"/>
        <v>0</v>
      </c>
      <c r="BG256" s="198">
        <f t="shared" si="66"/>
        <v>0</v>
      </c>
      <c r="BH256" s="198">
        <f t="shared" si="67"/>
        <v>0</v>
      </c>
      <c r="BI256" s="198">
        <f t="shared" si="68"/>
        <v>0</v>
      </c>
      <c r="BJ256" s="18" t="s">
        <v>87</v>
      </c>
      <c r="BK256" s="198">
        <f t="shared" si="69"/>
        <v>0</v>
      </c>
      <c r="BL256" s="18" t="s">
        <v>329</v>
      </c>
      <c r="BM256" s="197" t="s">
        <v>1676</v>
      </c>
    </row>
    <row r="257" spans="1:65" s="2" customFormat="1" ht="16.5" customHeight="1">
      <c r="A257" s="34"/>
      <c r="B257" s="35"/>
      <c r="C257" s="186" t="s">
        <v>936</v>
      </c>
      <c r="D257" s="186" t="s">
        <v>149</v>
      </c>
      <c r="E257" s="187" t="s">
        <v>1677</v>
      </c>
      <c r="F257" s="188" t="s">
        <v>1678</v>
      </c>
      <c r="G257" s="189" t="s">
        <v>1451</v>
      </c>
      <c r="H257" s="190">
        <v>4</v>
      </c>
      <c r="I257" s="191"/>
      <c r="J257" s="192">
        <f t="shared" si="60"/>
        <v>0</v>
      </c>
      <c r="K257" s="188" t="s">
        <v>1</v>
      </c>
      <c r="L257" s="39"/>
      <c r="M257" s="193" t="s">
        <v>1</v>
      </c>
      <c r="N257" s="194" t="s">
        <v>44</v>
      </c>
      <c r="O257" s="71"/>
      <c r="P257" s="195">
        <f t="shared" si="61"/>
        <v>0</v>
      </c>
      <c r="Q257" s="195">
        <v>0</v>
      </c>
      <c r="R257" s="195">
        <f t="shared" si="62"/>
        <v>0</v>
      </c>
      <c r="S257" s="195">
        <v>0</v>
      </c>
      <c r="T257" s="196">
        <f t="shared" si="63"/>
        <v>0</v>
      </c>
      <c r="U257" s="34"/>
      <c r="V257" s="34"/>
      <c r="W257" s="34"/>
      <c r="X257" s="34"/>
      <c r="Y257" s="34"/>
      <c r="Z257" s="34"/>
      <c r="AA257" s="34"/>
      <c r="AB257" s="34"/>
      <c r="AC257" s="34"/>
      <c r="AD257" s="34"/>
      <c r="AE257" s="34"/>
      <c r="AR257" s="197" t="s">
        <v>329</v>
      </c>
      <c r="AT257" s="197" t="s">
        <v>149</v>
      </c>
      <c r="AU257" s="197" t="s">
        <v>87</v>
      </c>
      <c r="AY257" s="18" t="s">
        <v>147</v>
      </c>
      <c r="BE257" s="198">
        <f t="shared" si="64"/>
        <v>0</v>
      </c>
      <c r="BF257" s="198">
        <f t="shared" si="65"/>
        <v>0</v>
      </c>
      <c r="BG257" s="198">
        <f t="shared" si="66"/>
        <v>0</v>
      </c>
      <c r="BH257" s="198">
        <f t="shared" si="67"/>
        <v>0</v>
      </c>
      <c r="BI257" s="198">
        <f t="shared" si="68"/>
        <v>0</v>
      </c>
      <c r="BJ257" s="18" t="s">
        <v>87</v>
      </c>
      <c r="BK257" s="198">
        <f t="shared" si="69"/>
        <v>0</v>
      </c>
      <c r="BL257" s="18" t="s">
        <v>329</v>
      </c>
      <c r="BM257" s="197" t="s">
        <v>1679</v>
      </c>
    </row>
    <row r="258" spans="1:65" s="2" customFormat="1" ht="24.2" customHeight="1">
      <c r="A258" s="34"/>
      <c r="B258" s="35"/>
      <c r="C258" s="186" t="s">
        <v>941</v>
      </c>
      <c r="D258" s="186" t="s">
        <v>149</v>
      </c>
      <c r="E258" s="187" t="s">
        <v>1497</v>
      </c>
      <c r="F258" s="188" t="s">
        <v>1498</v>
      </c>
      <c r="G258" s="189" t="s">
        <v>1451</v>
      </c>
      <c r="H258" s="190">
        <v>8</v>
      </c>
      <c r="I258" s="191"/>
      <c r="J258" s="192">
        <f t="shared" si="60"/>
        <v>0</v>
      </c>
      <c r="K258" s="188" t="s">
        <v>1</v>
      </c>
      <c r="L258" s="39"/>
      <c r="M258" s="193" t="s">
        <v>1</v>
      </c>
      <c r="N258" s="194" t="s">
        <v>44</v>
      </c>
      <c r="O258" s="71"/>
      <c r="P258" s="195">
        <f t="shared" si="61"/>
        <v>0</v>
      </c>
      <c r="Q258" s="195">
        <v>0</v>
      </c>
      <c r="R258" s="195">
        <f t="shared" si="62"/>
        <v>0</v>
      </c>
      <c r="S258" s="195">
        <v>0</v>
      </c>
      <c r="T258" s="196">
        <f t="shared" si="63"/>
        <v>0</v>
      </c>
      <c r="U258" s="34"/>
      <c r="V258" s="34"/>
      <c r="W258" s="34"/>
      <c r="X258" s="34"/>
      <c r="Y258" s="34"/>
      <c r="Z258" s="34"/>
      <c r="AA258" s="34"/>
      <c r="AB258" s="34"/>
      <c r="AC258" s="34"/>
      <c r="AD258" s="34"/>
      <c r="AE258" s="34"/>
      <c r="AR258" s="197" t="s">
        <v>329</v>
      </c>
      <c r="AT258" s="197" t="s">
        <v>149</v>
      </c>
      <c r="AU258" s="197" t="s">
        <v>87</v>
      </c>
      <c r="AY258" s="18" t="s">
        <v>147</v>
      </c>
      <c r="BE258" s="198">
        <f t="shared" si="64"/>
        <v>0</v>
      </c>
      <c r="BF258" s="198">
        <f t="shared" si="65"/>
        <v>0</v>
      </c>
      <c r="BG258" s="198">
        <f t="shared" si="66"/>
        <v>0</v>
      </c>
      <c r="BH258" s="198">
        <f t="shared" si="67"/>
        <v>0</v>
      </c>
      <c r="BI258" s="198">
        <f t="shared" si="68"/>
        <v>0</v>
      </c>
      <c r="BJ258" s="18" t="s">
        <v>87</v>
      </c>
      <c r="BK258" s="198">
        <f t="shared" si="69"/>
        <v>0</v>
      </c>
      <c r="BL258" s="18" t="s">
        <v>329</v>
      </c>
      <c r="BM258" s="197" t="s">
        <v>1680</v>
      </c>
    </row>
    <row r="259" spans="1:65" s="2" customFormat="1" ht="24.2" customHeight="1">
      <c r="A259" s="34"/>
      <c r="B259" s="35"/>
      <c r="C259" s="186" t="s">
        <v>945</v>
      </c>
      <c r="D259" s="186" t="s">
        <v>149</v>
      </c>
      <c r="E259" s="187" t="s">
        <v>1499</v>
      </c>
      <c r="F259" s="188" t="s">
        <v>1500</v>
      </c>
      <c r="G259" s="189" t="s">
        <v>1451</v>
      </c>
      <c r="H259" s="190">
        <v>8</v>
      </c>
      <c r="I259" s="191"/>
      <c r="J259" s="192">
        <f t="shared" si="60"/>
        <v>0</v>
      </c>
      <c r="K259" s="188" t="s">
        <v>1</v>
      </c>
      <c r="L259" s="39"/>
      <c r="M259" s="193" t="s">
        <v>1</v>
      </c>
      <c r="N259" s="194" t="s">
        <v>44</v>
      </c>
      <c r="O259" s="71"/>
      <c r="P259" s="195">
        <f t="shared" si="61"/>
        <v>0</v>
      </c>
      <c r="Q259" s="195">
        <v>0</v>
      </c>
      <c r="R259" s="195">
        <f t="shared" si="62"/>
        <v>0</v>
      </c>
      <c r="S259" s="195">
        <v>0</v>
      </c>
      <c r="T259" s="196">
        <f t="shared" si="63"/>
        <v>0</v>
      </c>
      <c r="U259" s="34"/>
      <c r="V259" s="34"/>
      <c r="W259" s="34"/>
      <c r="X259" s="34"/>
      <c r="Y259" s="34"/>
      <c r="Z259" s="34"/>
      <c r="AA259" s="34"/>
      <c r="AB259" s="34"/>
      <c r="AC259" s="34"/>
      <c r="AD259" s="34"/>
      <c r="AE259" s="34"/>
      <c r="AR259" s="197" t="s">
        <v>329</v>
      </c>
      <c r="AT259" s="197" t="s">
        <v>149</v>
      </c>
      <c r="AU259" s="197" t="s">
        <v>87</v>
      </c>
      <c r="AY259" s="18" t="s">
        <v>147</v>
      </c>
      <c r="BE259" s="198">
        <f t="shared" si="64"/>
        <v>0</v>
      </c>
      <c r="BF259" s="198">
        <f t="shared" si="65"/>
        <v>0</v>
      </c>
      <c r="BG259" s="198">
        <f t="shared" si="66"/>
        <v>0</v>
      </c>
      <c r="BH259" s="198">
        <f t="shared" si="67"/>
        <v>0</v>
      </c>
      <c r="BI259" s="198">
        <f t="shared" si="68"/>
        <v>0</v>
      </c>
      <c r="BJ259" s="18" t="s">
        <v>87</v>
      </c>
      <c r="BK259" s="198">
        <f t="shared" si="69"/>
        <v>0</v>
      </c>
      <c r="BL259" s="18" t="s">
        <v>329</v>
      </c>
      <c r="BM259" s="197" t="s">
        <v>1681</v>
      </c>
    </row>
    <row r="260" spans="1:65" s="2" customFormat="1" ht="24.2" customHeight="1">
      <c r="A260" s="34"/>
      <c r="B260" s="35"/>
      <c r="C260" s="186" t="s">
        <v>949</v>
      </c>
      <c r="D260" s="186" t="s">
        <v>149</v>
      </c>
      <c r="E260" s="187" t="s">
        <v>1682</v>
      </c>
      <c r="F260" s="188" t="s">
        <v>1683</v>
      </c>
      <c r="G260" s="189" t="s">
        <v>1451</v>
      </c>
      <c r="H260" s="190">
        <v>8</v>
      </c>
      <c r="I260" s="191"/>
      <c r="J260" s="192">
        <f t="shared" si="60"/>
        <v>0</v>
      </c>
      <c r="K260" s="188" t="s">
        <v>1</v>
      </c>
      <c r="L260" s="39"/>
      <c r="M260" s="193" t="s">
        <v>1</v>
      </c>
      <c r="N260" s="194" t="s">
        <v>44</v>
      </c>
      <c r="O260" s="71"/>
      <c r="P260" s="195">
        <f t="shared" si="61"/>
        <v>0</v>
      </c>
      <c r="Q260" s="195">
        <v>0</v>
      </c>
      <c r="R260" s="195">
        <f t="shared" si="62"/>
        <v>0</v>
      </c>
      <c r="S260" s="195">
        <v>0</v>
      </c>
      <c r="T260" s="196">
        <f t="shared" si="63"/>
        <v>0</v>
      </c>
      <c r="U260" s="34"/>
      <c r="V260" s="34"/>
      <c r="W260" s="34"/>
      <c r="X260" s="34"/>
      <c r="Y260" s="34"/>
      <c r="Z260" s="34"/>
      <c r="AA260" s="34"/>
      <c r="AB260" s="34"/>
      <c r="AC260" s="34"/>
      <c r="AD260" s="34"/>
      <c r="AE260" s="34"/>
      <c r="AR260" s="197" t="s">
        <v>329</v>
      </c>
      <c r="AT260" s="197" t="s">
        <v>149</v>
      </c>
      <c r="AU260" s="197" t="s">
        <v>87</v>
      </c>
      <c r="AY260" s="18" t="s">
        <v>147</v>
      </c>
      <c r="BE260" s="198">
        <f t="shared" si="64"/>
        <v>0</v>
      </c>
      <c r="BF260" s="198">
        <f t="shared" si="65"/>
        <v>0</v>
      </c>
      <c r="BG260" s="198">
        <f t="shared" si="66"/>
        <v>0</v>
      </c>
      <c r="BH260" s="198">
        <f t="shared" si="67"/>
        <v>0</v>
      </c>
      <c r="BI260" s="198">
        <f t="shared" si="68"/>
        <v>0</v>
      </c>
      <c r="BJ260" s="18" t="s">
        <v>87</v>
      </c>
      <c r="BK260" s="198">
        <f t="shared" si="69"/>
        <v>0</v>
      </c>
      <c r="BL260" s="18" t="s">
        <v>329</v>
      </c>
      <c r="BM260" s="197" t="s">
        <v>1684</v>
      </c>
    </row>
    <row r="261" spans="1:65" s="2" customFormat="1" ht="24.2" customHeight="1">
      <c r="A261" s="34"/>
      <c r="B261" s="35"/>
      <c r="C261" s="186" t="s">
        <v>954</v>
      </c>
      <c r="D261" s="186" t="s">
        <v>149</v>
      </c>
      <c r="E261" s="187" t="s">
        <v>1685</v>
      </c>
      <c r="F261" s="188" t="s">
        <v>1686</v>
      </c>
      <c r="G261" s="189" t="s">
        <v>1451</v>
      </c>
      <c r="H261" s="190">
        <v>8</v>
      </c>
      <c r="I261" s="191"/>
      <c r="J261" s="192">
        <f t="shared" si="60"/>
        <v>0</v>
      </c>
      <c r="K261" s="188" t="s">
        <v>1</v>
      </c>
      <c r="L261" s="39"/>
      <c r="M261" s="193" t="s">
        <v>1</v>
      </c>
      <c r="N261" s="194" t="s">
        <v>44</v>
      </c>
      <c r="O261" s="71"/>
      <c r="P261" s="195">
        <f t="shared" si="61"/>
        <v>0</v>
      </c>
      <c r="Q261" s="195">
        <v>0</v>
      </c>
      <c r="R261" s="195">
        <f t="shared" si="62"/>
        <v>0</v>
      </c>
      <c r="S261" s="195">
        <v>0</v>
      </c>
      <c r="T261" s="196">
        <f t="shared" si="63"/>
        <v>0</v>
      </c>
      <c r="U261" s="34"/>
      <c r="V261" s="34"/>
      <c r="W261" s="34"/>
      <c r="X261" s="34"/>
      <c r="Y261" s="34"/>
      <c r="Z261" s="34"/>
      <c r="AA261" s="34"/>
      <c r="AB261" s="34"/>
      <c r="AC261" s="34"/>
      <c r="AD261" s="34"/>
      <c r="AE261" s="34"/>
      <c r="AR261" s="197" t="s">
        <v>329</v>
      </c>
      <c r="AT261" s="197" t="s">
        <v>149</v>
      </c>
      <c r="AU261" s="197" t="s">
        <v>87</v>
      </c>
      <c r="AY261" s="18" t="s">
        <v>147</v>
      </c>
      <c r="BE261" s="198">
        <f t="shared" si="64"/>
        <v>0</v>
      </c>
      <c r="BF261" s="198">
        <f t="shared" si="65"/>
        <v>0</v>
      </c>
      <c r="BG261" s="198">
        <f t="shared" si="66"/>
        <v>0</v>
      </c>
      <c r="BH261" s="198">
        <f t="shared" si="67"/>
        <v>0</v>
      </c>
      <c r="BI261" s="198">
        <f t="shared" si="68"/>
        <v>0</v>
      </c>
      <c r="BJ261" s="18" t="s">
        <v>87</v>
      </c>
      <c r="BK261" s="198">
        <f t="shared" si="69"/>
        <v>0</v>
      </c>
      <c r="BL261" s="18" t="s">
        <v>329</v>
      </c>
      <c r="BM261" s="197" t="s">
        <v>1687</v>
      </c>
    </row>
    <row r="262" spans="1:65" s="2" customFormat="1" ht="16.5" customHeight="1">
      <c r="A262" s="34"/>
      <c r="B262" s="35"/>
      <c r="C262" s="186" t="s">
        <v>970</v>
      </c>
      <c r="D262" s="186" t="s">
        <v>149</v>
      </c>
      <c r="E262" s="187" t="s">
        <v>1688</v>
      </c>
      <c r="F262" s="188" t="s">
        <v>1689</v>
      </c>
      <c r="G262" s="189" t="s">
        <v>1451</v>
      </c>
      <c r="H262" s="190">
        <v>12</v>
      </c>
      <c r="I262" s="191"/>
      <c r="J262" s="192">
        <f t="shared" si="60"/>
        <v>0</v>
      </c>
      <c r="K262" s="188" t="s">
        <v>1</v>
      </c>
      <c r="L262" s="39"/>
      <c r="M262" s="193" t="s">
        <v>1</v>
      </c>
      <c r="N262" s="194" t="s">
        <v>44</v>
      </c>
      <c r="O262" s="71"/>
      <c r="P262" s="195">
        <f t="shared" si="61"/>
        <v>0</v>
      </c>
      <c r="Q262" s="195">
        <v>0</v>
      </c>
      <c r="R262" s="195">
        <f t="shared" si="62"/>
        <v>0</v>
      </c>
      <c r="S262" s="195">
        <v>0</v>
      </c>
      <c r="T262" s="196">
        <f t="shared" si="63"/>
        <v>0</v>
      </c>
      <c r="U262" s="34"/>
      <c r="V262" s="34"/>
      <c r="W262" s="34"/>
      <c r="X262" s="34"/>
      <c r="Y262" s="34"/>
      <c r="Z262" s="34"/>
      <c r="AA262" s="34"/>
      <c r="AB262" s="34"/>
      <c r="AC262" s="34"/>
      <c r="AD262" s="34"/>
      <c r="AE262" s="34"/>
      <c r="AR262" s="197" t="s">
        <v>329</v>
      </c>
      <c r="AT262" s="197" t="s">
        <v>149</v>
      </c>
      <c r="AU262" s="197" t="s">
        <v>87</v>
      </c>
      <c r="AY262" s="18" t="s">
        <v>147</v>
      </c>
      <c r="BE262" s="198">
        <f t="shared" si="64"/>
        <v>0</v>
      </c>
      <c r="BF262" s="198">
        <f t="shared" si="65"/>
        <v>0</v>
      </c>
      <c r="BG262" s="198">
        <f t="shared" si="66"/>
        <v>0</v>
      </c>
      <c r="BH262" s="198">
        <f t="shared" si="67"/>
        <v>0</v>
      </c>
      <c r="BI262" s="198">
        <f t="shared" si="68"/>
        <v>0</v>
      </c>
      <c r="BJ262" s="18" t="s">
        <v>87</v>
      </c>
      <c r="BK262" s="198">
        <f t="shared" si="69"/>
        <v>0</v>
      </c>
      <c r="BL262" s="18" t="s">
        <v>329</v>
      </c>
      <c r="BM262" s="197" t="s">
        <v>1690</v>
      </c>
    </row>
    <row r="263" spans="1:65" s="2" customFormat="1" ht="24.2" customHeight="1">
      <c r="A263" s="34"/>
      <c r="B263" s="35"/>
      <c r="C263" s="186" t="s">
        <v>975</v>
      </c>
      <c r="D263" s="186" t="s">
        <v>149</v>
      </c>
      <c r="E263" s="187" t="s">
        <v>1691</v>
      </c>
      <c r="F263" s="188" t="s">
        <v>1692</v>
      </c>
      <c r="G263" s="189" t="s">
        <v>1451</v>
      </c>
      <c r="H263" s="190">
        <v>10</v>
      </c>
      <c r="I263" s="191"/>
      <c r="J263" s="192">
        <f t="shared" si="60"/>
        <v>0</v>
      </c>
      <c r="K263" s="188" t="s">
        <v>1</v>
      </c>
      <c r="L263" s="39"/>
      <c r="M263" s="193" t="s">
        <v>1</v>
      </c>
      <c r="N263" s="194" t="s">
        <v>44</v>
      </c>
      <c r="O263" s="71"/>
      <c r="P263" s="195">
        <f t="shared" si="61"/>
        <v>0</v>
      </c>
      <c r="Q263" s="195">
        <v>0</v>
      </c>
      <c r="R263" s="195">
        <f t="shared" si="62"/>
        <v>0</v>
      </c>
      <c r="S263" s="195">
        <v>0</v>
      </c>
      <c r="T263" s="196">
        <f t="shared" si="63"/>
        <v>0</v>
      </c>
      <c r="U263" s="34"/>
      <c r="V263" s="34"/>
      <c r="W263" s="34"/>
      <c r="X263" s="34"/>
      <c r="Y263" s="34"/>
      <c r="Z263" s="34"/>
      <c r="AA263" s="34"/>
      <c r="AB263" s="34"/>
      <c r="AC263" s="34"/>
      <c r="AD263" s="34"/>
      <c r="AE263" s="34"/>
      <c r="AR263" s="197" t="s">
        <v>329</v>
      </c>
      <c r="AT263" s="197" t="s">
        <v>149</v>
      </c>
      <c r="AU263" s="197" t="s">
        <v>87</v>
      </c>
      <c r="AY263" s="18" t="s">
        <v>147</v>
      </c>
      <c r="BE263" s="198">
        <f t="shared" si="64"/>
        <v>0</v>
      </c>
      <c r="BF263" s="198">
        <f t="shared" si="65"/>
        <v>0</v>
      </c>
      <c r="BG263" s="198">
        <f t="shared" si="66"/>
        <v>0</v>
      </c>
      <c r="BH263" s="198">
        <f t="shared" si="67"/>
        <v>0</v>
      </c>
      <c r="BI263" s="198">
        <f t="shared" si="68"/>
        <v>0</v>
      </c>
      <c r="BJ263" s="18" t="s">
        <v>87</v>
      </c>
      <c r="BK263" s="198">
        <f t="shared" si="69"/>
        <v>0</v>
      </c>
      <c r="BL263" s="18" t="s">
        <v>329</v>
      </c>
      <c r="BM263" s="197" t="s">
        <v>1693</v>
      </c>
    </row>
    <row r="264" spans="1:65" s="2" customFormat="1" ht="21.75" customHeight="1">
      <c r="A264" s="34"/>
      <c r="B264" s="35"/>
      <c r="C264" s="186" t="s">
        <v>980</v>
      </c>
      <c r="D264" s="186" t="s">
        <v>149</v>
      </c>
      <c r="E264" s="187" t="s">
        <v>1694</v>
      </c>
      <c r="F264" s="188" t="s">
        <v>1695</v>
      </c>
      <c r="G264" s="189" t="s">
        <v>1451</v>
      </c>
      <c r="H264" s="190">
        <v>10</v>
      </c>
      <c r="I264" s="191"/>
      <c r="J264" s="192">
        <f t="shared" si="60"/>
        <v>0</v>
      </c>
      <c r="K264" s="188" t="s">
        <v>1</v>
      </c>
      <c r="L264" s="39"/>
      <c r="M264" s="193" t="s">
        <v>1</v>
      </c>
      <c r="N264" s="194" t="s">
        <v>44</v>
      </c>
      <c r="O264" s="71"/>
      <c r="P264" s="195">
        <f t="shared" si="61"/>
        <v>0</v>
      </c>
      <c r="Q264" s="195">
        <v>0</v>
      </c>
      <c r="R264" s="195">
        <f t="shared" si="62"/>
        <v>0</v>
      </c>
      <c r="S264" s="195">
        <v>0</v>
      </c>
      <c r="T264" s="196">
        <f t="shared" si="63"/>
        <v>0</v>
      </c>
      <c r="U264" s="34"/>
      <c r="V264" s="34"/>
      <c r="W264" s="34"/>
      <c r="X264" s="34"/>
      <c r="Y264" s="34"/>
      <c r="Z264" s="34"/>
      <c r="AA264" s="34"/>
      <c r="AB264" s="34"/>
      <c r="AC264" s="34"/>
      <c r="AD264" s="34"/>
      <c r="AE264" s="34"/>
      <c r="AR264" s="197" t="s">
        <v>329</v>
      </c>
      <c r="AT264" s="197" t="s">
        <v>149</v>
      </c>
      <c r="AU264" s="197" t="s">
        <v>87</v>
      </c>
      <c r="AY264" s="18" t="s">
        <v>147</v>
      </c>
      <c r="BE264" s="198">
        <f t="shared" si="64"/>
        <v>0</v>
      </c>
      <c r="BF264" s="198">
        <f t="shared" si="65"/>
        <v>0</v>
      </c>
      <c r="BG264" s="198">
        <f t="shared" si="66"/>
        <v>0</v>
      </c>
      <c r="BH264" s="198">
        <f t="shared" si="67"/>
        <v>0</v>
      </c>
      <c r="BI264" s="198">
        <f t="shared" si="68"/>
        <v>0</v>
      </c>
      <c r="BJ264" s="18" t="s">
        <v>87</v>
      </c>
      <c r="BK264" s="198">
        <f t="shared" si="69"/>
        <v>0</v>
      </c>
      <c r="BL264" s="18" t="s">
        <v>329</v>
      </c>
      <c r="BM264" s="197" t="s">
        <v>1696</v>
      </c>
    </row>
    <row r="265" spans="1:65" s="2" customFormat="1" ht="16.5" customHeight="1">
      <c r="A265" s="34"/>
      <c r="B265" s="35"/>
      <c r="C265" s="186" t="s">
        <v>985</v>
      </c>
      <c r="D265" s="186" t="s">
        <v>149</v>
      </c>
      <c r="E265" s="187" t="s">
        <v>1697</v>
      </c>
      <c r="F265" s="188" t="s">
        <v>1698</v>
      </c>
      <c r="G265" s="189" t="s">
        <v>1451</v>
      </c>
      <c r="H265" s="190">
        <v>1</v>
      </c>
      <c r="I265" s="191"/>
      <c r="J265" s="192">
        <f t="shared" si="60"/>
        <v>0</v>
      </c>
      <c r="K265" s="188" t="s">
        <v>1</v>
      </c>
      <c r="L265" s="39"/>
      <c r="M265" s="193" t="s">
        <v>1</v>
      </c>
      <c r="N265" s="194" t="s">
        <v>44</v>
      </c>
      <c r="O265" s="71"/>
      <c r="P265" s="195">
        <f t="shared" si="61"/>
        <v>0</v>
      </c>
      <c r="Q265" s="195">
        <v>0</v>
      </c>
      <c r="R265" s="195">
        <f t="shared" si="62"/>
        <v>0</v>
      </c>
      <c r="S265" s="195">
        <v>0</v>
      </c>
      <c r="T265" s="196">
        <f t="shared" si="63"/>
        <v>0</v>
      </c>
      <c r="U265" s="34"/>
      <c r="V265" s="34"/>
      <c r="W265" s="34"/>
      <c r="X265" s="34"/>
      <c r="Y265" s="34"/>
      <c r="Z265" s="34"/>
      <c r="AA265" s="34"/>
      <c r="AB265" s="34"/>
      <c r="AC265" s="34"/>
      <c r="AD265" s="34"/>
      <c r="AE265" s="34"/>
      <c r="AR265" s="197" t="s">
        <v>329</v>
      </c>
      <c r="AT265" s="197" t="s">
        <v>149</v>
      </c>
      <c r="AU265" s="197" t="s">
        <v>87</v>
      </c>
      <c r="AY265" s="18" t="s">
        <v>147</v>
      </c>
      <c r="BE265" s="198">
        <f t="shared" si="64"/>
        <v>0</v>
      </c>
      <c r="BF265" s="198">
        <f t="shared" si="65"/>
        <v>0</v>
      </c>
      <c r="BG265" s="198">
        <f t="shared" si="66"/>
        <v>0</v>
      </c>
      <c r="BH265" s="198">
        <f t="shared" si="67"/>
        <v>0</v>
      </c>
      <c r="BI265" s="198">
        <f t="shared" si="68"/>
        <v>0</v>
      </c>
      <c r="BJ265" s="18" t="s">
        <v>87</v>
      </c>
      <c r="BK265" s="198">
        <f t="shared" si="69"/>
        <v>0</v>
      </c>
      <c r="BL265" s="18" t="s">
        <v>329</v>
      </c>
      <c r="BM265" s="197" t="s">
        <v>1699</v>
      </c>
    </row>
    <row r="266" spans="1:65" s="2" customFormat="1" ht="19.5">
      <c r="A266" s="34"/>
      <c r="B266" s="35"/>
      <c r="C266" s="36"/>
      <c r="D266" s="201" t="s">
        <v>739</v>
      </c>
      <c r="E266" s="36"/>
      <c r="F266" s="253" t="s">
        <v>1442</v>
      </c>
      <c r="G266" s="36"/>
      <c r="H266" s="36"/>
      <c r="I266" s="254"/>
      <c r="J266" s="36"/>
      <c r="K266" s="36"/>
      <c r="L266" s="39"/>
      <c r="M266" s="255"/>
      <c r="N266" s="256"/>
      <c r="O266" s="71"/>
      <c r="P266" s="71"/>
      <c r="Q266" s="71"/>
      <c r="R266" s="71"/>
      <c r="S266" s="71"/>
      <c r="T266" s="72"/>
      <c r="U266" s="34"/>
      <c r="V266" s="34"/>
      <c r="W266" s="34"/>
      <c r="X266" s="34"/>
      <c r="Y266" s="34"/>
      <c r="Z266" s="34"/>
      <c r="AA266" s="34"/>
      <c r="AB266" s="34"/>
      <c r="AC266" s="34"/>
      <c r="AD266" s="34"/>
      <c r="AE266" s="34"/>
      <c r="AT266" s="18" t="s">
        <v>739</v>
      </c>
      <c r="AU266" s="18" t="s">
        <v>87</v>
      </c>
    </row>
    <row r="267" spans="1:65" s="2" customFormat="1" ht="24.2" customHeight="1">
      <c r="A267" s="34"/>
      <c r="B267" s="35"/>
      <c r="C267" s="186" t="s">
        <v>990</v>
      </c>
      <c r="D267" s="186" t="s">
        <v>149</v>
      </c>
      <c r="E267" s="187" t="s">
        <v>1700</v>
      </c>
      <c r="F267" s="188" t="s">
        <v>1701</v>
      </c>
      <c r="G267" s="189" t="s">
        <v>1378</v>
      </c>
      <c r="H267" s="257"/>
      <c r="I267" s="191"/>
      <c r="J267" s="192">
        <f>ROUND(I267*H267,2)</f>
        <v>0</v>
      </c>
      <c r="K267" s="188" t="s">
        <v>1</v>
      </c>
      <c r="L267" s="39"/>
      <c r="M267" s="193" t="s">
        <v>1</v>
      </c>
      <c r="N267" s="194" t="s">
        <v>44</v>
      </c>
      <c r="O267" s="71"/>
      <c r="P267" s="195">
        <f>O267*H267</f>
        <v>0</v>
      </c>
      <c r="Q267" s="195">
        <v>0</v>
      </c>
      <c r="R267" s="195">
        <f>Q267*H267</f>
        <v>0</v>
      </c>
      <c r="S267" s="195">
        <v>0</v>
      </c>
      <c r="T267" s="196">
        <f>S267*H267</f>
        <v>0</v>
      </c>
      <c r="U267" s="34"/>
      <c r="V267" s="34"/>
      <c r="W267" s="34"/>
      <c r="X267" s="34"/>
      <c r="Y267" s="34"/>
      <c r="Z267" s="34"/>
      <c r="AA267" s="34"/>
      <c r="AB267" s="34"/>
      <c r="AC267" s="34"/>
      <c r="AD267" s="34"/>
      <c r="AE267" s="34"/>
      <c r="AR267" s="197" t="s">
        <v>329</v>
      </c>
      <c r="AT267" s="197" t="s">
        <v>149</v>
      </c>
      <c r="AU267" s="197" t="s">
        <v>87</v>
      </c>
      <c r="AY267" s="18" t="s">
        <v>147</v>
      </c>
      <c r="BE267" s="198">
        <f>IF(N267="základní",J267,0)</f>
        <v>0</v>
      </c>
      <c r="BF267" s="198">
        <f>IF(N267="snížená",J267,0)</f>
        <v>0</v>
      </c>
      <c r="BG267" s="198">
        <f>IF(N267="zákl. přenesená",J267,0)</f>
        <v>0</v>
      </c>
      <c r="BH267" s="198">
        <f>IF(N267="sníž. přenesená",J267,0)</f>
        <v>0</v>
      </c>
      <c r="BI267" s="198">
        <f>IF(N267="nulová",J267,0)</f>
        <v>0</v>
      </c>
      <c r="BJ267" s="18" t="s">
        <v>87</v>
      </c>
      <c r="BK267" s="198">
        <f>ROUND(I267*H267,2)</f>
        <v>0</v>
      </c>
      <c r="BL267" s="18" t="s">
        <v>329</v>
      </c>
      <c r="BM267" s="197" t="s">
        <v>1702</v>
      </c>
    </row>
    <row r="268" spans="1:65" s="12" customFormat="1" ht="25.9" customHeight="1">
      <c r="B268" s="170"/>
      <c r="C268" s="171"/>
      <c r="D268" s="172" t="s">
        <v>78</v>
      </c>
      <c r="E268" s="173" t="s">
        <v>1078</v>
      </c>
      <c r="F268" s="173" t="s">
        <v>1079</v>
      </c>
      <c r="G268" s="171"/>
      <c r="H268" s="171"/>
      <c r="I268" s="174"/>
      <c r="J268" s="175">
        <f>BK268</f>
        <v>0</v>
      </c>
      <c r="K268" s="171"/>
      <c r="L268" s="176"/>
      <c r="M268" s="177"/>
      <c r="N268" s="178"/>
      <c r="O268" s="178"/>
      <c r="P268" s="179">
        <f>SUM(P269:P274)</f>
        <v>0</v>
      </c>
      <c r="Q268" s="178"/>
      <c r="R268" s="179">
        <f>SUM(R269:R274)</f>
        <v>0</v>
      </c>
      <c r="S268" s="178"/>
      <c r="T268" s="180">
        <f>SUM(T269:T274)</f>
        <v>0</v>
      </c>
      <c r="AR268" s="181" t="s">
        <v>89</v>
      </c>
      <c r="AT268" s="182" t="s">
        <v>78</v>
      </c>
      <c r="AU268" s="182" t="s">
        <v>79</v>
      </c>
      <c r="AY268" s="181" t="s">
        <v>147</v>
      </c>
      <c r="BK268" s="183">
        <f>SUM(BK269:BK274)</f>
        <v>0</v>
      </c>
    </row>
    <row r="269" spans="1:65" s="2" customFormat="1" ht="24.2" customHeight="1">
      <c r="A269" s="34"/>
      <c r="B269" s="35"/>
      <c r="C269" s="186" t="s">
        <v>996</v>
      </c>
      <c r="D269" s="186" t="s">
        <v>149</v>
      </c>
      <c r="E269" s="187" t="s">
        <v>1703</v>
      </c>
      <c r="F269" s="188" t="s">
        <v>1704</v>
      </c>
      <c r="G269" s="189" t="s">
        <v>1127</v>
      </c>
      <c r="H269" s="190">
        <v>3</v>
      </c>
      <c r="I269" s="191"/>
      <c r="J269" s="192">
        <f>ROUND(I269*H269,2)</f>
        <v>0</v>
      </c>
      <c r="K269" s="188" t="s">
        <v>1</v>
      </c>
      <c r="L269" s="39"/>
      <c r="M269" s="193" t="s">
        <v>1</v>
      </c>
      <c r="N269" s="194" t="s">
        <v>44</v>
      </c>
      <c r="O269" s="71"/>
      <c r="P269" s="195">
        <f>O269*H269</f>
        <v>0</v>
      </c>
      <c r="Q269" s="195">
        <v>0</v>
      </c>
      <c r="R269" s="195">
        <f>Q269*H269</f>
        <v>0</v>
      </c>
      <c r="S269" s="195">
        <v>0</v>
      </c>
      <c r="T269" s="196">
        <f>S269*H269</f>
        <v>0</v>
      </c>
      <c r="U269" s="34"/>
      <c r="V269" s="34"/>
      <c r="W269" s="34"/>
      <c r="X269" s="34"/>
      <c r="Y269" s="34"/>
      <c r="Z269" s="34"/>
      <c r="AA269" s="34"/>
      <c r="AB269" s="34"/>
      <c r="AC269" s="34"/>
      <c r="AD269" s="34"/>
      <c r="AE269" s="34"/>
      <c r="AR269" s="197" t="s">
        <v>329</v>
      </c>
      <c r="AT269" s="197" t="s">
        <v>149</v>
      </c>
      <c r="AU269" s="197" t="s">
        <v>87</v>
      </c>
      <c r="AY269" s="18" t="s">
        <v>147</v>
      </c>
      <c r="BE269" s="198">
        <f>IF(N269="základní",J269,0)</f>
        <v>0</v>
      </c>
      <c r="BF269" s="198">
        <f>IF(N269="snížená",J269,0)</f>
        <v>0</v>
      </c>
      <c r="BG269" s="198">
        <f>IF(N269="zákl. přenesená",J269,0)</f>
        <v>0</v>
      </c>
      <c r="BH269" s="198">
        <f>IF(N269="sníž. přenesená",J269,0)</f>
        <v>0</v>
      </c>
      <c r="BI269" s="198">
        <f>IF(N269="nulová",J269,0)</f>
        <v>0</v>
      </c>
      <c r="BJ269" s="18" t="s">
        <v>87</v>
      </c>
      <c r="BK269" s="198">
        <f>ROUND(I269*H269,2)</f>
        <v>0</v>
      </c>
      <c r="BL269" s="18" t="s">
        <v>329</v>
      </c>
      <c r="BM269" s="197" t="s">
        <v>1705</v>
      </c>
    </row>
    <row r="270" spans="1:65" s="2" customFormat="1" ht="21.75" customHeight="1">
      <c r="A270" s="34"/>
      <c r="B270" s="35"/>
      <c r="C270" s="186" t="s">
        <v>1003</v>
      </c>
      <c r="D270" s="186" t="s">
        <v>149</v>
      </c>
      <c r="E270" s="187" t="s">
        <v>1706</v>
      </c>
      <c r="F270" s="188" t="s">
        <v>1707</v>
      </c>
      <c r="G270" s="189" t="s">
        <v>1127</v>
      </c>
      <c r="H270" s="190">
        <v>23</v>
      </c>
      <c r="I270" s="191"/>
      <c r="J270" s="192">
        <f>ROUND(I270*H270,2)</f>
        <v>0</v>
      </c>
      <c r="K270" s="188" t="s">
        <v>1</v>
      </c>
      <c r="L270" s="39"/>
      <c r="M270" s="193" t="s">
        <v>1</v>
      </c>
      <c r="N270" s="194" t="s">
        <v>44</v>
      </c>
      <c r="O270" s="71"/>
      <c r="P270" s="195">
        <f>O270*H270</f>
        <v>0</v>
      </c>
      <c r="Q270" s="195">
        <v>0</v>
      </c>
      <c r="R270" s="195">
        <f>Q270*H270</f>
        <v>0</v>
      </c>
      <c r="S270" s="195">
        <v>0</v>
      </c>
      <c r="T270" s="196">
        <f>S270*H270</f>
        <v>0</v>
      </c>
      <c r="U270" s="34"/>
      <c r="V270" s="34"/>
      <c r="W270" s="34"/>
      <c r="X270" s="34"/>
      <c r="Y270" s="34"/>
      <c r="Z270" s="34"/>
      <c r="AA270" s="34"/>
      <c r="AB270" s="34"/>
      <c r="AC270" s="34"/>
      <c r="AD270" s="34"/>
      <c r="AE270" s="34"/>
      <c r="AR270" s="197" t="s">
        <v>329</v>
      </c>
      <c r="AT270" s="197" t="s">
        <v>149</v>
      </c>
      <c r="AU270" s="197" t="s">
        <v>87</v>
      </c>
      <c r="AY270" s="18" t="s">
        <v>147</v>
      </c>
      <c r="BE270" s="198">
        <f>IF(N270="základní",J270,0)</f>
        <v>0</v>
      </c>
      <c r="BF270" s="198">
        <f>IF(N270="snížená",J270,0)</f>
        <v>0</v>
      </c>
      <c r="BG270" s="198">
        <f>IF(N270="zákl. přenesená",J270,0)</f>
        <v>0</v>
      </c>
      <c r="BH270" s="198">
        <f>IF(N270="sníž. přenesená",J270,0)</f>
        <v>0</v>
      </c>
      <c r="BI270" s="198">
        <f>IF(N270="nulová",J270,0)</f>
        <v>0</v>
      </c>
      <c r="BJ270" s="18" t="s">
        <v>87</v>
      </c>
      <c r="BK270" s="198">
        <f>ROUND(I270*H270,2)</f>
        <v>0</v>
      </c>
      <c r="BL270" s="18" t="s">
        <v>329</v>
      </c>
      <c r="BM270" s="197" t="s">
        <v>1708</v>
      </c>
    </row>
    <row r="271" spans="1:65" s="2" customFormat="1" ht="78" customHeight="1">
      <c r="A271" s="34"/>
      <c r="B271" s="35"/>
      <c r="C271" s="186" t="s">
        <v>1010</v>
      </c>
      <c r="D271" s="186" t="s">
        <v>149</v>
      </c>
      <c r="E271" s="187" t="s">
        <v>1709</v>
      </c>
      <c r="F271" s="188" t="s">
        <v>1710</v>
      </c>
      <c r="G271" s="189" t="s">
        <v>1127</v>
      </c>
      <c r="H271" s="190">
        <v>23</v>
      </c>
      <c r="I271" s="191"/>
      <c r="J271" s="192">
        <f>ROUND(I271*H271,2)</f>
        <v>0</v>
      </c>
      <c r="K271" s="188" t="s">
        <v>1</v>
      </c>
      <c r="L271" s="39"/>
      <c r="M271" s="193" t="s">
        <v>1</v>
      </c>
      <c r="N271" s="194" t="s">
        <v>44</v>
      </c>
      <c r="O271" s="71"/>
      <c r="P271" s="195">
        <f>O271*H271</f>
        <v>0</v>
      </c>
      <c r="Q271" s="195">
        <v>0</v>
      </c>
      <c r="R271" s="195">
        <f>Q271*H271</f>
        <v>0</v>
      </c>
      <c r="S271" s="195">
        <v>0</v>
      </c>
      <c r="T271" s="196">
        <f>S271*H271</f>
        <v>0</v>
      </c>
      <c r="U271" s="34"/>
      <c r="V271" s="34"/>
      <c r="W271" s="34"/>
      <c r="X271" s="34"/>
      <c r="Y271" s="34"/>
      <c r="Z271" s="34"/>
      <c r="AA271" s="34"/>
      <c r="AB271" s="34"/>
      <c r="AC271" s="34"/>
      <c r="AD271" s="34"/>
      <c r="AE271" s="34"/>
      <c r="AR271" s="197" t="s">
        <v>329</v>
      </c>
      <c r="AT271" s="197" t="s">
        <v>149</v>
      </c>
      <c r="AU271" s="197" t="s">
        <v>87</v>
      </c>
      <c r="AY271" s="18" t="s">
        <v>147</v>
      </c>
      <c r="BE271" s="198">
        <f>IF(N271="základní",J271,0)</f>
        <v>0</v>
      </c>
      <c r="BF271" s="198">
        <f>IF(N271="snížená",J271,0)</f>
        <v>0</v>
      </c>
      <c r="BG271" s="198">
        <f>IF(N271="zákl. přenesená",J271,0)</f>
        <v>0</v>
      </c>
      <c r="BH271" s="198">
        <f>IF(N271="sníž. přenesená",J271,0)</f>
        <v>0</v>
      </c>
      <c r="BI271" s="198">
        <f>IF(N271="nulová",J271,0)</f>
        <v>0</v>
      </c>
      <c r="BJ271" s="18" t="s">
        <v>87</v>
      </c>
      <c r="BK271" s="198">
        <f>ROUND(I271*H271,2)</f>
        <v>0</v>
      </c>
      <c r="BL271" s="18" t="s">
        <v>329</v>
      </c>
      <c r="BM271" s="197" t="s">
        <v>1711</v>
      </c>
    </row>
    <row r="272" spans="1:65" s="2" customFormat="1" ht="49.15" customHeight="1">
      <c r="A272" s="34"/>
      <c r="B272" s="35"/>
      <c r="C272" s="186" t="s">
        <v>1016</v>
      </c>
      <c r="D272" s="186" t="s">
        <v>149</v>
      </c>
      <c r="E272" s="187" t="s">
        <v>1712</v>
      </c>
      <c r="F272" s="188" t="s">
        <v>1713</v>
      </c>
      <c r="G272" s="189" t="s">
        <v>1127</v>
      </c>
      <c r="H272" s="190">
        <v>3</v>
      </c>
      <c r="I272" s="191"/>
      <c r="J272" s="192">
        <f>ROUND(I272*H272,2)</f>
        <v>0</v>
      </c>
      <c r="K272" s="188" t="s">
        <v>1</v>
      </c>
      <c r="L272" s="39"/>
      <c r="M272" s="193" t="s">
        <v>1</v>
      </c>
      <c r="N272" s="194" t="s">
        <v>44</v>
      </c>
      <c r="O272" s="71"/>
      <c r="P272" s="195">
        <f>O272*H272</f>
        <v>0</v>
      </c>
      <c r="Q272" s="195">
        <v>0</v>
      </c>
      <c r="R272" s="195">
        <f>Q272*H272</f>
        <v>0</v>
      </c>
      <c r="S272" s="195">
        <v>0</v>
      </c>
      <c r="T272" s="196">
        <f>S272*H272</f>
        <v>0</v>
      </c>
      <c r="U272" s="34"/>
      <c r="V272" s="34"/>
      <c r="W272" s="34"/>
      <c r="X272" s="34"/>
      <c r="Y272" s="34"/>
      <c r="Z272" s="34"/>
      <c r="AA272" s="34"/>
      <c r="AB272" s="34"/>
      <c r="AC272" s="34"/>
      <c r="AD272" s="34"/>
      <c r="AE272" s="34"/>
      <c r="AR272" s="197" t="s">
        <v>329</v>
      </c>
      <c r="AT272" s="197" t="s">
        <v>149</v>
      </c>
      <c r="AU272" s="197" t="s">
        <v>87</v>
      </c>
      <c r="AY272" s="18" t="s">
        <v>147</v>
      </c>
      <c r="BE272" s="198">
        <f>IF(N272="základní",J272,0)</f>
        <v>0</v>
      </c>
      <c r="BF272" s="198">
        <f>IF(N272="snížená",J272,0)</f>
        <v>0</v>
      </c>
      <c r="BG272" s="198">
        <f>IF(N272="zákl. přenesená",J272,0)</f>
        <v>0</v>
      </c>
      <c r="BH272" s="198">
        <f>IF(N272="sníž. přenesená",J272,0)</f>
        <v>0</v>
      </c>
      <c r="BI272" s="198">
        <f>IF(N272="nulová",J272,0)</f>
        <v>0</v>
      </c>
      <c r="BJ272" s="18" t="s">
        <v>87</v>
      </c>
      <c r="BK272" s="198">
        <f>ROUND(I272*H272,2)</f>
        <v>0</v>
      </c>
      <c r="BL272" s="18" t="s">
        <v>329</v>
      </c>
      <c r="BM272" s="197" t="s">
        <v>1714</v>
      </c>
    </row>
    <row r="273" spans="1:65" s="2" customFormat="1" ht="19.5">
      <c r="A273" s="34"/>
      <c r="B273" s="35"/>
      <c r="C273" s="36"/>
      <c r="D273" s="201" t="s">
        <v>739</v>
      </c>
      <c r="E273" s="36"/>
      <c r="F273" s="253" t="s">
        <v>1442</v>
      </c>
      <c r="G273" s="36"/>
      <c r="H273" s="36"/>
      <c r="I273" s="254"/>
      <c r="J273" s="36"/>
      <c r="K273" s="36"/>
      <c r="L273" s="39"/>
      <c r="M273" s="255"/>
      <c r="N273" s="256"/>
      <c r="O273" s="71"/>
      <c r="P273" s="71"/>
      <c r="Q273" s="71"/>
      <c r="R273" s="71"/>
      <c r="S273" s="71"/>
      <c r="T273" s="72"/>
      <c r="U273" s="34"/>
      <c r="V273" s="34"/>
      <c r="W273" s="34"/>
      <c r="X273" s="34"/>
      <c r="Y273" s="34"/>
      <c r="Z273" s="34"/>
      <c r="AA273" s="34"/>
      <c r="AB273" s="34"/>
      <c r="AC273" s="34"/>
      <c r="AD273" s="34"/>
      <c r="AE273" s="34"/>
      <c r="AT273" s="18" t="s">
        <v>739</v>
      </c>
      <c r="AU273" s="18" t="s">
        <v>87</v>
      </c>
    </row>
    <row r="274" spans="1:65" s="2" customFormat="1" ht="24.2" customHeight="1">
      <c r="A274" s="34"/>
      <c r="B274" s="35"/>
      <c r="C274" s="186" t="s">
        <v>1021</v>
      </c>
      <c r="D274" s="186" t="s">
        <v>149</v>
      </c>
      <c r="E274" s="187" t="s">
        <v>1715</v>
      </c>
      <c r="F274" s="188" t="s">
        <v>1716</v>
      </c>
      <c r="G274" s="189" t="s">
        <v>1378</v>
      </c>
      <c r="H274" s="257"/>
      <c r="I274" s="191"/>
      <c r="J274" s="192">
        <f>ROUND(I274*H274,2)</f>
        <v>0</v>
      </c>
      <c r="K274" s="188" t="s">
        <v>1</v>
      </c>
      <c r="L274" s="39"/>
      <c r="M274" s="193" t="s">
        <v>1</v>
      </c>
      <c r="N274" s="194" t="s">
        <v>44</v>
      </c>
      <c r="O274" s="71"/>
      <c r="P274" s="195">
        <f>O274*H274</f>
        <v>0</v>
      </c>
      <c r="Q274" s="195">
        <v>0</v>
      </c>
      <c r="R274" s="195">
        <f>Q274*H274</f>
        <v>0</v>
      </c>
      <c r="S274" s="195">
        <v>0</v>
      </c>
      <c r="T274" s="196">
        <f>S274*H274</f>
        <v>0</v>
      </c>
      <c r="U274" s="34"/>
      <c r="V274" s="34"/>
      <c r="W274" s="34"/>
      <c r="X274" s="34"/>
      <c r="Y274" s="34"/>
      <c r="Z274" s="34"/>
      <c r="AA274" s="34"/>
      <c r="AB274" s="34"/>
      <c r="AC274" s="34"/>
      <c r="AD274" s="34"/>
      <c r="AE274" s="34"/>
      <c r="AR274" s="197" t="s">
        <v>329</v>
      </c>
      <c r="AT274" s="197" t="s">
        <v>149</v>
      </c>
      <c r="AU274" s="197" t="s">
        <v>87</v>
      </c>
      <c r="AY274" s="18" t="s">
        <v>147</v>
      </c>
      <c r="BE274" s="198">
        <f>IF(N274="základní",J274,0)</f>
        <v>0</v>
      </c>
      <c r="BF274" s="198">
        <f>IF(N274="snížená",J274,0)</f>
        <v>0</v>
      </c>
      <c r="BG274" s="198">
        <f>IF(N274="zákl. přenesená",J274,0)</f>
        <v>0</v>
      </c>
      <c r="BH274" s="198">
        <f>IF(N274="sníž. přenesená",J274,0)</f>
        <v>0</v>
      </c>
      <c r="BI274" s="198">
        <f>IF(N274="nulová",J274,0)</f>
        <v>0</v>
      </c>
      <c r="BJ274" s="18" t="s">
        <v>87</v>
      </c>
      <c r="BK274" s="198">
        <f>ROUND(I274*H274,2)</f>
        <v>0</v>
      </c>
      <c r="BL274" s="18" t="s">
        <v>329</v>
      </c>
      <c r="BM274" s="197" t="s">
        <v>1717</v>
      </c>
    </row>
    <row r="275" spans="1:65" s="12" customFormat="1" ht="25.9" customHeight="1">
      <c r="B275" s="170"/>
      <c r="C275" s="171"/>
      <c r="D275" s="172" t="s">
        <v>78</v>
      </c>
      <c r="E275" s="173" t="s">
        <v>1278</v>
      </c>
      <c r="F275" s="173" t="s">
        <v>1718</v>
      </c>
      <c r="G275" s="171"/>
      <c r="H275" s="171"/>
      <c r="I275" s="174"/>
      <c r="J275" s="175">
        <f>BK275</f>
        <v>0</v>
      </c>
      <c r="K275" s="171"/>
      <c r="L275" s="176"/>
      <c r="M275" s="177"/>
      <c r="N275" s="178"/>
      <c r="O275" s="178"/>
      <c r="P275" s="179">
        <f>SUM(P276:P283)</f>
        <v>0</v>
      </c>
      <c r="Q275" s="178"/>
      <c r="R275" s="179">
        <f>SUM(R276:R283)</f>
        <v>0</v>
      </c>
      <c r="S275" s="178"/>
      <c r="T275" s="180">
        <f>SUM(T276:T283)</f>
        <v>0</v>
      </c>
      <c r="AR275" s="181" t="s">
        <v>89</v>
      </c>
      <c r="AT275" s="182" t="s">
        <v>78</v>
      </c>
      <c r="AU275" s="182" t="s">
        <v>79</v>
      </c>
      <c r="AY275" s="181" t="s">
        <v>147</v>
      </c>
      <c r="BK275" s="183">
        <f>SUM(BK276:BK283)</f>
        <v>0</v>
      </c>
    </row>
    <row r="276" spans="1:65" s="2" customFormat="1" ht="16.5" customHeight="1">
      <c r="A276" s="34"/>
      <c r="B276" s="35"/>
      <c r="C276" s="186" t="s">
        <v>1025</v>
      </c>
      <c r="D276" s="186" t="s">
        <v>149</v>
      </c>
      <c r="E276" s="187" t="s">
        <v>1281</v>
      </c>
      <c r="F276" s="188" t="s">
        <v>1719</v>
      </c>
      <c r="G276" s="189" t="s">
        <v>152</v>
      </c>
      <c r="H276" s="190">
        <v>2</v>
      </c>
      <c r="I276" s="191"/>
      <c r="J276" s="192">
        <f t="shared" ref="J276:J283" si="70">ROUND(I276*H276,2)</f>
        <v>0</v>
      </c>
      <c r="K276" s="188" t="s">
        <v>1</v>
      </c>
      <c r="L276" s="39"/>
      <c r="M276" s="193" t="s">
        <v>1</v>
      </c>
      <c r="N276" s="194" t="s">
        <v>44</v>
      </c>
      <c r="O276" s="71"/>
      <c r="P276" s="195">
        <f t="shared" ref="P276:P283" si="71">O276*H276</f>
        <v>0</v>
      </c>
      <c r="Q276" s="195">
        <v>0</v>
      </c>
      <c r="R276" s="195">
        <f t="shared" ref="R276:R283" si="72">Q276*H276</f>
        <v>0</v>
      </c>
      <c r="S276" s="195">
        <v>0</v>
      </c>
      <c r="T276" s="196">
        <f t="shared" ref="T276:T283" si="73">S276*H276</f>
        <v>0</v>
      </c>
      <c r="U276" s="34"/>
      <c r="V276" s="34"/>
      <c r="W276" s="34"/>
      <c r="X276" s="34"/>
      <c r="Y276" s="34"/>
      <c r="Z276" s="34"/>
      <c r="AA276" s="34"/>
      <c r="AB276" s="34"/>
      <c r="AC276" s="34"/>
      <c r="AD276" s="34"/>
      <c r="AE276" s="34"/>
      <c r="AR276" s="197" t="s">
        <v>329</v>
      </c>
      <c r="AT276" s="197" t="s">
        <v>149</v>
      </c>
      <c r="AU276" s="197" t="s">
        <v>87</v>
      </c>
      <c r="AY276" s="18" t="s">
        <v>147</v>
      </c>
      <c r="BE276" s="198">
        <f t="shared" ref="BE276:BE283" si="74">IF(N276="základní",J276,0)</f>
        <v>0</v>
      </c>
      <c r="BF276" s="198">
        <f t="shared" ref="BF276:BF283" si="75">IF(N276="snížená",J276,0)</f>
        <v>0</v>
      </c>
      <c r="BG276" s="198">
        <f t="shared" ref="BG276:BG283" si="76">IF(N276="zákl. přenesená",J276,0)</f>
        <v>0</v>
      </c>
      <c r="BH276" s="198">
        <f t="shared" ref="BH276:BH283" si="77">IF(N276="sníž. přenesená",J276,0)</f>
        <v>0</v>
      </c>
      <c r="BI276" s="198">
        <f t="shared" ref="BI276:BI283" si="78">IF(N276="nulová",J276,0)</f>
        <v>0</v>
      </c>
      <c r="BJ276" s="18" t="s">
        <v>87</v>
      </c>
      <c r="BK276" s="198">
        <f t="shared" ref="BK276:BK283" si="79">ROUND(I276*H276,2)</f>
        <v>0</v>
      </c>
      <c r="BL276" s="18" t="s">
        <v>329</v>
      </c>
      <c r="BM276" s="197" t="s">
        <v>1720</v>
      </c>
    </row>
    <row r="277" spans="1:65" s="2" customFormat="1" ht="24.2" customHeight="1">
      <c r="A277" s="34"/>
      <c r="B277" s="35"/>
      <c r="C277" s="186" t="s">
        <v>1030</v>
      </c>
      <c r="D277" s="186" t="s">
        <v>149</v>
      </c>
      <c r="E277" s="187" t="s">
        <v>1287</v>
      </c>
      <c r="F277" s="188" t="s">
        <v>1721</v>
      </c>
      <c r="G277" s="189" t="s">
        <v>152</v>
      </c>
      <c r="H277" s="190">
        <v>2</v>
      </c>
      <c r="I277" s="191"/>
      <c r="J277" s="192">
        <f t="shared" si="70"/>
        <v>0</v>
      </c>
      <c r="K277" s="188" t="s">
        <v>1</v>
      </c>
      <c r="L277" s="39"/>
      <c r="M277" s="193" t="s">
        <v>1</v>
      </c>
      <c r="N277" s="194" t="s">
        <v>44</v>
      </c>
      <c r="O277" s="71"/>
      <c r="P277" s="195">
        <f t="shared" si="71"/>
        <v>0</v>
      </c>
      <c r="Q277" s="195">
        <v>0</v>
      </c>
      <c r="R277" s="195">
        <f t="shared" si="72"/>
        <v>0</v>
      </c>
      <c r="S277" s="195">
        <v>0</v>
      </c>
      <c r="T277" s="196">
        <f t="shared" si="73"/>
        <v>0</v>
      </c>
      <c r="U277" s="34"/>
      <c r="V277" s="34"/>
      <c r="W277" s="34"/>
      <c r="X277" s="34"/>
      <c r="Y277" s="34"/>
      <c r="Z277" s="34"/>
      <c r="AA277" s="34"/>
      <c r="AB277" s="34"/>
      <c r="AC277" s="34"/>
      <c r="AD277" s="34"/>
      <c r="AE277" s="34"/>
      <c r="AR277" s="197" t="s">
        <v>329</v>
      </c>
      <c r="AT277" s="197" t="s">
        <v>149</v>
      </c>
      <c r="AU277" s="197" t="s">
        <v>87</v>
      </c>
      <c r="AY277" s="18" t="s">
        <v>147</v>
      </c>
      <c r="BE277" s="198">
        <f t="shared" si="74"/>
        <v>0</v>
      </c>
      <c r="BF277" s="198">
        <f t="shared" si="75"/>
        <v>0</v>
      </c>
      <c r="BG277" s="198">
        <f t="shared" si="76"/>
        <v>0</v>
      </c>
      <c r="BH277" s="198">
        <f t="shared" si="77"/>
        <v>0</v>
      </c>
      <c r="BI277" s="198">
        <f t="shared" si="78"/>
        <v>0</v>
      </c>
      <c r="BJ277" s="18" t="s">
        <v>87</v>
      </c>
      <c r="BK277" s="198">
        <f t="shared" si="79"/>
        <v>0</v>
      </c>
      <c r="BL277" s="18" t="s">
        <v>329</v>
      </c>
      <c r="BM277" s="197" t="s">
        <v>1722</v>
      </c>
    </row>
    <row r="278" spans="1:65" s="2" customFormat="1" ht="24.2" customHeight="1">
      <c r="A278" s="34"/>
      <c r="B278" s="35"/>
      <c r="C278" s="186" t="s">
        <v>1034</v>
      </c>
      <c r="D278" s="186" t="s">
        <v>149</v>
      </c>
      <c r="E278" s="187" t="s">
        <v>1293</v>
      </c>
      <c r="F278" s="188" t="s">
        <v>1723</v>
      </c>
      <c r="G278" s="189" t="s">
        <v>152</v>
      </c>
      <c r="H278" s="190">
        <v>2</v>
      </c>
      <c r="I278" s="191"/>
      <c r="J278" s="192">
        <f t="shared" si="70"/>
        <v>0</v>
      </c>
      <c r="K278" s="188" t="s">
        <v>1</v>
      </c>
      <c r="L278" s="39"/>
      <c r="M278" s="193" t="s">
        <v>1</v>
      </c>
      <c r="N278" s="194" t="s">
        <v>44</v>
      </c>
      <c r="O278" s="71"/>
      <c r="P278" s="195">
        <f t="shared" si="71"/>
        <v>0</v>
      </c>
      <c r="Q278" s="195">
        <v>0</v>
      </c>
      <c r="R278" s="195">
        <f t="shared" si="72"/>
        <v>0</v>
      </c>
      <c r="S278" s="195">
        <v>0</v>
      </c>
      <c r="T278" s="196">
        <f t="shared" si="73"/>
        <v>0</v>
      </c>
      <c r="U278" s="34"/>
      <c r="V278" s="34"/>
      <c r="W278" s="34"/>
      <c r="X278" s="34"/>
      <c r="Y278" s="34"/>
      <c r="Z278" s="34"/>
      <c r="AA278" s="34"/>
      <c r="AB278" s="34"/>
      <c r="AC278" s="34"/>
      <c r="AD278" s="34"/>
      <c r="AE278" s="34"/>
      <c r="AR278" s="197" t="s">
        <v>329</v>
      </c>
      <c r="AT278" s="197" t="s">
        <v>149</v>
      </c>
      <c r="AU278" s="197" t="s">
        <v>87</v>
      </c>
      <c r="AY278" s="18" t="s">
        <v>147</v>
      </c>
      <c r="BE278" s="198">
        <f t="shared" si="74"/>
        <v>0</v>
      </c>
      <c r="BF278" s="198">
        <f t="shared" si="75"/>
        <v>0</v>
      </c>
      <c r="BG278" s="198">
        <f t="shared" si="76"/>
        <v>0</v>
      </c>
      <c r="BH278" s="198">
        <f t="shared" si="77"/>
        <v>0</v>
      </c>
      <c r="BI278" s="198">
        <f t="shared" si="78"/>
        <v>0</v>
      </c>
      <c r="BJ278" s="18" t="s">
        <v>87</v>
      </c>
      <c r="BK278" s="198">
        <f t="shared" si="79"/>
        <v>0</v>
      </c>
      <c r="BL278" s="18" t="s">
        <v>329</v>
      </c>
      <c r="BM278" s="197" t="s">
        <v>1724</v>
      </c>
    </row>
    <row r="279" spans="1:65" s="2" customFormat="1" ht="24.2" customHeight="1">
      <c r="A279" s="34"/>
      <c r="B279" s="35"/>
      <c r="C279" s="186" t="s">
        <v>1040</v>
      </c>
      <c r="D279" s="186" t="s">
        <v>149</v>
      </c>
      <c r="E279" s="187" t="s">
        <v>1305</v>
      </c>
      <c r="F279" s="188" t="s">
        <v>1725</v>
      </c>
      <c r="G279" s="189" t="s">
        <v>152</v>
      </c>
      <c r="H279" s="190">
        <v>2</v>
      </c>
      <c r="I279" s="191"/>
      <c r="J279" s="192">
        <f t="shared" si="70"/>
        <v>0</v>
      </c>
      <c r="K279" s="188" t="s">
        <v>1</v>
      </c>
      <c r="L279" s="39"/>
      <c r="M279" s="193" t="s">
        <v>1</v>
      </c>
      <c r="N279" s="194" t="s">
        <v>44</v>
      </c>
      <c r="O279" s="71"/>
      <c r="P279" s="195">
        <f t="shared" si="71"/>
        <v>0</v>
      </c>
      <c r="Q279" s="195">
        <v>0</v>
      </c>
      <c r="R279" s="195">
        <f t="shared" si="72"/>
        <v>0</v>
      </c>
      <c r="S279" s="195">
        <v>0</v>
      </c>
      <c r="T279" s="196">
        <f t="shared" si="73"/>
        <v>0</v>
      </c>
      <c r="U279" s="34"/>
      <c r="V279" s="34"/>
      <c r="W279" s="34"/>
      <c r="X279" s="34"/>
      <c r="Y279" s="34"/>
      <c r="Z279" s="34"/>
      <c r="AA279" s="34"/>
      <c r="AB279" s="34"/>
      <c r="AC279" s="34"/>
      <c r="AD279" s="34"/>
      <c r="AE279" s="34"/>
      <c r="AR279" s="197" t="s">
        <v>329</v>
      </c>
      <c r="AT279" s="197" t="s">
        <v>149</v>
      </c>
      <c r="AU279" s="197" t="s">
        <v>87</v>
      </c>
      <c r="AY279" s="18" t="s">
        <v>147</v>
      </c>
      <c r="BE279" s="198">
        <f t="shared" si="74"/>
        <v>0</v>
      </c>
      <c r="BF279" s="198">
        <f t="shared" si="75"/>
        <v>0</v>
      </c>
      <c r="BG279" s="198">
        <f t="shared" si="76"/>
        <v>0</v>
      </c>
      <c r="BH279" s="198">
        <f t="shared" si="77"/>
        <v>0</v>
      </c>
      <c r="BI279" s="198">
        <f t="shared" si="78"/>
        <v>0</v>
      </c>
      <c r="BJ279" s="18" t="s">
        <v>87</v>
      </c>
      <c r="BK279" s="198">
        <f t="shared" si="79"/>
        <v>0</v>
      </c>
      <c r="BL279" s="18" t="s">
        <v>329</v>
      </c>
      <c r="BM279" s="197" t="s">
        <v>1726</v>
      </c>
    </row>
    <row r="280" spans="1:65" s="2" customFormat="1" ht="16.5" customHeight="1">
      <c r="A280" s="34"/>
      <c r="B280" s="35"/>
      <c r="C280" s="186" t="s">
        <v>1044</v>
      </c>
      <c r="D280" s="186" t="s">
        <v>149</v>
      </c>
      <c r="E280" s="187" t="s">
        <v>1727</v>
      </c>
      <c r="F280" s="188" t="s">
        <v>1728</v>
      </c>
      <c r="G280" s="189" t="s">
        <v>381</v>
      </c>
      <c r="H280" s="190">
        <v>55</v>
      </c>
      <c r="I280" s="191"/>
      <c r="J280" s="192">
        <f t="shared" si="70"/>
        <v>0</v>
      </c>
      <c r="K280" s="188" t="s">
        <v>1</v>
      </c>
      <c r="L280" s="39"/>
      <c r="M280" s="193" t="s">
        <v>1</v>
      </c>
      <c r="N280" s="194" t="s">
        <v>44</v>
      </c>
      <c r="O280" s="71"/>
      <c r="P280" s="195">
        <f t="shared" si="71"/>
        <v>0</v>
      </c>
      <c r="Q280" s="195">
        <v>0</v>
      </c>
      <c r="R280" s="195">
        <f t="shared" si="72"/>
        <v>0</v>
      </c>
      <c r="S280" s="195">
        <v>0</v>
      </c>
      <c r="T280" s="196">
        <f t="shared" si="73"/>
        <v>0</v>
      </c>
      <c r="U280" s="34"/>
      <c r="V280" s="34"/>
      <c r="W280" s="34"/>
      <c r="X280" s="34"/>
      <c r="Y280" s="34"/>
      <c r="Z280" s="34"/>
      <c r="AA280" s="34"/>
      <c r="AB280" s="34"/>
      <c r="AC280" s="34"/>
      <c r="AD280" s="34"/>
      <c r="AE280" s="34"/>
      <c r="AR280" s="197" t="s">
        <v>329</v>
      </c>
      <c r="AT280" s="197" t="s">
        <v>149</v>
      </c>
      <c r="AU280" s="197" t="s">
        <v>87</v>
      </c>
      <c r="AY280" s="18" t="s">
        <v>147</v>
      </c>
      <c r="BE280" s="198">
        <f t="shared" si="74"/>
        <v>0</v>
      </c>
      <c r="BF280" s="198">
        <f t="shared" si="75"/>
        <v>0</v>
      </c>
      <c r="BG280" s="198">
        <f t="shared" si="76"/>
        <v>0</v>
      </c>
      <c r="BH280" s="198">
        <f t="shared" si="77"/>
        <v>0</v>
      </c>
      <c r="BI280" s="198">
        <f t="shared" si="78"/>
        <v>0</v>
      </c>
      <c r="BJ280" s="18" t="s">
        <v>87</v>
      </c>
      <c r="BK280" s="198">
        <f t="shared" si="79"/>
        <v>0</v>
      </c>
      <c r="BL280" s="18" t="s">
        <v>329</v>
      </c>
      <c r="BM280" s="197" t="s">
        <v>1729</v>
      </c>
    </row>
    <row r="281" spans="1:65" s="2" customFormat="1" ht="24.2" customHeight="1">
      <c r="A281" s="34"/>
      <c r="B281" s="35"/>
      <c r="C281" s="186" t="s">
        <v>1050</v>
      </c>
      <c r="D281" s="186" t="s">
        <v>149</v>
      </c>
      <c r="E281" s="187" t="s">
        <v>1730</v>
      </c>
      <c r="F281" s="188" t="s">
        <v>1731</v>
      </c>
      <c r="G281" s="189" t="s">
        <v>381</v>
      </c>
      <c r="H281" s="190">
        <v>55</v>
      </c>
      <c r="I281" s="191"/>
      <c r="J281" s="192">
        <f t="shared" si="70"/>
        <v>0</v>
      </c>
      <c r="K281" s="188" t="s">
        <v>1</v>
      </c>
      <c r="L281" s="39"/>
      <c r="M281" s="193" t="s">
        <v>1</v>
      </c>
      <c r="N281" s="194" t="s">
        <v>44</v>
      </c>
      <c r="O281" s="71"/>
      <c r="P281" s="195">
        <f t="shared" si="71"/>
        <v>0</v>
      </c>
      <c r="Q281" s="195">
        <v>0</v>
      </c>
      <c r="R281" s="195">
        <f t="shared" si="72"/>
        <v>0</v>
      </c>
      <c r="S281" s="195">
        <v>0</v>
      </c>
      <c r="T281" s="196">
        <f t="shared" si="73"/>
        <v>0</v>
      </c>
      <c r="U281" s="34"/>
      <c r="V281" s="34"/>
      <c r="W281" s="34"/>
      <c r="X281" s="34"/>
      <c r="Y281" s="34"/>
      <c r="Z281" s="34"/>
      <c r="AA281" s="34"/>
      <c r="AB281" s="34"/>
      <c r="AC281" s="34"/>
      <c r="AD281" s="34"/>
      <c r="AE281" s="34"/>
      <c r="AR281" s="197" t="s">
        <v>329</v>
      </c>
      <c r="AT281" s="197" t="s">
        <v>149</v>
      </c>
      <c r="AU281" s="197" t="s">
        <v>87</v>
      </c>
      <c r="AY281" s="18" t="s">
        <v>147</v>
      </c>
      <c r="BE281" s="198">
        <f t="shared" si="74"/>
        <v>0</v>
      </c>
      <c r="BF281" s="198">
        <f t="shared" si="75"/>
        <v>0</v>
      </c>
      <c r="BG281" s="198">
        <f t="shared" si="76"/>
        <v>0</v>
      </c>
      <c r="BH281" s="198">
        <f t="shared" si="77"/>
        <v>0</v>
      </c>
      <c r="BI281" s="198">
        <f t="shared" si="78"/>
        <v>0</v>
      </c>
      <c r="BJ281" s="18" t="s">
        <v>87</v>
      </c>
      <c r="BK281" s="198">
        <f t="shared" si="79"/>
        <v>0</v>
      </c>
      <c r="BL281" s="18" t="s">
        <v>329</v>
      </c>
      <c r="BM281" s="197" t="s">
        <v>1732</v>
      </c>
    </row>
    <row r="282" spans="1:65" s="2" customFormat="1" ht="24.2" customHeight="1">
      <c r="A282" s="34"/>
      <c r="B282" s="35"/>
      <c r="C282" s="186" t="s">
        <v>1055</v>
      </c>
      <c r="D282" s="186" t="s">
        <v>149</v>
      </c>
      <c r="E282" s="187" t="s">
        <v>1733</v>
      </c>
      <c r="F282" s="188" t="s">
        <v>1734</v>
      </c>
      <c r="G282" s="189" t="s">
        <v>381</v>
      </c>
      <c r="H282" s="190">
        <v>10</v>
      </c>
      <c r="I282" s="191"/>
      <c r="J282" s="192">
        <f t="shared" si="70"/>
        <v>0</v>
      </c>
      <c r="K282" s="188" t="s">
        <v>1</v>
      </c>
      <c r="L282" s="39"/>
      <c r="M282" s="193" t="s">
        <v>1</v>
      </c>
      <c r="N282" s="194" t="s">
        <v>44</v>
      </c>
      <c r="O282" s="71"/>
      <c r="P282" s="195">
        <f t="shared" si="71"/>
        <v>0</v>
      </c>
      <c r="Q282" s="195">
        <v>0</v>
      </c>
      <c r="R282" s="195">
        <f t="shared" si="72"/>
        <v>0</v>
      </c>
      <c r="S282" s="195">
        <v>0</v>
      </c>
      <c r="T282" s="196">
        <f t="shared" si="73"/>
        <v>0</v>
      </c>
      <c r="U282" s="34"/>
      <c r="V282" s="34"/>
      <c r="W282" s="34"/>
      <c r="X282" s="34"/>
      <c r="Y282" s="34"/>
      <c r="Z282" s="34"/>
      <c r="AA282" s="34"/>
      <c r="AB282" s="34"/>
      <c r="AC282" s="34"/>
      <c r="AD282" s="34"/>
      <c r="AE282" s="34"/>
      <c r="AR282" s="197" t="s">
        <v>329</v>
      </c>
      <c r="AT282" s="197" t="s">
        <v>149</v>
      </c>
      <c r="AU282" s="197" t="s">
        <v>87</v>
      </c>
      <c r="AY282" s="18" t="s">
        <v>147</v>
      </c>
      <c r="BE282" s="198">
        <f t="shared" si="74"/>
        <v>0</v>
      </c>
      <c r="BF282" s="198">
        <f t="shared" si="75"/>
        <v>0</v>
      </c>
      <c r="BG282" s="198">
        <f t="shared" si="76"/>
        <v>0</v>
      </c>
      <c r="BH282" s="198">
        <f t="shared" si="77"/>
        <v>0</v>
      </c>
      <c r="BI282" s="198">
        <f t="shared" si="78"/>
        <v>0</v>
      </c>
      <c r="BJ282" s="18" t="s">
        <v>87</v>
      </c>
      <c r="BK282" s="198">
        <f t="shared" si="79"/>
        <v>0</v>
      </c>
      <c r="BL282" s="18" t="s">
        <v>329</v>
      </c>
      <c r="BM282" s="197" t="s">
        <v>1735</v>
      </c>
    </row>
    <row r="283" spans="1:65" s="2" customFormat="1" ht="24.2" customHeight="1">
      <c r="A283" s="34"/>
      <c r="B283" s="35"/>
      <c r="C283" s="186" t="s">
        <v>1063</v>
      </c>
      <c r="D283" s="186" t="s">
        <v>149</v>
      </c>
      <c r="E283" s="187" t="s">
        <v>1736</v>
      </c>
      <c r="F283" s="188" t="s">
        <v>1737</v>
      </c>
      <c r="G283" s="189" t="s">
        <v>381</v>
      </c>
      <c r="H283" s="190">
        <v>55</v>
      </c>
      <c r="I283" s="191"/>
      <c r="J283" s="192">
        <f t="shared" si="70"/>
        <v>0</v>
      </c>
      <c r="K283" s="188" t="s">
        <v>1</v>
      </c>
      <c r="L283" s="39"/>
      <c r="M283" s="193" t="s">
        <v>1</v>
      </c>
      <c r="N283" s="194" t="s">
        <v>44</v>
      </c>
      <c r="O283" s="71"/>
      <c r="P283" s="195">
        <f t="shared" si="71"/>
        <v>0</v>
      </c>
      <c r="Q283" s="195">
        <v>0</v>
      </c>
      <c r="R283" s="195">
        <f t="shared" si="72"/>
        <v>0</v>
      </c>
      <c r="S283" s="195">
        <v>0</v>
      </c>
      <c r="T283" s="196">
        <f t="shared" si="73"/>
        <v>0</v>
      </c>
      <c r="U283" s="34"/>
      <c r="V283" s="34"/>
      <c r="W283" s="34"/>
      <c r="X283" s="34"/>
      <c r="Y283" s="34"/>
      <c r="Z283" s="34"/>
      <c r="AA283" s="34"/>
      <c r="AB283" s="34"/>
      <c r="AC283" s="34"/>
      <c r="AD283" s="34"/>
      <c r="AE283" s="34"/>
      <c r="AR283" s="197" t="s">
        <v>329</v>
      </c>
      <c r="AT283" s="197" t="s">
        <v>149</v>
      </c>
      <c r="AU283" s="197" t="s">
        <v>87</v>
      </c>
      <c r="AY283" s="18" t="s">
        <v>147</v>
      </c>
      <c r="BE283" s="198">
        <f t="shared" si="74"/>
        <v>0</v>
      </c>
      <c r="BF283" s="198">
        <f t="shared" si="75"/>
        <v>0</v>
      </c>
      <c r="BG283" s="198">
        <f t="shared" si="76"/>
        <v>0</v>
      </c>
      <c r="BH283" s="198">
        <f t="shared" si="77"/>
        <v>0</v>
      </c>
      <c r="BI283" s="198">
        <f t="shared" si="78"/>
        <v>0</v>
      </c>
      <c r="BJ283" s="18" t="s">
        <v>87</v>
      </c>
      <c r="BK283" s="198">
        <f t="shared" si="79"/>
        <v>0</v>
      </c>
      <c r="BL283" s="18" t="s">
        <v>329</v>
      </c>
      <c r="BM283" s="197" t="s">
        <v>1738</v>
      </c>
    </row>
    <row r="284" spans="1:65" s="12" customFormat="1" ht="25.9" customHeight="1">
      <c r="B284" s="170"/>
      <c r="C284" s="171"/>
      <c r="D284" s="172" t="s">
        <v>78</v>
      </c>
      <c r="E284" s="173" t="s">
        <v>1739</v>
      </c>
      <c r="F284" s="173" t="s">
        <v>1740</v>
      </c>
      <c r="G284" s="171"/>
      <c r="H284" s="171"/>
      <c r="I284" s="174"/>
      <c r="J284" s="175">
        <f>BK284</f>
        <v>0</v>
      </c>
      <c r="K284" s="171"/>
      <c r="L284" s="176"/>
      <c r="M284" s="177"/>
      <c r="N284" s="178"/>
      <c r="O284" s="178"/>
      <c r="P284" s="179">
        <f>SUM(P285:P300)</f>
        <v>0</v>
      </c>
      <c r="Q284" s="178"/>
      <c r="R284" s="179">
        <f>SUM(R285:R300)</f>
        <v>0</v>
      </c>
      <c r="S284" s="178"/>
      <c r="T284" s="180">
        <f>SUM(T285:T300)</f>
        <v>0</v>
      </c>
      <c r="AR284" s="181" t="s">
        <v>87</v>
      </c>
      <c r="AT284" s="182" t="s">
        <v>78</v>
      </c>
      <c r="AU284" s="182" t="s">
        <v>79</v>
      </c>
      <c r="AY284" s="181" t="s">
        <v>147</v>
      </c>
      <c r="BK284" s="183">
        <f>SUM(BK285:BK300)</f>
        <v>0</v>
      </c>
    </row>
    <row r="285" spans="1:65" s="2" customFormat="1" ht="16.5" customHeight="1">
      <c r="A285" s="34"/>
      <c r="B285" s="35"/>
      <c r="C285" s="186" t="s">
        <v>1068</v>
      </c>
      <c r="D285" s="186" t="s">
        <v>149</v>
      </c>
      <c r="E285" s="187" t="s">
        <v>1741</v>
      </c>
      <c r="F285" s="188" t="s">
        <v>1742</v>
      </c>
      <c r="G285" s="189" t="s">
        <v>1454</v>
      </c>
      <c r="H285" s="190">
        <v>1</v>
      </c>
      <c r="I285" s="191"/>
      <c r="J285" s="192">
        <f t="shared" ref="J285:J300" si="80">ROUND(I285*H285,2)</f>
        <v>0</v>
      </c>
      <c r="K285" s="188" t="s">
        <v>1</v>
      </c>
      <c r="L285" s="39"/>
      <c r="M285" s="193" t="s">
        <v>1</v>
      </c>
      <c r="N285" s="194" t="s">
        <v>44</v>
      </c>
      <c r="O285" s="71"/>
      <c r="P285" s="195">
        <f t="shared" ref="P285:P300" si="81">O285*H285</f>
        <v>0</v>
      </c>
      <c r="Q285" s="195">
        <v>0</v>
      </c>
      <c r="R285" s="195">
        <f t="shared" ref="R285:R300" si="82">Q285*H285</f>
        <v>0</v>
      </c>
      <c r="S285" s="195">
        <v>0</v>
      </c>
      <c r="T285" s="196">
        <f t="shared" ref="T285:T300" si="83">S285*H285</f>
        <v>0</v>
      </c>
      <c r="U285" s="34"/>
      <c r="V285" s="34"/>
      <c r="W285" s="34"/>
      <c r="X285" s="34"/>
      <c r="Y285" s="34"/>
      <c r="Z285" s="34"/>
      <c r="AA285" s="34"/>
      <c r="AB285" s="34"/>
      <c r="AC285" s="34"/>
      <c r="AD285" s="34"/>
      <c r="AE285" s="34"/>
      <c r="AR285" s="197" t="s">
        <v>154</v>
      </c>
      <c r="AT285" s="197" t="s">
        <v>149</v>
      </c>
      <c r="AU285" s="197" t="s">
        <v>87</v>
      </c>
      <c r="AY285" s="18" t="s">
        <v>147</v>
      </c>
      <c r="BE285" s="198">
        <f t="shared" ref="BE285:BE300" si="84">IF(N285="základní",J285,0)</f>
        <v>0</v>
      </c>
      <c r="BF285" s="198">
        <f t="shared" ref="BF285:BF300" si="85">IF(N285="snížená",J285,0)</f>
        <v>0</v>
      </c>
      <c r="BG285" s="198">
        <f t="shared" ref="BG285:BG300" si="86">IF(N285="zákl. přenesená",J285,0)</f>
        <v>0</v>
      </c>
      <c r="BH285" s="198">
        <f t="shared" ref="BH285:BH300" si="87">IF(N285="sníž. přenesená",J285,0)</f>
        <v>0</v>
      </c>
      <c r="BI285" s="198">
        <f t="shared" ref="BI285:BI300" si="88">IF(N285="nulová",J285,0)</f>
        <v>0</v>
      </c>
      <c r="BJ285" s="18" t="s">
        <v>87</v>
      </c>
      <c r="BK285" s="198">
        <f t="shared" ref="BK285:BK300" si="89">ROUND(I285*H285,2)</f>
        <v>0</v>
      </c>
      <c r="BL285" s="18" t="s">
        <v>154</v>
      </c>
      <c r="BM285" s="197" t="s">
        <v>1743</v>
      </c>
    </row>
    <row r="286" spans="1:65" s="2" customFormat="1" ht="33" customHeight="1">
      <c r="A286" s="34"/>
      <c r="B286" s="35"/>
      <c r="C286" s="186" t="s">
        <v>1074</v>
      </c>
      <c r="D286" s="186" t="s">
        <v>149</v>
      </c>
      <c r="E286" s="187" t="s">
        <v>1744</v>
      </c>
      <c r="F286" s="188" t="s">
        <v>1745</v>
      </c>
      <c r="G286" s="189" t="s">
        <v>1454</v>
      </c>
      <c r="H286" s="190">
        <v>1</v>
      </c>
      <c r="I286" s="191"/>
      <c r="J286" s="192">
        <f t="shared" si="80"/>
        <v>0</v>
      </c>
      <c r="K286" s="188" t="s">
        <v>1</v>
      </c>
      <c r="L286" s="39"/>
      <c r="M286" s="193" t="s">
        <v>1</v>
      </c>
      <c r="N286" s="194" t="s">
        <v>44</v>
      </c>
      <c r="O286" s="71"/>
      <c r="P286" s="195">
        <f t="shared" si="81"/>
        <v>0</v>
      </c>
      <c r="Q286" s="195">
        <v>0</v>
      </c>
      <c r="R286" s="195">
        <f t="shared" si="82"/>
        <v>0</v>
      </c>
      <c r="S286" s="195">
        <v>0</v>
      </c>
      <c r="T286" s="196">
        <f t="shared" si="83"/>
        <v>0</v>
      </c>
      <c r="U286" s="34"/>
      <c r="V286" s="34"/>
      <c r="W286" s="34"/>
      <c r="X286" s="34"/>
      <c r="Y286" s="34"/>
      <c r="Z286" s="34"/>
      <c r="AA286" s="34"/>
      <c r="AB286" s="34"/>
      <c r="AC286" s="34"/>
      <c r="AD286" s="34"/>
      <c r="AE286" s="34"/>
      <c r="AR286" s="197" t="s">
        <v>154</v>
      </c>
      <c r="AT286" s="197" t="s">
        <v>149</v>
      </c>
      <c r="AU286" s="197" t="s">
        <v>87</v>
      </c>
      <c r="AY286" s="18" t="s">
        <v>147</v>
      </c>
      <c r="BE286" s="198">
        <f t="shared" si="84"/>
        <v>0</v>
      </c>
      <c r="BF286" s="198">
        <f t="shared" si="85"/>
        <v>0</v>
      </c>
      <c r="BG286" s="198">
        <f t="shared" si="86"/>
        <v>0</v>
      </c>
      <c r="BH286" s="198">
        <f t="shared" si="87"/>
        <v>0</v>
      </c>
      <c r="BI286" s="198">
        <f t="shared" si="88"/>
        <v>0</v>
      </c>
      <c r="BJ286" s="18" t="s">
        <v>87</v>
      </c>
      <c r="BK286" s="198">
        <f t="shared" si="89"/>
        <v>0</v>
      </c>
      <c r="BL286" s="18" t="s">
        <v>154</v>
      </c>
      <c r="BM286" s="197" t="s">
        <v>1746</v>
      </c>
    </row>
    <row r="287" spans="1:65" s="2" customFormat="1" ht="55.5" customHeight="1">
      <c r="A287" s="34"/>
      <c r="B287" s="35"/>
      <c r="C287" s="186" t="s">
        <v>1080</v>
      </c>
      <c r="D287" s="186" t="s">
        <v>149</v>
      </c>
      <c r="E287" s="187" t="s">
        <v>1747</v>
      </c>
      <c r="F287" s="188" t="s">
        <v>1748</v>
      </c>
      <c r="G287" s="189" t="s">
        <v>1454</v>
      </c>
      <c r="H287" s="190">
        <v>1</v>
      </c>
      <c r="I287" s="191"/>
      <c r="J287" s="192">
        <f t="shared" si="80"/>
        <v>0</v>
      </c>
      <c r="K287" s="188" t="s">
        <v>1</v>
      </c>
      <c r="L287" s="39"/>
      <c r="M287" s="193" t="s">
        <v>1</v>
      </c>
      <c r="N287" s="194" t="s">
        <v>44</v>
      </c>
      <c r="O287" s="71"/>
      <c r="P287" s="195">
        <f t="shared" si="81"/>
        <v>0</v>
      </c>
      <c r="Q287" s="195">
        <v>0</v>
      </c>
      <c r="R287" s="195">
        <f t="shared" si="82"/>
        <v>0</v>
      </c>
      <c r="S287" s="195">
        <v>0</v>
      </c>
      <c r="T287" s="196">
        <f t="shared" si="83"/>
        <v>0</v>
      </c>
      <c r="U287" s="34"/>
      <c r="V287" s="34"/>
      <c r="W287" s="34"/>
      <c r="X287" s="34"/>
      <c r="Y287" s="34"/>
      <c r="Z287" s="34"/>
      <c r="AA287" s="34"/>
      <c r="AB287" s="34"/>
      <c r="AC287" s="34"/>
      <c r="AD287" s="34"/>
      <c r="AE287" s="34"/>
      <c r="AR287" s="197" t="s">
        <v>154</v>
      </c>
      <c r="AT287" s="197" t="s">
        <v>149</v>
      </c>
      <c r="AU287" s="197" t="s">
        <v>87</v>
      </c>
      <c r="AY287" s="18" t="s">
        <v>147</v>
      </c>
      <c r="BE287" s="198">
        <f t="shared" si="84"/>
        <v>0</v>
      </c>
      <c r="BF287" s="198">
        <f t="shared" si="85"/>
        <v>0</v>
      </c>
      <c r="BG287" s="198">
        <f t="shared" si="86"/>
        <v>0</v>
      </c>
      <c r="BH287" s="198">
        <f t="shared" si="87"/>
        <v>0</v>
      </c>
      <c r="BI287" s="198">
        <f t="shared" si="88"/>
        <v>0</v>
      </c>
      <c r="BJ287" s="18" t="s">
        <v>87</v>
      </c>
      <c r="BK287" s="198">
        <f t="shared" si="89"/>
        <v>0</v>
      </c>
      <c r="BL287" s="18" t="s">
        <v>154</v>
      </c>
      <c r="BM287" s="197" t="s">
        <v>1749</v>
      </c>
    </row>
    <row r="288" spans="1:65" s="2" customFormat="1" ht="37.9" customHeight="1">
      <c r="A288" s="34"/>
      <c r="B288" s="35"/>
      <c r="C288" s="186" t="s">
        <v>1086</v>
      </c>
      <c r="D288" s="186" t="s">
        <v>149</v>
      </c>
      <c r="E288" s="187" t="s">
        <v>1750</v>
      </c>
      <c r="F288" s="188" t="s">
        <v>1751</v>
      </c>
      <c r="G288" s="189" t="s">
        <v>1454</v>
      </c>
      <c r="H288" s="190">
        <v>1</v>
      </c>
      <c r="I288" s="191"/>
      <c r="J288" s="192">
        <f t="shared" si="80"/>
        <v>0</v>
      </c>
      <c r="K288" s="188" t="s">
        <v>1</v>
      </c>
      <c r="L288" s="39"/>
      <c r="M288" s="193" t="s">
        <v>1</v>
      </c>
      <c r="N288" s="194" t="s">
        <v>44</v>
      </c>
      <c r="O288" s="71"/>
      <c r="P288" s="195">
        <f t="shared" si="81"/>
        <v>0</v>
      </c>
      <c r="Q288" s="195">
        <v>0</v>
      </c>
      <c r="R288" s="195">
        <f t="shared" si="82"/>
        <v>0</v>
      </c>
      <c r="S288" s="195">
        <v>0</v>
      </c>
      <c r="T288" s="196">
        <f t="shared" si="83"/>
        <v>0</v>
      </c>
      <c r="U288" s="34"/>
      <c r="V288" s="34"/>
      <c r="W288" s="34"/>
      <c r="X288" s="34"/>
      <c r="Y288" s="34"/>
      <c r="Z288" s="34"/>
      <c r="AA288" s="34"/>
      <c r="AB288" s="34"/>
      <c r="AC288" s="34"/>
      <c r="AD288" s="34"/>
      <c r="AE288" s="34"/>
      <c r="AR288" s="197" t="s">
        <v>154</v>
      </c>
      <c r="AT288" s="197" t="s">
        <v>149</v>
      </c>
      <c r="AU288" s="197" t="s">
        <v>87</v>
      </c>
      <c r="AY288" s="18" t="s">
        <v>147</v>
      </c>
      <c r="BE288" s="198">
        <f t="shared" si="84"/>
        <v>0</v>
      </c>
      <c r="BF288" s="198">
        <f t="shared" si="85"/>
        <v>0</v>
      </c>
      <c r="BG288" s="198">
        <f t="shared" si="86"/>
        <v>0</v>
      </c>
      <c r="BH288" s="198">
        <f t="shared" si="87"/>
        <v>0</v>
      </c>
      <c r="BI288" s="198">
        <f t="shared" si="88"/>
        <v>0</v>
      </c>
      <c r="BJ288" s="18" t="s">
        <v>87</v>
      </c>
      <c r="BK288" s="198">
        <f t="shared" si="89"/>
        <v>0</v>
      </c>
      <c r="BL288" s="18" t="s">
        <v>154</v>
      </c>
      <c r="BM288" s="197" t="s">
        <v>1752</v>
      </c>
    </row>
    <row r="289" spans="1:65" s="2" customFormat="1" ht="21.75" customHeight="1">
      <c r="A289" s="34"/>
      <c r="B289" s="35"/>
      <c r="C289" s="186" t="s">
        <v>1090</v>
      </c>
      <c r="D289" s="186" t="s">
        <v>149</v>
      </c>
      <c r="E289" s="187" t="s">
        <v>1753</v>
      </c>
      <c r="F289" s="188" t="s">
        <v>1754</v>
      </c>
      <c r="G289" s="189" t="s">
        <v>1454</v>
      </c>
      <c r="H289" s="190">
        <v>1</v>
      </c>
      <c r="I289" s="191"/>
      <c r="J289" s="192">
        <f t="shared" si="80"/>
        <v>0</v>
      </c>
      <c r="K289" s="188" t="s">
        <v>1</v>
      </c>
      <c r="L289" s="39"/>
      <c r="M289" s="193" t="s">
        <v>1</v>
      </c>
      <c r="N289" s="194" t="s">
        <v>44</v>
      </c>
      <c r="O289" s="71"/>
      <c r="P289" s="195">
        <f t="shared" si="81"/>
        <v>0</v>
      </c>
      <c r="Q289" s="195">
        <v>0</v>
      </c>
      <c r="R289" s="195">
        <f t="shared" si="82"/>
        <v>0</v>
      </c>
      <c r="S289" s="195">
        <v>0</v>
      </c>
      <c r="T289" s="196">
        <f t="shared" si="83"/>
        <v>0</v>
      </c>
      <c r="U289" s="34"/>
      <c r="V289" s="34"/>
      <c r="W289" s="34"/>
      <c r="X289" s="34"/>
      <c r="Y289" s="34"/>
      <c r="Z289" s="34"/>
      <c r="AA289" s="34"/>
      <c r="AB289" s="34"/>
      <c r="AC289" s="34"/>
      <c r="AD289" s="34"/>
      <c r="AE289" s="34"/>
      <c r="AR289" s="197" t="s">
        <v>154</v>
      </c>
      <c r="AT289" s="197" t="s">
        <v>149</v>
      </c>
      <c r="AU289" s="197" t="s">
        <v>87</v>
      </c>
      <c r="AY289" s="18" t="s">
        <v>147</v>
      </c>
      <c r="BE289" s="198">
        <f t="shared" si="84"/>
        <v>0</v>
      </c>
      <c r="BF289" s="198">
        <f t="shared" si="85"/>
        <v>0</v>
      </c>
      <c r="BG289" s="198">
        <f t="shared" si="86"/>
        <v>0</v>
      </c>
      <c r="BH289" s="198">
        <f t="shared" si="87"/>
        <v>0</v>
      </c>
      <c r="BI289" s="198">
        <f t="shared" si="88"/>
        <v>0</v>
      </c>
      <c r="BJ289" s="18" t="s">
        <v>87</v>
      </c>
      <c r="BK289" s="198">
        <f t="shared" si="89"/>
        <v>0</v>
      </c>
      <c r="BL289" s="18" t="s">
        <v>154</v>
      </c>
      <c r="BM289" s="197" t="s">
        <v>1755</v>
      </c>
    </row>
    <row r="290" spans="1:65" s="2" customFormat="1" ht="16.5" customHeight="1">
      <c r="A290" s="34"/>
      <c r="B290" s="35"/>
      <c r="C290" s="186" t="s">
        <v>1096</v>
      </c>
      <c r="D290" s="186" t="s">
        <v>149</v>
      </c>
      <c r="E290" s="187" t="s">
        <v>1756</v>
      </c>
      <c r="F290" s="188" t="s">
        <v>1757</v>
      </c>
      <c r="G290" s="189" t="s">
        <v>1454</v>
      </c>
      <c r="H290" s="190">
        <v>1</v>
      </c>
      <c r="I290" s="191"/>
      <c r="J290" s="192">
        <f t="shared" si="80"/>
        <v>0</v>
      </c>
      <c r="K290" s="188" t="s">
        <v>1</v>
      </c>
      <c r="L290" s="39"/>
      <c r="M290" s="193" t="s">
        <v>1</v>
      </c>
      <c r="N290" s="194" t="s">
        <v>44</v>
      </c>
      <c r="O290" s="71"/>
      <c r="P290" s="195">
        <f t="shared" si="81"/>
        <v>0</v>
      </c>
      <c r="Q290" s="195">
        <v>0</v>
      </c>
      <c r="R290" s="195">
        <f t="shared" si="82"/>
        <v>0</v>
      </c>
      <c r="S290" s="195">
        <v>0</v>
      </c>
      <c r="T290" s="196">
        <f t="shared" si="83"/>
        <v>0</v>
      </c>
      <c r="U290" s="34"/>
      <c r="V290" s="34"/>
      <c r="W290" s="34"/>
      <c r="X290" s="34"/>
      <c r="Y290" s="34"/>
      <c r="Z290" s="34"/>
      <c r="AA290" s="34"/>
      <c r="AB290" s="34"/>
      <c r="AC290" s="34"/>
      <c r="AD290" s="34"/>
      <c r="AE290" s="34"/>
      <c r="AR290" s="197" t="s">
        <v>154</v>
      </c>
      <c r="AT290" s="197" t="s">
        <v>149</v>
      </c>
      <c r="AU290" s="197" t="s">
        <v>87</v>
      </c>
      <c r="AY290" s="18" t="s">
        <v>147</v>
      </c>
      <c r="BE290" s="198">
        <f t="shared" si="84"/>
        <v>0</v>
      </c>
      <c r="BF290" s="198">
        <f t="shared" si="85"/>
        <v>0</v>
      </c>
      <c r="BG290" s="198">
        <f t="shared" si="86"/>
        <v>0</v>
      </c>
      <c r="BH290" s="198">
        <f t="shared" si="87"/>
        <v>0</v>
      </c>
      <c r="BI290" s="198">
        <f t="shared" si="88"/>
        <v>0</v>
      </c>
      <c r="BJ290" s="18" t="s">
        <v>87</v>
      </c>
      <c r="BK290" s="198">
        <f t="shared" si="89"/>
        <v>0</v>
      </c>
      <c r="BL290" s="18" t="s">
        <v>154</v>
      </c>
      <c r="BM290" s="197" t="s">
        <v>1758</v>
      </c>
    </row>
    <row r="291" spans="1:65" s="2" customFormat="1" ht="33" customHeight="1">
      <c r="A291" s="34"/>
      <c r="B291" s="35"/>
      <c r="C291" s="186" t="s">
        <v>1101</v>
      </c>
      <c r="D291" s="186" t="s">
        <v>149</v>
      </c>
      <c r="E291" s="187" t="s">
        <v>1759</v>
      </c>
      <c r="F291" s="188" t="s">
        <v>1760</v>
      </c>
      <c r="G291" s="189" t="s">
        <v>1454</v>
      </c>
      <c r="H291" s="190">
        <v>1</v>
      </c>
      <c r="I291" s="191"/>
      <c r="J291" s="192">
        <f t="shared" si="80"/>
        <v>0</v>
      </c>
      <c r="K291" s="188" t="s">
        <v>1</v>
      </c>
      <c r="L291" s="39"/>
      <c r="M291" s="193" t="s">
        <v>1</v>
      </c>
      <c r="N291" s="194" t="s">
        <v>44</v>
      </c>
      <c r="O291" s="71"/>
      <c r="P291" s="195">
        <f t="shared" si="81"/>
        <v>0</v>
      </c>
      <c r="Q291" s="195">
        <v>0</v>
      </c>
      <c r="R291" s="195">
        <f t="shared" si="82"/>
        <v>0</v>
      </c>
      <c r="S291" s="195">
        <v>0</v>
      </c>
      <c r="T291" s="196">
        <f t="shared" si="83"/>
        <v>0</v>
      </c>
      <c r="U291" s="34"/>
      <c r="V291" s="34"/>
      <c r="W291" s="34"/>
      <c r="X291" s="34"/>
      <c r="Y291" s="34"/>
      <c r="Z291" s="34"/>
      <c r="AA291" s="34"/>
      <c r="AB291" s="34"/>
      <c r="AC291" s="34"/>
      <c r="AD291" s="34"/>
      <c r="AE291" s="34"/>
      <c r="AR291" s="197" t="s">
        <v>154</v>
      </c>
      <c r="AT291" s="197" t="s">
        <v>149</v>
      </c>
      <c r="AU291" s="197" t="s">
        <v>87</v>
      </c>
      <c r="AY291" s="18" t="s">
        <v>147</v>
      </c>
      <c r="BE291" s="198">
        <f t="shared" si="84"/>
        <v>0</v>
      </c>
      <c r="BF291" s="198">
        <f t="shared" si="85"/>
        <v>0</v>
      </c>
      <c r="BG291" s="198">
        <f t="shared" si="86"/>
        <v>0</v>
      </c>
      <c r="BH291" s="198">
        <f t="shared" si="87"/>
        <v>0</v>
      </c>
      <c r="BI291" s="198">
        <f t="shared" si="88"/>
        <v>0</v>
      </c>
      <c r="BJ291" s="18" t="s">
        <v>87</v>
      </c>
      <c r="BK291" s="198">
        <f t="shared" si="89"/>
        <v>0</v>
      </c>
      <c r="BL291" s="18" t="s">
        <v>154</v>
      </c>
      <c r="BM291" s="197" t="s">
        <v>1761</v>
      </c>
    </row>
    <row r="292" spans="1:65" s="2" customFormat="1" ht="16.5" customHeight="1">
      <c r="A292" s="34"/>
      <c r="B292" s="35"/>
      <c r="C292" s="186" t="s">
        <v>1107</v>
      </c>
      <c r="D292" s="186" t="s">
        <v>149</v>
      </c>
      <c r="E292" s="187" t="s">
        <v>1762</v>
      </c>
      <c r="F292" s="188" t="s">
        <v>1763</v>
      </c>
      <c r="G292" s="189" t="s">
        <v>1454</v>
      </c>
      <c r="H292" s="190">
        <v>1</v>
      </c>
      <c r="I292" s="191"/>
      <c r="J292" s="192">
        <f t="shared" si="80"/>
        <v>0</v>
      </c>
      <c r="K292" s="188" t="s">
        <v>1</v>
      </c>
      <c r="L292" s="39"/>
      <c r="M292" s="193" t="s">
        <v>1</v>
      </c>
      <c r="N292" s="194" t="s">
        <v>44</v>
      </c>
      <c r="O292" s="71"/>
      <c r="P292" s="195">
        <f t="shared" si="81"/>
        <v>0</v>
      </c>
      <c r="Q292" s="195">
        <v>0</v>
      </c>
      <c r="R292" s="195">
        <f t="shared" si="82"/>
        <v>0</v>
      </c>
      <c r="S292" s="195">
        <v>0</v>
      </c>
      <c r="T292" s="196">
        <f t="shared" si="83"/>
        <v>0</v>
      </c>
      <c r="U292" s="34"/>
      <c r="V292" s="34"/>
      <c r="W292" s="34"/>
      <c r="X292" s="34"/>
      <c r="Y292" s="34"/>
      <c r="Z292" s="34"/>
      <c r="AA292" s="34"/>
      <c r="AB292" s="34"/>
      <c r="AC292" s="34"/>
      <c r="AD292" s="34"/>
      <c r="AE292" s="34"/>
      <c r="AR292" s="197" t="s">
        <v>154</v>
      </c>
      <c r="AT292" s="197" t="s">
        <v>149</v>
      </c>
      <c r="AU292" s="197" t="s">
        <v>87</v>
      </c>
      <c r="AY292" s="18" t="s">
        <v>147</v>
      </c>
      <c r="BE292" s="198">
        <f t="shared" si="84"/>
        <v>0</v>
      </c>
      <c r="BF292" s="198">
        <f t="shared" si="85"/>
        <v>0</v>
      </c>
      <c r="BG292" s="198">
        <f t="shared" si="86"/>
        <v>0</v>
      </c>
      <c r="BH292" s="198">
        <f t="shared" si="87"/>
        <v>0</v>
      </c>
      <c r="BI292" s="198">
        <f t="shared" si="88"/>
        <v>0</v>
      </c>
      <c r="BJ292" s="18" t="s">
        <v>87</v>
      </c>
      <c r="BK292" s="198">
        <f t="shared" si="89"/>
        <v>0</v>
      </c>
      <c r="BL292" s="18" t="s">
        <v>154</v>
      </c>
      <c r="BM292" s="197" t="s">
        <v>1764</v>
      </c>
    </row>
    <row r="293" spans="1:65" s="2" customFormat="1" ht="24.2" customHeight="1">
      <c r="A293" s="34"/>
      <c r="B293" s="35"/>
      <c r="C293" s="186" t="s">
        <v>1111</v>
      </c>
      <c r="D293" s="186" t="s">
        <v>149</v>
      </c>
      <c r="E293" s="187" t="s">
        <v>1765</v>
      </c>
      <c r="F293" s="188" t="s">
        <v>1766</v>
      </c>
      <c r="G293" s="189" t="s">
        <v>1454</v>
      </c>
      <c r="H293" s="190">
        <v>1</v>
      </c>
      <c r="I293" s="191"/>
      <c r="J293" s="192">
        <f t="shared" si="80"/>
        <v>0</v>
      </c>
      <c r="K293" s="188" t="s">
        <v>1</v>
      </c>
      <c r="L293" s="39"/>
      <c r="M293" s="193" t="s">
        <v>1</v>
      </c>
      <c r="N293" s="194" t="s">
        <v>44</v>
      </c>
      <c r="O293" s="71"/>
      <c r="P293" s="195">
        <f t="shared" si="81"/>
        <v>0</v>
      </c>
      <c r="Q293" s="195">
        <v>0</v>
      </c>
      <c r="R293" s="195">
        <f t="shared" si="82"/>
        <v>0</v>
      </c>
      <c r="S293" s="195">
        <v>0</v>
      </c>
      <c r="T293" s="196">
        <f t="shared" si="83"/>
        <v>0</v>
      </c>
      <c r="U293" s="34"/>
      <c r="V293" s="34"/>
      <c r="W293" s="34"/>
      <c r="X293" s="34"/>
      <c r="Y293" s="34"/>
      <c r="Z293" s="34"/>
      <c r="AA293" s="34"/>
      <c r="AB293" s="34"/>
      <c r="AC293" s="34"/>
      <c r="AD293" s="34"/>
      <c r="AE293" s="34"/>
      <c r="AR293" s="197" t="s">
        <v>154</v>
      </c>
      <c r="AT293" s="197" t="s">
        <v>149</v>
      </c>
      <c r="AU293" s="197" t="s">
        <v>87</v>
      </c>
      <c r="AY293" s="18" t="s">
        <v>147</v>
      </c>
      <c r="BE293" s="198">
        <f t="shared" si="84"/>
        <v>0</v>
      </c>
      <c r="BF293" s="198">
        <f t="shared" si="85"/>
        <v>0</v>
      </c>
      <c r="BG293" s="198">
        <f t="shared" si="86"/>
        <v>0</v>
      </c>
      <c r="BH293" s="198">
        <f t="shared" si="87"/>
        <v>0</v>
      </c>
      <c r="BI293" s="198">
        <f t="shared" si="88"/>
        <v>0</v>
      </c>
      <c r="BJ293" s="18" t="s">
        <v>87</v>
      </c>
      <c r="BK293" s="198">
        <f t="shared" si="89"/>
        <v>0</v>
      </c>
      <c r="BL293" s="18" t="s">
        <v>154</v>
      </c>
      <c r="BM293" s="197" t="s">
        <v>1767</v>
      </c>
    </row>
    <row r="294" spans="1:65" s="2" customFormat="1" ht="16.5" customHeight="1">
      <c r="A294" s="34"/>
      <c r="B294" s="35"/>
      <c r="C294" s="186" t="s">
        <v>1115</v>
      </c>
      <c r="D294" s="186" t="s">
        <v>149</v>
      </c>
      <c r="E294" s="187" t="s">
        <v>1768</v>
      </c>
      <c r="F294" s="188" t="s">
        <v>1769</v>
      </c>
      <c r="G294" s="189" t="s">
        <v>1454</v>
      </c>
      <c r="H294" s="190">
        <v>1</v>
      </c>
      <c r="I294" s="191"/>
      <c r="J294" s="192">
        <f t="shared" si="80"/>
        <v>0</v>
      </c>
      <c r="K294" s="188" t="s">
        <v>1</v>
      </c>
      <c r="L294" s="39"/>
      <c r="M294" s="193" t="s">
        <v>1</v>
      </c>
      <c r="N294" s="194" t="s">
        <v>44</v>
      </c>
      <c r="O294" s="71"/>
      <c r="P294" s="195">
        <f t="shared" si="81"/>
        <v>0</v>
      </c>
      <c r="Q294" s="195">
        <v>0</v>
      </c>
      <c r="R294" s="195">
        <f t="shared" si="82"/>
        <v>0</v>
      </c>
      <c r="S294" s="195">
        <v>0</v>
      </c>
      <c r="T294" s="196">
        <f t="shared" si="83"/>
        <v>0</v>
      </c>
      <c r="U294" s="34"/>
      <c r="V294" s="34"/>
      <c r="W294" s="34"/>
      <c r="X294" s="34"/>
      <c r="Y294" s="34"/>
      <c r="Z294" s="34"/>
      <c r="AA294" s="34"/>
      <c r="AB294" s="34"/>
      <c r="AC294" s="34"/>
      <c r="AD294" s="34"/>
      <c r="AE294" s="34"/>
      <c r="AR294" s="197" t="s">
        <v>154</v>
      </c>
      <c r="AT294" s="197" t="s">
        <v>149</v>
      </c>
      <c r="AU294" s="197" t="s">
        <v>87</v>
      </c>
      <c r="AY294" s="18" t="s">
        <v>147</v>
      </c>
      <c r="BE294" s="198">
        <f t="shared" si="84"/>
        <v>0</v>
      </c>
      <c r="BF294" s="198">
        <f t="shared" si="85"/>
        <v>0</v>
      </c>
      <c r="BG294" s="198">
        <f t="shared" si="86"/>
        <v>0</v>
      </c>
      <c r="BH294" s="198">
        <f t="shared" si="87"/>
        <v>0</v>
      </c>
      <c r="BI294" s="198">
        <f t="shared" si="88"/>
        <v>0</v>
      </c>
      <c r="BJ294" s="18" t="s">
        <v>87</v>
      </c>
      <c r="BK294" s="198">
        <f t="shared" si="89"/>
        <v>0</v>
      </c>
      <c r="BL294" s="18" t="s">
        <v>154</v>
      </c>
      <c r="BM294" s="197" t="s">
        <v>1770</v>
      </c>
    </row>
    <row r="295" spans="1:65" s="2" customFormat="1" ht="21.75" customHeight="1">
      <c r="A295" s="34"/>
      <c r="B295" s="35"/>
      <c r="C295" s="186" t="s">
        <v>1120</v>
      </c>
      <c r="D295" s="186" t="s">
        <v>149</v>
      </c>
      <c r="E295" s="187" t="s">
        <v>1771</v>
      </c>
      <c r="F295" s="188" t="s">
        <v>1772</v>
      </c>
      <c r="G295" s="189" t="s">
        <v>1454</v>
      </c>
      <c r="H295" s="190">
        <v>1</v>
      </c>
      <c r="I295" s="191"/>
      <c r="J295" s="192">
        <f t="shared" si="80"/>
        <v>0</v>
      </c>
      <c r="K295" s="188" t="s">
        <v>1</v>
      </c>
      <c r="L295" s="39"/>
      <c r="M295" s="193" t="s">
        <v>1</v>
      </c>
      <c r="N295" s="194" t="s">
        <v>44</v>
      </c>
      <c r="O295" s="71"/>
      <c r="P295" s="195">
        <f t="shared" si="81"/>
        <v>0</v>
      </c>
      <c r="Q295" s="195">
        <v>0</v>
      </c>
      <c r="R295" s="195">
        <f t="shared" si="82"/>
        <v>0</v>
      </c>
      <c r="S295" s="195">
        <v>0</v>
      </c>
      <c r="T295" s="196">
        <f t="shared" si="83"/>
        <v>0</v>
      </c>
      <c r="U295" s="34"/>
      <c r="V295" s="34"/>
      <c r="W295" s="34"/>
      <c r="X295" s="34"/>
      <c r="Y295" s="34"/>
      <c r="Z295" s="34"/>
      <c r="AA295" s="34"/>
      <c r="AB295" s="34"/>
      <c r="AC295" s="34"/>
      <c r="AD295" s="34"/>
      <c r="AE295" s="34"/>
      <c r="AR295" s="197" t="s">
        <v>154</v>
      </c>
      <c r="AT295" s="197" t="s">
        <v>149</v>
      </c>
      <c r="AU295" s="197" t="s">
        <v>87</v>
      </c>
      <c r="AY295" s="18" t="s">
        <v>147</v>
      </c>
      <c r="BE295" s="198">
        <f t="shared" si="84"/>
        <v>0</v>
      </c>
      <c r="BF295" s="198">
        <f t="shared" si="85"/>
        <v>0</v>
      </c>
      <c r="BG295" s="198">
        <f t="shared" si="86"/>
        <v>0</v>
      </c>
      <c r="BH295" s="198">
        <f t="shared" si="87"/>
        <v>0</v>
      </c>
      <c r="BI295" s="198">
        <f t="shared" si="88"/>
        <v>0</v>
      </c>
      <c r="BJ295" s="18" t="s">
        <v>87</v>
      </c>
      <c r="BK295" s="198">
        <f t="shared" si="89"/>
        <v>0</v>
      </c>
      <c r="BL295" s="18" t="s">
        <v>154</v>
      </c>
      <c r="BM295" s="197" t="s">
        <v>1773</v>
      </c>
    </row>
    <row r="296" spans="1:65" s="2" customFormat="1" ht="16.5" customHeight="1">
      <c r="A296" s="34"/>
      <c r="B296" s="35"/>
      <c r="C296" s="186" t="s">
        <v>1124</v>
      </c>
      <c r="D296" s="186" t="s">
        <v>149</v>
      </c>
      <c r="E296" s="187" t="s">
        <v>1774</v>
      </c>
      <c r="F296" s="188" t="s">
        <v>1775</v>
      </c>
      <c r="G296" s="189" t="s">
        <v>1454</v>
      </c>
      <c r="H296" s="190">
        <v>1</v>
      </c>
      <c r="I296" s="191"/>
      <c r="J296" s="192">
        <f t="shared" si="80"/>
        <v>0</v>
      </c>
      <c r="K296" s="188" t="s">
        <v>1</v>
      </c>
      <c r="L296" s="39"/>
      <c r="M296" s="193" t="s">
        <v>1</v>
      </c>
      <c r="N296" s="194" t="s">
        <v>44</v>
      </c>
      <c r="O296" s="71"/>
      <c r="P296" s="195">
        <f t="shared" si="81"/>
        <v>0</v>
      </c>
      <c r="Q296" s="195">
        <v>0</v>
      </c>
      <c r="R296" s="195">
        <f t="shared" si="82"/>
        <v>0</v>
      </c>
      <c r="S296" s="195">
        <v>0</v>
      </c>
      <c r="T296" s="196">
        <f t="shared" si="83"/>
        <v>0</v>
      </c>
      <c r="U296" s="34"/>
      <c r="V296" s="34"/>
      <c r="W296" s="34"/>
      <c r="X296" s="34"/>
      <c r="Y296" s="34"/>
      <c r="Z296" s="34"/>
      <c r="AA296" s="34"/>
      <c r="AB296" s="34"/>
      <c r="AC296" s="34"/>
      <c r="AD296" s="34"/>
      <c r="AE296" s="34"/>
      <c r="AR296" s="197" t="s">
        <v>154</v>
      </c>
      <c r="AT296" s="197" t="s">
        <v>149</v>
      </c>
      <c r="AU296" s="197" t="s">
        <v>87</v>
      </c>
      <c r="AY296" s="18" t="s">
        <v>147</v>
      </c>
      <c r="BE296" s="198">
        <f t="shared" si="84"/>
        <v>0</v>
      </c>
      <c r="BF296" s="198">
        <f t="shared" si="85"/>
        <v>0</v>
      </c>
      <c r="BG296" s="198">
        <f t="shared" si="86"/>
        <v>0</v>
      </c>
      <c r="BH296" s="198">
        <f t="shared" si="87"/>
        <v>0</v>
      </c>
      <c r="BI296" s="198">
        <f t="shared" si="88"/>
        <v>0</v>
      </c>
      <c r="BJ296" s="18" t="s">
        <v>87</v>
      </c>
      <c r="BK296" s="198">
        <f t="shared" si="89"/>
        <v>0</v>
      </c>
      <c r="BL296" s="18" t="s">
        <v>154</v>
      </c>
      <c r="BM296" s="197" t="s">
        <v>1776</v>
      </c>
    </row>
    <row r="297" spans="1:65" s="2" customFormat="1" ht="16.5" customHeight="1">
      <c r="A297" s="34"/>
      <c r="B297" s="35"/>
      <c r="C297" s="186" t="s">
        <v>1131</v>
      </c>
      <c r="D297" s="186" t="s">
        <v>149</v>
      </c>
      <c r="E297" s="187" t="s">
        <v>1777</v>
      </c>
      <c r="F297" s="188" t="s">
        <v>1778</v>
      </c>
      <c r="G297" s="189" t="s">
        <v>1454</v>
      </c>
      <c r="H297" s="190">
        <v>1</v>
      </c>
      <c r="I297" s="191"/>
      <c r="J297" s="192">
        <f t="shared" si="80"/>
        <v>0</v>
      </c>
      <c r="K297" s="188" t="s">
        <v>1</v>
      </c>
      <c r="L297" s="39"/>
      <c r="M297" s="193" t="s">
        <v>1</v>
      </c>
      <c r="N297" s="194" t="s">
        <v>44</v>
      </c>
      <c r="O297" s="71"/>
      <c r="P297" s="195">
        <f t="shared" si="81"/>
        <v>0</v>
      </c>
      <c r="Q297" s="195">
        <v>0</v>
      </c>
      <c r="R297" s="195">
        <f t="shared" si="82"/>
        <v>0</v>
      </c>
      <c r="S297" s="195">
        <v>0</v>
      </c>
      <c r="T297" s="196">
        <f t="shared" si="83"/>
        <v>0</v>
      </c>
      <c r="U297" s="34"/>
      <c r="V297" s="34"/>
      <c r="W297" s="34"/>
      <c r="X297" s="34"/>
      <c r="Y297" s="34"/>
      <c r="Z297" s="34"/>
      <c r="AA297" s="34"/>
      <c r="AB297" s="34"/>
      <c r="AC297" s="34"/>
      <c r="AD297" s="34"/>
      <c r="AE297" s="34"/>
      <c r="AR297" s="197" t="s">
        <v>154</v>
      </c>
      <c r="AT297" s="197" t="s">
        <v>149</v>
      </c>
      <c r="AU297" s="197" t="s">
        <v>87</v>
      </c>
      <c r="AY297" s="18" t="s">
        <v>147</v>
      </c>
      <c r="BE297" s="198">
        <f t="shared" si="84"/>
        <v>0</v>
      </c>
      <c r="BF297" s="198">
        <f t="shared" si="85"/>
        <v>0</v>
      </c>
      <c r="BG297" s="198">
        <f t="shared" si="86"/>
        <v>0</v>
      </c>
      <c r="BH297" s="198">
        <f t="shared" si="87"/>
        <v>0</v>
      </c>
      <c r="BI297" s="198">
        <f t="shared" si="88"/>
        <v>0</v>
      </c>
      <c r="BJ297" s="18" t="s">
        <v>87</v>
      </c>
      <c r="BK297" s="198">
        <f t="shared" si="89"/>
        <v>0</v>
      </c>
      <c r="BL297" s="18" t="s">
        <v>154</v>
      </c>
      <c r="BM297" s="197" t="s">
        <v>1779</v>
      </c>
    </row>
    <row r="298" spans="1:65" s="2" customFormat="1" ht="16.5" customHeight="1">
      <c r="A298" s="34"/>
      <c r="B298" s="35"/>
      <c r="C298" s="186" t="s">
        <v>1137</v>
      </c>
      <c r="D298" s="186" t="s">
        <v>149</v>
      </c>
      <c r="E298" s="187" t="s">
        <v>1780</v>
      </c>
      <c r="F298" s="188" t="s">
        <v>1781</v>
      </c>
      <c r="G298" s="189" t="s">
        <v>1454</v>
      </c>
      <c r="H298" s="190">
        <v>1</v>
      </c>
      <c r="I298" s="191"/>
      <c r="J298" s="192">
        <f t="shared" si="80"/>
        <v>0</v>
      </c>
      <c r="K298" s="188" t="s">
        <v>1</v>
      </c>
      <c r="L298" s="39"/>
      <c r="M298" s="193" t="s">
        <v>1</v>
      </c>
      <c r="N298" s="194" t="s">
        <v>44</v>
      </c>
      <c r="O298" s="71"/>
      <c r="P298" s="195">
        <f t="shared" si="81"/>
        <v>0</v>
      </c>
      <c r="Q298" s="195">
        <v>0</v>
      </c>
      <c r="R298" s="195">
        <f t="shared" si="82"/>
        <v>0</v>
      </c>
      <c r="S298" s="195">
        <v>0</v>
      </c>
      <c r="T298" s="196">
        <f t="shared" si="83"/>
        <v>0</v>
      </c>
      <c r="U298" s="34"/>
      <c r="V298" s="34"/>
      <c r="W298" s="34"/>
      <c r="X298" s="34"/>
      <c r="Y298" s="34"/>
      <c r="Z298" s="34"/>
      <c r="AA298" s="34"/>
      <c r="AB298" s="34"/>
      <c r="AC298" s="34"/>
      <c r="AD298" s="34"/>
      <c r="AE298" s="34"/>
      <c r="AR298" s="197" t="s">
        <v>154</v>
      </c>
      <c r="AT298" s="197" t="s">
        <v>149</v>
      </c>
      <c r="AU298" s="197" t="s">
        <v>87</v>
      </c>
      <c r="AY298" s="18" t="s">
        <v>147</v>
      </c>
      <c r="BE298" s="198">
        <f t="shared" si="84"/>
        <v>0</v>
      </c>
      <c r="BF298" s="198">
        <f t="shared" si="85"/>
        <v>0</v>
      </c>
      <c r="BG298" s="198">
        <f t="shared" si="86"/>
        <v>0</v>
      </c>
      <c r="BH298" s="198">
        <f t="shared" si="87"/>
        <v>0</v>
      </c>
      <c r="BI298" s="198">
        <f t="shared" si="88"/>
        <v>0</v>
      </c>
      <c r="BJ298" s="18" t="s">
        <v>87</v>
      </c>
      <c r="BK298" s="198">
        <f t="shared" si="89"/>
        <v>0</v>
      </c>
      <c r="BL298" s="18" t="s">
        <v>154</v>
      </c>
      <c r="BM298" s="197" t="s">
        <v>1782</v>
      </c>
    </row>
    <row r="299" spans="1:65" s="2" customFormat="1" ht="16.5" customHeight="1">
      <c r="A299" s="34"/>
      <c r="B299" s="35"/>
      <c r="C299" s="186" t="s">
        <v>1143</v>
      </c>
      <c r="D299" s="186" t="s">
        <v>149</v>
      </c>
      <c r="E299" s="187" t="s">
        <v>1783</v>
      </c>
      <c r="F299" s="188" t="s">
        <v>1784</v>
      </c>
      <c r="G299" s="189" t="s">
        <v>1378</v>
      </c>
      <c r="H299" s="257"/>
      <c r="I299" s="191"/>
      <c r="J299" s="192">
        <f t="shared" si="80"/>
        <v>0</v>
      </c>
      <c r="K299" s="188" t="s">
        <v>1</v>
      </c>
      <c r="L299" s="39"/>
      <c r="M299" s="193" t="s">
        <v>1</v>
      </c>
      <c r="N299" s="194" t="s">
        <v>44</v>
      </c>
      <c r="O299" s="71"/>
      <c r="P299" s="195">
        <f t="shared" si="81"/>
        <v>0</v>
      </c>
      <c r="Q299" s="195">
        <v>0</v>
      </c>
      <c r="R299" s="195">
        <f t="shared" si="82"/>
        <v>0</v>
      </c>
      <c r="S299" s="195">
        <v>0</v>
      </c>
      <c r="T299" s="196">
        <f t="shared" si="83"/>
        <v>0</v>
      </c>
      <c r="U299" s="34"/>
      <c r="V299" s="34"/>
      <c r="W299" s="34"/>
      <c r="X299" s="34"/>
      <c r="Y299" s="34"/>
      <c r="Z299" s="34"/>
      <c r="AA299" s="34"/>
      <c r="AB299" s="34"/>
      <c r="AC299" s="34"/>
      <c r="AD299" s="34"/>
      <c r="AE299" s="34"/>
      <c r="AR299" s="197" t="s">
        <v>154</v>
      </c>
      <c r="AT299" s="197" t="s">
        <v>149</v>
      </c>
      <c r="AU299" s="197" t="s">
        <v>87</v>
      </c>
      <c r="AY299" s="18" t="s">
        <v>147</v>
      </c>
      <c r="BE299" s="198">
        <f t="shared" si="84"/>
        <v>0</v>
      </c>
      <c r="BF299" s="198">
        <f t="shared" si="85"/>
        <v>0</v>
      </c>
      <c r="BG299" s="198">
        <f t="shared" si="86"/>
        <v>0</v>
      </c>
      <c r="BH299" s="198">
        <f t="shared" si="87"/>
        <v>0</v>
      </c>
      <c r="BI299" s="198">
        <f t="shared" si="88"/>
        <v>0</v>
      </c>
      <c r="BJ299" s="18" t="s">
        <v>87</v>
      </c>
      <c r="BK299" s="198">
        <f t="shared" si="89"/>
        <v>0</v>
      </c>
      <c r="BL299" s="18" t="s">
        <v>154</v>
      </c>
      <c r="BM299" s="197" t="s">
        <v>1785</v>
      </c>
    </row>
    <row r="300" spans="1:65" s="2" customFormat="1" ht="21.75" customHeight="1">
      <c r="A300" s="34"/>
      <c r="B300" s="35"/>
      <c r="C300" s="186" t="s">
        <v>1147</v>
      </c>
      <c r="D300" s="186" t="s">
        <v>149</v>
      </c>
      <c r="E300" s="187" t="s">
        <v>1786</v>
      </c>
      <c r="F300" s="188" t="s">
        <v>1787</v>
      </c>
      <c r="G300" s="189" t="s">
        <v>1368</v>
      </c>
      <c r="H300" s="190">
        <v>10</v>
      </c>
      <c r="I300" s="191"/>
      <c r="J300" s="192">
        <f t="shared" si="80"/>
        <v>0</v>
      </c>
      <c r="K300" s="188" t="s">
        <v>1</v>
      </c>
      <c r="L300" s="39"/>
      <c r="M300" s="261" t="s">
        <v>1</v>
      </c>
      <c r="N300" s="262" t="s">
        <v>44</v>
      </c>
      <c r="O300" s="263"/>
      <c r="P300" s="264">
        <f t="shared" si="81"/>
        <v>0</v>
      </c>
      <c r="Q300" s="264">
        <v>0</v>
      </c>
      <c r="R300" s="264">
        <f t="shared" si="82"/>
        <v>0</v>
      </c>
      <c r="S300" s="264">
        <v>0</v>
      </c>
      <c r="T300" s="265">
        <f t="shared" si="83"/>
        <v>0</v>
      </c>
      <c r="U300" s="34"/>
      <c r="V300" s="34"/>
      <c r="W300" s="34"/>
      <c r="X300" s="34"/>
      <c r="Y300" s="34"/>
      <c r="Z300" s="34"/>
      <c r="AA300" s="34"/>
      <c r="AB300" s="34"/>
      <c r="AC300" s="34"/>
      <c r="AD300" s="34"/>
      <c r="AE300" s="34"/>
      <c r="AR300" s="197" t="s">
        <v>154</v>
      </c>
      <c r="AT300" s="197" t="s">
        <v>149</v>
      </c>
      <c r="AU300" s="197" t="s">
        <v>87</v>
      </c>
      <c r="AY300" s="18" t="s">
        <v>147</v>
      </c>
      <c r="BE300" s="198">
        <f t="shared" si="84"/>
        <v>0</v>
      </c>
      <c r="BF300" s="198">
        <f t="shared" si="85"/>
        <v>0</v>
      </c>
      <c r="BG300" s="198">
        <f t="shared" si="86"/>
        <v>0</v>
      </c>
      <c r="BH300" s="198">
        <f t="shared" si="87"/>
        <v>0</v>
      </c>
      <c r="BI300" s="198">
        <f t="shared" si="88"/>
        <v>0</v>
      </c>
      <c r="BJ300" s="18" t="s">
        <v>87</v>
      </c>
      <c r="BK300" s="198">
        <f t="shared" si="89"/>
        <v>0</v>
      </c>
      <c r="BL300" s="18" t="s">
        <v>154</v>
      </c>
      <c r="BM300" s="197" t="s">
        <v>1788</v>
      </c>
    </row>
    <row r="301" spans="1:65" s="2" customFormat="1" ht="6.95" customHeight="1">
      <c r="A301" s="34"/>
      <c r="B301" s="54"/>
      <c r="C301" s="55"/>
      <c r="D301" s="55"/>
      <c r="E301" s="55"/>
      <c r="F301" s="55"/>
      <c r="G301" s="55"/>
      <c r="H301" s="55"/>
      <c r="I301" s="55"/>
      <c r="J301" s="55"/>
      <c r="K301" s="55"/>
      <c r="L301" s="39"/>
      <c r="M301" s="34"/>
      <c r="O301" s="34"/>
      <c r="P301" s="34"/>
      <c r="Q301" s="34"/>
      <c r="R301" s="34"/>
      <c r="S301" s="34"/>
      <c r="T301" s="34"/>
      <c r="U301" s="34"/>
      <c r="V301" s="34"/>
      <c r="W301" s="34"/>
      <c r="X301" s="34"/>
      <c r="Y301" s="34"/>
      <c r="Z301" s="34"/>
      <c r="AA301" s="34"/>
      <c r="AB301" s="34"/>
      <c r="AC301" s="34"/>
      <c r="AD301" s="34"/>
      <c r="AE301" s="34"/>
    </row>
  </sheetData>
  <sheetProtection algorithmName="SHA-512" hashValue="HwZtseRj9OONB+LErxh9PlB86hGLn783oI2DIwAK6Y2X06qSdSG0j9CUDF24vCqGXXj71GPsjFDruMEBuI9H9g==" saltValue="5lI7NzwqilWyRLGCfwP0Bn1F3WdeiP/8usmNWKhfv84DVlKEQPw2Q7mDNy9XBTlQcVWXQOGhZbQoE9GCbfRqVA==" spinCount="100000" sheet="1" objects="1" scenarios="1" formatColumns="0" formatRows="0" autoFilter="0"/>
  <autoFilter ref="C127:K300" xr:uid="{00000000-0009-0000-0000-000003000000}"/>
  <mergeCells count="9">
    <mergeCell ref="E87:H87"/>
    <mergeCell ref="E118:H118"/>
    <mergeCell ref="E120:H120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6</vt:i4>
      </vt:variant>
      <vt:variant>
        <vt:lpstr>Pojmenované oblasti</vt:lpstr>
      </vt:variant>
      <vt:variant>
        <vt:i4>8</vt:i4>
      </vt:variant>
    </vt:vector>
  </HeadingPairs>
  <TitlesOfParts>
    <vt:vector size="14" baseType="lpstr">
      <vt:lpstr>Rekapitulace stavby</vt:lpstr>
      <vt:lpstr>D.1.1 - Architektonicko -...</vt:lpstr>
      <vt:lpstr>D.1.4 - Zařízení silnopro...</vt:lpstr>
      <vt:lpstr>Rekapitulace</vt:lpstr>
      <vt:lpstr>Rozpočet</vt:lpstr>
      <vt:lpstr>D.1.4.2 - Vytápění</vt:lpstr>
      <vt:lpstr>'D.1.1 - Architektonicko -...'!Názvy_tisku</vt:lpstr>
      <vt:lpstr>'D.1.4 - Zařízení silnopro...'!Názvy_tisku</vt:lpstr>
      <vt:lpstr>'D.1.4.2 - Vytápění'!Názvy_tisku</vt:lpstr>
      <vt:lpstr>'Rekapitulace stavby'!Názvy_tisku</vt:lpstr>
      <vt:lpstr>'D.1.1 - Architektonicko -...'!Oblast_tisku</vt:lpstr>
      <vt:lpstr>'D.1.4 - Zařízení silnopro...'!Oblast_tisku</vt:lpstr>
      <vt:lpstr>'D.1.4.2 - Vytápění'!Oblast_tisku</vt:lpstr>
      <vt:lpstr>'Rekapitulace stavby'!Oblast_tisku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DUDÍK Martin</dc:creator>
  <cp:lastModifiedBy>Ženožička Martin</cp:lastModifiedBy>
  <dcterms:created xsi:type="dcterms:W3CDTF">2025-05-14T11:45:32Z</dcterms:created>
  <dcterms:modified xsi:type="dcterms:W3CDTF">2025-07-17T06:40:40Z</dcterms:modified>
</cp:coreProperties>
</file>