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Mac\Home\Desktop\"/>
    </mc:Choice>
  </mc:AlternateContent>
  <bookViews>
    <workbookView xWindow="0" yWindow="0" windowWidth="0" windowHeight="0"/>
  </bookViews>
  <sheets>
    <sheet name="Rekapitulace stavby" sheetId="1" r:id="rId1"/>
    <sheet name="001 - Oprava zpevněných p..." sheetId="2" r:id="rId2"/>
    <sheet name="002 - ÚPRAVA PLOCH NÁMĚST..." sheetId="3" r:id="rId3"/>
    <sheet name="003 - Osttaní a vedlejší ..." sheetId="4" r:id="rId4"/>
    <sheet name="004 - Úprava ploch náměst..." sheetId="5" r:id="rId5"/>
    <sheet name="005 - Osvětlení náměstí " sheetId="6" r:id="rId6"/>
    <sheet name="006 - Pítko vč. rozvodu " sheetId="7" r:id="rId7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'001 - Oprava zpevněných p...'!$C$123:$K$218</definedName>
    <definedName name="_xlnm.Print_Area" localSheetId="1">'001 - Oprava zpevněných p...'!$C$4:$J$76,'001 - Oprava zpevněných p...'!$C$82:$J$105,'001 - Oprava zpevněných p...'!$C$111:$K$218</definedName>
    <definedName name="_xlnm.Print_Titles" localSheetId="1">'001 - Oprava zpevněných p...'!$123:$123</definedName>
    <definedName name="_xlnm._FilterDatabase" localSheetId="2" hidden="1">'002 - ÚPRAVA PLOCH NÁMĚST...'!$C$121:$K$182</definedName>
    <definedName name="_xlnm.Print_Area" localSheetId="2">'002 - ÚPRAVA PLOCH NÁMĚST...'!$C$4:$J$76,'002 - ÚPRAVA PLOCH NÁMĚST...'!$C$82:$J$103,'002 - ÚPRAVA PLOCH NÁMĚST...'!$C$109:$K$182</definedName>
    <definedName name="_xlnm.Print_Titles" localSheetId="2">'002 - ÚPRAVA PLOCH NÁMĚST...'!$121:$121</definedName>
    <definedName name="_xlnm._FilterDatabase" localSheetId="3" hidden="1">'003 - Osttaní a vedlejší ...'!$C$119:$K$141</definedName>
    <definedName name="_xlnm.Print_Area" localSheetId="3">'003 - Osttaní a vedlejší ...'!$C$4:$J$76,'003 - Osttaní a vedlejší ...'!$C$82:$J$101,'003 - Osttaní a vedlejší ...'!$C$107:$K$141</definedName>
    <definedName name="_xlnm.Print_Titles" localSheetId="3">'003 - Osttaní a vedlejší ...'!$119:$119</definedName>
    <definedName name="_xlnm._FilterDatabase" localSheetId="4" hidden="1">'004 - Úprava ploch náměst...'!$C$123:$K$271</definedName>
    <definedName name="_xlnm.Print_Area" localSheetId="4">'004 - Úprava ploch náměst...'!$C$4:$J$76,'004 - Úprava ploch náměst...'!$C$82:$J$105,'004 - Úprava ploch náměst...'!$C$111:$K$271</definedName>
    <definedName name="_xlnm.Print_Titles" localSheetId="4">'004 - Úprava ploch náměst...'!$123:$123</definedName>
    <definedName name="_xlnm._FilterDatabase" localSheetId="5" hidden="1">'005 - Osvětlení náměstí '!$C$121:$K$188</definedName>
    <definedName name="_xlnm.Print_Area" localSheetId="5">'005 - Osvětlení náměstí '!$C$4:$J$76,'005 - Osvětlení náměstí '!$C$82:$J$103,'005 - Osvětlení náměstí '!$C$109:$K$188</definedName>
    <definedName name="_xlnm.Print_Titles" localSheetId="5">'005 - Osvětlení náměstí '!$121:$121</definedName>
    <definedName name="_xlnm._FilterDatabase" localSheetId="6" hidden="1">'006 - Pítko vč. rozvodu '!$C$118:$K$140</definedName>
    <definedName name="_xlnm.Print_Area" localSheetId="6">'006 - Pítko vč. rozvodu '!$C$4:$J$76,'006 - Pítko vč. rozvodu '!$C$82:$J$100,'006 - Pítko vč. rozvodu '!$C$106:$K$140</definedName>
    <definedName name="_xlnm.Print_Titles" localSheetId="6">'006 - Pítko vč. rozvodu '!$118:$118</definedName>
  </definedNames>
  <calcPr/>
</workbook>
</file>

<file path=xl/calcChain.xml><?xml version="1.0" encoding="utf-8"?>
<calcChain xmlns="http://schemas.openxmlformats.org/spreadsheetml/2006/main">
  <c i="7" l="1" r="J37"/>
  <c r="J36"/>
  <c i="1" r="AY100"/>
  <c i="7" r="J35"/>
  <c i="1" r="AX100"/>
  <c i="7"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3"/>
  <c r="BH123"/>
  <c r="BG123"/>
  <c r="BF123"/>
  <c r="T123"/>
  <c r="R123"/>
  <c r="P123"/>
  <c r="BI122"/>
  <c r="BH122"/>
  <c r="BG122"/>
  <c r="BF122"/>
  <c r="T122"/>
  <c r="R122"/>
  <c r="P122"/>
  <c r="J116"/>
  <c r="F115"/>
  <c r="F113"/>
  <c r="E111"/>
  <c r="J92"/>
  <c r="F91"/>
  <c r="F89"/>
  <c r="E87"/>
  <c r="J21"/>
  <c r="E21"/>
  <c r="J91"/>
  <c r="J20"/>
  <c r="J18"/>
  <c r="E18"/>
  <c r="F116"/>
  <c r="J17"/>
  <c r="J12"/>
  <c r="J113"/>
  <c r="E7"/>
  <c r="E109"/>
  <c i="6" r="J37"/>
  <c r="J36"/>
  <c i="1" r="AY99"/>
  <c i="6" r="J35"/>
  <c i="1" r="AX99"/>
  <c i="6"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F116"/>
  <c r="E114"/>
  <c r="F89"/>
  <c r="E87"/>
  <c r="J24"/>
  <c r="E24"/>
  <c r="J119"/>
  <c r="J23"/>
  <c r="J21"/>
  <c r="E21"/>
  <c r="J118"/>
  <c r="J20"/>
  <c r="J18"/>
  <c r="E18"/>
  <c r="F119"/>
  <c r="J17"/>
  <c r="J15"/>
  <c r="E15"/>
  <c r="F118"/>
  <c r="J14"/>
  <c r="J12"/>
  <c r="J116"/>
  <c r="E7"/>
  <c r="E85"/>
  <c i="5" r="J37"/>
  <c r="J36"/>
  <c i="1" r="AY98"/>
  <c i="5" r="J35"/>
  <c i="1" r="AX98"/>
  <c i="5" r="BI271"/>
  <c r="BH271"/>
  <c r="BG271"/>
  <c r="BF271"/>
  <c r="T271"/>
  <c r="T270"/>
  <c r="R271"/>
  <c r="R270"/>
  <c r="P271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3"/>
  <c r="BH263"/>
  <c r="BG263"/>
  <c r="BF263"/>
  <c r="T263"/>
  <c r="R263"/>
  <c r="P263"/>
  <c r="BI262"/>
  <c r="BH262"/>
  <c r="BG262"/>
  <c r="BF262"/>
  <c r="T262"/>
  <c r="R262"/>
  <c r="P262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30"/>
  <c r="BH230"/>
  <c r="BG230"/>
  <c r="BF230"/>
  <c r="T230"/>
  <c r="R230"/>
  <c r="P230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0"/>
  <c r="BH200"/>
  <c r="BG200"/>
  <c r="BF200"/>
  <c r="T200"/>
  <c r="R200"/>
  <c r="P200"/>
  <c r="BI193"/>
  <c r="BH193"/>
  <c r="BG193"/>
  <c r="BF193"/>
  <c r="T193"/>
  <c r="R193"/>
  <c r="P193"/>
  <c r="BI188"/>
  <c r="BH188"/>
  <c r="BG188"/>
  <c r="BF188"/>
  <c r="T188"/>
  <c r="R188"/>
  <c r="P188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5"/>
  <c r="BH155"/>
  <c r="BG155"/>
  <c r="BF155"/>
  <c r="T155"/>
  <c r="R155"/>
  <c r="P155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3"/>
  <c r="BH133"/>
  <c r="BG133"/>
  <c r="BF133"/>
  <c r="T133"/>
  <c r="R133"/>
  <c r="P133"/>
  <c r="BI131"/>
  <c r="BH131"/>
  <c r="BG131"/>
  <c r="BF131"/>
  <c r="T131"/>
  <c r="R131"/>
  <c r="P131"/>
  <c r="BI127"/>
  <c r="BH127"/>
  <c r="BG127"/>
  <c r="BF127"/>
  <c r="T127"/>
  <c r="R127"/>
  <c r="P127"/>
  <c r="J121"/>
  <c r="F120"/>
  <c r="F118"/>
  <c r="E116"/>
  <c r="J92"/>
  <c r="F91"/>
  <c r="F89"/>
  <c r="E87"/>
  <c r="J21"/>
  <c r="E21"/>
  <c r="J91"/>
  <c r="J20"/>
  <c r="J18"/>
  <c r="E18"/>
  <c r="F121"/>
  <c r="J17"/>
  <c r="J12"/>
  <c r="J89"/>
  <c r="E7"/>
  <c r="E85"/>
  <c i="4" r="J37"/>
  <c r="J36"/>
  <c i="1" r="AY97"/>
  <c i="4" r="J35"/>
  <c i="1" r="AX97"/>
  <c i="4" r="BI140"/>
  <c r="BH140"/>
  <c r="BG140"/>
  <c r="BF140"/>
  <c r="T140"/>
  <c r="T139"/>
  <c r="R140"/>
  <c r="R139"/>
  <c r="P140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J117"/>
  <c r="F116"/>
  <c r="F114"/>
  <c r="E112"/>
  <c r="J92"/>
  <c r="F91"/>
  <c r="F89"/>
  <c r="E87"/>
  <c r="J21"/>
  <c r="E21"/>
  <c r="J116"/>
  <c r="J20"/>
  <c r="J18"/>
  <c r="E18"/>
  <c r="F117"/>
  <c r="J17"/>
  <c r="J12"/>
  <c r="J89"/>
  <c r="E7"/>
  <c r="E110"/>
  <c i="3" r="J37"/>
  <c r="J36"/>
  <c i="1" r="AY96"/>
  <c i="3" r="J35"/>
  <c i="1" r="AX96"/>
  <c i="3" r="BI182"/>
  <c r="BH182"/>
  <c r="BG182"/>
  <c r="BF182"/>
  <c r="T182"/>
  <c r="T181"/>
  <c r="R182"/>
  <c r="R181"/>
  <c r="P182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J119"/>
  <c r="F118"/>
  <c r="F116"/>
  <c r="E114"/>
  <c r="J92"/>
  <c r="F91"/>
  <c r="F89"/>
  <c r="E87"/>
  <c r="J21"/>
  <c r="E21"/>
  <c r="J118"/>
  <c r="J20"/>
  <c r="J18"/>
  <c r="E18"/>
  <c r="F92"/>
  <c r="J17"/>
  <c r="J12"/>
  <c r="J89"/>
  <c r="E7"/>
  <c r="E112"/>
  <c i="2" r="J37"/>
  <c r="J36"/>
  <c i="1" r="AY95"/>
  <c i="2" r="J35"/>
  <c i="1" r="AX95"/>
  <c i="2" r="BI218"/>
  <c r="BH218"/>
  <c r="BG218"/>
  <c r="BF218"/>
  <c r="T218"/>
  <c r="T217"/>
  <c r="R218"/>
  <c r="R217"/>
  <c r="P218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J121"/>
  <c r="F120"/>
  <c r="F118"/>
  <c r="E116"/>
  <c r="J92"/>
  <c r="F91"/>
  <c r="F89"/>
  <c r="E87"/>
  <c r="J21"/>
  <c r="E21"/>
  <c r="J120"/>
  <c r="J20"/>
  <c r="J18"/>
  <c r="E18"/>
  <c r="F121"/>
  <c r="J17"/>
  <c r="J12"/>
  <c r="J89"/>
  <c r="E7"/>
  <c r="E85"/>
  <c i="1" r="L90"/>
  <c r="AM90"/>
  <c r="AM89"/>
  <c r="L89"/>
  <c r="AM87"/>
  <c r="L87"/>
  <c r="L85"/>
  <c r="L84"/>
  <c i="2" r="J214"/>
  <c r="BK208"/>
  <c r="BK200"/>
  <c r="J216"/>
  <c r="BK210"/>
  <c r="BK204"/>
  <c r="J200"/>
  <c r="J191"/>
  <c r="BK181"/>
  <c r="J170"/>
  <c r="BK160"/>
  <c r="J150"/>
  <c r="J131"/>
  <c r="BK193"/>
  <c r="BK191"/>
  <c r="J185"/>
  <c r="BK176"/>
  <c r="BK166"/>
  <c r="J158"/>
  <c r="BK151"/>
  <c r="BK138"/>
  <c r="BK132"/>
  <c i="3" r="BK180"/>
  <c r="J175"/>
  <c r="J168"/>
  <c r="J159"/>
  <c r="J148"/>
  <c r="J182"/>
  <c r="J176"/>
  <c r="BK168"/>
  <c r="J162"/>
  <c r="J153"/>
  <c r="J141"/>
  <c r="J135"/>
  <c r="J139"/>
  <c r="J136"/>
  <c r="BK128"/>
  <c i="4" r="BK140"/>
  <c r="J129"/>
  <c r="J140"/>
  <c r="J131"/>
  <c i="5" r="BK269"/>
  <c r="BK263"/>
  <c r="BK244"/>
  <c r="J239"/>
  <c r="BK231"/>
  <c r="J223"/>
  <c r="BK205"/>
  <c r="BK193"/>
  <c r="BK182"/>
  <c r="J175"/>
  <c r="BK170"/>
  <c r="BK159"/>
  <c r="BK146"/>
  <c r="BK137"/>
  <c r="BK127"/>
  <c r="J267"/>
  <c r="BK260"/>
  <c r="J254"/>
  <c r="J248"/>
  <c r="J241"/>
  <c r="J231"/>
  <c r="BK223"/>
  <c r="BK211"/>
  <c r="BK200"/>
  <c r="J179"/>
  <c r="J170"/>
  <c r="BK163"/>
  <c r="J146"/>
  <c r="J137"/>
  <c i="6" r="J188"/>
  <c r="J186"/>
  <c r="J182"/>
  <c r="BK178"/>
  <c r="BK172"/>
  <c r="BK167"/>
  <c r="BK188"/>
  <c r="BK183"/>
  <c r="J179"/>
  <c r="J173"/>
  <c r="J169"/>
  <c r="J165"/>
  <c r="J161"/>
  <c r="BK157"/>
  <c r="BK151"/>
  <c r="J147"/>
  <c r="BK142"/>
  <c r="J139"/>
  <c r="BK135"/>
  <c r="J132"/>
  <c r="BK126"/>
  <c r="BK161"/>
  <c r="BK158"/>
  <c r="J152"/>
  <c r="BK146"/>
  <c r="BK139"/>
  <c r="BK133"/>
  <c r="BK129"/>
  <c i="7" r="J130"/>
  <c r="BK126"/>
  <c r="BK137"/>
  <c r="J135"/>
  <c r="J132"/>
  <c r="J129"/>
  <c r="J126"/>
  <c r="BK138"/>
  <c r="BK132"/>
  <c i="2" r="BK218"/>
  <c r="BK213"/>
  <c r="J205"/>
  <c r="J195"/>
  <c r="BK214"/>
  <c r="BK211"/>
  <c r="J207"/>
  <c r="J202"/>
  <c r="J192"/>
  <c r="BK189"/>
  <c r="BK183"/>
  <c r="BK173"/>
  <c r="J164"/>
  <c r="J157"/>
  <c r="J151"/>
  <c r="BK142"/>
  <c r="J132"/>
  <c r="BK127"/>
  <c r="BK192"/>
  <c r="BK187"/>
  <c r="J181"/>
  <c r="J173"/>
  <c r="BK168"/>
  <c r="J159"/>
  <c r="BK155"/>
  <c r="BK146"/>
  <c r="BK131"/>
  <c i="3" r="BK182"/>
  <c r="BK176"/>
  <c r="J171"/>
  <c r="J167"/>
  <c r="BK162"/>
  <c r="BK153"/>
  <c r="BK141"/>
  <c r="J180"/>
  <c r="BK175"/>
  <c r="BK170"/>
  <c r="BK164"/>
  <c r="BK154"/>
  <c r="BK142"/>
  <c r="BK139"/>
  <c r="BK133"/>
  <c r="BK126"/>
  <c r="BK137"/>
  <c r="J132"/>
  <c i="4" r="J133"/>
  <c r="BK128"/>
  <c r="J123"/>
  <c r="BK135"/>
  <c r="BK129"/>
  <c r="BK124"/>
  <c i="5" r="BK268"/>
  <c r="BK265"/>
  <c r="BK248"/>
  <c r="J243"/>
  <c r="J235"/>
  <c r="J227"/>
  <c r="BK219"/>
  <c r="BK215"/>
  <c r="J211"/>
  <c r="BK209"/>
  <c r="J207"/>
  <c r="J200"/>
  <c r="BK177"/>
  <c r="J172"/>
  <c r="BK167"/>
  <c r="BK161"/>
  <c r="BK150"/>
  <c r="BK139"/>
  <c r="BK133"/>
  <c r="J269"/>
  <c r="J265"/>
  <c r="J259"/>
  <c r="J257"/>
  <c r="J252"/>
  <c r="J244"/>
  <c r="BK239"/>
  <c r="J233"/>
  <c r="J225"/>
  <c r="J219"/>
  <c r="J209"/>
  <c r="J193"/>
  <c r="J177"/>
  <c r="BK172"/>
  <c r="BK165"/>
  <c r="J159"/>
  <c r="J142"/>
  <c r="J133"/>
  <c i="6" r="J185"/>
  <c r="BK181"/>
  <c r="BK175"/>
  <c r="J170"/>
  <c r="BK166"/>
  <c r="BK185"/>
  <c r="J181"/>
  <c r="J178"/>
  <c r="J172"/>
  <c r="BK170"/>
  <c r="J167"/>
  <c r="BK164"/>
  <c r="BK160"/>
  <c r="J155"/>
  <c r="BK150"/>
  <c r="J148"/>
  <c r="BK145"/>
  <c r="J141"/>
  <c r="BK137"/>
  <c r="J133"/>
  <c r="J129"/>
  <c r="J125"/>
  <c r="J163"/>
  <c r="BK159"/>
  <c r="BK154"/>
  <c r="BK149"/>
  <c r="J143"/>
  <c r="J140"/>
  <c r="J137"/>
  <c r="BK134"/>
  <c r="BK131"/>
  <c r="BK127"/>
  <c r="J124"/>
  <c i="7" r="BK127"/>
  <c r="BK130"/>
  <c r="BK122"/>
  <c r="J136"/>
  <c r="BK134"/>
  <c i="2" r="J215"/>
  <c r="J211"/>
  <c r="J204"/>
  <c r="J218"/>
  <c r="J213"/>
  <c r="BK207"/>
  <c r="BK205"/>
  <c r="J198"/>
  <c r="BK185"/>
  <c r="J176"/>
  <c r="J166"/>
  <c r="BK159"/>
  <c r="J155"/>
  <c r="J146"/>
  <c r="BK134"/>
  <c i="1" r="AS94"/>
  <c i="2" r="BK164"/>
  <c r="BK153"/>
  <c r="J142"/>
  <c r="BK129"/>
  <c i="3" r="J178"/>
  <c r="J170"/>
  <c r="J164"/>
  <c r="J154"/>
  <c r="J142"/>
  <c r="BK179"/>
  <c r="BK173"/>
  <c r="BK167"/>
  <c r="BK159"/>
  <c r="BK148"/>
  <c r="BK140"/>
  <c r="BK136"/>
  <c r="J128"/>
  <c r="BK135"/>
  <c r="J126"/>
  <c i="4" r="J135"/>
  <c r="BK126"/>
  <c r="J137"/>
  <c r="J128"/>
  <c i="5" r="BK271"/>
  <c r="J266"/>
  <c r="J260"/>
  <c r="BK259"/>
  <c r="BK258"/>
  <c r="BK257"/>
  <c r="J256"/>
  <c r="BK254"/>
  <c r="BK252"/>
  <c r="J250"/>
  <c r="J246"/>
  <c r="BK241"/>
  <c r="BK237"/>
  <c r="BK230"/>
  <c r="J221"/>
  <c r="BK179"/>
  <c r="J165"/>
  <c r="BK142"/>
  <c r="J271"/>
  <c r="J263"/>
  <c r="J258"/>
  <c r="BK246"/>
  <c r="J237"/>
  <c r="BK227"/>
  <c r="BK217"/>
  <c r="BK207"/>
  <c r="J182"/>
  <c r="BK175"/>
  <c r="J167"/>
  <c r="BK155"/>
  <c r="J139"/>
  <c r="J127"/>
  <c i="6" r="J187"/>
  <c r="J184"/>
  <c r="BK179"/>
  <c r="BK173"/>
  <c r="BK169"/>
  <c r="BK186"/>
  <c r="BK182"/>
  <c r="J175"/>
  <c r="J168"/>
  <c r="BK165"/>
  <c r="BK162"/>
  <c r="J158"/>
  <c r="J154"/>
  <c r="J149"/>
  <c r="J146"/>
  <c r="BK140"/>
  <c r="J136"/>
  <c r="J131"/>
  <c r="J127"/>
  <c r="J160"/>
  <c r="BK155"/>
  <c r="J151"/>
  <c r="BK147"/>
  <c r="BK141"/>
  <c r="BK136"/>
  <c r="BK132"/>
  <c r="J128"/>
  <c r="BK125"/>
  <c i="7" r="J128"/>
  <c r="J122"/>
  <c r="J138"/>
  <c r="BK135"/>
  <c r="J133"/>
  <c r="J131"/>
  <c r="J127"/>
  <c r="J137"/>
  <c r="BK133"/>
  <c i="2" r="BK216"/>
  <c r="J210"/>
  <c r="BK198"/>
  <c r="BK215"/>
  <c r="J208"/>
  <c r="BK202"/>
  <c r="BK195"/>
  <c r="J187"/>
  <c r="J179"/>
  <c r="J168"/>
  <c r="BK158"/>
  <c r="J153"/>
  <c r="J138"/>
  <c r="J129"/>
  <c r="J193"/>
  <c r="J189"/>
  <c r="J183"/>
  <c r="BK179"/>
  <c r="BK170"/>
  <c r="J160"/>
  <c r="BK157"/>
  <c r="BK150"/>
  <c r="J134"/>
  <c r="J127"/>
  <c i="3" r="J179"/>
  <c r="J173"/>
  <c r="BK165"/>
  <c r="BK156"/>
  <c r="J145"/>
  <c r="J140"/>
  <c r="BK178"/>
  <c r="BK171"/>
  <c r="J165"/>
  <c r="J156"/>
  <c r="BK145"/>
  <c r="J137"/>
  <c r="BK132"/>
  <c r="J125"/>
  <c r="J133"/>
  <c r="BK125"/>
  <c i="4" r="BK137"/>
  <c r="BK131"/>
  <c r="J124"/>
  <c r="BK133"/>
  <c r="J126"/>
  <c r="BK123"/>
  <c i="5" r="BK267"/>
  <c r="BK262"/>
  <c r="BK233"/>
  <c r="BK225"/>
  <c r="J217"/>
  <c r="J188"/>
  <c r="BK174"/>
  <c r="J169"/>
  <c r="J163"/>
  <c r="J155"/>
  <c r="BK141"/>
  <c r="J131"/>
  <c r="J268"/>
  <c r="BK266"/>
  <c r="J262"/>
  <c r="BK256"/>
  <c r="BK250"/>
  <c r="BK243"/>
  <c r="BK235"/>
  <c r="J230"/>
  <c r="BK221"/>
  <c r="J215"/>
  <c r="J205"/>
  <c r="BK188"/>
  <c r="J174"/>
  <c r="BK169"/>
  <c r="J161"/>
  <c r="J150"/>
  <c r="J141"/>
  <c r="BK131"/>
  <c i="6" r="BK187"/>
  <c r="J183"/>
  <c r="J180"/>
  <c r="BK176"/>
  <c r="BK171"/>
  <c r="BK168"/>
  <c r="J164"/>
  <c r="BK184"/>
  <c r="BK180"/>
  <c r="J176"/>
  <c r="J171"/>
  <c r="J166"/>
  <c r="BK163"/>
  <c r="J159"/>
  <c r="BK152"/>
  <c r="BK148"/>
  <c r="BK143"/>
  <c r="BK138"/>
  <c r="J134"/>
  <c r="BK130"/>
  <c r="BK128"/>
  <c r="BK124"/>
  <c r="J162"/>
  <c r="J157"/>
  <c r="J150"/>
  <c r="J145"/>
  <c r="J142"/>
  <c r="J138"/>
  <c r="J135"/>
  <c r="J130"/>
  <c r="J126"/>
  <c i="7" r="BK129"/>
  <c r="BK123"/>
  <c r="J140"/>
  <c r="BK136"/>
  <c r="J134"/>
  <c r="BK131"/>
  <c r="BK128"/>
  <c r="J123"/>
  <c r="BK140"/>
  <c i="2" l="1" r="BK126"/>
  <c r="J126"/>
  <c r="J98"/>
  <c r="BK163"/>
  <c r="J163"/>
  <c r="J99"/>
  <c r="BK169"/>
  <c r="J169"/>
  <c r="J100"/>
  <c r="R190"/>
  <c r="R199"/>
  <c r="BK209"/>
  <c r="J209"/>
  <c r="J103"/>
  <c i="3" r="BK144"/>
  <c r="J144"/>
  <c r="J99"/>
  <c r="BK163"/>
  <c r="J163"/>
  <c r="J100"/>
  <c r="R174"/>
  <c i="4" r="R122"/>
  <c r="R121"/>
  <c i="2" r="P126"/>
  <c r="P125"/>
  <c r="P124"/>
  <c i="1" r="AU95"/>
  <c i="2" r="P163"/>
  <c r="P169"/>
  <c r="P190"/>
  <c r="P199"/>
  <c r="P209"/>
  <c i="3" r="R124"/>
  <c r="T144"/>
  <c r="R163"/>
  <c r="BK174"/>
  <c r="J174"/>
  <c r="J101"/>
  <c i="4" r="P122"/>
  <c r="P121"/>
  <c r="T122"/>
  <c r="T121"/>
  <c r="T125"/>
  <c i="5" r="R126"/>
  <c r="BK181"/>
  <c r="J181"/>
  <c r="J100"/>
  <c r="R181"/>
  <c r="P229"/>
  <c r="R229"/>
  <c r="T229"/>
  <c r="P232"/>
  <c r="T232"/>
  <c r="BK261"/>
  <c r="J261"/>
  <c r="J103"/>
  <c r="P261"/>
  <c i="6" r="R123"/>
  <c r="R153"/>
  <c i="2" r="T126"/>
  <c r="T163"/>
  <c r="R169"/>
  <c r="BK190"/>
  <c r="J190"/>
  <c r="J101"/>
  <c r="T190"/>
  <c r="T199"/>
  <c r="R209"/>
  <c i="3" r="BK124"/>
  <c r="J124"/>
  <c r="J98"/>
  <c r="T124"/>
  <c r="R144"/>
  <c r="T163"/>
  <c r="P174"/>
  <c i="4" r="BK122"/>
  <c r="J122"/>
  <c r="J98"/>
  <c r="BK125"/>
  <c r="J125"/>
  <c r="J99"/>
  <c r="R125"/>
  <c i="5" r="BK126"/>
  <c r="J126"/>
  <c r="J98"/>
  <c r="P126"/>
  <c r="P125"/>
  <c r="P124"/>
  <c i="1" r="AU98"/>
  <c i="5" r="BK176"/>
  <c r="J176"/>
  <c r="J99"/>
  <c r="P176"/>
  <c r="T176"/>
  <c r="P181"/>
  <c r="BK229"/>
  <c r="J229"/>
  <c r="J101"/>
  <c r="BK232"/>
  <c r="J232"/>
  <c r="J102"/>
  <c r="R232"/>
  <c r="T261"/>
  <c i="6" r="P123"/>
  <c r="BK144"/>
  <c r="J144"/>
  <c r="J98"/>
  <c r="P144"/>
  <c r="T144"/>
  <c r="P153"/>
  <c r="T153"/>
  <c r="P156"/>
  <c r="T156"/>
  <c r="BK174"/>
  <c r="J174"/>
  <c r="J101"/>
  <c r="R174"/>
  <c r="T174"/>
  <c r="P177"/>
  <c r="T177"/>
  <c i="7" r="BK121"/>
  <c r="J121"/>
  <c r="J98"/>
  <c r="R121"/>
  <c r="BK125"/>
  <c r="J125"/>
  <c r="J99"/>
  <c r="P125"/>
  <c r="R125"/>
  <c i="2" r="R126"/>
  <c r="R125"/>
  <c r="R124"/>
  <c r="R163"/>
  <c r="T169"/>
  <c r="BK199"/>
  <c r="J199"/>
  <c r="J102"/>
  <c r="T209"/>
  <c i="3" r="P124"/>
  <c r="P144"/>
  <c r="P163"/>
  <c r="T174"/>
  <c i="4" r="P125"/>
  <c i="5" r="T126"/>
  <c r="R176"/>
  <c r="T181"/>
  <c r="R261"/>
  <c i="6" r="BK123"/>
  <c r="J123"/>
  <c r="J97"/>
  <c r="T123"/>
  <c r="T122"/>
  <c r="R144"/>
  <c r="BK153"/>
  <c r="J153"/>
  <c r="J99"/>
  <c r="BK156"/>
  <c r="J156"/>
  <c r="J100"/>
  <c r="R156"/>
  <c r="P174"/>
  <c r="BK177"/>
  <c r="J177"/>
  <c r="J102"/>
  <c r="R177"/>
  <c i="7" r="P121"/>
  <c r="P120"/>
  <c r="P119"/>
  <c i="1" r="AU100"/>
  <c i="7" r="T121"/>
  <c r="T125"/>
  <c i="2" r="BK217"/>
  <c r="J217"/>
  <c r="J104"/>
  <c i="4" r="BK139"/>
  <c r="J139"/>
  <c r="J100"/>
  <c i="3" r="BK181"/>
  <c r="J181"/>
  <c r="J102"/>
  <c i="5" r="BK270"/>
  <c r="J270"/>
  <c r="J104"/>
  <c i="7" r="BE131"/>
  <c r="BE132"/>
  <c r="BE133"/>
  <c r="BE135"/>
  <c r="BE137"/>
  <c r="BE138"/>
  <c r="E85"/>
  <c r="J89"/>
  <c r="F92"/>
  <c r="J115"/>
  <c r="BE123"/>
  <c r="BE127"/>
  <c r="BE128"/>
  <c r="BE129"/>
  <c r="BE134"/>
  <c r="BE136"/>
  <c r="BE140"/>
  <c r="BE122"/>
  <c r="BE126"/>
  <c r="BE130"/>
  <c i="6" r="F91"/>
  <c r="F92"/>
  <c r="E112"/>
  <c r="BE124"/>
  <c r="BE126"/>
  <c r="BE128"/>
  <c r="BE130"/>
  <c r="BE131"/>
  <c r="BE132"/>
  <c r="BE133"/>
  <c r="BE135"/>
  <c r="BE136"/>
  <c r="BE138"/>
  <c r="BE140"/>
  <c r="BE142"/>
  <c r="BE145"/>
  <c r="BE147"/>
  <c r="BE148"/>
  <c r="BE151"/>
  <c r="BE155"/>
  <c r="BE157"/>
  <c r="BE160"/>
  <c r="BE162"/>
  <c r="J89"/>
  <c r="J91"/>
  <c r="J92"/>
  <c r="BE125"/>
  <c r="BE127"/>
  <c r="BE129"/>
  <c r="BE134"/>
  <c r="BE137"/>
  <c r="BE139"/>
  <c r="BE141"/>
  <c r="BE143"/>
  <c r="BE146"/>
  <c r="BE149"/>
  <c r="BE150"/>
  <c r="BE152"/>
  <c r="BE154"/>
  <c r="BE158"/>
  <c r="BE159"/>
  <c r="BE161"/>
  <c r="BE163"/>
  <c r="BE169"/>
  <c r="BE172"/>
  <c r="BE173"/>
  <c r="BE176"/>
  <c r="BE178"/>
  <c r="BE179"/>
  <c r="BE181"/>
  <c r="BE182"/>
  <c r="BE183"/>
  <c r="BE184"/>
  <c r="BE186"/>
  <c r="BE164"/>
  <c r="BE165"/>
  <c r="BE166"/>
  <c r="BE167"/>
  <c r="BE168"/>
  <c r="BE170"/>
  <c r="BE171"/>
  <c r="BE175"/>
  <c r="BE180"/>
  <c r="BE185"/>
  <c r="BE187"/>
  <c r="BE188"/>
  <c i="5" r="F92"/>
  <c r="E114"/>
  <c r="J118"/>
  <c r="J120"/>
  <c r="BE127"/>
  <c r="BE133"/>
  <c r="BE150"/>
  <c r="BE161"/>
  <c r="BE163"/>
  <c r="BE167"/>
  <c r="BE170"/>
  <c r="BE175"/>
  <c r="BE177"/>
  <c r="BE179"/>
  <c r="BE182"/>
  <c r="BE193"/>
  <c r="BE205"/>
  <c r="BE209"/>
  <c r="BE215"/>
  <c r="BE219"/>
  <c r="BE225"/>
  <c r="BE227"/>
  <c r="BE233"/>
  <c r="BE239"/>
  <c r="BE241"/>
  <c r="BE243"/>
  <c r="BE244"/>
  <c r="BE246"/>
  <c r="BE248"/>
  <c r="BE252"/>
  <c r="BE254"/>
  <c r="BE258"/>
  <c r="BE259"/>
  <c r="BE262"/>
  <c r="BE263"/>
  <c r="BE265"/>
  <c r="BE267"/>
  <c r="BE268"/>
  <c r="BE269"/>
  <c r="BE271"/>
  <c r="BE131"/>
  <c r="BE137"/>
  <c r="BE139"/>
  <c r="BE141"/>
  <c r="BE142"/>
  <c r="BE146"/>
  <c r="BE155"/>
  <c r="BE159"/>
  <c r="BE165"/>
  <c r="BE169"/>
  <c r="BE172"/>
  <c r="BE174"/>
  <c r="BE188"/>
  <c r="BE200"/>
  <c r="BE207"/>
  <c r="BE211"/>
  <c r="BE217"/>
  <c r="BE221"/>
  <c r="BE223"/>
  <c r="BE230"/>
  <c r="BE231"/>
  <c r="BE235"/>
  <c r="BE237"/>
  <c r="BE250"/>
  <c r="BE256"/>
  <c r="BE257"/>
  <c r="BE260"/>
  <c r="BE266"/>
  <c i="4" r="E85"/>
  <c r="J91"/>
  <c r="J114"/>
  <c r="BE131"/>
  <c r="BE133"/>
  <c r="BE137"/>
  <c r="BE140"/>
  <c r="F92"/>
  <c r="BE123"/>
  <c r="BE124"/>
  <c r="BE126"/>
  <c r="BE128"/>
  <c r="BE129"/>
  <c r="BE135"/>
  <c i="3" r="E85"/>
  <c r="J91"/>
  <c r="J116"/>
  <c r="F119"/>
  <c r="BE125"/>
  <c r="BE126"/>
  <c r="BE133"/>
  <c r="BE136"/>
  <c r="BE128"/>
  <c r="BE132"/>
  <c r="BE135"/>
  <c r="BE137"/>
  <c r="BE139"/>
  <c r="BE141"/>
  <c r="BE145"/>
  <c r="BE153"/>
  <c r="BE156"/>
  <c r="BE162"/>
  <c r="BE165"/>
  <c r="BE167"/>
  <c r="BE168"/>
  <c r="BE171"/>
  <c r="BE176"/>
  <c r="BE182"/>
  <c r="BE140"/>
  <c r="BE142"/>
  <c r="BE148"/>
  <c r="BE154"/>
  <c r="BE159"/>
  <c r="BE164"/>
  <c r="BE170"/>
  <c r="BE173"/>
  <c r="BE175"/>
  <c r="BE178"/>
  <c r="BE179"/>
  <c r="BE180"/>
  <c i="2" r="F92"/>
  <c r="E114"/>
  <c r="J118"/>
  <c r="BE129"/>
  <c r="BE131"/>
  <c r="BE134"/>
  <c r="BE138"/>
  <c r="BE142"/>
  <c r="BE150"/>
  <c r="BE151"/>
  <c r="BE160"/>
  <c r="BE187"/>
  <c r="BE192"/>
  <c r="BE193"/>
  <c r="J91"/>
  <c r="BE127"/>
  <c r="BE132"/>
  <c r="BE146"/>
  <c r="BE153"/>
  <c r="BE155"/>
  <c r="BE157"/>
  <c r="BE158"/>
  <c r="BE159"/>
  <c r="BE164"/>
  <c r="BE166"/>
  <c r="BE168"/>
  <c r="BE170"/>
  <c r="BE173"/>
  <c r="BE176"/>
  <c r="BE179"/>
  <c r="BE181"/>
  <c r="BE183"/>
  <c r="BE185"/>
  <c r="BE189"/>
  <c r="BE191"/>
  <c r="BE195"/>
  <c r="BE198"/>
  <c r="BE200"/>
  <c r="BE202"/>
  <c r="BE204"/>
  <c r="BE208"/>
  <c r="BE210"/>
  <c r="BE213"/>
  <c r="BE214"/>
  <c r="BE205"/>
  <c r="BE207"/>
  <c r="BE211"/>
  <c r="BE215"/>
  <c r="BE216"/>
  <c r="BE218"/>
  <c r="F34"/>
  <c i="1" r="BA95"/>
  <c i="2" r="F35"/>
  <c i="1" r="BB95"/>
  <c i="4" r="F35"/>
  <c i="1" r="BB97"/>
  <c i="4" r="F36"/>
  <c i="1" r="BC97"/>
  <c i="5" r="J34"/>
  <c i="1" r="AW98"/>
  <c i="6" r="F36"/>
  <c i="1" r="BC99"/>
  <c i="7" r="F34"/>
  <c i="1" r="BA100"/>
  <c i="7" r="J34"/>
  <c i="1" r="AW100"/>
  <c i="2" r="J34"/>
  <c i="1" r="AW95"/>
  <c i="3" r="F36"/>
  <c i="1" r="BC96"/>
  <c i="3" r="F35"/>
  <c i="1" r="BB96"/>
  <c i="4" r="J34"/>
  <c i="1" r="AW97"/>
  <c i="5" r="F34"/>
  <c i="1" r="BA98"/>
  <c i="6" r="F34"/>
  <c i="1" r="BA99"/>
  <c i="6" r="F37"/>
  <c i="1" r="BD99"/>
  <c i="2" r="F37"/>
  <c i="1" r="BD95"/>
  <c i="3" r="F34"/>
  <c i="1" r="BA96"/>
  <c i="3" r="F37"/>
  <c i="1" r="BD96"/>
  <c i="5" r="F35"/>
  <c i="1" r="BB98"/>
  <c i="6" r="F35"/>
  <c i="1" r="BB99"/>
  <c i="7" r="F35"/>
  <c i="1" r="BB100"/>
  <c i="7" r="F37"/>
  <c i="1" r="BD100"/>
  <c i="2" r="F36"/>
  <c i="1" r="BC95"/>
  <c i="3" r="J34"/>
  <c i="1" r="AW96"/>
  <c i="4" r="F37"/>
  <c i="1" r="BD97"/>
  <c i="4" r="F34"/>
  <c i="1" r="BA97"/>
  <c i="5" r="F36"/>
  <c i="1" r="BC98"/>
  <c i="5" r="F37"/>
  <c i="1" r="BD98"/>
  <c i="6" r="J34"/>
  <c i="1" r="AW99"/>
  <c i="7" r="F36"/>
  <c i="1" r="BC100"/>
  <c i="5" l="1" r="T125"/>
  <c r="T124"/>
  <c i="6" r="P122"/>
  <c i="1" r="AU99"/>
  <c i="3" r="T123"/>
  <c r="T122"/>
  <c i="2" r="T125"/>
  <c r="T124"/>
  <c i="4" r="P120"/>
  <c i="1" r="AU97"/>
  <c i="4" r="R120"/>
  <c i="7" r="T120"/>
  <c r="T119"/>
  <c i="3" r="P123"/>
  <c r="P122"/>
  <c i="1" r="AU96"/>
  <c i="6" r="R122"/>
  <c i="4" r="T120"/>
  <c i="3" r="R123"/>
  <c r="R122"/>
  <c i="7" r="R120"/>
  <c r="R119"/>
  <c i="5" r="R125"/>
  <c r="R124"/>
  <c i="4" r="BK121"/>
  <c r="J121"/>
  <c r="J97"/>
  <c i="5" r="BK125"/>
  <c r="J125"/>
  <c r="J97"/>
  <c i="2" r="BK125"/>
  <c r="J125"/>
  <c r="J97"/>
  <c i="6" r="BK122"/>
  <c r="J122"/>
  <c i="7" r="BK120"/>
  <c r="J120"/>
  <c r="J97"/>
  <c i="3" r="BK123"/>
  <c r="J123"/>
  <c r="J97"/>
  <c i="2" r="J33"/>
  <c i="1" r="AV95"/>
  <c r="AT95"/>
  <c i="5" r="J33"/>
  <c i="1" r="AV98"/>
  <c r="AT98"/>
  <c i="7" r="F33"/>
  <c i="1" r="AZ100"/>
  <c r="BD94"/>
  <c r="W33"/>
  <c i="6" r="J30"/>
  <c i="1" r="AG99"/>
  <c i="2" r="F33"/>
  <c i="1" r="AZ95"/>
  <c i="5" r="F33"/>
  <c i="1" r="AZ98"/>
  <c r="BA94"/>
  <c r="AW94"/>
  <c r="AK30"/>
  <c r="BB94"/>
  <c r="W31"/>
  <c i="3" r="F33"/>
  <c i="1" r="AZ96"/>
  <c i="4" r="J33"/>
  <c i="1" r="AV97"/>
  <c r="AT97"/>
  <c i="6" r="F33"/>
  <c i="1" r="AZ99"/>
  <c r="BC94"/>
  <c r="W32"/>
  <c i="3" r="J33"/>
  <c i="1" r="AV96"/>
  <c r="AT96"/>
  <c i="4" r="F33"/>
  <c i="1" r="AZ97"/>
  <c i="6" r="J33"/>
  <c i="1" r="AV99"/>
  <c r="AT99"/>
  <c r="AN99"/>
  <c i="7" r="J33"/>
  <c i="1" r="AV100"/>
  <c r="AT100"/>
  <c i="6" l="1" r="J96"/>
  <c i="2" r="BK124"/>
  <c r="J124"/>
  <c i="4" r="BK120"/>
  <c r="J120"/>
  <c i="5" r="BK124"/>
  <c r="J124"/>
  <c r="J96"/>
  <c i="3" r="BK122"/>
  <c r="J122"/>
  <c r="J96"/>
  <c i="7" r="BK119"/>
  <c r="J119"/>
  <c i="6" r="J39"/>
  <c i="1" r="AU94"/>
  <c i="2" r="J30"/>
  <c i="1" r="AG95"/>
  <c r="AZ94"/>
  <c r="W29"/>
  <c r="AX94"/>
  <c i="4" r="J30"/>
  <c i="1" r="AG97"/>
  <c i="7" r="J30"/>
  <c i="1" r="AG100"/>
  <c r="W30"/>
  <c r="AY94"/>
  <c i="2" l="1" r="J39"/>
  <c i="4" r="J39"/>
  <c i="7" r="J39"/>
  <c i="2" r="J96"/>
  <c i="7" r="J96"/>
  <c i="4" r="J96"/>
  <c i="1" r="AN95"/>
  <c r="AN97"/>
  <c r="AN100"/>
  <c i="3" r="J30"/>
  <c i="1" r="AG96"/>
  <c i="5" r="J30"/>
  <c i="1" r="AG98"/>
  <c r="AV94"/>
  <c r="AK29"/>
  <c i="3" l="1" r="J39"/>
  <c i="5" r="J39"/>
  <c i="1" r="AN98"/>
  <c r="AN96"/>
  <c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<sst xmlns="http://schemas.openxmlformats.org/spreadsheetml/2006/main">
  <si>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</si>
  <si>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</si>
  <si>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</si>
  <si>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</si>
  <si>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</si>
  <si>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{abf8a352-29eb-44c7-b4ef-dd2c10ec6f64}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</si>
  <si>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</si>
  <si>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</si>
  <si>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</si>
  <si>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</si>
  <si>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</si>
  <si>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</si>
  <si>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</si>
  <si>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</si>
  <si>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20252802001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</si>
  <si>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</si>
  <si>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</si>
  <si>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náměstí a hřbitova v Těrlicku</t>
  </si>
  <si>
    <t>KSO:</t>
  </si>
  <si>
    <t>CC-CZ:</t>
  </si>
  <si>
    <t>Místo:</t>
  </si>
  <si>
    <t>Těrlicko</t>
  </si>
  <si>
    <t>Datum:</t>
  </si>
  <si>
    <t>24. 5. 2024</t>
  </si>
  <si>
    <t>Zadavatel:</t>
  </si>
  <si>
    <t>IČ:</t>
  </si>
  <si>
    <t>Obec Těrlicko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</si>
  <si>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</si>
  <si>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</si>
  <si>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</si>
  <si>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</si>
  <si>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</si>
  <si>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</si>
  <si>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</si>
  <si>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Barbora Kyšková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</si>
  <si>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</si>
  <si>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</si>
  <si>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</si>
  <si>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</si>
  <si>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</si>
  <si>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</si>
  <si>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</si>
  <si>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</si>
  <si>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</si>
  <si>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</si>
  <si>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</si>
  <si>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</si>
  <si>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</si>
  <si>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</si>
  <si>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</si>
  <si>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</si>
  <si>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</si>
  <si>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</si>
  <si>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</si>
  <si>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</si>
  <si>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</si>
  <si>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</si>
  <si>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</si>
  <si>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</si>
  <si>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</si>
  <si>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</si>
  <si>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</si>
  <si>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</si>
  <si>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</si>
  <si>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</si>
  <si>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</si>
  <si>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</si>
  <si>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</si>
  <si>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</si>
  <si>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</si>
  <si>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</si>
  <si>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</si>
  <si>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</si>
  <si>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</si>
  <si>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</si>
  <si>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</si>
  <si>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</si>
  <si>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</si>
  <si>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</si>
  <si>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</si>
  <si>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</si>
  <si>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</si>
  <si>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Oprava zpevněných ploch na hřbitově</t>
  </si>
  <si>
    <t>STA</t>
  </si>
  <si>
    <t>1</t>
  </si>
  <si>
    <t>{2e7d909f-d4c5-4089-8bc5-6fffe5e8a473}</t>
  </si>
  <si>
    <t>2</t>
  </si>
  <si>
    <t>002</t>
  </si>
  <si>
    <t>ÚPRAVA PLOCH NÁMĚSTÍ V OBCI TĚRLICKO - altán</t>
  </si>
  <si>
    <t>{5b9ebc8c-0964-47d2-81d3-770deb534f4c}</t>
  </si>
  <si>
    <t>003</t>
  </si>
  <si>
    <t xml:space="preserve">Osttaní a vedlejší náklady </t>
  </si>
  <si>
    <t>{691a4c06-8f8a-478e-b523-6409e3478a16}</t>
  </si>
  <si>
    <t>004</t>
  </si>
  <si>
    <t xml:space="preserve">Úprava ploch náměstí v obci Těrlicko  - náměstí</t>
  </si>
  <si>
    <t>{371ac9cd-e9df-4e7c-b0ab-61a3e916f141}</t>
  </si>
  <si>
    <t>005</t>
  </si>
  <si>
    <t xml:space="preserve">Osvětlení náměstí </t>
  </si>
  <si>
    <t>{8b871791-e390-4e42-bb9b-05feb4c47e58}</t>
  </si>
  <si>
    <t>006</t>
  </si>
  <si>
    <t xml:space="preserve">Pítko vč. rozvodu </t>
  </si>
  <si>
    <t>{38fed5ec-2447-4fef-977a-08736459c96e}</t>
  </si>
  <si>
    <t>KRYCÍ LIST SOUPISU PRACÍ</t>
  </si>
  <si>
    <t>Objekt:</t>
  </si>
  <si>
    <t>001 - Oprava zpevněných ploch na hřbitově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</si>
  <si>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</si>
  <si>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</si>
  <si>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</si>
  <si>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</si>
  <si>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</si>
  <si>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</si>
  <si>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</si>
  <si>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</si>
  <si>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</si>
  <si>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</si>
  <si>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9 -  Ostatní konstrukce a práce-bourání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</si>
  <si>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</si>
  <si>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</si>
  <si>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</si>
  <si>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</si>
  <si>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</si>
  <si>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</si>
  <si>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</si>
  <si>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</si>
  <si>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</si>
  <si>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</si>
  <si>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</si>
  <si>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</si>
  <si>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</si>
  <si>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</si>
  <si>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</si>
  <si>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</si>
  <si>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</si>
  <si>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</si>
  <si>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</si>
  <si>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</si>
  <si>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113107223</t>
  </si>
  <si>
    <t>Odstranění podkladu z kameniva drceného tl přes 200 do 300 mm strojně pl přes 200 m2</t>
  </si>
  <si>
    <t>m2</t>
  </si>
  <si>
    <t>CS ÚRS 2024 01</t>
  </si>
  <si>
    <t>4</t>
  </si>
  <si>
    <t>1084636430</t>
  </si>
  <si>
    <t>VV</t>
  </si>
  <si>
    <t>"Odstranění stávající komunikace (2x50 mm asfalt, štěrkodrť promísená s hlínou tl.250 mm)"441</t>
  </si>
  <si>
    <t>113107242</t>
  </si>
  <si>
    <t>Odstranění podkladu živičného tl přes 50 do 100 mm strojně pl přes 200 m2</t>
  </si>
  <si>
    <t>1153203573</t>
  </si>
  <si>
    <t>3</t>
  </si>
  <si>
    <t>113154113</t>
  </si>
  <si>
    <t>Frézování živičného krytu tl 50 mm pruh š 0,5 m pl do 500 m2 bez překážek v trase</t>
  </si>
  <si>
    <t>-746668196</t>
  </si>
  <si>
    <t>113202111</t>
  </si>
  <si>
    <t>Vytrhání obrub krajníků obrubníků stojatých</t>
  </si>
  <si>
    <t>m</t>
  </si>
  <si>
    <t>-899146802</t>
  </si>
  <si>
    <t>"Vytržení a odstranění stávajícího betonového obrubníku BO 10/25"205</t>
  </si>
  <si>
    <t>5</t>
  </si>
  <si>
    <t>122211101</t>
  </si>
  <si>
    <t>Odkopávky a prokopávky v hornině třídy těžitelnosti I, skupiny 3 ručně</t>
  </si>
  <si>
    <t>m3</t>
  </si>
  <si>
    <t>1102828689</t>
  </si>
  <si>
    <t>"pro výměnnou vrstvu " 439*0,25*0,2</t>
  </si>
  <si>
    <t>"pro novou plochu"439*0,11*0,2</t>
  </si>
  <si>
    <t>Součet</t>
  </si>
  <si>
    <t>6</t>
  </si>
  <si>
    <t>122251104</t>
  </si>
  <si>
    <t>Odkopávky a prokopávky nezapažené v hornině třídy těžitelnosti I skupiny 3 objem do 500 m3 strojně</t>
  </si>
  <si>
    <t>-1325204493</t>
  </si>
  <si>
    <t>"pro výměnnou vrstvu " 439*0,25*0,77</t>
  </si>
  <si>
    <t>"pro novou plochu"439*0,11*0,77</t>
  </si>
  <si>
    <t>7</t>
  </si>
  <si>
    <t>129911121</t>
  </si>
  <si>
    <t>Bourání zdiva z betonu prostého neprokládaného v odkopávkách nebo prokopávkách ručně</t>
  </si>
  <si>
    <t>735243025</t>
  </si>
  <si>
    <t>"pro výměnnou vrstvu " 439*0,25*0,02</t>
  </si>
  <si>
    <t>"pro novou plochu"439*0,11*0,02</t>
  </si>
  <si>
    <t>8</t>
  </si>
  <si>
    <t>129911123</t>
  </si>
  <si>
    <t>Bourání zdiva z ŽB nebo předpjatého betonu v odkopávkách nebo prokopávkách ručně</t>
  </si>
  <si>
    <t>201850408</t>
  </si>
  <si>
    <t>"pro výměnnou vrstvu " 439*0,25*0,01</t>
  </si>
  <si>
    <t>"pro novou plochu"439*0,11*0,01</t>
  </si>
  <si>
    <t>9</t>
  </si>
  <si>
    <t>132153301</t>
  </si>
  <si>
    <t>Hloubení rýh pro sběrné a svodné drény rýhovačem hl do 1,0 m v hornině třídy těžitelnosti I a II skupiny 1 až 4</t>
  </si>
  <si>
    <t>1096133142</t>
  </si>
  <si>
    <t>10</t>
  </si>
  <si>
    <t>162751117</t>
  </si>
  <si>
    <t>Vodorovné přemístění přes 9 000 do 10000 m výkopku/sypaniny z horniny třídy těžitelnosti I skupiny 1 až 3</t>
  </si>
  <si>
    <t>-1438255100</t>
  </si>
  <si>
    <t>"odvoz přebytečné zeminy na skládku"31,608+121,691+40*0,4*1</t>
  </si>
  <si>
    <t>11</t>
  </si>
  <si>
    <t>162751119</t>
  </si>
  <si>
    <t>Příplatek k vodorovnému přemístění výkopku/sypaniny z horniny třídy těžitelnosti I skupiny 1 až 3 ZKD 1000 m přes 10000 m</t>
  </si>
  <si>
    <t>-2111950104</t>
  </si>
  <si>
    <t>"do 20 km"166,299*10</t>
  </si>
  <si>
    <t>171201231</t>
  </si>
  <si>
    <t>Poplatek za uložení zeminy a kamení na recyklační skládce (skládkovné) kód odpadu 17 05 04</t>
  </si>
  <si>
    <t>t</t>
  </si>
  <si>
    <t>-177876839</t>
  </si>
  <si>
    <t>166,299*1,8</t>
  </si>
  <si>
    <t>13</t>
  </si>
  <si>
    <t>171251201</t>
  </si>
  <si>
    <t>Uložení sypaniny na skládky nebo meziskládky</t>
  </si>
  <si>
    <t>187486513</t>
  </si>
  <si>
    <t>14</t>
  </si>
  <si>
    <t>181912112</t>
  </si>
  <si>
    <t>Úprava pláně v hornině třídy těžitelnosti I skupiny 3 se zhutněním ručně</t>
  </si>
  <si>
    <t>475355182</t>
  </si>
  <si>
    <t>15</t>
  </si>
  <si>
    <t>184818111</t>
  </si>
  <si>
    <t>Vyvětvení a tvarový ořez dřevin v do 3 m s odnesením odpadu do 200 m a spálením</t>
  </si>
  <si>
    <t>kus</t>
  </si>
  <si>
    <t>1789603260</t>
  </si>
  <si>
    <t>16</t>
  </si>
  <si>
    <t>R-1120090</t>
  </si>
  <si>
    <t xml:space="preserve">Terénní úpravy vč. osetí trávou </t>
  </si>
  <si>
    <t>1876344122</t>
  </si>
  <si>
    <t>P</t>
  </si>
  <si>
    <t xml:space="preserve">Poznámka k položce:_x000d_
položka obsahuje hrubé a jemné terénní úpravy, vč. dovozu a dodávky substrátu, vč. dodávky travního semene : _x000d_
_x000d_
C) TRAVNATÁ PLOCHA - M2, TECHNOLOGIE ZALOŽENÍ				_x000d_
	A) PŘÍPRAVA POZEMKU PO STAVEBNÍCH PRACECH :			_x000d_
	1) UROVNÁNÍ PLOCHY PO STAVBĚ - 30cm POD ZPEVNĚNÉ PLOCHY NEBO KONEČNOU NIVELETU TERÉNU			_x000d_
	2) NAVÁŽKA 20cm ORNICE Z DEPONIE - M3 - NUTNO ZHODNOTIT STAV A MNOŽSTVÍ ORNICE PŘED ROZPROSTŘENÍM			_x000d_
	      V PŘÍPADĚ NEDOSTATNU NEBO ZHORŠENÉ KVALITY (např. velká příměs jílových částí, nebo chemické znečištění)) - NUTNO DOVÉZT NOVOU			_x000d_
	      ORNICI NUTNO ZBAVIT PŘÍPADNÝCH PŘÍMĚSÍ - KAMENŮ A ZBYTKŮ PO STAVBĚ			_x000d_
	      PŘED NAVÁŽKOU NUTNO ORNICI - CHEMICKY ODPLEVELIT  - (plevel na deponii před manipulací)			_x000d_
	3) NAVÁŽKA 10cm TRAVNÍKOVÉHO SUBSTRÁTU - M3			_x000d_
				_x000d_
	4) PROMÍCHÁNÍ TRAVNÍKOVÉHO SUBSTRÁTU A NAVEZENÉ ORNICE V HORIZUNTU 20 cm			_x000d_
				_x000d_
	B) ZALOŽENÍ PRAVNATÉ PLOCHY VÝSEVEM :			_x000d_
	standartní směs pro městské výsadby 	30g travnaté směsi/ m2		_x000d_
	složení : 15% kostřava červená trstnatá, 10% kostřava čer. krátce výběžkatá,			_x000d_
	15% kostřava čer. dlouze výběžkatá, 10% kostřava ovčí,			_x000d_
	20% lipnice luční, 30% jílek vytrvalý,			_x000d_
	postup prací :			_x000d_
	zpracování a urovnání plochy  (v blízkosti stromů nutno dávat pozor na kořenový systém),			_x000d_
	provést konečnou modulaci JTU			_x000d_
	provést výsev - strojově - specializovaný stroj			_x000d_
	    při výsevu se zároveň strojem provede - hnojení minerálním hnojivem 30g/m2, válcování, 			_x000d_
	zálivka po výsadbě 5l/m2			_x000d_
	1x seč ruční po vzejití			_x000d_
				_x000d_
				_x000d_
D) TECHNOLOGICKÉ NORMY VÝSADBY				_x000d_
	NORMY :			_x000d_
	DIN 18 915 zavedena v ČSN DIN 18 915 Sadovnictví a krajinářství - Práce s půdou (83 9011)			_x000d_
	DIN 18 916 zavedena v ČSN DIN 18 916 Sadovnictví a krajinářství -Výsadba rostlin (83 9021)			_x000d_
	DIN 18 917 zavedena v ČSN DIN 18 917 Sadovnictví a krajinářství -Zakládání trávníků  (83 9031)			_x000d_
	DIN 18 918 zavedena v ČSN DIN 18 918 Sadovnictví a krajinářství -Technicko-biologická zabezpečovací opatření  (83 9041)			_x000d_
	DIN 18 919 zavedena v ČSN DIN 18 919 Sadovnictví a krajinářství -Rozvojová a udržovací péče o rostliny  (83 9051)			_x000d_
</t>
  </si>
  <si>
    <t>"viz. situace stavby"135</t>
  </si>
  <si>
    <t>Zakládání</t>
  </si>
  <si>
    <t>17</t>
  </si>
  <si>
    <t>211971110</t>
  </si>
  <si>
    <t>Zřízení opláštění žeber nebo trativodů geotextilií v rýze nebo zářezu sklonu do 1:2</t>
  </si>
  <si>
    <t>155251677</t>
  </si>
  <si>
    <t>40*1,5</t>
  </si>
  <si>
    <t>18</t>
  </si>
  <si>
    <t>M</t>
  </si>
  <si>
    <t>69311270</t>
  </si>
  <si>
    <t>geotextilie netkaná separační, ochranná, filtrační, drenážní PES 400g/m2</t>
  </si>
  <si>
    <t>-806544709</t>
  </si>
  <si>
    <t>60*1,3 'Přepočtené koeficientem množství</t>
  </si>
  <si>
    <t>19</t>
  </si>
  <si>
    <t>212752102</t>
  </si>
  <si>
    <t>Trativod z drenážních trubek korugovaných PE-HD SN 4 perforace 360° včetně lože otevřený výkop DN 150 pro liniové stavby</t>
  </si>
  <si>
    <t>1735459787</t>
  </si>
  <si>
    <t>Komunikace pozemní</t>
  </si>
  <si>
    <t>20</t>
  </si>
  <si>
    <t>564801112</t>
  </si>
  <si>
    <t>Podklad ze štěrkodrtě ŠD plochy přes 100 m2 tl 40 mm</t>
  </si>
  <si>
    <t>-319057661</t>
  </si>
  <si>
    <t>Poznámka k položce:_x000d_
přírodní kamenivo, fr. 0-8 mm</t>
  </si>
  <si>
    <t>"Skladba komunikace pro pěší:"439</t>
  </si>
  <si>
    <t>564871111</t>
  </si>
  <si>
    <t>Podklad ze štěrkodrtě ŠD plochy přes 100 m2 tl 250 mm</t>
  </si>
  <si>
    <t>611122978</t>
  </si>
  <si>
    <t>Poznámka k položce:_x000d_
přírodní kamenivo, fr.0 -63 mm</t>
  </si>
  <si>
    <t>"výměnná vrstva"439</t>
  </si>
  <si>
    <t>22</t>
  </si>
  <si>
    <t>564871116</t>
  </si>
  <si>
    <t>Podklad ze štěrkodrtě ŠD plochy přes 100 m2 tl. 300 mm</t>
  </si>
  <si>
    <t>-1752725995</t>
  </si>
  <si>
    <t>Poznámka k položce:_x000d_
přírodní kamenivo, fr. 0-63 mm</t>
  </si>
  <si>
    <t>23</t>
  </si>
  <si>
    <t>573211107</t>
  </si>
  <si>
    <t>Postřik živičný spojovací z asfaltu v množství 0,30 kg/m2</t>
  </si>
  <si>
    <t>1919781130</t>
  </si>
  <si>
    <t>"Skladba opravy krytu UK:"6</t>
  </si>
  <si>
    <t>24</t>
  </si>
  <si>
    <t>577144031</t>
  </si>
  <si>
    <t>Asfaltový beton vrstva obrusná ACO 11 (ABS) tl 50 mm š do 1,5 m z modifikovaného asfaltu</t>
  </si>
  <si>
    <t>1623962730</t>
  </si>
  <si>
    <t>25</t>
  </si>
  <si>
    <t>596212213</t>
  </si>
  <si>
    <t>Kladení zámkové dlažby pozemních komunikací ručně tl 80 mm skupiny A pl přes 300 m2</t>
  </si>
  <si>
    <t>-1983499732</t>
  </si>
  <si>
    <t>26</t>
  </si>
  <si>
    <t>59245030</t>
  </si>
  <si>
    <t>dlažba skladebná betonová 200x200mm tl 80mm přírodní</t>
  </si>
  <si>
    <t>-689426873</t>
  </si>
  <si>
    <t>439*1,05 'Přepočtené koeficientem množství</t>
  </si>
  <si>
    <t>27</t>
  </si>
  <si>
    <t>R-5642030</t>
  </si>
  <si>
    <t>Předláždění stávající betonové dlažby</t>
  </si>
  <si>
    <t>808629825</t>
  </si>
  <si>
    <t xml:space="preserve">Poznámka k položce:_x000d_
Položka obsahuje : _x000d_
_x000d_
- rozebrání stávající dlažby vč. podkladních vrstev_x000d_
- očištění dlažby_x000d_
- provedení nových podkladních vrstev vč. dodávky materiálu_x000d_
- pokládka stávající očištěné dlažby </t>
  </si>
  <si>
    <t>28</t>
  </si>
  <si>
    <t>R-5648020</t>
  </si>
  <si>
    <t>D+M Kamenná dlažba tl. 150 mm do betonu tl. 150 mm do betonu C16/20nXF1, vč. dodávky betového lože</t>
  </si>
  <si>
    <t>728018957</t>
  </si>
  <si>
    <t>Trubní vedení</t>
  </si>
  <si>
    <t>29</t>
  </si>
  <si>
    <t>899331111</t>
  </si>
  <si>
    <t>Výšková úprava uličního vstupu nebo vpusti do 200 mm zvýšením poklopu</t>
  </si>
  <si>
    <t>CS ÚRS 2023 01</t>
  </si>
  <si>
    <t>1895923225</t>
  </si>
  <si>
    <t>30</t>
  </si>
  <si>
    <t>899431111</t>
  </si>
  <si>
    <t>Výšková úprava uličního vstupu nebo vpusti do 200 mm zvýšením krycího hrnce, šoupěte nebo hydrantu</t>
  </si>
  <si>
    <t>-671000997</t>
  </si>
  <si>
    <t>31</t>
  </si>
  <si>
    <t>R-8210020</t>
  </si>
  <si>
    <t>D+M Přípojka DN 150</t>
  </si>
  <si>
    <t>762986808</t>
  </si>
  <si>
    <t xml:space="preserve">Poznámka k položce:_x000d_
Položka obsahuje : _x000d_
_x000d_
výkop pro přípojku vč. odvozu přebytečné zeminy na skládku vč. poplatku za skládkovné_x000d_
D+M potrubí PVC DN 150 mm_x000d_
Obsyp  azásyp potrubí štěrkopískem _x000d_
zpětný zásyp</t>
  </si>
  <si>
    <t>32</t>
  </si>
  <si>
    <t>R-8710011</t>
  </si>
  <si>
    <t>D+M Betonový uliční vpusť s kalovým dnem, košem na hrbé nečistoty, plastová mříž pro zatížení D400</t>
  </si>
  <si>
    <t>-2053494777</t>
  </si>
  <si>
    <t xml:space="preserve">Poznámka k položce:_x000d_
Položka obsahuje :_x000d_
_x000d_
- výkop, odvoz a likvidaci přebytečné zeminy na skládku_x000d_
- dodávku a osazení vpusti vč. koše a mříže betonová s kalníkem a košem na hrubé nečistoty, _x000d_
 mříž pro zatížení D400_x000d_
- zpětný dosyp _x000d_
</t>
  </si>
  <si>
    <t>"viz. situace stavby"3</t>
  </si>
  <si>
    <t>33</t>
  </si>
  <si>
    <t>R-8710020</t>
  </si>
  <si>
    <t>Odstranění stávající vpusti vč. zpětného zásypu</t>
  </si>
  <si>
    <t>-277266299</t>
  </si>
  <si>
    <t xml:space="preserve"> Ostatní konstrukce a práce-bourání</t>
  </si>
  <si>
    <t>34</t>
  </si>
  <si>
    <t>916231213</t>
  </si>
  <si>
    <t>Osazení chodníkového obrubníku betonového stojatého s boční opěrou do lože z betonu prostého</t>
  </si>
  <si>
    <t>-1694987271</t>
  </si>
  <si>
    <t>"Betonový obrubník BO 10/25 do betonu C16/20nXF1"203</t>
  </si>
  <si>
    <t>35</t>
  </si>
  <si>
    <t>59217017</t>
  </si>
  <si>
    <t>obrubník betonový chodníkový 1000x100x250mm</t>
  </si>
  <si>
    <t>-890770637</t>
  </si>
  <si>
    <t>203*1,02 'Přepočtené koeficientem množství</t>
  </si>
  <si>
    <t>36</t>
  </si>
  <si>
    <t>919122132</t>
  </si>
  <si>
    <t>Těsnění spár zálivkou za tepla pro komůrky š 20 mm hl 40 mm s těsnicím profilem</t>
  </si>
  <si>
    <t>CS ÚRS 2022 02</t>
  </si>
  <si>
    <t>-490624723</t>
  </si>
  <si>
    <t>37</t>
  </si>
  <si>
    <t>919726123</t>
  </si>
  <si>
    <t>Geotextilie pro ochranu, separaci a filtraci netkaná měrná hm přes 300 do 500 g/m2</t>
  </si>
  <si>
    <t>-1131171785</t>
  </si>
  <si>
    <t>439*1,3</t>
  </si>
  <si>
    <t>38</t>
  </si>
  <si>
    <t>919735111</t>
  </si>
  <si>
    <t>Řezání stávajícího živičného krytu hl do 50 mm</t>
  </si>
  <si>
    <t>-619169934</t>
  </si>
  <si>
    <t>39</t>
  </si>
  <si>
    <t>R-9520020</t>
  </si>
  <si>
    <t>Dočasné přemístění laviček mimo staveniště a po dokončení stavby znovu osazení v místě stavby</t>
  </si>
  <si>
    <t>648146927</t>
  </si>
  <si>
    <t>997</t>
  </si>
  <si>
    <t>Přesun sutě</t>
  </si>
  <si>
    <t>40</t>
  </si>
  <si>
    <t>997221561</t>
  </si>
  <si>
    <t>Vodorovná doprava suti z kusových materiálů do 1 km</t>
  </si>
  <si>
    <t>230367638</t>
  </si>
  <si>
    <t>41</t>
  </si>
  <si>
    <t>997221569</t>
  </si>
  <si>
    <t>Příplatek ZKD 1 km u vodorovné dopravy suti z kusových materiálů</t>
  </si>
  <si>
    <t>-82459829</t>
  </si>
  <si>
    <t>335,275*19 'Přepočtené koeficientem množství</t>
  </si>
  <si>
    <t>42</t>
  </si>
  <si>
    <t>997221611</t>
  </si>
  <si>
    <t>Nakládání suti na dopravní prostředky pro vodorovnou dopravu</t>
  </si>
  <si>
    <t>1016734726</t>
  </si>
  <si>
    <t>43</t>
  </si>
  <si>
    <t>997221861</t>
  </si>
  <si>
    <t>Poplatek za uložení na recyklační skládce (skládkovné) stavebního odpadu z prostého betonu pod kódem 17 01 01</t>
  </si>
  <si>
    <t>-344187560</t>
  </si>
  <si>
    <t>44</t>
  </si>
  <si>
    <t>997221873</t>
  </si>
  <si>
    <t>Poplatek za uložení na recyklační skládce (skládkovné) stavebního odpadu zeminy a kamení zatříděného do Katalogu odpadů pod kódem 17 05 04</t>
  </si>
  <si>
    <t>-841180437</t>
  </si>
  <si>
    <t>45</t>
  </si>
  <si>
    <t>997221875</t>
  </si>
  <si>
    <t>Poplatek za uložení na recyklační skládce (skládkovné) stavebního odpadu asfaltového bez obsahu dehtu zatříděného do Katalogu odpadů pod kódem 17 03 02</t>
  </si>
  <si>
    <t>-564041511</t>
  </si>
  <si>
    <t>998</t>
  </si>
  <si>
    <t>Přesun hmot</t>
  </si>
  <si>
    <t>46</t>
  </si>
  <si>
    <t>998223011</t>
  </si>
  <si>
    <t>Přesun hmot pro pozemní komunikace s krytem dlážděným</t>
  </si>
  <si>
    <t>1036631773</t>
  </si>
  <si>
    <t>002 - ÚPRAVA PLOCH NÁMĚSTÍ V OBCI TĚRLICKO - altán</t>
  </si>
  <si>
    <t>113106123</t>
  </si>
  <si>
    <t>Rozebrání dlažeb ze zámkových dlaždic komunikací pro pěší ručně</t>
  </si>
  <si>
    <t>679869764</t>
  </si>
  <si>
    <t>1604312405</t>
  </si>
  <si>
    <t>"odstranění st. betonové dlažby"25</t>
  </si>
  <si>
    <t>-1450945476</t>
  </si>
  <si>
    <t>"výměnná vrstva"3*0,25</t>
  </si>
  <si>
    <t>"pro chodník"1</t>
  </si>
  <si>
    <t>-1908549346</t>
  </si>
  <si>
    <t>746936224</t>
  </si>
  <si>
    <t>"do 20 km"1,75*10</t>
  </si>
  <si>
    <t>171111105</t>
  </si>
  <si>
    <t>Uložení sypaniny z hornin nesoudržných kamenitých do násypů zhutněných ručně</t>
  </si>
  <si>
    <t>-972958847</t>
  </si>
  <si>
    <t>58344197</t>
  </si>
  <si>
    <t>štěrkodrť frakce 0/63</t>
  </si>
  <si>
    <t>-560747317</t>
  </si>
  <si>
    <t>-799797181</t>
  </si>
  <si>
    <t>1,75*1,8</t>
  </si>
  <si>
    <t>-1802789626</t>
  </si>
  <si>
    <t>-111551412</t>
  </si>
  <si>
    <t>-580752949</t>
  </si>
  <si>
    <t>1260369320</t>
  </si>
  <si>
    <t>564801111</t>
  </si>
  <si>
    <t>Podklad ze štěrkodrtě ŠD plochy přes 100 m2 tl 30 mm</t>
  </si>
  <si>
    <t>1477919431</t>
  </si>
  <si>
    <t>"Skladba komunikace pro pěší:"2,5</t>
  </si>
  <si>
    <t>-713176532</t>
  </si>
  <si>
    <t>"výměnná vrstva"3</t>
  </si>
  <si>
    <t>571908111</t>
  </si>
  <si>
    <t>Kryt vymývaným dekoračním kamenivem (kačírkem) tl 200 mm</t>
  </si>
  <si>
    <t>-1783851606</t>
  </si>
  <si>
    <t>596211110</t>
  </si>
  <si>
    <t>Kladení zámkové dlažby komunikací pro pěší ručně tl 60 mm skupiny A pl do 50 m2</t>
  </si>
  <si>
    <t>-1512533483</t>
  </si>
  <si>
    <t>59245015</t>
  </si>
  <si>
    <t>dlažba zámková betonová tvaru I 200x165mm tl 60mm přírodní</t>
  </si>
  <si>
    <t>-634544968</t>
  </si>
  <si>
    <t>Poznámka k položce:_x000d_
Spotřeba: 36 kus/m2</t>
  </si>
  <si>
    <t>2,5*1,05 'Přepočtené koeficientem množství</t>
  </si>
  <si>
    <t>1104750262</t>
  </si>
  <si>
    <t>"předláždění st. dlažby"14</t>
  </si>
  <si>
    <t>R-5648900</t>
  </si>
  <si>
    <t>D+M fólie proti prorůstání</t>
  </si>
  <si>
    <t>-786119573</t>
  </si>
  <si>
    <t>-1003651552</t>
  </si>
  <si>
    <t>-131775332</t>
  </si>
  <si>
    <t>16*1,02 'Přepočtené koeficientem množství</t>
  </si>
  <si>
    <t>1919932071</t>
  </si>
  <si>
    <t>966051111</t>
  </si>
  <si>
    <t>Bourání betonových palisád osazovaných v řadě</t>
  </si>
  <si>
    <t>-1465913945</t>
  </si>
  <si>
    <t>"Vytržení a odstranění stávající betonové palisády výšky 400 mm"8,5*0,2*0,4</t>
  </si>
  <si>
    <t>721260182</t>
  </si>
  <si>
    <t>R-9523656</t>
  </si>
  <si>
    <t>D+M altánu</t>
  </si>
  <si>
    <t>2028608654</t>
  </si>
  <si>
    <t xml:space="preserve">Poznámka k položce:_x000d_
Navržený altán je o půdorysných rozměrech 2,2 x 6,5m, výšky 2,35m. Tento venkovní altán je tvořen z ocelové konstrukce opatřené práškovou barvou, stěny jsou tvořeny z dřevěných lamel, zelená střecha s dřevěným podhledem. Venkovní altán má dřeveněnou podlahu. Sestavu doplňují 3x dvě lavice s dřevěnými lamelami a jedním stolem. Založení totoho venkovního altánu bude provedeno dle instrukcí dodavatele přístřešku._x000d_
 Položka obsahuje i provedení základů vč. dodávky materiáu_x000d_
_x000d_
Před zadáním do výroby zpracuje zhotovitel výrobní dokumentaci, která musí být schválena objednatelem._x000d_
</t>
  </si>
  <si>
    <t>R-9528030</t>
  </si>
  <si>
    <t>Odstranění stávajícího přístřešku včetně založení (betonové patky - 7 ks )</t>
  </si>
  <si>
    <t>1978603317</t>
  </si>
  <si>
    <t>-276259867</t>
  </si>
  <si>
    <t>-978023366</t>
  </si>
  <si>
    <t>20,468*19 'Přepočtené koeficientem množství</t>
  </si>
  <si>
    <t>-1960506830</t>
  </si>
  <si>
    <t>851327168</t>
  </si>
  <si>
    <t>-220640732</t>
  </si>
  <si>
    <t>-38400</t>
  </si>
  <si>
    <t xml:space="preserve">003 - Osttaní a vedlejší náklady </t>
  </si>
  <si>
    <t>VRN - Vedlejší rozpočtové náklady</t>
  </si>
  <si>
    <t xml:space="preserve">    0 - Vedlejší  náklady</t>
  </si>
  <si>
    <t>VRN1 - Průzkumné, geodetické a projektové práce</t>
  </si>
  <si>
    <t>VRN3 - Zařízení staveniště</t>
  </si>
  <si>
    <t>VRN</t>
  </si>
  <si>
    <t>Vedlejší rozpočtové náklady</t>
  </si>
  <si>
    <t xml:space="preserve">Vedlejší  náklady</t>
  </si>
  <si>
    <t>999024</t>
  </si>
  <si>
    <t xml:space="preserve">Statická zatěžkávací zkouška </t>
  </si>
  <si>
    <t>-1419379512</t>
  </si>
  <si>
    <t>999025</t>
  </si>
  <si>
    <t xml:space="preserve">Dočasné dopravní značení včetně jeho vypracování a  projednání</t>
  </si>
  <si>
    <t>-359793996</t>
  </si>
  <si>
    <t>VRN1</t>
  </si>
  <si>
    <t>Průzkumné, geodetické a projektové práce</t>
  </si>
  <si>
    <t>012103000</t>
  </si>
  <si>
    <t>Geodetické práce před výstavbou</t>
  </si>
  <si>
    <t>soubor</t>
  </si>
  <si>
    <t>CS ÚRS 2016 01</t>
  </si>
  <si>
    <t>1024</t>
  </si>
  <si>
    <t>-393992989</t>
  </si>
  <si>
    <t xml:space="preserve">Poznámka k položce:_x000d_
geodetické vytýčení stavby </t>
  </si>
  <si>
    <t>012203000</t>
  </si>
  <si>
    <t>Geodetické práce při provádění stavby</t>
  </si>
  <si>
    <t>1402552223</t>
  </si>
  <si>
    <t>012303000</t>
  </si>
  <si>
    <t>Geodetické práce po výstavbě</t>
  </si>
  <si>
    <t>-1756280760</t>
  </si>
  <si>
    <t xml:space="preserve">Poznámka k položce:_x000d_
Vypracování geometrických plánů podle požadavků KN pro vklad do KN._x000d_
</t>
  </si>
  <si>
    <t>013254000</t>
  </si>
  <si>
    <t>Dokumentace skutečného provedení stavby</t>
  </si>
  <si>
    <t>-1303374535</t>
  </si>
  <si>
    <t xml:space="preserve">Poznámka k položce:_x000d_
Dokumentace skutečného provedení v rozsahu dle platné vyhlášky na dokumentaci staveb v počtu dle SOD </t>
  </si>
  <si>
    <t>013254101</t>
  </si>
  <si>
    <t xml:space="preserve">Monitoring v průběhu výstavby </t>
  </si>
  <si>
    <t>-1290842086</t>
  </si>
  <si>
    <t xml:space="preserve">Poznámka k položce:_x000d_
Fotografie nebo videozáznamy zakrývaných konstrukcí a jiných skutečností rozhodných např. pro vícepráce a méněpráce_x000d_
</t>
  </si>
  <si>
    <t>R-990010</t>
  </si>
  <si>
    <t xml:space="preserve">Vytýčení  a ochrana stávajících   inženýrských sítí </t>
  </si>
  <si>
    <t>-704921072</t>
  </si>
  <si>
    <t>Poznámka k položce:_x000d_
Ochrana stávajících inženýrských sítí na staveništi, _x000d_
náklady na přezoumání podkladu objednatele o stavu inženýrských sítí probíhajících staveništěm nebo dotčenými stavbou i mimo území staveniště._x000d_
Vytýčení jejich skutečné trasy dle podmínek správců sítí v dokladové části. _x000d_
Zajištění aktualizace vyjádření správců sítí v případě ukončení platnosti vyjádření._x000d_
Zajištění a zabezpečení stávajících inženýrských sítí a přípojke při výkopových a bouracích pracích.</t>
  </si>
  <si>
    <t>R-990015</t>
  </si>
  <si>
    <t xml:space="preserve">Vypracování spárořezu </t>
  </si>
  <si>
    <t>592079733</t>
  </si>
  <si>
    <t>VRN3</t>
  </si>
  <si>
    <t>Zařízení staveniště</t>
  </si>
  <si>
    <t>032103000</t>
  </si>
  <si>
    <t xml:space="preserve">Zařízení staveniště - zřízení, provoz, odstranění </t>
  </si>
  <si>
    <t>-764238477</t>
  </si>
  <si>
    <t xml:space="preserve">Poznámka k položce:_x000d_
Náklady na vybudování a zajištění zařízení staveniště a jeho provoz, údržbu a likvidaci v souladu s platnými právními předpisy, včetně případného zajištění ohlášení dle zákona č. 183/2006 Sb., o územním plánování a stavebním řádu (stavební zákon), ve znění pozdějších předpisů; zřízení staveništních přípojek energií (vody a energie), jejich měření, provoz, údržba, úhrada a likvidace; zajištění případného zimního opatření; náklady na úpravu povrchů po odstranění zařízení staveniště a úklid ploch, na kterých bylo zařízení staveniště provozováno; dodávka, skladování, správa, zabudování a montáž veškerých dílů a materiálů a zařízení týkající se veřejné zakázky; zajištění staveniště proti přístupu nepovolaných osob, zabezpečení staveniště. Náklady na vybavení objektů zařízení staveniště a odstranění objektů zařízení staveniště včetně odvozu. Náklady na střežení, vhodné zabezpečení staveniště._x000d_
Zajištění bezpečného příjezdu a přístupu na staveniště vč. dopravního zmnačení a potřebných souhlasů a rozhodnutí s vybudováním zařízení staveniště, náklady na připojení staveniště na energie vč. zajištění měření odběru energiií, vytýčení obvodu staveniště, oplocení a zabezpečení prostoru staveniště proti neoprávněnému vstupu ._x000d_
</t>
  </si>
  <si>
    <t xml:space="preserve">004 - Úprava ploch náměstí v obci Těrlicko  - náměstí</t>
  </si>
  <si>
    <t>-2052844405</t>
  </si>
  <si>
    <t>"Odstranění stávající zpevněné plochy - :"86</t>
  </si>
  <si>
    <t>"ODSTRANĚNÍ STÁVAJÍCÍHO CHODNÍKU:"27</t>
  </si>
  <si>
    <t>113107322</t>
  </si>
  <si>
    <t>Odstranění podkladu z kameniva drceného tl přes 100 do 200 mm strojně pl do 50 m2</t>
  </si>
  <si>
    <t>970924387</t>
  </si>
  <si>
    <t>"Odstranění stávající zpevněné plochy:"23</t>
  </si>
  <si>
    <t>113107323</t>
  </si>
  <si>
    <t>Odstranění podkladu z kameniva drceného tl přes 200 do 300 mm strojně pl do 50 m2</t>
  </si>
  <si>
    <t>1391552772</t>
  </si>
  <si>
    <t>"Odstranění stávající zpevněné plochy:"86</t>
  </si>
  <si>
    <t>113107337</t>
  </si>
  <si>
    <t>Odstranění podkladu z betonu vyztuženého sítěmi tl přes 150 do 300 mm strojně pl do 50 m2</t>
  </si>
  <si>
    <t>-1703918057</t>
  </si>
  <si>
    <t>-1002577893</t>
  </si>
  <si>
    <t>"viz. situace stavby"11+4+4+1,5+1,5+1,5+1,5+6+6+7+30</t>
  </si>
  <si>
    <t>11320908</t>
  </si>
  <si>
    <t>ODSTRANĚNÍ STÁVAJÍCÍHO TOTEMU VČETNĚ KAMENNÉHO ZÁHOZU vč. základu a kamenného zásypu</t>
  </si>
  <si>
    <t>-1601858409</t>
  </si>
  <si>
    <t>-1258819087</t>
  </si>
  <si>
    <t>"výměnná vrstva"(34,1+22+46,2+39,6)*0,25*0,3</t>
  </si>
  <si>
    <t>"pro manipulační plochy"276*0,41*0,3</t>
  </si>
  <si>
    <t>122251103</t>
  </si>
  <si>
    <t>Odkopávky a prokopávky nezapažené v hornině třídy těžitelnosti I skupiny 3 objem do 100 m3 strojně</t>
  </si>
  <si>
    <t>-1688683781</t>
  </si>
  <si>
    <t>"výměnná vrstva"(34,1+22+46,2+39,6)*0,25*0,67</t>
  </si>
  <si>
    <t>"pro manipulační plochy"276*0,41*0,67</t>
  </si>
  <si>
    <t>-113384563</t>
  </si>
  <si>
    <t>"betonové dílce"15*0,5*0,5</t>
  </si>
  <si>
    <t>"výměnná vrstva"(34,1+22+46,2+39,6)*0,25*0,02</t>
  </si>
  <si>
    <t>"pro manipulační plochy"276*0,41*0,02</t>
  </si>
  <si>
    <t>1596432633</t>
  </si>
  <si>
    <t>"výměnná vrstva"(34,1+22+46,2+39,6)*0,25*0,01</t>
  </si>
  <si>
    <t>"pro manipulační plochy"276*0,41*0,01</t>
  </si>
  <si>
    <t>132212131</t>
  </si>
  <si>
    <t>Hloubení nezapažených rýh šířky do 800 mm v soudržných horninách třídy těžitelnosti I skupiny 3 ručně</t>
  </si>
  <si>
    <t>-676300020</t>
  </si>
  <si>
    <t>48*0,3*0,4</t>
  </si>
  <si>
    <t>-641279173</t>
  </si>
  <si>
    <t>5,76+44,591+99,585</t>
  </si>
  <si>
    <t>-888443107</t>
  </si>
  <si>
    <t>"do 20 km"149,936*10</t>
  </si>
  <si>
    <t>171201221</t>
  </si>
  <si>
    <t>Poplatek za uložení na skládce (skládkovné) zeminy a kamení kód odpadu 17 05 04</t>
  </si>
  <si>
    <t>-494674030</t>
  </si>
  <si>
    <t>149,936*1,8*0,5</t>
  </si>
  <si>
    <t>1648761261</t>
  </si>
  <si>
    <t>-1142966515</t>
  </si>
  <si>
    <t>2138801478</t>
  </si>
  <si>
    <t>"úprava podloží"34,1+134,2+22+46,2+39,6</t>
  </si>
  <si>
    <t>R-11320789</t>
  </si>
  <si>
    <t xml:space="preserve">ODSTRANĚNÍ STÁVAJÍCÍ FONTÁNY </t>
  </si>
  <si>
    <t>-800708438</t>
  </si>
  <si>
    <t>"ODSTRANĚNÍ STÁVAJÍCÍ FONTÁNY"(12*0,5*0,4)+(12*1*0,5)+(12*0,3)</t>
  </si>
  <si>
    <t>R-1132545</t>
  </si>
  <si>
    <t>ODSTRANĚNÍ STÁVAJÍCÍ VLAJKOSLÁVY vč. betonového základu</t>
  </si>
  <si>
    <t>-1256840213</t>
  </si>
  <si>
    <t>R-1132909</t>
  </si>
  <si>
    <t>ODSTRANĚNÍ STÁVAJÍCÍHO GABIONU VÝŠKY 1m, šířky 0,5m VČETNĚ DŘEVĚNÝCH PODSEDÁKŮ</t>
  </si>
  <si>
    <t>1093554474</t>
  </si>
  <si>
    <t>271532212</t>
  </si>
  <si>
    <t>Podsyp pod základové konstrukce se zhutněním z hrubého kameniva frakce 0 až 32 mm</t>
  </si>
  <si>
    <t>1540171045</t>
  </si>
  <si>
    <t>19,2*0,2</t>
  </si>
  <si>
    <t>274313911</t>
  </si>
  <si>
    <t>Základové pásy z betonu tř. C 30/37</t>
  </si>
  <si>
    <t>1175598356</t>
  </si>
  <si>
    <t>564801011</t>
  </si>
  <si>
    <t>Podklad ze štěrkodrtě ŠD plochy do 100 m2 tl 30 mm</t>
  </si>
  <si>
    <t>1691159549</t>
  </si>
  <si>
    <t>"SKLADBA MANIPULAČNÍ PLOCHY OKOLO AUTOBUSOVÉ ZASTÁVKY"20</t>
  </si>
  <si>
    <t>"SKLADBA MANIPULAČNÍ PLOCHY OKOLO CORTENU"42</t>
  </si>
  <si>
    <t>"SKLADBA MANIPULAČNÍ PLOCHY OKOLO CORTENU "36</t>
  </si>
  <si>
    <t>564801012</t>
  </si>
  <si>
    <t>Podklad ze štěrkodrtě ŠD plochy do 100 m2 tl 40 mm</t>
  </si>
  <si>
    <t>-2100688690</t>
  </si>
  <si>
    <t>Poznámka k položce:_x000d_
přírodní kamenivo, fr. 0-4 mm</t>
  </si>
  <si>
    <t>"Skladba manipulační plochy - doplnění ploch"31</t>
  </si>
  <si>
    <t>"SKLADBA MANIPULAČNÍ PLOCHY"122</t>
  </si>
  <si>
    <t>564871011</t>
  </si>
  <si>
    <t>Podklad ze štěrkodrtě ŠD plochy do 100 m2 tl 250 mm</t>
  </si>
  <si>
    <t>-2077441115</t>
  </si>
  <si>
    <t>"SKLADBA MANIPULAČNÍ PLOCHY OKOLO AUTOBUSOVÉ ZASTÁVKY"22</t>
  </si>
  <si>
    <t>"SKLADBA MANIPULAČNÍ PLOCHY OKOLO CORTENU"46,5</t>
  </si>
  <si>
    <t>"SKLADBA MANIPULAČNÍ PLOCHY OKOLO CORTENU "39,6</t>
  </si>
  <si>
    <t>"výměnná vrstva"34,1+22+46,2+39,6</t>
  </si>
  <si>
    <t>564871016</t>
  </si>
  <si>
    <t>Podklad ze štěrkodrtě ŠD plochy do 100 m2 tl 300 mm</t>
  </si>
  <si>
    <t>-1258501459</t>
  </si>
  <si>
    <t>"Skladba manipulační plochy - doplnění ploch"34</t>
  </si>
  <si>
    <t>"SKLADBA MANIPULAČNÍ PLOCHY"134</t>
  </si>
  <si>
    <t>521520675</t>
  </si>
  <si>
    <t>59245021</t>
  </si>
  <si>
    <t>dlažba skladebná betonová 200x200mm tl 60mm přírodní</t>
  </si>
  <si>
    <t>-274670684</t>
  </si>
  <si>
    <t>"SKLADBA MANIPULAČNÍ PLOCHY OKOLO AUTOBUSOVÉ ZASTÁVKY"14,5*1,05</t>
  </si>
  <si>
    <t>59245263</t>
  </si>
  <si>
    <t>dlažba skladebná betonová 200x200mm tl 60mm barevná</t>
  </si>
  <si>
    <t>2124109966</t>
  </si>
  <si>
    <t>"SKLADBA MANIPULAČNÍ PLOCHY OKOLO AUTOBUSOVÉ ZASTÁVKY"5,5*1,05</t>
  </si>
  <si>
    <t>921235566</t>
  </si>
  <si>
    <t>"skladba manipulační plochy kolem cortenu"36</t>
  </si>
  <si>
    <t>R-59670</t>
  </si>
  <si>
    <t xml:space="preserve">BETONOVÁ DLAŽBA s povrchem otriskaným ocelovými kuličkami, různá délka 9,110,120, šířka 90 mm, barva antracit (DL)  </t>
  </si>
  <si>
    <t>1756070688</t>
  </si>
  <si>
    <t>"SKLADBA MANIPULAČNÍ PLOCHY OKOLO CORTENU"22*1,05</t>
  </si>
  <si>
    <t>R-59671</t>
  </si>
  <si>
    <t xml:space="preserve">BETONOVÁ DLAŽBA s povrchem otriskaným ocelovými kuličkami, různá délka 9,110,120, šířka 90 mm, barva přírodní v  (DL)  </t>
  </si>
  <si>
    <t>-215096706</t>
  </si>
  <si>
    <t>"SKLADBA MANIPULAČNÍ PLOCHY OKOLO CORTENU"20*1,05</t>
  </si>
  <si>
    <t>R-59672</t>
  </si>
  <si>
    <t>BETONOVÁ DLAŽBA s povrchem otriskaným ocelovými kuličkami, různá délka 9,110,120, šířka 90 mm, barva přírodní v kombinaci s rastrem</t>
  </si>
  <si>
    <t>2100020029</t>
  </si>
  <si>
    <t>"SKLADBA MANIPULAČNÍ PLOCHY OKOLO CORTENU"36*1,05</t>
  </si>
  <si>
    <t>596211210</t>
  </si>
  <si>
    <t>Kladení zámkové dlažby komunikací pro pěší ručně tl 80 mm skupiny A pl do 50 m2</t>
  </si>
  <si>
    <t>-1254488064</t>
  </si>
  <si>
    <t>59245013</t>
  </si>
  <si>
    <t>dlažba zámková betonová tvaru I 200x165mm tl 80mm přírodní</t>
  </si>
  <si>
    <t>-1727278467</t>
  </si>
  <si>
    <t>31*1,05 'Přepočtené koeficientem množství</t>
  </si>
  <si>
    <t>596211212</t>
  </si>
  <si>
    <t>Kladení zámkové dlažby komunikací pro pěší ručně tl 80 mm skupiny A pl přes 100 do 300 m2</t>
  </si>
  <si>
    <t>-200303390</t>
  </si>
  <si>
    <t>-244188808</t>
  </si>
  <si>
    <t>122*1,05 'Přepočtené koeficientem množství</t>
  </si>
  <si>
    <t>-1321448500</t>
  </si>
  <si>
    <t>1143019391</t>
  </si>
  <si>
    <t>-977422731</t>
  </si>
  <si>
    <t>"Betonový obrubník BO 10/25 do betonu C16/20nXF1"1,5+1,5+1,5+1,5+4+13+13+4</t>
  </si>
  <si>
    <t>-1245540434</t>
  </si>
  <si>
    <t>40*1,02 'Přepočtené koeficientem množství</t>
  </si>
  <si>
    <t>916241213</t>
  </si>
  <si>
    <t>Osazení obrubníku kamenného stojatého s boční opěrou do lože z betonu prostého</t>
  </si>
  <si>
    <t>-1589821007</t>
  </si>
  <si>
    <t>"Kamenný obrubník OP7 do betonu C16/20nXF1"16</t>
  </si>
  <si>
    <t>58380374</t>
  </si>
  <si>
    <t>obrubník kamenný žulový přímý 1000x120x250mm</t>
  </si>
  <si>
    <t>-241907777</t>
  </si>
  <si>
    <t>-1499849110</t>
  </si>
  <si>
    <t>(34,1+22+46,2+39,6)*1,3</t>
  </si>
  <si>
    <t>R-89756</t>
  </si>
  <si>
    <t>D+M Ochrana stávajících stromů dřevěným bedněním(průměr cca 300 mm), vč. odstranění</t>
  </si>
  <si>
    <t>-113061458</t>
  </si>
  <si>
    <t>R-9534000</t>
  </si>
  <si>
    <t xml:space="preserve">D+M lavičy vč. betonového záladu, kotvení a dodávky kotevních prvků </t>
  </si>
  <si>
    <t>1687483323</t>
  </si>
  <si>
    <t xml:space="preserve">Poznámka k položce:_x000d_
Lavičky jsou parkové s opěradlem a područkami. Je uvažována ocelová konstrukce, sedák a opěradlo z dřevěných lamel.Lavička je šířky 700mm, délky 1800 mm_x000d_
</t>
  </si>
  <si>
    <t>47</t>
  </si>
  <si>
    <t>R-9534001</t>
  </si>
  <si>
    <t xml:space="preserve">D+M stojanu na kola  vč. betonového záladu, kotvení a dodávky kotevních prvků </t>
  </si>
  <si>
    <t>412486638</t>
  </si>
  <si>
    <t xml:space="preserve">Poznámka k položce:_x000d_
Ocelová konstrukce, stojan optimálně pro 2 / 3 kola. Žárově zinkovaná ocelová konstrukce opatřená nástřikem práškového vypalovacího laku, se čtyřmi drážkami pro jízdní kolo, s madlem pro připoutání jízdních kol. Možno volně postavit na dlažbu bez nutnosti kotvení do dlažby._x000d_
</t>
  </si>
  <si>
    <t>48</t>
  </si>
  <si>
    <t>R-9534003</t>
  </si>
  <si>
    <t>D+M Betonový sedák - průměr 0,58m, výšky 0,45m</t>
  </si>
  <si>
    <t>1620751253</t>
  </si>
  <si>
    <t xml:space="preserve">Poznámka k položce:_x000d_
_x000d_
</t>
  </si>
  <si>
    <t>49</t>
  </si>
  <si>
    <t>R-9534006</t>
  </si>
  <si>
    <t>Přesun stávajících kamenů (balvany) na nové místo</t>
  </si>
  <si>
    <t>1982959806</t>
  </si>
  <si>
    <t>50</t>
  </si>
  <si>
    <t>R-9534007</t>
  </si>
  <si>
    <t>Přesun stávajícího odpadkového koše v obvodu stavby</t>
  </si>
  <si>
    <t>-1238450030</t>
  </si>
  <si>
    <t xml:space="preserve">Poznámka k položce:_x000d_
demontáž koše vč. stávajícího betonového základu, odvoz betonu na skládku vč. poplatku za skládkovné, zásyp zeminou _x000d_
D+M nového základu vč. výkopu, odvozu přebytečné zeminy na skládku, poplatek za skládkovné vč. dodoávky betonu_x000d_
zpětná montáž koše vč. kotvenía  dodávky kotevních prvků</t>
  </si>
  <si>
    <t>51</t>
  </si>
  <si>
    <t>R-9534008</t>
  </si>
  <si>
    <t>Přesun stávající lavičky v obvodu stavby</t>
  </si>
  <si>
    <t>1827865711</t>
  </si>
  <si>
    <t xml:space="preserve">Poznámka k položce:_x000d_
demontáž lavičky vč. stávajícího betonového základu, odvoz betonu na skládku vč. poplatku za skládkovné, zásyp zeminou _x000d_
D+M nového základu vč. výkopu, odvozu přebytečné zeminy na skládku, poplatek za skládkovné vč. dodoávky betonu_x000d_
zpětná montáž lavičky vč. kotvenía  dodávky kotevních prvků</t>
  </si>
  <si>
    <t>52</t>
  </si>
  <si>
    <t>R-9534009</t>
  </si>
  <si>
    <t>Přesun stávající nástěnky před poštu (2x betonová patka)</t>
  </si>
  <si>
    <t>972004909</t>
  </si>
  <si>
    <t>53</t>
  </si>
  <si>
    <t>R-9549001</t>
  </si>
  <si>
    <t>D+M Cortenová opěrná zeď výšky 0,6, tl. 3mm, délky kusu 1500 mm</t>
  </si>
  <si>
    <t>-563339097</t>
  </si>
  <si>
    <t>54</t>
  </si>
  <si>
    <t>R-9549002</t>
  </si>
  <si>
    <t>D+M Cortenová opěrná zeď výšky 0,6, tl. 3mm, rohový díl 500x500 mm</t>
  </si>
  <si>
    <t>-1725235800</t>
  </si>
  <si>
    <t>55</t>
  </si>
  <si>
    <t>R-9549003</t>
  </si>
  <si>
    <t xml:space="preserve">D+M Kotvení do betonového základu pomocí chemické kotvy </t>
  </si>
  <si>
    <t>-1383142110</t>
  </si>
  <si>
    <t>56</t>
  </si>
  <si>
    <t>R-9549090</t>
  </si>
  <si>
    <t>odstranění stávající značky vč. betonového základu</t>
  </si>
  <si>
    <t>-1529007563</t>
  </si>
  <si>
    <t>57</t>
  </si>
  <si>
    <t>-926451433</t>
  </si>
  <si>
    <t>58</t>
  </si>
  <si>
    <t>-1843947354</t>
  </si>
  <si>
    <t>124,63*19 'Přepočtené koeficientem množství</t>
  </si>
  <si>
    <t>59</t>
  </si>
  <si>
    <t>-1770160994</t>
  </si>
  <si>
    <t>60</t>
  </si>
  <si>
    <t>997221625</t>
  </si>
  <si>
    <t>Poplatek za uložení na skládce (skládkovné) stavebního odpadu železobetonového kód odpadu 17 01 01</t>
  </si>
  <si>
    <t>1403535635</t>
  </si>
  <si>
    <t>61</t>
  </si>
  <si>
    <t>997221655</t>
  </si>
  <si>
    <t>1136484978</t>
  </si>
  <si>
    <t>62</t>
  </si>
  <si>
    <t>-1732394464</t>
  </si>
  <si>
    <t>63</t>
  </si>
  <si>
    <t>1827290205</t>
  </si>
  <si>
    <t>64</t>
  </si>
  <si>
    <t>2023254691</t>
  </si>
  <si>
    <t xml:space="preserve">005 - Osvětlení náměstí </t>
  </si>
  <si>
    <t>D1 - Elektromontáže</t>
  </si>
  <si>
    <t>D2 - Zemní práce</t>
  </si>
  <si>
    <t>D3 - Stavební práce</t>
  </si>
  <si>
    <t>D4 - Materiály</t>
  </si>
  <si>
    <t>D5 - Dodávky zařízení (specifikace)</t>
  </si>
  <si>
    <t>D6 - HZS</t>
  </si>
  <si>
    <t>D1</t>
  </si>
  <si>
    <t>Elektromontáže</t>
  </si>
  <si>
    <t>Pol1</t>
  </si>
  <si>
    <t xml:space="preserve">trubka inst.oheb.MONOFLEX, KOPOFLEX   48-110mm (VU+PO)</t>
  </si>
  <si>
    <t>Pol2</t>
  </si>
  <si>
    <t>lišta vklád.PH 60(80)x40</t>
  </si>
  <si>
    <t>Pol3</t>
  </si>
  <si>
    <t>ukonč.kab.smršt.zákl.do 4x10 mm2</t>
  </si>
  <si>
    <t>ks</t>
  </si>
  <si>
    <t>Pol4</t>
  </si>
  <si>
    <t>ukonč.kab.smršt.zákl.do 5x10 mm2</t>
  </si>
  <si>
    <t>Pol5</t>
  </si>
  <si>
    <t xml:space="preserve">koncovky do 4x25 mm2  celoplast.kab.</t>
  </si>
  <si>
    <t>Pol6</t>
  </si>
  <si>
    <t xml:space="preserve">koncovky do 4-5 x25 mm2  celoplast.kab.</t>
  </si>
  <si>
    <t>Pol7</t>
  </si>
  <si>
    <t xml:space="preserve">spojka nn smršť.   celoplast. kab. do 5x10mm2 /1kV</t>
  </si>
  <si>
    <t>Pol8</t>
  </si>
  <si>
    <t>jistič(vypínač) 3-pólový bez krytu</t>
  </si>
  <si>
    <t>Pol9</t>
  </si>
  <si>
    <t>svit. LED 10-27W , IP44 - 65</t>
  </si>
  <si>
    <t>Pol10</t>
  </si>
  <si>
    <t xml:space="preserve">svit. sloupkové  LED do 30W,  IP44</t>
  </si>
  <si>
    <t>Pol11</t>
  </si>
  <si>
    <t>svít.zářiv.LED, 12-40W nástěnné ,IP 54-66</t>
  </si>
  <si>
    <t>Pol12</t>
  </si>
  <si>
    <t>uzem. v zemi FeZn do 120 mm2 vč.svorek;propoj.aj.</t>
  </si>
  <si>
    <t>Pol13</t>
  </si>
  <si>
    <t xml:space="preserve">svorky hromosvodové do 2 šroubu  SP1</t>
  </si>
  <si>
    <t>Pol14</t>
  </si>
  <si>
    <t>svorky hromosvodové do 2 šroubu SR 03</t>
  </si>
  <si>
    <t>Pol15</t>
  </si>
  <si>
    <t>svorky hromosv.nad 2 šrouby(SR01;02)</t>
  </si>
  <si>
    <t>Pol16</t>
  </si>
  <si>
    <t>CYKY-CYKYm 3Cx1.5 mm2 750V (VU)</t>
  </si>
  <si>
    <t>Pol17</t>
  </si>
  <si>
    <t xml:space="preserve">CYKY-CYKYm 5Cx10 mm2   750V VU)</t>
  </si>
  <si>
    <t>Pol18</t>
  </si>
  <si>
    <t>přípl. za zatahování kab. při váze kab. do 0.75kg</t>
  </si>
  <si>
    <t>Pol19</t>
  </si>
  <si>
    <t>přípl. za zatahování kab. při váze kab. do 2kg</t>
  </si>
  <si>
    <t>Pol20</t>
  </si>
  <si>
    <t>osazení hmoždinky do cihlového zdiva HM 8</t>
  </si>
  <si>
    <t>D2</t>
  </si>
  <si>
    <t>Pol21</t>
  </si>
  <si>
    <t>vytyč.trati kab.vedení v zastavěném prostoru</t>
  </si>
  <si>
    <t>km</t>
  </si>
  <si>
    <t>Pol22</t>
  </si>
  <si>
    <t>ruční výkop jámy zem.tř.3-4</t>
  </si>
  <si>
    <t>Pol23</t>
  </si>
  <si>
    <t>betonový základ do bednění</t>
  </si>
  <si>
    <t>Pol24</t>
  </si>
  <si>
    <t>zához jámy zem.tř. 3-4</t>
  </si>
  <si>
    <t>Pol25</t>
  </si>
  <si>
    <t>kabel.rýha 35cm/šíř. 80cm/hl. zem.tř.3</t>
  </si>
  <si>
    <t>Pol26</t>
  </si>
  <si>
    <t>hutnění zeminy vrstvy 20cm</t>
  </si>
  <si>
    <t>Pol27</t>
  </si>
  <si>
    <t>fólie výstražná z PVC šířky 33cm</t>
  </si>
  <si>
    <t>Pol28</t>
  </si>
  <si>
    <t>ruč.zához.kab.rýhy 35cm šíř.80cm hl.zem.tř.3</t>
  </si>
  <si>
    <t>D3</t>
  </si>
  <si>
    <t>Stavební práce</t>
  </si>
  <si>
    <t>Pol29</t>
  </si>
  <si>
    <t>vybour.otv.cihl.malt.cem. do R=60mm tl.do 450mm</t>
  </si>
  <si>
    <t>Pol30</t>
  </si>
  <si>
    <t>vybour.otv.bet.zdi do R=60mm tl.do 300mm</t>
  </si>
  <si>
    <t>D4</t>
  </si>
  <si>
    <t>Materiály</t>
  </si>
  <si>
    <t>Pol31</t>
  </si>
  <si>
    <t xml:space="preserve">CYKY-J  3X1,5 (C)</t>
  </si>
  <si>
    <t>Pol32</t>
  </si>
  <si>
    <t xml:space="preserve">CYKY-J  5x10 (C)</t>
  </si>
  <si>
    <t>Pol33</t>
  </si>
  <si>
    <t>ZEM.SVORKA SP 01</t>
  </si>
  <si>
    <t>Ks</t>
  </si>
  <si>
    <t>66</t>
  </si>
  <si>
    <t>Pol34</t>
  </si>
  <si>
    <t>ZEM.SVORKA SR 02 pas.+pas.</t>
  </si>
  <si>
    <t>68</t>
  </si>
  <si>
    <t>Pol35</t>
  </si>
  <si>
    <t>ZEM.SVORKA SR 03 pas.+kul.</t>
  </si>
  <si>
    <t>70</t>
  </si>
  <si>
    <t>Pol36</t>
  </si>
  <si>
    <t>ZEM.PASEK FEZN 30/4</t>
  </si>
  <si>
    <t>Kg</t>
  </si>
  <si>
    <t>72</t>
  </si>
  <si>
    <t>Pol37</t>
  </si>
  <si>
    <t>FOLIE PLNA-BLESK 33cm</t>
  </si>
  <si>
    <t>74</t>
  </si>
  <si>
    <t>Pol38</t>
  </si>
  <si>
    <t xml:space="preserve">LISTA LV  60X40 2M LH</t>
  </si>
  <si>
    <t>76</t>
  </si>
  <si>
    <t>Pol39</t>
  </si>
  <si>
    <t xml:space="preserve">HMOZDINKA HM  8</t>
  </si>
  <si>
    <t>KS</t>
  </si>
  <si>
    <t>78</t>
  </si>
  <si>
    <t>Pol40</t>
  </si>
  <si>
    <t xml:space="preserve">TR.KOPOFLEX  50</t>
  </si>
  <si>
    <t>80</t>
  </si>
  <si>
    <t>Pol41</t>
  </si>
  <si>
    <t xml:space="preserve">SMRST.HLAVA EN 5.1  10-35</t>
  </si>
  <si>
    <t>82</t>
  </si>
  <si>
    <t>Pol42</t>
  </si>
  <si>
    <t xml:space="preserve">SPOJKA SVCZ 5L  2,5 CU</t>
  </si>
  <si>
    <t>84</t>
  </si>
  <si>
    <t>Pol43</t>
  </si>
  <si>
    <t>SMRST.TRUBICE TLT 13/4</t>
  </si>
  <si>
    <t>86</t>
  </si>
  <si>
    <t>Pol44</t>
  </si>
  <si>
    <t>SVIT: LED 20W,ZAPUŠTĚNÉ , 230V,IP67</t>
  </si>
  <si>
    <t>88</t>
  </si>
  <si>
    <t>Pol45</t>
  </si>
  <si>
    <t xml:space="preserve">SVIT.  LED 20W, SLOUPKOVÉ , 230V , IP44</t>
  </si>
  <si>
    <t>90</t>
  </si>
  <si>
    <t>Pol46</t>
  </si>
  <si>
    <t xml:space="preserve">SVIT.  LED   6W , PŘISAZ.,230V,  IP54</t>
  </si>
  <si>
    <t>92</t>
  </si>
  <si>
    <t>Pol47</t>
  </si>
  <si>
    <t xml:space="preserve">BETON SMES B 250  /B20/</t>
  </si>
  <si>
    <t>94</t>
  </si>
  <si>
    <t>D5</t>
  </si>
  <si>
    <t>Dodávky zařízení (specifikace)</t>
  </si>
  <si>
    <t>Pol48</t>
  </si>
  <si>
    <t>ENERGET.SLOUPEK( zas. 2x32A, 2x230V) + BETON.ZÁKLAD</t>
  </si>
  <si>
    <t>96</t>
  </si>
  <si>
    <t>Pol49</t>
  </si>
  <si>
    <t>JISTIC TROJPOL. 50B/3</t>
  </si>
  <si>
    <t>98</t>
  </si>
  <si>
    <t>D6</t>
  </si>
  <si>
    <t>HZS</t>
  </si>
  <si>
    <t>102</t>
  </si>
  <si>
    <t xml:space="preserve">Doprava dodávek </t>
  </si>
  <si>
    <t>-1772161735</t>
  </si>
  <si>
    <t>103</t>
  </si>
  <si>
    <t>Přesun dodávek</t>
  </si>
  <si>
    <t>-1090314405</t>
  </si>
  <si>
    <t>115</t>
  </si>
  <si>
    <t>Prořez materiálu 5% z ceny materiálu</t>
  </si>
  <si>
    <t>-1165340910</t>
  </si>
  <si>
    <t xml:space="preserve">Podružný materiál </t>
  </si>
  <si>
    <t>-1654308973</t>
  </si>
  <si>
    <t>99</t>
  </si>
  <si>
    <t>Podíl přidružených výkonů</t>
  </si>
  <si>
    <t>579653284</t>
  </si>
  <si>
    <t>Pol50</t>
  </si>
  <si>
    <t xml:space="preserve">Zaškolení +seznámení  obsluhy s el.zařízením</t>
  </si>
  <si>
    <t>hod.</t>
  </si>
  <si>
    <t>100</t>
  </si>
  <si>
    <t>Pol51</t>
  </si>
  <si>
    <t>El.montáž energetic. sloupku</t>
  </si>
  <si>
    <t>Pol52</t>
  </si>
  <si>
    <t>Vyhledání původ.obvodů</t>
  </si>
  <si>
    <t>104</t>
  </si>
  <si>
    <t>Pol53</t>
  </si>
  <si>
    <t>Úprava stavaj. rozvaděče</t>
  </si>
  <si>
    <t>106</t>
  </si>
  <si>
    <t>Pol54</t>
  </si>
  <si>
    <t>Revize elektro</t>
  </si>
  <si>
    <t>108</t>
  </si>
  <si>
    <t>Pol55</t>
  </si>
  <si>
    <t>Demontáž el.zařízení</t>
  </si>
  <si>
    <t>110</t>
  </si>
  <si>
    <t xml:space="preserve">006 - Pítko vč. rozvodu </t>
  </si>
  <si>
    <t>PSV - Práce a dodávky PSV</t>
  </si>
  <si>
    <t xml:space="preserve">    713 - Izolace tepelné</t>
  </si>
  <si>
    <t xml:space="preserve">    722 - Zdravotechnika - vnitřní vodovod</t>
  </si>
  <si>
    <t>PSV</t>
  </si>
  <si>
    <t>Práce a dodávky PSV</t>
  </si>
  <si>
    <t>713</t>
  </si>
  <si>
    <t>Izolace tepelné</t>
  </si>
  <si>
    <t>713463121</t>
  </si>
  <si>
    <t>Montáž izolace tepelné potrubí potrubními pouzdry bez úpravy uchycenými sponami 1x</t>
  </si>
  <si>
    <t>1027723150</t>
  </si>
  <si>
    <t>28377045</t>
  </si>
  <si>
    <t>pouzdro izolační potrubní z pěnového polyetylenu 22/20mm</t>
  </si>
  <si>
    <t>-564979843</t>
  </si>
  <si>
    <t>10*1,1</t>
  </si>
  <si>
    <t>722</t>
  </si>
  <si>
    <t>Zdravotechnika - vnitřní vodovod</t>
  </si>
  <si>
    <t>722174002</t>
  </si>
  <si>
    <t>Potrubí vodovodní plastové PPR svar polyfúze PN 16 D 20x2,8 mm</t>
  </si>
  <si>
    <t>-1801831606</t>
  </si>
  <si>
    <t>722190901</t>
  </si>
  <si>
    <t>Uzavření nebo otevření vodovodního potrubí při opravách</t>
  </si>
  <si>
    <t>955606347</t>
  </si>
  <si>
    <t>722240122</t>
  </si>
  <si>
    <t>Kohout kulový plastový PPR DN 20</t>
  </si>
  <si>
    <t>2136028035</t>
  </si>
  <si>
    <t>722290215</t>
  </si>
  <si>
    <t>Zkouška těsnosti vodovodního potrubí hrdlového nebo přírubového DN do 100</t>
  </si>
  <si>
    <t>CS ÚRS 2023 02</t>
  </si>
  <si>
    <t>-168509742</t>
  </si>
  <si>
    <t>722290234</t>
  </si>
  <si>
    <t>Proplach a dezinfekce vodovodního potrubí DN do 80</t>
  </si>
  <si>
    <t>-1678234032</t>
  </si>
  <si>
    <t>998722202</t>
  </si>
  <si>
    <t>Přesun hmot procentní pro vnitřní vodovod v objektech v přes 6 do 12 m</t>
  </si>
  <si>
    <t>%</t>
  </si>
  <si>
    <t>1464598308</t>
  </si>
  <si>
    <t>R-7222200</t>
  </si>
  <si>
    <t>Hygienický rozbor vody</t>
  </si>
  <si>
    <t>-1668481987</t>
  </si>
  <si>
    <t>R-7222401</t>
  </si>
  <si>
    <t>D+M Uzávěr vody - kulový kohout DN 20</t>
  </si>
  <si>
    <t>114124262</t>
  </si>
  <si>
    <t>R-7222402</t>
  </si>
  <si>
    <t>D+M Podružné měření studené vody</t>
  </si>
  <si>
    <t>1480255075</t>
  </si>
  <si>
    <t>R-7222403</t>
  </si>
  <si>
    <t>D+M Štítek uzávěr vody pro pítko</t>
  </si>
  <si>
    <t>319186730</t>
  </si>
  <si>
    <t>R-7222406</t>
  </si>
  <si>
    <t>Napojení na stávající vnitřní rozvod vody</t>
  </si>
  <si>
    <t>167547056</t>
  </si>
  <si>
    <t>R-7222408</t>
  </si>
  <si>
    <t>Napojení vnějšího rovodu na pítko</t>
  </si>
  <si>
    <t>2001846079</t>
  </si>
  <si>
    <t>R-7223090</t>
  </si>
  <si>
    <t xml:space="preserve">D+M rozvodu vody </t>
  </si>
  <si>
    <t>1670570819</t>
  </si>
  <si>
    <t xml:space="preserve">Poznámka k položce:_x000d_
Položka obsahuje : _x000d_
_x000d_
D+M potrubí PE 20x3,0, PN 10, SDR 7,4	m	21,43_x000d_
D+M vytýčovacího vodiče Cu 1,5 mm2	m	21,43_x000d_
D+M výstražné fólie, bílé	m	21,43_x000d_
Prostup chránička DN 50	m	1,00_x000d_
_x000d_
Kanalizční potrubí drenážní DN 80	m	4,00_x000d_
Napojení drenáže na vypouštěcí hadici z pítka	soubor	1,00_x000d_
_x000d_
Výkop, odvoz přebytečné zemony na skládku,poplatek za skládkovné,  obsyp a zásyp potrubí štěrkopískem až po horní hranu výkopu</t>
  </si>
  <si>
    <t>R-7229080</t>
  </si>
  <si>
    <t>D+M nerezového pítka vč. betonového základu</t>
  </si>
  <si>
    <t>-34142742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</si>
</sst>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0" xfId="0" applyFont="1" applyAlignment="1" applyProtection="1">
      <alignment vertical="top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4" fillId="0" borderId="0" xfId="0" applyFont="1" applyAlignment="1" applyProtection="1">
      <alignment vertical="center" wrapText="1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0.21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0.21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49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50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51</v>
      </c>
      <c r="AI60" s="41"/>
      <c r="AJ60" s="41"/>
      <c r="AK60" s="41"/>
      <c r="AL60" s="41"/>
      <c r="AM60" s="63" t="s">
        <v>52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53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54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51</v>
      </c>
      <c r="AI75" s="41"/>
      <c r="AJ75" s="41"/>
      <c r="AK75" s="41"/>
      <c r="AL75" s="41"/>
      <c r="AM75" s="63" t="s">
        <v>52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55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20252802001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Stavební úpravy náměstí a hřbitova v Těrlicku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Těrlicko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24. 5. 2024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Obec Těrlicko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56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>Barbora Kyšková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57</v>
      </c>
      <c r="D92" s="93"/>
      <c r="E92" s="93"/>
      <c r="F92" s="93"/>
      <c r="G92" s="93"/>
      <c r="H92" s="94"/>
      <c r="I92" s="95" t="s">
        <v>58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59</v>
      </c>
      <c r="AH92" s="93"/>
      <c r="AI92" s="93"/>
      <c r="AJ92" s="93"/>
      <c r="AK92" s="93"/>
      <c r="AL92" s="93"/>
      <c r="AM92" s="93"/>
      <c r="AN92" s="95" t="s">
        <v>60</v>
      </c>
      <c r="AO92" s="93"/>
      <c r="AP92" s="97"/>
      <c r="AQ92" s="98" t="s">
        <v>61</v>
      </c>
      <c r="AR92" s="43"/>
      <c r="AS92" s="99" t="s">
        <v>62</v>
      </c>
      <c r="AT92" s="100" t="s">
        <v>63</v>
      </c>
      <c r="AU92" s="100" t="s">
        <v>64</v>
      </c>
      <c r="AV92" s="100" t="s">
        <v>65</v>
      </c>
      <c r="AW92" s="100" t="s">
        <v>66</v>
      </c>
      <c r="AX92" s="100" t="s">
        <v>67</v>
      </c>
      <c r="AY92" s="100" t="s">
        <v>68</v>
      </c>
      <c r="AZ92" s="100" t="s">
        <v>69</v>
      </c>
      <c r="BA92" s="100" t="s">
        <v>70</v>
      </c>
      <c r="BB92" s="100" t="s">
        <v>71</v>
      </c>
      <c r="BC92" s="100" t="s">
        <v>72</v>
      </c>
      <c r="BD92" s="101" t="s">
        <v>73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74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ROUND(SUM(AG95:AG100),2)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ROUND(SUM(AS95:AS100),2)</f>
        <v>0</v>
      </c>
      <c r="AT94" s="113">
        <f>ROUND(SUM(AV94:AW94),2)</f>
        <v>0</v>
      </c>
      <c r="AU94" s="114">
        <f>ROUND(SUM(AU95:AU100),5)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ROUND(SUM(AZ95:AZ100),2)</f>
        <v>0</v>
      </c>
      <c r="BA94" s="113">
        <f>ROUND(SUM(BA95:BA100),2)</f>
        <v>0</v>
      </c>
      <c r="BB94" s="113">
        <f>ROUND(SUM(BB95:BB100),2)</f>
        <v>0</v>
      </c>
      <c r="BC94" s="113">
        <f>ROUND(SUM(BC95:BC100),2)</f>
        <v>0</v>
      </c>
      <c r="BD94" s="115">
        <f>ROUND(SUM(BD95:BD100),2)</f>
        <v>0</v>
      </c>
      <c r="BE94" s="6"/>
      <c r="BS94" s="116" t="s">
        <v>75</v>
      </c>
      <c r="BT94" s="116" t="s">
        <v>76</v>
      </c>
      <c r="BU94" s="117" t="s">
        <v>77</v>
      </c>
      <c r="BV94" s="116" t="s">
        <v>78</v>
      </c>
      <c r="BW94" s="116" t="s">
        <v>5</v>
      </c>
      <c r="BX94" s="116" t="s">
        <v>79</v>
      </c>
      <c r="CL94" s="116" t="s">
        <v>1</v>
      </c>
    </row>
    <row r="95" s="7" customFormat="1" ht="16.5" customHeight="1">
      <c r="A95" s="118" t="s">
        <v>80</v>
      </c>
      <c r="B95" s="119"/>
      <c r="C95" s="120"/>
      <c r="D95" s="121" t="s">
        <v>81</v>
      </c>
      <c r="E95" s="121"/>
      <c r="F95" s="121"/>
      <c r="G95" s="121"/>
      <c r="H95" s="121"/>
      <c r="I95" s="122"/>
      <c r="J95" s="121" t="s">
        <v>82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'001 - Oprava zpevněných p...'!J30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83</v>
      </c>
      <c r="AR95" s="125"/>
      <c r="AS95" s="126">
        <v>0</v>
      </c>
      <c r="AT95" s="127">
        <f>ROUND(SUM(AV95:AW95),2)</f>
        <v>0</v>
      </c>
      <c r="AU95" s="128">
        <f>'001 - Oprava zpevněných p...'!P124</f>
        <v>0</v>
      </c>
      <c r="AV95" s="127">
        <f>'001 - Oprava zpevněných p...'!J33</f>
        <v>0</v>
      </c>
      <c r="AW95" s="127">
        <f>'001 - Oprava zpevněných p...'!J34</f>
        <v>0</v>
      </c>
      <c r="AX95" s="127">
        <f>'001 - Oprava zpevněných p...'!J35</f>
        <v>0</v>
      </c>
      <c r="AY95" s="127">
        <f>'001 - Oprava zpevněných p...'!J36</f>
        <v>0</v>
      </c>
      <c r="AZ95" s="127">
        <f>'001 - Oprava zpevněných p...'!F33</f>
        <v>0</v>
      </c>
      <c r="BA95" s="127">
        <f>'001 - Oprava zpevněných p...'!F34</f>
        <v>0</v>
      </c>
      <c r="BB95" s="127">
        <f>'001 - Oprava zpevněných p...'!F35</f>
        <v>0</v>
      </c>
      <c r="BC95" s="127">
        <f>'001 - Oprava zpevněných p...'!F36</f>
        <v>0</v>
      </c>
      <c r="BD95" s="129">
        <f>'001 - Oprava zpevněných p...'!F37</f>
        <v>0</v>
      </c>
      <c r="BE95" s="7"/>
      <c r="BT95" s="130" t="s">
        <v>84</v>
      </c>
      <c r="BV95" s="130" t="s">
        <v>78</v>
      </c>
      <c r="BW95" s="130" t="s">
        <v>85</v>
      </c>
      <c r="BX95" s="130" t="s">
        <v>5</v>
      </c>
      <c r="CL95" s="130" t="s">
        <v>1</v>
      </c>
      <c r="CM95" s="130" t="s">
        <v>86</v>
      </c>
    </row>
    <row r="96" s="7" customFormat="1" ht="24.75" customHeight="1">
      <c r="A96" s="118" t="s">
        <v>80</v>
      </c>
      <c r="B96" s="119"/>
      <c r="C96" s="120"/>
      <c r="D96" s="121" t="s">
        <v>87</v>
      </c>
      <c r="E96" s="121"/>
      <c r="F96" s="121"/>
      <c r="G96" s="121"/>
      <c r="H96" s="121"/>
      <c r="I96" s="122"/>
      <c r="J96" s="121" t="s">
        <v>88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'002 - ÚPRAVA PLOCH NÁMĚST...'!J30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83</v>
      </c>
      <c r="AR96" s="125"/>
      <c r="AS96" s="126">
        <v>0</v>
      </c>
      <c r="AT96" s="127">
        <f>ROUND(SUM(AV96:AW96),2)</f>
        <v>0</v>
      </c>
      <c r="AU96" s="128">
        <f>'002 - ÚPRAVA PLOCH NÁMĚST...'!P122</f>
        <v>0</v>
      </c>
      <c r="AV96" s="127">
        <f>'002 - ÚPRAVA PLOCH NÁMĚST...'!J33</f>
        <v>0</v>
      </c>
      <c r="AW96" s="127">
        <f>'002 - ÚPRAVA PLOCH NÁMĚST...'!J34</f>
        <v>0</v>
      </c>
      <c r="AX96" s="127">
        <f>'002 - ÚPRAVA PLOCH NÁMĚST...'!J35</f>
        <v>0</v>
      </c>
      <c r="AY96" s="127">
        <f>'002 - ÚPRAVA PLOCH NÁMĚST...'!J36</f>
        <v>0</v>
      </c>
      <c r="AZ96" s="127">
        <f>'002 - ÚPRAVA PLOCH NÁMĚST...'!F33</f>
        <v>0</v>
      </c>
      <c r="BA96" s="127">
        <f>'002 - ÚPRAVA PLOCH NÁMĚST...'!F34</f>
        <v>0</v>
      </c>
      <c r="BB96" s="127">
        <f>'002 - ÚPRAVA PLOCH NÁMĚST...'!F35</f>
        <v>0</v>
      </c>
      <c r="BC96" s="127">
        <f>'002 - ÚPRAVA PLOCH NÁMĚST...'!F36</f>
        <v>0</v>
      </c>
      <c r="BD96" s="129">
        <f>'002 - ÚPRAVA PLOCH NÁMĚST...'!F37</f>
        <v>0</v>
      </c>
      <c r="BE96" s="7"/>
      <c r="BT96" s="130" t="s">
        <v>84</v>
      </c>
      <c r="BV96" s="130" t="s">
        <v>78</v>
      </c>
      <c r="BW96" s="130" t="s">
        <v>89</v>
      </c>
      <c r="BX96" s="130" t="s">
        <v>5</v>
      </c>
      <c r="CL96" s="130" t="s">
        <v>1</v>
      </c>
      <c r="CM96" s="130" t="s">
        <v>86</v>
      </c>
    </row>
    <row r="97" s="7" customFormat="1" ht="16.5" customHeight="1">
      <c r="A97" s="118" t="s">
        <v>80</v>
      </c>
      <c r="B97" s="119"/>
      <c r="C97" s="120"/>
      <c r="D97" s="121" t="s">
        <v>90</v>
      </c>
      <c r="E97" s="121"/>
      <c r="F97" s="121"/>
      <c r="G97" s="121"/>
      <c r="H97" s="121"/>
      <c r="I97" s="122"/>
      <c r="J97" s="121" t="s">
        <v>91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'003 - Osttaní a vedlejší ...'!J30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83</v>
      </c>
      <c r="AR97" s="125"/>
      <c r="AS97" s="126">
        <v>0</v>
      </c>
      <c r="AT97" s="127">
        <f>ROUND(SUM(AV97:AW97),2)</f>
        <v>0</v>
      </c>
      <c r="AU97" s="128">
        <f>'003 - Osttaní a vedlejší ...'!P120</f>
        <v>0</v>
      </c>
      <c r="AV97" s="127">
        <f>'003 - Osttaní a vedlejší ...'!J33</f>
        <v>0</v>
      </c>
      <c r="AW97" s="127">
        <f>'003 - Osttaní a vedlejší ...'!J34</f>
        <v>0</v>
      </c>
      <c r="AX97" s="127">
        <f>'003 - Osttaní a vedlejší ...'!J35</f>
        <v>0</v>
      </c>
      <c r="AY97" s="127">
        <f>'003 - Osttaní a vedlejší ...'!J36</f>
        <v>0</v>
      </c>
      <c r="AZ97" s="127">
        <f>'003 - Osttaní a vedlejší ...'!F33</f>
        <v>0</v>
      </c>
      <c r="BA97" s="127">
        <f>'003 - Osttaní a vedlejší ...'!F34</f>
        <v>0</v>
      </c>
      <c r="BB97" s="127">
        <f>'003 - Osttaní a vedlejší ...'!F35</f>
        <v>0</v>
      </c>
      <c r="BC97" s="127">
        <f>'003 - Osttaní a vedlejší ...'!F36</f>
        <v>0</v>
      </c>
      <c r="BD97" s="129">
        <f>'003 - Osttaní a vedlejší ...'!F37</f>
        <v>0</v>
      </c>
      <c r="BE97" s="7"/>
      <c r="BT97" s="130" t="s">
        <v>84</v>
      </c>
      <c r="BV97" s="130" t="s">
        <v>78</v>
      </c>
      <c r="BW97" s="130" t="s">
        <v>92</v>
      </c>
      <c r="BX97" s="130" t="s">
        <v>5</v>
      </c>
      <c r="CL97" s="130" t="s">
        <v>1</v>
      </c>
      <c r="CM97" s="130" t="s">
        <v>86</v>
      </c>
    </row>
    <row r="98" s="7" customFormat="1" ht="24.75" customHeight="1">
      <c r="A98" s="118" t="s">
        <v>80</v>
      </c>
      <c r="B98" s="119"/>
      <c r="C98" s="120"/>
      <c r="D98" s="121" t="s">
        <v>93</v>
      </c>
      <c r="E98" s="121"/>
      <c r="F98" s="121"/>
      <c r="G98" s="121"/>
      <c r="H98" s="121"/>
      <c r="I98" s="122"/>
      <c r="J98" s="121" t="s">
        <v>94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'004 - Úprava ploch náměst...'!J30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83</v>
      </c>
      <c r="AR98" s="125"/>
      <c r="AS98" s="126">
        <v>0</v>
      </c>
      <c r="AT98" s="127">
        <f>ROUND(SUM(AV98:AW98),2)</f>
        <v>0</v>
      </c>
      <c r="AU98" s="128">
        <f>'004 - Úprava ploch náměst...'!P124</f>
        <v>0</v>
      </c>
      <c r="AV98" s="127">
        <f>'004 - Úprava ploch náměst...'!J33</f>
        <v>0</v>
      </c>
      <c r="AW98" s="127">
        <f>'004 - Úprava ploch náměst...'!J34</f>
        <v>0</v>
      </c>
      <c r="AX98" s="127">
        <f>'004 - Úprava ploch náměst...'!J35</f>
        <v>0</v>
      </c>
      <c r="AY98" s="127">
        <f>'004 - Úprava ploch náměst...'!J36</f>
        <v>0</v>
      </c>
      <c r="AZ98" s="127">
        <f>'004 - Úprava ploch náměst...'!F33</f>
        <v>0</v>
      </c>
      <c r="BA98" s="127">
        <f>'004 - Úprava ploch náměst...'!F34</f>
        <v>0</v>
      </c>
      <c r="BB98" s="127">
        <f>'004 - Úprava ploch náměst...'!F35</f>
        <v>0</v>
      </c>
      <c r="BC98" s="127">
        <f>'004 - Úprava ploch náměst...'!F36</f>
        <v>0</v>
      </c>
      <c r="BD98" s="129">
        <f>'004 - Úprava ploch náměst...'!F37</f>
        <v>0</v>
      </c>
      <c r="BE98" s="7"/>
      <c r="BT98" s="130" t="s">
        <v>84</v>
      </c>
      <c r="BV98" s="130" t="s">
        <v>78</v>
      </c>
      <c r="BW98" s="130" t="s">
        <v>95</v>
      </c>
      <c r="BX98" s="130" t="s">
        <v>5</v>
      </c>
      <c r="CL98" s="130" t="s">
        <v>1</v>
      </c>
      <c r="CM98" s="130" t="s">
        <v>86</v>
      </c>
    </row>
    <row r="99" s="7" customFormat="1" ht="16.5" customHeight="1">
      <c r="A99" s="118" t="s">
        <v>80</v>
      </c>
      <c r="B99" s="119"/>
      <c r="C99" s="120"/>
      <c r="D99" s="121" t="s">
        <v>96</v>
      </c>
      <c r="E99" s="121"/>
      <c r="F99" s="121"/>
      <c r="G99" s="121"/>
      <c r="H99" s="121"/>
      <c r="I99" s="122"/>
      <c r="J99" s="121" t="s">
        <v>97</v>
      </c>
      <c r="K99" s="121"/>
      <c r="L99" s="121"/>
      <c r="M99" s="121"/>
      <c r="N99" s="121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3">
        <f>'005 - Osvětlení náměstí '!J30</f>
        <v>0</v>
      </c>
      <c r="AH99" s="122"/>
      <c r="AI99" s="122"/>
      <c r="AJ99" s="122"/>
      <c r="AK99" s="122"/>
      <c r="AL99" s="122"/>
      <c r="AM99" s="122"/>
      <c r="AN99" s="123">
        <f>SUM(AG99,AT99)</f>
        <v>0</v>
      </c>
      <c r="AO99" s="122"/>
      <c r="AP99" s="122"/>
      <c r="AQ99" s="124" t="s">
        <v>83</v>
      </c>
      <c r="AR99" s="125"/>
      <c r="AS99" s="126">
        <v>0</v>
      </c>
      <c r="AT99" s="127">
        <f>ROUND(SUM(AV99:AW99),2)</f>
        <v>0</v>
      </c>
      <c r="AU99" s="128">
        <f>'005 - Osvětlení náměstí '!P122</f>
        <v>0</v>
      </c>
      <c r="AV99" s="127">
        <f>'005 - Osvětlení náměstí '!J33</f>
        <v>0</v>
      </c>
      <c r="AW99" s="127">
        <f>'005 - Osvětlení náměstí '!J34</f>
        <v>0</v>
      </c>
      <c r="AX99" s="127">
        <f>'005 - Osvětlení náměstí '!J35</f>
        <v>0</v>
      </c>
      <c r="AY99" s="127">
        <f>'005 - Osvětlení náměstí '!J36</f>
        <v>0</v>
      </c>
      <c r="AZ99" s="127">
        <f>'005 - Osvětlení náměstí '!F33</f>
        <v>0</v>
      </c>
      <c r="BA99" s="127">
        <f>'005 - Osvětlení náměstí '!F34</f>
        <v>0</v>
      </c>
      <c r="BB99" s="127">
        <f>'005 - Osvětlení náměstí '!F35</f>
        <v>0</v>
      </c>
      <c r="BC99" s="127">
        <f>'005 - Osvětlení náměstí '!F36</f>
        <v>0</v>
      </c>
      <c r="BD99" s="129">
        <f>'005 - Osvětlení náměstí '!F37</f>
        <v>0</v>
      </c>
      <c r="BE99" s="7"/>
      <c r="BT99" s="130" t="s">
        <v>84</v>
      </c>
      <c r="BV99" s="130" t="s">
        <v>78</v>
      </c>
      <c r="BW99" s="130" t="s">
        <v>98</v>
      </c>
      <c r="BX99" s="130" t="s">
        <v>5</v>
      </c>
      <c r="CL99" s="130" t="s">
        <v>1</v>
      </c>
      <c r="CM99" s="130" t="s">
        <v>86</v>
      </c>
    </row>
    <row r="100" s="7" customFormat="1" ht="16.5" customHeight="1">
      <c r="A100" s="118" t="s">
        <v>80</v>
      </c>
      <c r="B100" s="119"/>
      <c r="C100" s="120"/>
      <c r="D100" s="121" t="s">
        <v>99</v>
      </c>
      <c r="E100" s="121"/>
      <c r="F100" s="121"/>
      <c r="G100" s="121"/>
      <c r="H100" s="121"/>
      <c r="I100" s="122"/>
      <c r="J100" s="121" t="s">
        <v>100</v>
      </c>
      <c r="K100" s="121"/>
      <c r="L100" s="121"/>
      <c r="M100" s="121"/>
      <c r="N100" s="121"/>
      <c r="O100" s="121"/>
      <c r="P100" s="121"/>
      <c r="Q100" s="121"/>
      <c r="R100" s="121"/>
      <c r="S100" s="121"/>
      <c r="T100" s="121"/>
      <c r="U100" s="121"/>
      <c r="V100" s="121"/>
      <c r="W100" s="121"/>
      <c r="X100" s="121"/>
      <c r="Y100" s="121"/>
      <c r="Z100" s="121"/>
      <c r="AA100" s="121"/>
      <c r="AB100" s="121"/>
      <c r="AC100" s="121"/>
      <c r="AD100" s="121"/>
      <c r="AE100" s="121"/>
      <c r="AF100" s="121"/>
      <c r="AG100" s="123">
        <f>'006 - Pítko vč. rozvodu '!J30</f>
        <v>0</v>
      </c>
      <c r="AH100" s="122"/>
      <c r="AI100" s="122"/>
      <c r="AJ100" s="122"/>
      <c r="AK100" s="122"/>
      <c r="AL100" s="122"/>
      <c r="AM100" s="122"/>
      <c r="AN100" s="123">
        <f>SUM(AG100,AT100)</f>
        <v>0</v>
      </c>
      <c r="AO100" s="122"/>
      <c r="AP100" s="122"/>
      <c r="AQ100" s="124" t="s">
        <v>83</v>
      </c>
      <c r="AR100" s="125"/>
      <c r="AS100" s="131">
        <v>0</v>
      </c>
      <c r="AT100" s="132">
        <f>ROUND(SUM(AV100:AW100),2)</f>
        <v>0</v>
      </c>
      <c r="AU100" s="133">
        <f>'006 - Pítko vč. rozvodu '!P119</f>
        <v>0</v>
      </c>
      <c r="AV100" s="132">
        <f>'006 - Pítko vč. rozvodu '!J33</f>
        <v>0</v>
      </c>
      <c r="AW100" s="132">
        <f>'006 - Pítko vč. rozvodu '!J34</f>
        <v>0</v>
      </c>
      <c r="AX100" s="132">
        <f>'006 - Pítko vč. rozvodu '!J35</f>
        <v>0</v>
      </c>
      <c r="AY100" s="132">
        <f>'006 - Pítko vč. rozvodu '!J36</f>
        <v>0</v>
      </c>
      <c r="AZ100" s="132">
        <f>'006 - Pítko vč. rozvodu '!F33</f>
        <v>0</v>
      </c>
      <c r="BA100" s="132">
        <f>'006 - Pítko vč. rozvodu '!F34</f>
        <v>0</v>
      </c>
      <c r="BB100" s="132">
        <f>'006 - Pítko vč. rozvodu '!F35</f>
        <v>0</v>
      </c>
      <c r="BC100" s="132">
        <f>'006 - Pítko vč. rozvodu '!F36</f>
        <v>0</v>
      </c>
      <c r="BD100" s="134">
        <f>'006 - Pítko vč. rozvodu '!F37</f>
        <v>0</v>
      </c>
      <c r="BE100" s="7"/>
      <c r="BT100" s="130" t="s">
        <v>84</v>
      </c>
      <c r="BV100" s="130" t="s">
        <v>78</v>
      </c>
      <c r="BW100" s="130" t="s">
        <v>101</v>
      </c>
      <c r="BX100" s="130" t="s">
        <v>5</v>
      </c>
      <c r="CL100" s="130" t="s">
        <v>1</v>
      </c>
      <c r="CM100" s="130" t="s">
        <v>86</v>
      </c>
    </row>
    <row r="101" s="2" customFormat="1" ht="30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F101" s="39"/>
      <c r="AG101" s="39"/>
      <c r="AH101" s="39"/>
      <c r="AI101" s="39"/>
      <c r="AJ101" s="39"/>
      <c r="AK101" s="39"/>
      <c r="AL101" s="39"/>
      <c r="AM101" s="39"/>
      <c r="AN101" s="39"/>
      <c r="AO101" s="39"/>
      <c r="AP101" s="39"/>
      <c r="AQ101" s="39"/>
      <c r="AR101" s="43"/>
      <c r="AS101" s="37"/>
      <c r="AT101" s="37"/>
      <c r="AU101" s="37"/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  <c r="Q102" s="66"/>
      <c r="R102" s="66"/>
      <c r="S102" s="66"/>
      <c r="T102" s="66"/>
      <c r="U102" s="66"/>
      <c r="V102" s="66"/>
      <c r="W102" s="66"/>
      <c r="X102" s="66"/>
      <c r="Y102" s="66"/>
      <c r="Z102" s="66"/>
      <c r="AA102" s="66"/>
      <c r="AB102" s="66"/>
      <c r="AC102" s="66"/>
      <c r="AD102" s="66"/>
      <c r="AE102" s="66"/>
      <c r="AF102" s="66"/>
      <c r="AG102" s="66"/>
      <c r="AH102" s="66"/>
      <c r="AI102" s="66"/>
      <c r="AJ102" s="66"/>
      <c r="AK102" s="66"/>
      <c r="AL102" s="66"/>
      <c r="AM102" s="66"/>
      <c r="AN102" s="66"/>
      <c r="AO102" s="66"/>
      <c r="AP102" s="66"/>
      <c r="AQ102" s="66"/>
      <c r="AR102" s="43"/>
      <c r="AS102" s="37"/>
      <c r="AT102" s="37"/>
      <c r="AU102" s="37"/>
      <c r="AV102" s="37"/>
      <c r="AW102" s="37"/>
      <c r="AX102" s="37"/>
      <c r="AY102" s="37"/>
      <c r="AZ102" s="37"/>
      <c r="BA102" s="37"/>
      <c r="BB102" s="37"/>
      <c r="BC102" s="37"/>
      <c r="BD102" s="37"/>
      <c r="BE102" s="37"/>
    </row>
  </sheetData>
  <sheetProtection sheet="1" formatColumns="0" formatRows="0" objects="1" scenarios="1" spinCount="100000" saltValue="UXSfGyciTF9ppfwio2YH3s5lqHr3gsNyR8+Sqm3gsw+COPHkn5pRPP6D3Lf5HwJER3ycOpsGmlLkgVlIkqWNkQ==" hashValue="wuKhXqc8RGe4TlR766NbuFKySuhjlPMcvNcWK2D9vTIz0G0Y/P8f1dIgBQ30CJ05Q8OhAbHualakBvgQ4tgVYg==" algorithmName="SHA-512" password="CC35"/>
  <mergeCells count="62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01 - Oprava zpevněných p...'!C2" display="/"/>
    <hyperlink ref="A96" location="'002 - ÚPRAVA PLOCH NÁMĚST...'!C2" display="/"/>
    <hyperlink ref="A97" location="'003 - Osttaní a vedlejší ...'!C2" display="/"/>
    <hyperlink ref="A98" location="'004 - Úprava ploch náměst...'!C2" display="/"/>
    <hyperlink ref="A99" location="'005 - Osvětlení náměstí '!C2" display="/"/>
    <hyperlink ref="A100" location="'006 - Pítko vč. rozvodu 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102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Stavební úpravy náměstí a hřbitova v Těrlicku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103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104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24. 5. 2024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34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ROUND(J124,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ROUND((SUM(BE124:BE218)),  2)</f>
        <v>0</v>
      </c>
      <c r="G33" s="37"/>
      <c r="H33" s="37"/>
      <c r="I33" s="154">
        <v>0.21</v>
      </c>
      <c r="J33" s="153">
        <f>ROUND(((SUM(BE124:BE218))*I33),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ROUND((SUM(BF124:BF218)),  2)</f>
        <v>0</v>
      </c>
      <c r="G34" s="37"/>
      <c r="H34" s="37"/>
      <c r="I34" s="154">
        <v>0.12</v>
      </c>
      <c r="J34" s="153">
        <f>ROUND(((SUM(BF124:BF218))*I34),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ROUND((SUM(BG124:BG218)),  2)</f>
        <v>0</v>
      </c>
      <c r="G35" s="37"/>
      <c r="H35" s="37"/>
      <c r="I35" s="154">
        <v>0.21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ROUND((SUM(BH124:BH218)),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ROUND((SUM(BI124:BI218)),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Stavební úpravy náměstí a hřbitova v Těrlicku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001 - Oprava zpevněných ploch na hřbitově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Těrlicko</v>
      </c>
      <c r="G89" s="39"/>
      <c r="H89" s="39"/>
      <c r="I89" s="31" t="s">
        <v>22</v>
      </c>
      <c r="J89" s="78" t="str">
        <f>IF(J12="","",J12)</f>
        <v>24. 5. 2024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Obec Těrlicko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Barbora Kyšková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106</v>
      </c>
      <c r="D94" s="175"/>
      <c r="E94" s="175"/>
      <c r="F94" s="175"/>
      <c r="G94" s="175"/>
      <c r="H94" s="175"/>
      <c r="I94" s="175"/>
      <c r="J94" s="176" t="s">
        <v>107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108</v>
      </c>
      <c r="D96" s="39"/>
      <c r="E96" s="39"/>
      <c r="F96" s="39"/>
      <c r="G96" s="39"/>
      <c r="H96" s="39"/>
      <c r="I96" s="39"/>
      <c r="J96" s="109">
        <f>J124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109</v>
      </c>
    </row>
    <row r="97" s="9" customFormat="1" ht="24.96" customHeight="1">
      <c r="A97" s="9"/>
      <c r="B97" s="178"/>
      <c r="C97" s="179"/>
      <c r="D97" s="180" t="s">
        <v>110</v>
      </c>
      <c r="E97" s="181"/>
      <c r="F97" s="181"/>
      <c r="G97" s="181"/>
      <c r="H97" s="181"/>
      <c r="I97" s="181"/>
      <c r="J97" s="182">
        <f>J125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111</v>
      </c>
      <c r="E98" s="187"/>
      <c r="F98" s="187"/>
      <c r="G98" s="187"/>
      <c r="H98" s="187"/>
      <c r="I98" s="187"/>
      <c r="J98" s="188">
        <f>J126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112</v>
      </c>
      <c r="E99" s="187"/>
      <c r="F99" s="187"/>
      <c r="G99" s="187"/>
      <c r="H99" s="187"/>
      <c r="I99" s="187"/>
      <c r="J99" s="188">
        <f>J163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113</v>
      </c>
      <c r="E100" s="187"/>
      <c r="F100" s="187"/>
      <c r="G100" s="187"/>
      <c r="H100" s="187"/>
      <c r="I100" s="187"/>
      <c r="J100" s="188">
        <f>J169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114</v>
      </c>
      <c r="E101" s="187"/>
      <c r="F101" s="187"/>
      <c r="G101" s="187"/>
      <c r="H101" s="187"/>
      <c r="I101" s="187"/>
      <c r="J101" s="188">
        <f>J190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115</v>
      </c>
      <c r="E102" s="187"/>
      <c r="F102" s="187"/>
      <c r="G102" s="187"/>
      <c r="H102" s="187"/>
      <c r="I102" s="187"/>
      <c r="J102" s="188">
        <f>J199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116</v>
      </c>
      <c r="E103" s="187"/>
      <c r="F103" s="187"/>
      <c r="G103" s="187"/>
      <c r="H103" s="187"/>
      <c r="I103" s="187"/>
      <c r="J103" s="188">
        <f>J209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117</v>
      </c>
      <c r="E104" s="187"/>
      <c r="F104" s="187"/>
      <c r="G104" s="187"/>
      <c r="H104" s="187"/>
      <c r="I104" s="187"/>
      <c r="J104" s="188">
        <f>J217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118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173" t="str">
        <f>E7</f>
        <v>Stavební úpravy náměstí a hřbitova v Těrlicku</v>
      </c>
      <c r="F114" s="31"/>
      <c r="G114" s="31"/>
      <c r="H114" s="31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103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75" t="str">
        <f>E9</f>
        <v>001 - Oprava zpevněných ploch na hřbitově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9"/>
      <c r="E118" s="39"/>
      <c r="F118" s="26" t="str">
        <f>F12</f>
        <v>Těrlicko</v>
      </c>
      <c r="G118" s="39"/>
      <c r="H118" s="39"/>
      <c r="I118" s="31" t="s">
        <v>22</v>
      </c>
      <c r="J118" s="78" t="str">
        <f>IF(J12="","",J12)</f>
        <v>24. 5. 2024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24</v>
      </c>
      <c r="D120" s="39"/>
      <c r="E120" s="39"/>
      <c r="F120" s="26" t="str">
        <f>E15</f>
        <v>Obec Těrlicko</v>
      </c>
      <c r="G120" s="39"/>
      <c r="H120" s="39"/>
      <c r="I120" s="31" t="s">
        <v>30</v>
      </c>
      <c r="J120" s="35" t="str">
        <f>E21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28</v>
      </c>
      <c r="D121" s="39"/>
      <c r="E121" s="39"/>
      <c r="F121" s="26" t="str">
        <f>IF(E18="","",E18)</f>
        <v>Vyplň údaj</v>
      </c>
      <c r="G121" s="39"/>
      <c r="H121" s="39"/>
      <c r="I121" s="31" t="s">
        <v>33</v>
      </c>
      <c r="J121" s="35" t="str">
        <f>E24</f>
        <v>Barbora Kyšková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90"/>
      <c r="B123" s="191"/>
      <c r="C123" s="192" t="s">
        <v>119</v>
      </c>
      <c r="D123" s="193" t="s">
        <v>61</v>
      </c>
      <c r="E123" s="193" t="s">
        <v>57</v>
      </c>
      <c r="F123" s="193" t="s">
        <v>58</v>
      </c>
      <c r="G123" s="193" t="s">
        <v>120</v>
      </c>
      <c r="H123" s="193" t="s">
        <v>121</v>
      </c>
      <c r="I123" s="193" t="s">
        <v>122</v>
      </c>
      <c r="J123" s="193" t="s">
        <v>107</v>
      </c>
      <c r="K123" s="194" t="s">
        <v>123</v>
      </c>
      <c r="L123" s="195"/>
      <c r="M123" s="99" t="s">
        <v>1</v>
      </c>
      <c r="N123" s="100" t="s">
        <v>40</v>
      </c>
      <c r="O123" s="100" t="s">
        <v>124</v>
      </c>
      <c r="P123" s="100" t="s">
        <v>125</v>
      </c>
      <c r="Q123" s="100" t="s">
        <v>126</v>
      </c>
      <c r="R123" s="100" t="s">
        <v>127</v>
      </c>
      <c r="S123" s="100" t="s">
        <v>128</v>
      </c>
      <c r="T123" s="101" t="s">
        <v>129</v>
      </c>
      <c r="U123" s="190"/>
      <c r="V123" s="190"/>
      <c r="W123" s="190"/>
      <c r="X123" s="190"/>
      <c r="Y123" s="190"/>
      <c r="Z123" s="190"/>
      <c r="AA123" s="190"/>
      <c r="AB123" s="190"/>
      <c r="AC123" s="190"/>
      <c r="AD123" s="190"/>
      <c r="AE123" s="190"/>
    </row>
    <row r="124" s="2" customFormat="1" ht="22.8" customHeight="1">
      <c r="A124" s="37"/>
      <c r="B124" s="38"/>
      <c r="C124" s="106" t="s">
        <v>130</v>
      </c>
      <c r="D124" s="39"/>
      <c r="E124" s="39"/>
      <c r="F124" s="39"/>
      <c r="G124" s="39"/>
      <c r="H124" s="39"/>
      <c r="I124" s="39"/>
      <c r="J124" s="196">
        <f>BK124</f>
        <v>0</v>
      </c>
      <c r="K124" s="39"/>
      <c r="L124" s="43"/>
      <c r="M124" s="102"/>
      <c r="N124" s="197"/>
      <c r="O124" s="103"/>
      <c r="P124" s="198">
        <f>P125</f>
        <v>0</v>
      </c>
      <c r="Q124" s="103"/>
      <c r="R124" s="198">
        <f>R125</f>
        <v>168.17497019999997</v>
      </c>
      <c r="S124" s="103"/>
      <c r="T124" s="199">
        <f>T125</f>
        <v>335.27499999999996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75</v>
      </c>
      <c r="AU124" s="16" t="s">
        <v>109</v>
      </c>
      <c r="BK124" s="200">
        <f>BK125</f>
        <v>0</v>
      </c>
    </row>
    <row r="125" s="12" customFormat="1" ht="25.92" customHeight="1">
      <c r="A125" s="12"/>
      <c r="B125" s="201"/>
      <c r="C125" s="202"/>
      <c r="D125" s="203" t="s">
        <v>75</v>
      </c>
      <c r="E125" s="204" t="s">
        <v>131</v>
      </c>
      <c r="F125" s="204" t="s">
        <v>132</v>
      </c>
      <c r="G125" s="202"/>
      <c r="H125" s="202"/>
      <c r="I125" s="205"/>
      <c r="J125" s="206">
        <f>BK125</f>
        <v>0</v>
      </c>
      <c r="K125" s="202"/>
      <c r="L125" s="207"/>
      <c r="M125" s="208"/>
      <c r="N125" s="209"/>
      <c r="O125" s="209"/>
      <c r="P125" s="210">
        <f>P126+P163+P169+P190+P199+P209+P217</f>
        <v>0</v>
      </c>
      <c r="Q125" s="209"/>
      <c r="R125" s="210">
        <f>R126+R163+R169+R190+R199+R209+R217</f>
        <v>168.17497019999997</v>
      </c>
      <c r="S125" s="209"/>
      <c r="T125" s="211">
        <f>T126+T163+T169+T190+T199+T209+T217</f>
        <v>335.27499999999996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2" t="s">
        <v>84</v>
      </c>
      <c r="AT125" s="213" t="s">
        <v>75</v>
      </c>
      <c r="AU125" s="213" t="s">
        <v>76</v>
      </c>
      <c r="AY125" s="212" t="s">
        <v>133</v>
      </c>
      <c r="BK125" s="214">
        <f>BK126+BK163+BK169+BK190+BK199+BK209+BK217</f>
        <v>0</v>
      </c>
    </row>
    <row r="126" s="12" customFormat="1" ht="22.8" customHeight="1">
      <c r="A126" s="12"/>
      <c r="B126" s="201"/>
      <c r="C126" s="202"/>
      <c r="D126" s="203" t="s">
        <v>75</v>
      </c>
      <c r="E126" s="215" t="s">
        <v>84</v>
      </c>
      <c r="F126" s="215" t="s">
        <v>134</v>
      </c>
      <c r="G126" s="202"/>
      <c r="H126" s="202"/>
      <c r="I126" s="205"/>
      <c r="J126" s="216">
        <f>BK126</f>
        <v>0</v>
      </c>
      <c r="K126" s="202"/>
      <c r="L126" s="207"/>
      <c r="M126" s="208"/>
      <c r="N126" s="209"/>
      <c r="O126" s="209"/>
      <c r="P126" s="210">
        <f>SUM(P127:P162)</f>
        <v>0</v>
      </c>
      <c r="Q126" s="209"/>
      <c r="R126" s="210">
        <f>SUM(R127:R162)</f>
        <v>0.00024000000000000003</v>
      </c>
      <c r="S126" s="209"/>
      <c r="T126" s="211">
        <f>SUM(T127:T162)</f>
        <v>333.77499999999996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2" t="s">
        <v>84</v>
      </c>
      <c r="AT126" s="213" t="s">
        <v>75</v>
      </c>
      <c r="AU126" s="213" t="s">
        <v>84</v>
      </c>
      <c r="AY126" s="212" t="s">
        <v>133</v>
      </c>
      <c r="BK126" s="214">
        <f>SUM(BK127:BK162)</f>
        <v>0</v>
      </c>
    </row>
    <row r="127" s="2" customFormat="1" ht="24.15" customHeight="1">
      <c r="A127" s="37"/>
      <c r="B127" s="38"/>
      <c r="C127" s="217" t="s">
        <v>84</v>
      </c>
      <c r="D127" s="217" t="s">
        <v>135</v>
      </c>
      <c r="E127" s="218" t="s">
        <v>136</v>
      </c>
      <c r="F127" s="219" t="s">
        <v>137</v>
      </c>
      <c r="G127" s="220" t="s">
        <v>138</v>
      </c>
      <c r="H127" s="221">
        <v>441</v>
      </c>
      <c r="I127" s="222"/>
      <c r="J127" s="223">
        <f>ROUND(I127*H127,2)</f>
        <v>0</v>
      </c>
      <c r="K127" s="219" t="s">
        <v>139</v>
      </c>
      <c r="L127" s="43"/>
      <c r="M127" s="224" t="s">
        <v>1</v>
      </c>
      <c r="N127" s="225" t="s">
        <v>41</v>
      </c>
      <c r="O127" s="90"/>
      <c r="P127" s="226">
        <f>O127*H127</f>
        <v>0</v>
      </c>
      <c r="Q127" s="226">
        <v>0</v>
      </c>
      <c r="R127" s="226">
        <f>Q127*H127</f>
        <v>0</v>
      </c>
      <c r="S127" s="226">
        <v>0.44</v>
      </c>
      <c r="T127" s="227">
        <f>S127*H127</f>
        <v>194.04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8" t="s">
        <v>140</v>
      </c>
      <c r="AT127" s="228" t="s">
        <v>135</v>
      </c>
      <c r="AU127" s="228" t="s">
        <v>86</v>
      </c>
      <c r="AY127" s="16" t="s">
        <v>133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6" t="s">
        <v>84</v>
      </c>
      <c r="BK127" s="229">
        <f>ROUND(I127*H127,2)</f>
        <v>0</v>
      </c>
      <c r="BL127" s="16" t="s">
        <v>140</v>
      </c>
      <c r="BM127" s="228" t="s">
        <v>141</v>
      </c>
    </row>
    <row r="128" s="13" customFormat="1">
      <c r="A128" s="13"/>
      <c r="B128" s="230"/>
      <c r="C128" s="231"/>
      <c r="D128" s="232" t="s">
        <v>142</v>
      </c>
      <c r="E128" s="233" t="s">
        <v>1</v>
      </c>
      <c r="F128" s="234" t="s">
        <v>143</v>
      </c>
      <c r="G128" s="231"/>
      <c r="H128" s="235">
        <v>441</v>
      </c>
      <c r="I128" s="236"/>
      <c r="J128" s="231"/>
      <c r="K128" s="231"/>
      <c r="L128" s="237"/>
      <c r="M128" s="238"/>
      <c r="N128" s="239"/>
      <c r="O128" s="239"/>
      <c r="P128" s="239"/>
      <c r="Q128" s="239"/>
      <c r="R128" s="239"/>
      <c r="S128" s="239"/>
      <c r="T128" s="24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1" t="s">
        <v>142</v>
      </c>
      <c r="AU128" s="241" t="s">
        <v>86</v>
      </c>
      <c r="AV128" s="13" t="s">
        <v>86</v>
      </c>
      <c r="AW128" s="13" t="s">
        <v>32</v>
      </c>
      <c r="AX128" s="13" t="s">
        <v>84</v>
      </c>
      <c r="AY128" s="241" t="s">
        <v>133</v>
      </c>
    </row>
    <row r="129" s="2" customFormat="1" ht="24.15" customHeight="1">
      <c r="A129" s="37"/>
      <c r="B129" s="38"/>
      <c r="C129" s="217" t="s">
        <v>86</v>
      </c>
      <c r="D129" s="217" t="s">
        <v>135</v>
      </c>
      <c r="E129" s="218" t="s">
        <v>144</v>
      </c>
      <c r="F129" s="219" t="s">
        <v>145</v>
      </c>
      <c r="G129" s="220" t="s">
        <v>138</v>
      </c>
      <c r="H129" s="221">
        <v>441</v>
      </c>
      <c r="I129" s="222"/>
      <c r="J129" s="223">
        <f>ROUND(I129*H129,2)</f>
        <v>0</v>
      </c>
      <c r="K129" s="219" t="s">
        <v>139</v>
      </c>
      <c r="L129" s="43"/>
      <c r="M129" s="224" t="s">
        <v>1</v>
      </c>
      <c r="N129" s="225" t="s">
        <v>41</v>
      </c>
      <c r="O129" s="90"/>
      <c r="P129" s="226">
        <f>O129*H129</f>
        <v>0</v>
      </c>
      <c r="Q129" s="226">
        <v>0</v>
      </c>
      <c r="R129" s="226">
        <f>Q129*H129</f>
        <v>0</v>
      </c>
      <c r="S129" s="226">
        <v>0.22</v>
      </c>
      <c r="T129" s="227">
        <f>S129*H129</f>
        <v>97.02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140</v>
      </c>
      <c r="AT129" s="228" t="s">
        <v>135</v>
      </c>
      <c r="AU129" s="228" t="s">
        <v>86</v>
      </c>
      <c r="AY129" s="16" t="s">
        <v>133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84</v>
      </c>
      <c r="BK129" s="229">
        <f>ROUND(I129*H129,2)</f>
        <v>0</v>
      </c>
      <c r="BL129" s="16" t="s">
        <v>140</v>
      </c>
      <c r="BM129" s="228" t="s">
        <v>146</v>
      </c>
    </row>
    <row r="130" s="13" customFormat="1">
      <c r="A130" s="13"/>
      <c r="B130" s="230"/>
      <c r="C130" s="231"/>
      <c r="D130" s="232" t="s">
        <v>142</v>
      </c>
      <c r="E130" s="233" t="s">
        <v>1</v>
      </c>
      <c r="F130" s="234" t="s">
        <v>143</v>
      </c>
      <c r="G130" s="231"/>
      <c r="H130" s="235">
        <v>441</v>
      </c>
      <c r="I130" s="236"/>
      <c r="J130" s="231"/>
      <c r="K130" s="231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142</v>
      </c>
      <c r="AU130" s="241" t="s">
        <v>86</v>
      </c>
      <c r="AV130" s="13" t="s">
        <v>86</v>
      </c>
      <c r="AW130" s="13" t="s">
        <v>32</v>
      </c>
      <c r="AX130" s="13" t="s">
        <v>84</v>
      </c>
      <c r="AY130" s="241" t="s">
        <v>133</v>
      </c>
    </row>
    <row r="131" s="2" customFormat="1" ht="24.15" customHeight="1">
      <c r="A131" s="37"/>
      <c r="B131" s="38"/>
      <c r="C131" s="217" t="s">
        <v>147</v>
      </c>
      <c r="D131" s="217" t="s">
        <v>135</v>
      </c>
      <c r="E131" s="218" t="s">
        <v>148</v>
      </c>
      <c r="F131" s="219" t="s">
        <v>149</v>
      </c>
      <c r="G131" s="220" t="s">
        <v>138</v>
      </c>
      <c r="H131" s="221">
        <v>6</v>
      </c>
      <c r="I131" s="222"/>
      <c r="J131" s="223">
        <f>ROUND(I131*H131,2)</f>
        <v>0</v>
      </c>
      <c r="K131" s="219" t="s">
        <v>139</v>
      </c>
      <c r="L131" s="43"/>
      <c r="M131" s="224" t="s">
        <v>1</v>
      </c>
      <c r="N131" s="225" t="s">
        <v>41</v>
      </c>
      <c r="O131" s="90"/>
      <c r="P131" s="226">
        <f>O131*H131</f>
        <v>0</v>
      </c>
      <c r="Q131" s="226">
        <v>4E-05</v>
      </c>
      <c r="R131" s="226">
        <f>Q131*H131</f>
        <v>0.00024000000000000003</v>
      </c>
      <c r="S131" s="226">
        <v>0.115</v>
      </c>
      <c r="T131" s="227">
        <f>S131*H131</f>
        <v>0.69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140</v>
      </c>
      <c r="AT131" s="228" t="s">
        <v>135</v>
      </c>
      <c r="AU131" s="228" t="s">
        <v>86</v>
      </c>
      <c r="AY131" s="16" t="s">
        <v>133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84</v>
      </c>
      <c r="BK131" s="229">
        <f>ROUND(I131*H131,2)</f>
        <v>0</v>
      </c>
      <c r="BL131" s="16" t="s">
        <v>140</v>
      </c>
      <c r="BM131" s="228" t="s">
        <v>150</v>
      </c>
    </row>
    <row r="132" s="2" customFormat="1" ht="16.5" customHeight="1">
      <c r="A132" s="37"/>
      <c r="B132" s="38"/>
      <c r="C132" s="217" t="s">
        <v>140</v>
      </c>
      <c r="D132" s="217" t="s">
        <v>135</v>
      </c>
      <c r="E132" s="218" t="s">
        <v>151</v>
      </c>
      <c r="F132" s="219" t="s">
        <v>152</v>
      </c>
      <c r="G132" s="220" t="s">
        <v>153</v>
      </c>
      <c r="H132" s="221">
        <v>205</v>
      </c>
      <c r="I132" s="222"/>
      <c r="J132" s="223">
        <f>ROUND(I132*H132,2)</f>
        <v>0</v>
      </c>
      <c r="K132" s="219" t="s">
        <v>139</v>
      </c>
      <c r="L132" s="43"/>
      <c r="M132" s="224" t="s">
        <v>1</v>
      </c>
      <c r="N132" s="225" t="s">
        <v>41</v>
      </c>
      <c r="O132" s="90"/>
      <c r="P132" s="226">
        <f>O132*H132</f>
        <v>0</v>
      </c>
      <c r="Q132" s="226">
        <v>0</v>
      </c>
      <c r="R132" s="226">
        <f>Q132*H132</f>
        <v>0</v>
      </c>
      <c r="S132" s="226">
        <v>0.205</v>
      </c>
      <c r="T132" s="227">
        <f>S132*H132</f>
        <v>42.025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140</v>
      </c>
      <c r="AT132" s="228" t="s">
        <v>135</v>
      </c>
      <c r="AU132" s="228" t="s">
        <v>86</v>
      </c>
      <c r="AY132" s="16" t="s">
        <v>133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84</v>
      </c>
      <c r="BK132" s="229">
        <f>ROUND(I132*H132,2)</f>
        <v>0</v>
      </c>
      <c r="BL132" s="16" t="s">
        <v>140</v>
      </c>
      <c r="BM132" s="228" t="s">
        <v>154</v>
      </c>
    </row>
    <row r="133" s="13" customFormat="1">
      <c r="A133" s="13"/>
      <c r="B133" s="230"/>
      <c r="C133" s="231"/>
      <c r="D133" s="232" t="s">
        <v>142</v>
      </c>
      <c r="E133" s="233" t="s">
        <v>1</v>
      </c>
      <c r="F133" s="234" t="s">
        <v>155</v>
      </c>
      <c r="G133" s="231"/>
      <c r="H133" s="235">
        <v>205</v>
      </c>
      <c r="I133" s="236"/>
      <c r="J133" s="231"/>
      <c r="K133" s="231"/>
      <c r="L133" s="237"/>
      <c r="M133" s="238"/>
      <c r="N133" s="239"/>
      <c r="O133" s="239"/>
      <c r="P133" s="239"/>
      <c r="Q133" s="239"/>
      <c r="R133" s="239"/>
      <c r="S133" s="239"/>
      <c r="T133" s="24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142</v>
      </c>
      <c r="AU133" s="241" t="s">
        <v>86</v>
      </c>
      <c r="AV133" s="13" t="s">
        <v>86</v>
      </c>
      <c r="AW133" s="13" t="s">
        <v>32</v>
      </c>
      <c r="AX133" s="13" t="s">
        <v>84</v>
      </c>
      <c r="AY133" s="241" t="s">
        <v>133</v>
      </c>
    </row>
    <row r="134" s="2" customFormat="1" ht="24.15" customHeight="1">
      <c r="A134" s="37"/>
      <c r="B134" s="38"/>
      <c r="C134" s="217" t="s">
        <v>156</v>
      </c>
      <c r="D134" s="217" t="s">
        <v>135</v>
      </c>
      <c r="E134" s="218" t="s">
        <v>157</v>
      </c>
      <c r="F134" s="219" t="s">
        <v>158</v>
      </c>
      <c r="G134" s="220" t="s">
        <v>159</v>
      </c>
      <c r="H134" s="221">
        <v>31.608</v>
      </c>
      <c r="I134" s="222"/>
      <c r="J134" s="223">
        <f>ROUND(I134*H134,2)</f>
        <v>0</v>
      </c>
      <c r="K134" s="219" t="s">
        <v>139</v>
      </c>
      <c r="L134" s="43"/>
      <c r="M134" s="224" t="s">
        <v>1</v>
      </c>
      <c r="N134" s="225" t="s">
        <v>41</v>
      </c>
      <c r="O134" s="90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140</v>
      </c>
      <c r="AT134" s="228" t="s">
        <v>135</v>
      </c>
      <c r="AU134" s="228" t="s">
        <v>86</v>
      </c>
      <c r="AY134" s="16" t="s">
        <v>133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84</v>
      </c>
      <c r="BK134" s="229">
        <f>ROUND(I134*H134,2)</f>
        <v>0</v>
      </c>
      <c r="BL134" s="16" t="s">
        <v>140</v>
      </c>
      <c r="BM134" s="228" t="s">
        <v>160</v>
      </c>
    </row>
    <row r="135" s="13" customFormat="1">
      <c r="A135" s="13"/>
      <c r="B135" s="230"/>
      <c r="C135" s="231"/>
      <c r="D135" s="232" t="s">
        <v>142</v>
      </c>
      <c r="E135" s="233" t="s">
        <v>1</v>
      </c>
      <c r="F135" s="234" t="s">
        <v>161</v>
      </c>
      <c r="G135" s="231"/>
      <c r="H135" s="235">
        <v>21.95</v>
      </c>
      <c r="I135" s="236"/>
      <c r="J135" s="231"/>
      <c r="K135" s="231"/>
      <c r="L135" s="237"/>
      <c r="M135" s="238"/>
      <c r="N135" s="239"/>
      <c r="O135" s="239"/>
      <c r="P135" s="239"/>
      <c r="Q135" s="239"/>
      <c r="R135" s="239"/>
      <c r="S135" s="239"/>
      <c r="T135" s="24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142</v>
      </c>
      <c r="AU135" s="241" t="s">
        <v>86</v>
      </c>
      <c r="AV135" s="13" t="s">
        <v>86</v>
      </c>
      <c r="AW135" s="13" t="s">
        <v>32</v>
      </c>
      <c r="AX135" s="13" t="s">
        <v>76</v>
      </c>
      <c r="AY135" s="241" t="s">
        <v>133</v>
      </c>
    </row>
    <row r="136" s="13" customFormat="1">
      <c r="A136" s="13"/>
      <c r="B136" s="230"/>
      <c r="C136" s="231"/>
      <c r="D136" s="232" t="s">
        <v>142</v>
      </c>
      <c r="E136" s="233" t="s">
        <v>1</v>
      </c>
      <c r="F136" s="234" t="s">
        <v>162</v>
      </c>
      <c r="G136" s="231"/>
      <c r="H136" s="235">
        <v>9.658</v>
      </c>
      <c r="I136" s="236"/>
      <c r="J136" s="231"/>
      <c r="K136" s="231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142</v>
      </c>
      <c r="AU136" s="241" t="s">
        <v>86</v>
      </c>
      <c r="AV136" s="13" t="s">
        <v>86</v>
      </c>
      <c r="AW136" s="13" t="s">
        <v>32</v>
      </c>
      <c r="AX136" s="13" t="s">
        <v>76</v>
      </c>
      <c r="AY136" s="241" t="s">
        <v>133</v>
      </c>
    </row>
    <row r="137" s="14" customFormat="1">
      <c r="A137" s="14"/>
      <c r="B137" s="242"/>
      <c r="C137" s="243"/>
      <c r="D137" s="232" t="s">
        <v>142</v>
      </c>
      <c r="E137" s="244" t="s">
        <v>1</v>
      </c>
      <c r="F137" s="245" t="s">
        <v>163</v>
      </c>
      <c r="G137" s="243"/>
      <c r="H137" s="246">
        <v>31.607999999999996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2" t="s">
        <v>142</v>
      </c>
      <c r="AU137" s="252" t="s">
        <v>86</v>
      </c>
      <c r="AV137" s="14" t="s">
        <v>140</v>
      </c>
      <c r="AW137" s="14" t="s">
        <v>32</v>
      </c>
      <c r="AX137" s="14" t="s">
        <v>84</v>
      </c>
      <c r="AY137" s="252" t="s">
        <v>133</v>
      </c>
    </row>
    <row r="138" s="2" customFormat="1" ht="33" customHeight="1">
      <c r="A138" s="37"/>
      <c r="B138" s="38"/>
      <c r="C138" s="217" t="s">
        <v>164</v>
      </c>
      <c r="D138" s="217" t="s">
        <v>135</v>
      </c>
      <c r="E138" s="218" t="s">
        <v>165</v>
      </c>
      <c r="F138" s="219" t="s">
        <v>166</v>
      </c>
      <c r="G138" s="220" t="s">
        <v>159</v>
      </c>
      <c r="H138" s="221">
        <v>121.691</v>
      </c>
      <c r="I138" s="222"/>
      <c r="J138" s="223">
        <f>ROUND(I138*H138,2)</f>
        <v>0</v>
      </c>
      <c r="K138" s="219" t="s">
        <v>139</v>
      </c>
      <c r="L138" s="43"/>
      <c r="M138" s="224" t="s">
        <v>1</v>
      </c>
      <c r="N138" s="225" t="s">
        <v>41</v>
      </c>
      <c r="O138" s="90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140</v>
      </c>
      <c r="AT138" s="228" t="s">
        <v>135</v>
      </c>
      <c r="AU138" s="228" t="s">
        <v>86</v>
      </c>
      <c r="AY138" s="16" t="s">
        <v>133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84</v>
      </c>
      <c r="BK138" s="229">
        <f>ROUND(I138*H138,2)</f>
        <v>0</v>
      </c>
      <c r="BL138" s="16" t="s">
        <v>140</v>
      </c>
      <c r="BM138" s="228" t="s">
        <v>167</v>
      </c>
    </row>
    <row r="139" s="13" customFormat="1">
      <c r="A139" s="13"/>
      <c r="B139" s="230"/>
      <c r="C139" s="231"/>
      <c r="D139" s="232" t="s">
        <v>142</v>
      </c>
      <c r="E139" s="233" t="s">
        <v>1</v>
      </c>
      <c r="F139" s="234" t="s">
        <v>168</v>
      </c>
      <c r="G139" s="231"/>
      <c r="H139" s="235">
        <v>84.508</v>
      </c>
      <c r="I139" s="236"/>
      <c r="J139" s="231"/>
      <c r="K139" s="231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142</v>
      </c>
      <c r="AU139" s="241" t="s">
        <v>86</v>
      </c>
      <c r="AV139" s="13" t="s">
        <v>86</v>
      </c>
      <c r="AW139" s="13" t="s">
        <v>32</v>
      </c>
      <c r="AX139" s="13" t="s">
        <v>76</v>
      </c>
      <c r="AY139" s="241" t="s">
        <v>133</v>
      </c>
    </row>
    <row r="140" s="13" customFormat="1">
      <c r="A140" s="13"/>
      <c r="B140" s="230"/>
      <c r="C140" s="231"/>
      <c r="D140" s="232" t="s">
        <v>142</v>
      </c>
      <c r="E140" s="233" t="s">
        <v>1</v>
      </c>
      <c r="F140" s="234" t="s">
        <v>169</v>
      </c>
      <c r="G140" s="231"/>
      <c r="H140" s="235">
        <v>37.183</v>
      </c>
      <c r="I140" s="236"/>
      <c r="J140" s="231"/>
      <c r="K140" s="231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142</v>
      </c>
      <c r="AU140" s="241" t="s">
        <v>86</v>
      </c>
      <c r="AV140" s="13" t="s">
        <v>86</v>
      </c>
      <c r="AW140" s="13" t="s">
        <v>32</v>
      </c>
      <c r="AX140" s="13" t="s">
        <v>76</v>
      </c>
      <c r="AY140" s="241" t="s">
        <v>133</v>
      </c>
    </row>
    <row r="141" s="14" customFormat="1">
      <c r="A141" s="14"/>
      <c r="B141" s="242"/>
      <c r="C141" s="243"/>
      <c r="D141" s="232" t="s">
        <v>142</v>
      </c>
      <c r="E141" s="244" t="s">
        <v>1</v>
      </c>
      <c r="F141" s="245" t="s">
        <v>163</v>
      </c>
      <c r="G141" s="243"/>
      <c r="H141" s="246">
        <v>121.691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142</v>
      </c>
      <c r="AU141" s="252" t="s">
        <v>86</v>
      </c>
      <c r="AV141" s="14" t="s">
        <v>140</v>
      </c>
      <c r="AW141" s="14" t="s">
        <v>32</v>
      </c>
      <c r="AX141" s="14" t="s">
        <v>84</v>
      </c>
      <c r="AY141" s="252" t="s">
        <v>133</v>
      </c>
    </row>
    <row r="142" s="2" customFormat="1" ht="24.15" customHeight="1">
      <c r="A142" s="37"/>
      <c r="B142" s="38"/>
      <c r="C142" s="217" t="s">
        <v>170</v>
      </c>
      <c r="D142" s="217" t="s">
        <v>135</v>
      </c>
      <c r="E142" s="218" t="s">
        <v>171</v>
      </c>
      <c r="F142" s="219" t="s">
        <v>172</v>
      </c>
      <c r="G142" s="220" t="s">
        <v>159</v>
      </c>
      <c r="H142" s="221">
        <v>3.161</v>
      </c>
      <c r="I142" s="222"/>
      <c r="J142" s="223">
        <f>ROUND(I142*H142,2)</f>
        <v>0</v>
      </c>
      <c r="K142" s="219" t="s">
        <v>139</v>
      </c>
      <c r="L142" s="43"/>
      <c r="M142" s="224" t="s">
        <v>1</v>
      </c>
      <c r="N142" s="225" t="s">
        <v>41</v>
      </c>
      <c r="O142" s="90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8" t="s">
        <v>140</v>
      </c>
      <c r="AT142" s="228" t="s">
        <v>135</v>
      </c>
      <c r="AU142" s="228" t="s">
        <v>86</v>
      </c>
      <c r="AY142" s="16" t="s">
        <v>133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6" t="s">
        <v>84</v>
      </c>
      <c r="BK142" s="229">
        <f>ROUND(I142*H142,2)</f>
        <v>0</v>
      </c>
      <c r="BL142" s="16" t="s">
        <v>140</v>
      </c>
      <c r="BM142" s="228" t="s">
        <v>173</v>
      </c>
    </row>
    <row r="143" s="13" customFormat="1">
      <c r="A143" s="13"/>
      <c r="B143" s="230"/>
      <c r="C143" s="231"/>
      <c r="D143" s="232" t="s">
        <v>142</v>
      </c>
      <c r="E143" s="233" t="s">
        <v>1</v>
      </c>
      <c r="F143" s="234" t="s">
        <v>174</v>
      </c>
      <c r="G143" s="231"/>
      <c r="H143" s="235">
        <v>2.195</v>
      </c>
      <c r="I143" s="236"/>
      <c r="J143" s="231"/>
      <c r="K143" s="231"/>
      <c r="L143" s="237"/>
      <c r="M143" s="238"/>
      <c r="N143" s="239"/>
      <c r="O143" s="239"/>
      <c r="P143" s="239"/>
      <c r="Q143" s="239"/>
      <c r="R143" s="239"/>
      <c r="S143" s="239"/>
      <c r="T143" s="24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1" t="s">
        <v>142</v>
      </c>
      <c r="AU143" s="241" t="s">
        <v>86</v>
      </c>
      <c r="AV143" s="13" t="s">
        <v>86</v>
      </c>
      <c r="AW143" s="13" t="s">
        <v>32</v>
      </c>
      <c r="AX143" s="13" t="s">
        <v>76</v>
      </c>
      <c r="AY143" s="241" t="s">
        <v>133</v>
      </c>
    </row>
    <row r="144" s="13" customFormat="1">
      <c r="A144" s="13"/>
      <c r="B144" s="230"/>
      <c r="C144" s="231"/>
      <c r="D144" s="232" t="s">
        <v>142</v>
      </c>
      <c r="E144" s="233" t="s">
        <v>1</v>
      </c>
      <c r="F144" s="234" t="s">
        <v>175</v>
      </c>
      <c r="G144" s="231"/>
      <c r="H144" s="235">
        <v>0.966</v>
      </c>
      <c r="I144" s="236"/>
      <c r="J144" s="231"/>
      <c r="K144" s="231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142</v>
      </c>
      <c r="AU144" s="241" t="s">
        <v>86</v>
      </c>
      <c r="AV144" s="13" t="s">
        <v>86</v>
      </c>
      <c r="AW144" s="13" t="s">
        <v>32</v>
      </c>
      <c r="AX144" s="13" t="s">
        <v>76</v>
      </c>
      <c r="AY144" s="241" t="s">
        <v>133</v>
      </c>
    </row>
    <row r="145" s="14" customFormat="1">
      <c r="A145" s="14"/>
      <c r="B145" s="242"/>
      <c r="C145" s="243"/>
      <c r="D145" s="232" t="s">
        <v>142</v>
      </c>
      <c r="E145" s="244" t="s">
        <v>1</v>
      </c>
      <c r="F145" s="245" t="s">
        <v>163</v>
      </c>
      <c r="G145" s="243"/>
      <c r="H145" s="246">
        <v>3.1609999999999996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2" t="s">
        <v>142</v>
      </c>
      <c r="AU145" s="252" t="s">
        <v>86</v>
      </c>
      <c r="AV145" s="14" t="s">
        <v>140</v>
      </c>
      <c r="AW145" s="14" t="s">
        <v>32</v>
      </c>
      <c r="AX145" s="14" t="s">
        <v>84</v>
      </c>
      <c r="AY145" s="252" t="s">
        <v>133</v>
      </c>
    </row>
    <row r="146" s="2" customFormat="1" ht="24.15" customHeight="1">
      <c r="A146" s="37"/>
      <c r="B146" s="38"/>
      <c r="C146" s="217" t="s">
        <v>176</v>
      </c>
      <c r="D146" s="217" t="s">
        <v>135</v>
      </c>
      <c r="E146" s="218" t="s">
        <v>177</v>
      </c>
      <c r="F146" s="219" t="s">
        <v>178</v>
      </c>
      <c r="G146" s="220" t="s">
        <v>159</v>
      </c>
      <c r="H146" s="221">
        <v>1.581</v>
      </c>
      <c r="I146" s="222"/>
      <c r="J146" s="223">
        <f>ROUND(I146*H146,2)</f>
        <v>0</v>
      </c>
      <c r="K146" s="219" t="s">
        <v>139</v>
      </c>
      <c r="L146" s="43"/>
      <c r="M146" s="224" t="s">
        <v>1</v>
      </c>
      <c r="N146" s="225" t="s">
        <v>41</v>
      </c>
      <c r="O146" s="90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8" t="s">
        <v>140</v>
      </c>
      <c r="AT146" s="228" t="s">
        <v>135</v>
      </c>
      <c r="AU146" s="228" t="s">
        <v>86</v>
      </c>
      <c r="AY146" s="16" t="s">
        <v>133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6" t="s">
        <v>84</v>
      </c>
      <c r="BK146" s="229">
        <f>ROUND(I146*H146,2)</f>
        <v>0</v>
      </c>
      <c r="BL146" s="16" t="s">
        <v>140</v>
      </c>
      <c r="BM146" s="228" t="s">
        <v>179</v>
      </c>
    </row>
    <row r="147" s="13" customFormat="1">
      <c r="A147" s="13"/>
      <c r="B147" s="230"/>
      <c r="C147" s="231"/>
      <c r="D147" s="232" t="s">
        <v>142</v>
      </c>
      <c r="E147" s="233" t="s">
        <v>1</v>
      </c>
      <c r="F147" s="234" t="s">
        <v>180</v>
      </c>
      <c r="G147" s="231"/>
      <c r="H147" s="235">
        <v>1.098</v>
      </c>
      <c r="I147" s="236"/>
      <c r="J147" s="231"/>
      <c r="K147" s="231"/>
      <c r="L147" s="237"/>
      <c r="M147" s="238"/>
      <c r="N147" s="239"/>
      <c r="O147" s="239"/>
      <c r="P147" s="239"/>
      <c r="Q147" s="239"/>
      <c r="R147" s="239"/>
      <c r="S147" s="239"/>
      <c r="T147" s="24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142</v>
      </c>
      <c r="AU147" s="241" t="s">
        <v>86</v>
      </c>
      <c r="AV147" s="13" t="s">
        <v>86</v>
      </c>
      <c r="AW147" s="13" t="s">
        <v>32</v>
      </c>
      <c r="AX147" s="13" t="s">
        <v>76</v>
      </c>
      <c r="AY147" s="241" t="s">
        <v>133</v>
      </c>
    </row>
    <row r="148" s="13" customFormat="1">
      <c r="A148" s="13"/>
      <c r="B148" s="230"/>
      <c r="C148" s="231"/>
      <c r="D148" s="232" t="s">
        <v>142</v>
      </c>
      <c r="E148" s="233" t="s">
        <v>1</v>
      </c>
      <c r="F148" s="234" t="s">
        <v>181</v>
      </c>
      <c r="G148" s="231"/>
      <c r="H148" s="235">
        <v>0.483</v>
      </c>
      <c r="I148" s="236"/>
      <c r="J148" s="231"/>
      <c r="K148" s="231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142</v>
      </c>
      <c r="AU148" s="241" t="s">
        <v>86</v>
      </c>
      <c r="AV148" s="13" t="s">
        <v>86</v>
      </c>
      <c r="AW148" s="13" t="s">
        <v>32</v>
      </c>
      <c r="AX148" s="13" t="s">
        <v>76</v>
      </c>
      <c r="AY148" s="241" t="s">
        <v>133</v>
      </c>
    </row>
    <row r="149" s="14" customFormat="1">
      <c r="A149" s="14"/>
      <c r="B149" s="242"/>
      <c r="C149" s="243"/>
      <c r="D149" s="232" t="s">
        <v>142</v>
      </c>
      <c r="E149" s="244" t="s">
        <v>1</v>
      </c>
      <c r="F149" s="245" t="s">
        <v>163</v>
      </c>
      <c r="G149" s="243"/>
      <c r="H149" s="246">
        <v>1.581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2" t="s">
        <v>142</v>
      </c>
      <c r="AU149" s="252" t="s">
        <v>86</v>
      </c>
      <c r="AV149" s="14" t="s">
        <v>140</v>
      </c>
      <c r="AW149" s="14" t="s">
        <v>32</v>
      </c>
      <c r="AX149" s="14" t="s">
        <v>84</v>
      </c>
      <c r="AY149" s="252" t="s">
        <v>133</v>
      </c>
    </row>
    <row r="150" s="2" customFormat="1" ht="33" customHeight="1">
      <c r="A150" s="37"/>
      <c r="B150" s="38"/>
      <c r="C150" s="217" t="s">
        <v>182</v>
      </c>
      <c r="D150" s="217" t="s">
        <v>135</v>
      </c>
      <c r="E150" s="218" t="s">
        <v>183</v>
      </c>
      <c r="F150" s="219" t="s">
        <v>184</v>
      </c>
      <c r="G150" s="220" t="s">
        <v>153</v>
      </c>
      <c r="H150" s="221">
        <v>40</v>
      </c>
      <c r="I150" s="222"/>
      <c r="J150" s="223">
        <f>ROUND(I150*H150,2)</f>
        <v>0</v>
      </c>
      <c r="K150" s="219" t="s">
        <v>139</v>
      </c>
      <c r="L150" s="43"/>
      <c r="M150" s="224" t="s">
        <v>1</v>
      </c>
      <c r="N150" s="225" t="s">
        <v>41</v>
      </c>
      <c r="O150" s="90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8" t="s">
        <v>140</v>
      </c>
      <c r="AT150" s="228" t="s">
        <v>135</v>
      </c>
      <c r="AU150" s="228" t="s">
        <v>86</v>
      </c>
      <c r="AY150" s="16" t="s">
        <v>133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6" t="s">
        <v>84</v>
      </c>
      <c r="BK150" s="229">
        <f>ROUND(I150*H150,2)</f>
        <v>0</v>
      </c>
      <c r="BL150" s="16" t="s">
        <v>140</v>
      </c>
      <c r="BM150" s="228" t="s">
        <v>185</v>
      </c>
    </row>
    <row r="151" s="2" customFormat="1" ht="37.8" customHeight="1">
      <c r="A151" s="37"/>
      <c r="B151" s="38"/>
      <c r="C151" s="217" t="s">
        <v>186</v>
      </c>
      <c r="D151" s="217" t="s">
        <v>135</v>
      </c>
      <c r="E151" s="218" t="s">
        <v>187</v>
      </c>
      <c r="F151" s="219" t="s">
        <v>188</v>
      </c>
      <c r="G151" s="220" t="s">
        <v>159</v>
      </c>
      <c r="H151" s="221">
        <v>169.299</v>
      </c>
      <c r="I151" s="222"/>
      <c r="J151" s="223">
        <f>ROUND(I151*H151,2)</f>
        <v>0</v>
      </c>
      <c r="K151" s="219" t="s">
        <v>139</v>
      </c>
      <c r="L151" s="43"/>
      <c r="M151" s="224" t="s">
        <v>1</v>
      </c>
      <c r="N151" s="225" t="s">
        <v>41</v>
      </c>
      <c r="O151" s="90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8" t="s">
        <v>140</v>
      </c>
      <c r="AT151" s="228" t="s">
        <v>135</v>
      </c>
      <c r="AU151" s="228" t="s">
        <v>86</v>
      </c>
      <c r="AY151" s="16" t="s">
        <v>133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6" t="s">
        <v>84</v>
      </c>
      <c r="BK151" s="229">
        <f>ROUND(I151*H151,2)</f>
        <v>0</v>
      </c>
      <c r="BL151" s="16" t="s">
        <v>140</v>
      </c>
      <c r="BM151" s="228" t="s">
        <v>189</v>
      </c>
    </row>
    <row r="152" s="13" customFormat="1">
      <c r="A152" s="13"/>
      <c r="B152" s="230"/>
      <c r="C152" s="231"/>
      <c r="D152" s="232" t="s">
        <v>142</v>
      </c>
      <c r="E152" s="233" t="s">
        <v>1</v>
      </c>
      <c r="F152" s="234" t="s">
        <v>190</v>
      </c>
      <c r="G152" s="231"/>
      <c r="H152" s="235">
        <v>169.299</v>
      </c>
      <c r="I152" s="236"/>
      <c r="J152" s="231"/>
      <c r="K152" s="231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142</v>
      </c>
      <c r="AU152" s="241" t="s">
        <v>86</v>
      </c>
      <c r="AV152" s="13" t="s">
        <v>86</v>
      </c>
      <c r="AW152" s="13" t="s">
        <v>32</v>
      </c>
      <c r="AX152" s="13" t="s">
        <v>84</v>
      </c>
      <c r="AY152" s="241" t="s">
        <v>133</v>
      </c>
    </row>
    <row r="153" s="2" customFormat="1" ht="37.8" customHeight="1">
      <c r="A153" s="37"/>
      <c r="B153" s="38"/>
      <c r="C153" s="217" t="s">
        <v>191</v>
      </c>
      <c r="D153" s="217" t="s">
        <v>135</v>
      </c>
      <c r="E153" s="218" t="s">
        <v>192</v>
      </c>
      <c r="F153" s="219" t="s">
        <v>193</v>
      </c>
      <c r="G153" s="220" t="s">
        <v>159</v>
      </c>
      <c r="H153" s="221">
        <v>1662.99</v>
      </c>
      <c r="I153" s="222"/>
      <c r="J153" s="223">
        <f>ROUND(I153*H153,2)</f>
        <v>0</v>
      </c>
      <c r="K153" s="219" t="s">
        <v>139</v>
      </c>
      <c r="L153" s="43"/>
      <c r="M153" s="224" t="s">
        <v>1</v>
      </c>
      <c r="N153" s="225" t="s">
        <v>41</v>
      </c>
      <c r="O153" s="90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8" t="s">
        <v>140</v>
      </c>
      <c r="AT153" s="228" t="s">
        <v>135</v>
      </c>
      <c r="AU153" s="228" t="s">
        <v>86</v>
      </c>
      <c r="AY153" s="16" t="s">
        <v>133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6" t="s">
        <v>84</v>
      </c>
      <c r="BK153" s="229">
        <f>ROUND(I153*H153,2)</f>
        <v>0</v>
      </c>
      <c r="BL153" s="16" t="s">
        <v>140</v>
      </c>
      <c r="BM153" s="228" t="s">
        <v>194</v>
      </c>
    </row>
    <row r="154" s="13" customFormat="1">
      <c r="A154" s="13"/>
      <c r="B154" s="230"/>
      <c r="C154" s="231"/>
      <c r="D154" s="232" t="s">
        <v>142</v>
      </c>
      <c r="E154" s="233" t="s">
        <v>1</v>
      </c>
      <c r="F154" s="234" t="s">
        <v>195</v>
      </c>
      <c r="G154" s="231"/>
      <c r="H154" s="235">
        <v>1662.99</v>
      </c>
      <c r="I154" s="236"/>
      <c r="J154" s="231"/>
      <c r="K154" s="231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142</v>
      </c>
      <c r="AU154" s="241" t="s">
        <v>86</v>
      </c>
      <c r="AV154" s="13" t="s">
        <v>86</v>
      </c>
      <c r="AW154" s="13" t="s">
        <v>32</v>
      </c>
      <c r="AX154" s="13" t="s">
        <v>84</v>
      </c>
      <c r="AY154" s="241" t="s">
        <v>133</v>
      </c>
    </row>
    <row r="155" s="2" customFormat="1" ht="33" customHeight="1">
      <c r="A155" s="37"/>
      <c r="B155" s="38"/>
      <c r="C155" s="217" t="s">
        <v>8</v>
      </c>
      <c r="D155" s="217" t="s">
        <v>135</v>
      </c>
      <c r="E155" s="218" t="s">
        <v>196</v>
      </c>
      <c r="F155" s="219" t="s">
        <v>197</v>
      </c>
      <c r="G155" s="220" t="s">
        <v>198</v>
      </c>
      <c r="H155" s="221">
        <v>299.33800000000004</v>
      </c>
      <c r="I155" s="222"/>
      <c r="J155" s="223">
        <f>ROUND(I155*H155,2)</f>
        <v>0</v>
      </c>
      <c r="K155" s="219" t="s">
        <v>139</v>
      </c>
      <c r="L155" s="43"/>
      <c r="M155" s="224" t="s">
        <v>1</v>
      </c>
      <c r="N155" s="225" t="s">
        <v>41</v>
      </c>
      <c r="O155" s="90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8" t="s">
        <v>140</v>
      </c>
      <c r="AT155" s="228" t="s">
        <v>135</v>
      </c>
      <c r="AU155" s="228" t="s">
        <v>86</v>
      </c>
      <c r="AY155" s="16" t="s">
        <v>133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6" t="s">
        <v>84</v>
      </c>
      <c r="BK155" s="229">
        <f>ROUND(I155*H155,2)</f>
        <v>0</v>
      </c>
      <c r="BL155" s="16" t="s">
        <v>140</v>
      </c>
      <c r="BM155" s="228" t="s">
        <v>199</v>
      </c>
    </row>
    <row r="156" s="13" customFormat="1">
      <c r="A156" s="13"/>
      <c r="B156" s="230"/>
      <c r="C156" s="231"/>
      <c r="D156" s="232" t="s">
        <v>142</v>
      </c>
      <c r="E156" s="233" t="s">
        <v>1</v>
      </c>
      <c r="F156" s="234" t="s">
        <v>200</v>
      </c>
      <c r="G156" s="231"/>
      <c r="H156" s="235">
        <v>299.33800000000004</v>
      </c>
      <c r="I156" s="236"/>
      <c r="J156" s="231"/>
      <c r="K156" s="231"/>
      <c r="L156" s="237"/>
      <c r="M156" s="238"/>
      <c r="N156" s="239"/>
      <c r="O156" s="239"/>
      <c r="P156" s="239"/>
      <c r="Q156" s="239"/>
      <c r="R156" s="239"/>
      <c r="S156" s="239"/>
      <c r="T156" s="24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1" t="s">
        <v>142</v>
      </c>
      <c r="AU156" s="241" t="s">
        <v>86</v>
      </c>
      <c r="AV156" s="13" t="s">
        <v>86</v>
      </c>
      <c r="AW156" s="13" t="s">
        <v>32</v>
      </c>
      <c r="AX156" s="13" t="s">
        <v>84</v>
      </c>
      <c r="AY156" s="241" t="s">
        <v>133</v>
      </c>
    </row>
    <row r="157" s="2" customFormat="1" ht="16.5" customHeight="1">
      <c r="A157" s="37"/>
      <c r="B157" s="38"/>
      <c r="C157" s="217" t="s">
        <v>201</v>
      </c>
      <c r="D157" s="217" t="s">
        <v>135</v>
      </c>
      <c r="E157" s="218" t="s">
        <v>202</v>
      </c>
      <c r="F157" s="219" t="s">
        <v>203</v>
      </c>
      <c r="G157" s="220" t="s">
        <v>159</v>
      </c>
      <c r="H157" s="221">
        <v>169.299</v>
      </c>
      <c r="I157" s="222"/>
      <c r="J157" s="223">
        <f>ROUND(I157*H157,2)</f>
        <v>0</v>
      </c>
      <c r="K157" s="219" t="s">
        <v>139</v>
      </c>
      <c r="L157" s="43"/>
      <c r="M157" s="224" t="s">
        <v>1</v>
      </c>
      <c r="N157" s="225" t="s">
        <v>41</v>
      </c>
      <c r="O157" s="90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8" t="s">
        <v>140</v>
      </c>
      <c r="AT157" s="228" t="s">
        <v>135</v>
      </c>
      <c r="AU157" s="228" t="s">
        <v>86</v>
      </c>
      <c r="AY157" s="16" t="s">
        <v>133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6" t="s">
        <v>84</v>
      </c>
      <c r="BK157" s="229">
        <f>ROUND(I157*H157,2)</f>
        <v>0</v>
      </c>
      <c r="BL157" s="16" t="s">
        <v>140</v>
      </c>
      <c r="BM157" s="228" t="s">
        <v>204</v>
      </c>
    </row>
    <row r="158" s="2" customFormat="1" ht="24.15" customHeight="1">
      <c r="A158" s="37"/>
      <c r="B158" s="38"/>
      <c r="C158" s="217" t="s">
        <v>205</v>
      </c>
      <c r="D158" s="217" t="s">
        <v>135</v>
      </c>
      <c r="E158" s="218" t="s">
        <v>206</v>
      </c>
      <c r="F158" s="219" t="s">
        <v>207</v>
      </c>
      <c r="G158" s="220" t="s">
        <v>138</v>
      </c>
      <c r="H158" s="221">
        <v>439</v>
      </c>
      <c r="I158" s="222"/>
      <c r="J158" s="223">
        <f>ROUND(I158*H158,2)</f>
        <v>0</v>
      </c>
      <c r="K158" s="219" t="s">
        <v>139</v>
      </c>
      <c r="L158" s="43"/>
      <c r="M158" s="224" t="s">
        <v>1</v>
      </c>
      <c r="N158" s="225" t="s">
        <v>41</v>
      </c>
      <c r="O158" s="90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8" t="s">
        <v>140</v>
      </c>
      <c r="AT158" s="228" t="s">
        <v>135</v>
      </c>
      <c r="AU158" s="228" t="s">
        <v>86</v>
      </c>
      <c r="AY158" s="16" t="s">
        <v>133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6" t="s">
        <v>84</v>
      </c>
      <c r="BK158" s="229">
        <f>ROUND(I158*H158,2)</f>
        <v>0</v>
      </c>
      <c r="BL158" s="16" t="s">
        <v>140</v>
      </c>
      <c r="BM158" s="228" t="s">
        <v>208</v>
      </c>
    </row>
    <row r="159" s="2" customFormat="1" ht="24.15" customHeight="1">
      <c r="A159" s="37"/>
      <c r="B159" s="38"/>
      <c r="C159" s="217" t="s">
        <v>209</v>
      </c>
      <c r="D159" s="217" t="s">
        <v>135</v>
      </c>
      <c r="E159" s="218" t="s">
        <v>210</v>
      </c>
      <c r="F159" s="219" t="s">
        <v>211</v>
      </c>
      <c r="G159" s="220" t="s">
        <v>212</v>
      </c>
      <c r="H159" s="221">
        <v>3</v>
      </c>
      <c r="I159" s="222"/>
      <c r="J159" s="223">
        <f>ROUND(I159*H159,2)</f>
        <v>0</v>
      </c>
      <c r="K159" s="219" t="s">
        <v>139</v>
      </c>
      <c r="L159" s="43"/>
      <c r="M159" s="224" t="s">
        <v>1</v>
      </c>
      <c r="N159" s="225" t="s">
        <v>41</v>
      </c>
      <c r="O159" s="90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8" t="s">
        <v>140</v>
      </c>
      <c r="AT159" s="228" t="s">
        <v>135</v>
      </c>
      <c r="AU159" s="228" t="s">
        <v>86</v>
      </c>
      <c r="AY159" s="16" t="s">
        <v>133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6" t="s">
        <v>84</v>
      </c>
      <c r="BK159" s="229">
        <f>ROUND(I159*H159,2)</f>
        <v>0</v>
      </c>
      <c r="BL159" s="16" t="s">
        <v>140</v>
      </c>
      <c r="BM159" s="228" t="s">
        <v>213</v>
      </c>
    </row>
    <row r="160" s="2" customFormat="1" ht="16.5" customHeight="1">
      <c r="A160" s="37"/>
      <c r="B160" s="38"/>
      <c r="C160" s="217" t="s">
        <v>214</v>
      </c>
      <c r="D160" s="217" t="s">
        <v>135</v>
      </c>
      <c r="E160" s="218" t="s">
        <v>215</v>
      </c>
      <c r="F160" s="219" t="s">
        <v>216</v>
      </c>
      <c r="G160" s="220" t="s">
        <v>138</v>
      </c>
      <c r="H160" s="221">
        <v>135</v>
      </c>
      <c r="I160" s="222"/>
      <c r="J160" s="223">
        <f>ROUND(I160*H160,2)</f>
        <v>0</v>
      </c>
      <c r="K160" s="219" t="s">
        <v>1</v>
      </c>
      <c r="L160" s="43"/>
      <c r="M160" s="224" t="s">
        <v>1</v>
      </c>
      <c r="N160" s="225" t="s">
        <v>41</v>
      </c>
      <c r="O160" s="90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8" t="s">
        <v>140</v>
      </c>
      <c r="AT160" s="228" t="s">
        <v>135</v>
      </c>
      <c r="AU160" s="228" t="s">
        <v>86</v>
      </c>
      <c r="AY160" s="16" t="s">
        <v>133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6" t="s">
        <v>84</v>
      </c>
      <c r="BK160" s="229">
        <f>ROUND(I160*H160,2)</f>
        <v>0</v>
      </c>
      <c r="BL160" s="16" t="s">
        <v>140</v>
      </c>
      <c r="BM160" s="228" t="s">
        <v>217</v>
      </c>
    </row>
    <row r="161" s="2" customFormat="1">
      <c r="A161" s="37"/>
      <c r="B161" s="38"/>
      <c r="C161" s="39"/>
      <c r="D161" s="232" t="s">
        <v>218</v>
      </c>
      <c r="E161" s="39"/>
      <c r="F161" s="253" t="s">
        <v>219</v>
      </c>
      <c r="G161" s="39"/>
      <c r="H161" s="39"/>
      <c r="I161" s="254"/>
      <c r="J161" s="39"/>
      <c r="K161" s="39"/>
      <c r="L161" s="43"/>
      <c r="M161" s="255"/>
      <c r="N161" s="256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218</v>
      </c>
      <c r="AU161" s="16" t="s">
        <v>86</v>
      </c>
    </row>
    <row r="162" s="13" customFormat="1">
      <c r="A162" s="13"/>
      <c r="B162" s="230"/>
      <c r="C162" s="231"/>
      <c r="D162" s="232" t="s">
        <v>142</v>
      </c>
      <c r="E162" s="233" t="s">
        <v>1</v>
      </c>
      <c r="F162" s="234" t="s">
        <v>220</v>
      </c>
      <c r="G162" s="231"/>
      <c r="H162" s="235">
        <v>135</v>
      </c>
      <c r="I162" s="236"/>
      <c r="J162" s="231"/>
      <c r="K162" s="231"/>
      <c r="L162" s="237"/>
      <c r="M162" s="238"/>
      <c r="N162" s="239"/>
      <c r="O162" s="239"/>
      <c r="P162" s="239"/>
      <c r="Q162" s="239"/>
      <c r="R162" s="239"/>
      <c r="S162" s="239"/>
      <c r="T162" s="24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1" t="s">
        <v>142</v>
      </c>
      <c r="AU162" s="241" t="s">
        <v>86</v>
      </c>
      <c r="AV162" s="13" t="s">
        <v>86</v>
      </c>
      <c r="AW162" s="13" t="s">
        <v>32</v>
      </c>
      <c r="AX162" s="13" t="s">
        <v>84</v>
      </c>
      <c r="AY162" s="241" t="s">
        <v>133</v>
      </c>
    </row>
    <row r="163" s="12" customFormat="1" ht="22.8" customHeight="1">
      <c r="A163" s="12"/>
      <c r="B163" s="201"/>
      <c r="C163" s="202"/>
      <c r="D163" s="203" t="s">
        <v>75</v>
      </c>
      <c r="E163" s="215" t="s">
        <v>86</v>
      </c>
      <c r="F163" s="215" t="s">
        <v>221</v>
      </c>
      <c r="G163" s="202"/>
      <c r="H163" s="202"/>
      <c r="I163" s="205"/>
      <c r="J163" s="216">
        <f>BK163</f>
        <v>0</v>
      </c>
      <c r="K163" s="202"/>
      <c r="L163" s="207"/>
      <c r="M163" s="208"/>
      <c r="N163" s="209"/>
      <c r="O163" s="209"/>
      <c r="P163" s="210">
        <f>SUM(P164:P168)</f>
        <v>0</v>
      </c>
      <c r="Q163" s="209"/>
      <c r="R163" s="210">
        <f>SUM(R164:R168)</f>
        <v>10.9926</v>
      </c>
      <c r="S163" s="209"/>
      <c r="T163" s="211">
        <f>SUM(T164:T168)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2" t="s">
        <v>84</v>
      </c>
      <c r="AT163" s="213" t="s">
        <v>75</v>
      </c>
      <c r="AU163" s="213" t="s">
        <v>84</v>
      </c>
      <c r="AY163" s="212" t="s">
        <v>133</v>
      </c>
      <c r="BK163" s="214">
        <f>SUM(BK164:BK168)</f>
        <v>0</v>
      </c>
    </row>
    <row r="164" s="2" customFormat="1" ht="24.15" customHeight="1">
      <c r="A164" s="37"/>
      <c r="B164" s="38"/>
      <c r="C164" s="217" t="s">
        <v>222</v>
      </c>
      <c r="D164" s="217" t="s">
        <v>135</v>
      </c>
      <c r="E164" s="218" t="s">
        <v>223</v>
      </c>
      <c r="F164" s="219" t="s">
        <v>224</v>
      </c>
      <c r="G164" s="220" t="s">
        <v>138</v>
      </c>
      <c r="H164" s="221">
        <v>60</v>
      </c>
      <c r="I164" s="222"/>
      <c r="J164" s="223">
        <f>ROUND(I164*H164,2)</f>
        <v>0</v>
      </c>
      <c r="K164" s="219" t="s">
        <v>139</v>
      </c>
      <c r="L164" s="43"/>
      <c r="M164" s="224" t="s">
        <v>1</v>
      </c>
      <c r="N164" s="225" t="s">
        <v>41</v>
      </c>
      <c r="O164" s="90"/>
      <c r="P164" s="226">
        <f>O164*H164</f>
        <v>0</v>
      </c>
      <c r="Q164" s="226">
        <v>0.00017</v>
      </c>
      <c r="R164" s="226">
        <f>Q164*H164</f>
        <v>0.010200000000000002</v>
      </c>
      <c r="S164" s="226">
        <v>0</v>
      </c>
      <c r="T164" s="22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8" t="s">
        <v>140</v>
      </c>
      <c r="AT164" s="228" t="s">
        <v>135</v>
      </c>
      <c r="AU164" s="228" t="s">
        <v>86</v>
      </c>
      <c r="AY164" s="16" t="s">
        <v>133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6" t="s">
        <v>84</v>
      </c>
      <c r="BK164" s="229">
        <f>ROUND(I164*H164,2)</f>
        <v>0</v>
      </c>
      <c r="BL164" s="16" t="s">
        <v>140</v>
      </c>
      <c r="BM164" s="228" t="s">
        <v>225</v>
      </c>
    </row>
    <row r="165" s="13" customFormat="1">
      <c r="A165" s="13"/>
      <c r="B165" s="230"/>
      <c r="C165" s="231"/>
      <c r="D165" s="232" t="s">
        <v>142</v>
      </c>
      <c r="E165" s="233" t="s">
        <v>1</v>
      </c>
      <c r="F165" s="234" t="s">
        <v>226</v>
      </c>
      <c r="G165" s="231"/>
      <c r="H165" s="235">
        <v>60</v>
      </c>
      <c r="I165" s="236"/>
      <c r="J165" s="231"/>
      <c r="K165" s="231"/>
      <c r="L165" s="237"/>
      <c r="M165" s="238"/>
      <c r="N165" s="239"/>
      <c r="O165" s="239"/>
      <c r="P165" s="239"/>
      <c r="Q165" s="239"/>
      <c r="R165" s="239"/>
      <c r="S165" s="239"/>
      <c r="T165" s="24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1" t="s">
        <v>142</v>
      </c>
      <c r="AU165" s="241" t="s">
        <v>86</v>
      </c>
      <c r="AV165" s="13" t="s">
        <v>86</v>
      </c>
      <c r="AW165" s="13" t="s">
        <v>32</v>
      </c>
      <c r="AX165" s="13" t="s">
        <v>84</v>
      </c>
      <c r="AY165" s="241" t="s">
        <v>133</v>
      </c>
    </row>
    <row r="166" s="2" customFormat="1" ht="24.15" customHeight="1">
      <c r="A166" s="37"/>
      <c r="B166" s="38"/>
      <c r="C166" s="257" t="s">
        <v>227</v>
      </c>
      <c r="D166" s="257" t="s">
        <v>228</v>
      </c>
      <c r="E166" s="258" t="s">
        <v>229</v>
      </c>
      <c r="F166" s="259" t="s">
        <v>230</v>
      </c>
      <c r="G166" s="260" t="s">
        <v>138</v>
      </c>
      <c r="H166" s="261">
        <v>78</v>
      </c>
      <c r="I166" s="262"/>
      <c r="J166" s="263">
        <f>ROUND(I166*H166,2)</f>
        <v>0</v>
      </c>
      <c r="K166" s="259" t="s">
        <v>139</v>
      </c>
      <c r="L166" s="264"/>
      <c r="M166" s="265" t="s">
        <v>1</v>
      </c>
      <c r="N166" s="266" t="s">
        <v>41</v>
      </c>
      <c r="O166" s="90"/>
      <c r="P166" s="226">
        <f>O166*H166</f>
        <v>0</v>
      </c>
      <c r="Q166" s="226">
        <v>0.0004</v>
      </c>
      <c r="R166" s="226">
        <f>Q166*H166</f>
        <v>0.0312</v>
      </c>
      <c r="S166" s="226">
        <v>0</v>
      </c>
      <c r="T166" s="22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8" t="s">
        <v>176</v>
      </c>
      <c r="AT166" s="228" t="s">
        <v>228</v>
      </c>
      <c r="AU166" s="228" t="s">
        <v>86</v>
      </c>
      <c r="AY166" s="16" t="s">
        <v>133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6" t="s">
        <v>84</v>
      </c>
      <c r="BK166" s="229">
        <f>ROUND(I166*H166,2)</f>
        <v>0</v>
      </c>
      <c r="BL166" s="16" t="s">
        <v>140</v>
      </c>
      <c r="BM166" s="228" t="s">
        <v>231</v>
      </c>
    </row>
    <row r="167" s="13" customFormat="1">
      <c r="A167" s="13"/>
      <c r="B167" s="230"/>
      <c r="C167" s="231"/>
      <c r="D167" s="232" t="s">
        <v>142</v>
      </c>
      <c r="E167" s="231"/>
      <c r="F167" s="234" t="s">
        <v>232</v>
      </c>
      <c r="G167" s="231"/>
      <c r="H167" s="235">
        <v>78</v>
      </c>
      <c r="I167" s="236"/>
      <c r="J167" s="231"/>
      <c r="K167" s="231"/>
      <c r="L167" s="237"/>
      <c r="M167" s="238"/>
      <c r="N167" s="239"/>
      <c r="O167" s="239"/>
      <c r="P167" s="239"/>
      <c r="Q167" s="239"/>
      <c r="R167" s="239"/>
      <c r="S167" s="239"/>
      <c r="T167" s="24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1" t="s">
        <v>142</v>
      </c>
      <c r="AU167" s="241" t="s">
        <v>86</v>
      </c>
      <c r="AV167" s="13" t="s">
        <v>86</v>
      </c>
      <c r="AW167" s="13" t="s">
        <v>4</v>
      </c>
      <c r="AX167" s="13" t="s">
        <v>84</v>
      </c>
      <c r="AY167" s="241" t="s">
        <v>133</v>
      </c>
    </row>
    <row r="168" s="2" customFormat="1" ht="37.8" customHeight="1">
      <c r="A168" s="37"/>
      <c r="B168" s="38"/>
      <c r="C168" s="217" t="s">
        <v>233</v>
      </c>
      <c r="D168" s="217" t="s">
        <v>135</v>
      </c>
      <c r="E168" s="218" t="s">
        <v>234</v>
      </c>
      <c r="F168" s="219" t="s">
        <v>235</v>
      </c>
      <c r="G168" s="220" t="s">
        <v>153</v>
      </c>
      <c r="H168" s="221">
        <v>40</v>
      </c>
      <c r="I168" s="222"/>
      <c r="J168" s="223">
        <f>ROUND(I168*H168,2)</f>
        <v>0</v>
      </c>
      <c r="K168" s="219" t="s">
        <v>139</v>
      </c>
      <c r="L168" s="43"/>
      <c r="M168" s="224" t="s">
        <v>1</v>
      </c>
      <c r="N168" s="225" t="s">
        <v>41</v>
      </c>
      <c r="O168" s="90"/>
      <c r="P168" s="226">
        <f>O168*H168</f>
        <v>0</v>
      </c>
      <c r="Q168" s="226">
        <v>0.27378</v>
      </c>
      <c r="R168" s="226">
        <f>Q168*H168</f>
        <v>10.9512</v>
      </c>
      <c r="S168" s="226">
        <v>0</v>
      </c>
      <c r="T168" s="22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8" t="s">
        <v>140</v>
      </c>
      <c r="AT168" s="228" t="s">
        <v>135</v>
      </c>
      <c r="AU168" s="228" t="s">
        <v>86</v>
      </c>
      <c r="AY168" s="16" t="s">
        <v>133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6" t="s">
        <v>84</v>
      </c>
      <c r="BK168" s="229">
        <f>ROUND(I168*H168,2)</f>
        <v>0</v>
      </c>
      <c r="BL168" s="16" t="s">
        <v>140</v>
      </c>
      <c r="BM168" s="228" t="s">
        <v>236</v>
      </c>
    </row>
    <row r="169" s="12" customFormat="1" ht="22.8" customHeight="1">
      <c r="A169" s="12"/>
      <c r="B169" s="201"/>
      <c r="C169" s="202"/>
      <c r="D169" s="203" t="s">
        <v>75</v>
      </c>
      <c r="E169" s="215" t="s">
        <v>156</v>
      </c>
      <c r="F169" s="215" t="s">
        <v>237</v>
      </c>
      <c r="G169" s="202"/>
      <c r="H169" s="202"/>
      <c r="I169" s="205"/>
      <c r="J169" s="216">
        <f>BK169</f>
        <v>0</v>
      </c>
      <c r="K169" s="202"/>
      <c r="L169" s="207"/>
      <c r="M169" s="208"/>
      <c r="N169" s="209"/>
      <c r="O169" s="209"/>
      <c r="P169" s="210">
        <f>SUM(P170:P189)</f>
        <v>0</v>
      </c>
      <c r="Q169" s="209"/>
      <c r="R169" s="210">
        <f>SUM(R170:R189)</f>
        <v>118.14367999999998</v>
      </c>
      <c r="S169" s="209"/>
      <c r="T169" s="211">
        <f>SUM(T170:T189)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2" t="s">
        <v>84</v>
      </c>
      <c r="AT169" s="213" t="s">
        <v>75</v>
      </c>
      <c r="AU169" s="213" t="s">
        <v>84</v>
      </c>
      <c r="AY169" s="212" t="s">
        <v>133</v>
      </c>
      <c r="BK169" s="214">
        <f>SUM(BK170:BK189)</f>
        <v>0</v>
      </c>
    </row>
    <row r="170" s="2" customFormat="1" ht="21.75" customHeight="1">
      <c r="A170" s="37"/>
      <c r="B170" s="38"/>
      <c r="C170" s="217" t="s">
        <v>238</v>
      </c>
      <c r="D170" s="217" t="s">
        <v>135</v>
      </c>
      <c r="E170" s="218" t="s">
        <v>239</v>
      </c>
      <c r="F170" s="219" t="s">
        <v>240</v>
      </c>
      <c r="G170" s="220" t="s">
        <v>138</v>
      </c>
      <c r="H170" s="221">
        <v>439</v>
      </c>
      <c r="I170" s="222"/>
      <c r="J170" s="223">
        <f>ROUND(I170*H170,2)</f>
        <v>0</v>
      </c>
      <c r="K170" s="219" t="s">
        <v>139</v>
      </c>
      <c r="L170" s="43"/>
      <c r="M170" s="224" t="s">
        <v>1</v>
      </c>
      <c r="N170" s="225" t="s">
        <v>41</v>
      </c>
      <c r="O170" s="90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8" t="s">
        <v>140</v>
      </c>
      <c r="AT170" s="228" t="s">
        <v>135</v>
      </c>
      <c r="AU170" s="228" t="s">
        <v>86</v>
      </c>
      <c r="AY170" s="16" t="s">
        <v>133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6" t="s">
        <v>84</v>
      </c>
      <c r="BK170" s="229">
        <f>ROUND(I170*H170,2)</f>
        <v>0</v>
      </c>
      <c r="BL170" s="16" t="s">
        <v>140</v>
      </c>
      <c r="BM170" s="228" t="s">
        <v>241</v>
      </c>
    </row>
    <row r="171" s="2" customFormat="1">
      <c r="A171" s="37"/>
      <c r="B171" s="38"/>
      <c r="C171" s="39"/>
      <c r="D171" s="232" t="s">
        <v>218</v>
      </c>
      <c r="E171" s="39"/>
      <c r="F171" s="267" t="s">
        <v>242</v>
      </c>
      <c r="G171" s="39"/>
      <c r="H171" s="39"/>
      <c r="I171" s="254"/>
      <c r="J171" s="39"/>
      <c r="K171" s="39"/>
      <c r="L171" s="43"/>
      <c r="M171" s="255"/>
      <c r="N171" s="256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218</v>
      </c>
      <c r="AU171" s="16" t="s">
        <v>86</v>
      </c>
    </row>
    <row r="172" s="13" customFormat="1">
      <c r="A172" s="13"/>
      <c r="B172" s="230"/>
      <c r="C172" s="231"/>
      <c r="D172" s="232" t="s">
        <v>142</v>
      </c>
      <c r="E172" s="233" t="s">
        <v>1</v>
      </c>
      <c r="F172" s="234" t="s">
        <v>243</v>
      </c>
      <c r="G172" s="231"/>
      <c r="H172" s="235">
        <v>439</v>
      </c>
      <c r="I172" s="236"/>
      <c r="J172" s="231"/>
      <c r="K172" s="231"/>
      <c r="L172" s="237"/>
      <c r="M172" s="238"/>
      <c r="N172" s="239"/>
      <c r="O172" s="239"/>
      <c r="P172" s="239"/>
      <c r="Q172" s="239"/>
      <c r="R172" s="239"/>
      <c r="S172" s="239"/>
      <c r="T172" s="24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1" t="s">
        <v>142</v>
      </c>
      <c r="AU172" s="241" t="s">
        <v>86</v>
      </c>
      <c r="AV172" s="13" t="s">
        <v>86</v>
      </c>
      <c r="AW172" s="13" t="s">
        <v>32</v>
      </c>
      <c r="AX172" s="13" t="s">
        <v>84</v>
      </c>
      <c r="AY172" s="241" t="s">
        <v>133</v>
      </c>
    </row>
    <row r="173" s="2" customFormat="1" ht="24.15" customHeight="1">
      <c r="A173" s="37"/>
      <c r="B173" s="38"/>
      <c r="C173" s="217" t="s">
        <v>7</v>
      </c>
      <c r="D173" s="217" t="s">
        <v>135</v>
      </c>
      <c r="E173" s="218" t="s">
        <v>244</v>
      </c>
      <c r="F173" s="219" t="s">
        <v>245</v>
      </c>
      <c r="G173" s="220" t="s">
        <v>138</v>
      </c>
      <c r="H173" s="221">
        <v>439</v>
      </c>
      <c r="I173" s="222"/>
      <c r="J173" s="223">
        <f>ROUND(I173*H173,2)</f>
        <v>0</v>
      </c>
      <c r="K173" s="219" t="s">
        <v>139</v>
      </c>
      <c r="L173" s="43"/>
      <c r="M173" s="224" t="s">
        <v>1</v>
      </c>
      <c r="N173" s="225" t="s">
        <v>41</v>
      </c>
      <c r="O173" s="90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8" t="s">
        <v>140</v>
      </c>
      <c r="AT173" s="228" t="s">
        <v>135</v>
      </c>
      <c r="AU173" s="228" t="s">
        <v>86</v>
      </c>
      <c r="AY173" s="16" t="s">
        <v>133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6" t="s">
        <v>84</v>
      </c>
      <c r="BK173" s="229">
        <f>ROUND(I173*H173,2)</f>
        <v>0</v>
      </c>
      <c r="BL173" s="16" t="s">
        <v>140</v>
      </c>
      <c r="BM173" s="228" t="s">
        <v>246</v>
      </c>
    </row>
    <row r="174" s="2" customFormat="1">
      <c r="A174" s="37"/>
      <c r="B174" s="38"/>
      <c r="C174" s="39"/>
      <c r="D174" s="232" t="s">
        <v>218</v>
      </c>
      <c r="E174" s="39"/>
      <c r="F174" s="267" t="s">
        <v>247</v>
      </c>
      <c r="G174" s="39"/>
      <c r="H174" s="39"/>
      <c r="I174" s="254"/>
      <c r="J174" s="39"/>
      <c r="K174" s="39"/>
      <c r="L174" s="43"/>
      <c r="M174" s="255"/>
      <c r="N174" s="256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218</v>
      </c>
      <c r="AU174" s="16" t="s">
        <v>86</v>
      </c>
    </row>
    <row r="175" s="13" customFormat="1">
      <c r="A175" s="13"/>
      <c r="B175" s="230"/>
      <c r="C175" s="231"/>
      <c r="D175" s="232" t="s">
        <v>142</v>
      </c>
      <c r="E175" s="233" t="s">
        <v>1</v>
      </c>
      <c r="F175" s="234" t="s">
        <v>248</v>
      </c>
      <c r="G175" s="231"/>
      <c r="H175" s="235">
        <v>439</v>
      </c>
      <c r="I175" s="236"/>
      <c r="J175" s="231"/>
      <c r="K175" s="231"/>
      <c r="L175" s="237"/>
      <c r="M175" s="238"/>
      <c r="N175" s="239"/>
      <c r="O175" s="239"/>
      <c r="P175" s="239"/>
      <c r="Q175" s="239"/>
      <c r="R175" s="239"/>
      <c r="S175" s="239"/>
      <c r="T175" s="24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1" t="s">
        <v>142</v>
      </c>
      <c r="AU175" s="241" t="s">
        <v>86</v>
      </c>
      <c r="AV175" s="13" t="s">
        <v>86</v>
      </c>
      <c r="AW175" s="13" t="s">
        <v>32</v>
      </c>
      <c r="AX175" s="13" t="s">
        <v>84</v>
      </c>
      <c r="AY175" s="241" t="s">
        <v>133</v>
      </c>
    </row>
    <row r="176" s="2" customFormat="1" ht="24.15" customHeight="1">
      <c r="A176" s="37"/>
      <c r="B176" s="38"/>
      <c r="C176" s="217" t="s">
        <v>249</v>
      </c>
      <c r="D176" s="217" t="s">
        <v>135</v>
      </c>
      <c r="E176" s="218" t="s">
        <v>250</v>
      </c>
      <c r="F176" s="219" t="s">
        <v>251</v>
      </c>
      <c r="G176" s="220" t="s">
        <v>138</v>
      </c>
      <c r="H176" s="221">
        <v>439</v>
      </c>
      <c r="I176" s="222"/>
      <c r="J176" s="223">
        <f>ROUND(I176*H176,2)</f>
        <v>0</v>
      </c>
      <c r="K176" s="219" t="s">
        <v>139</v>
      </c>
      <c r="L176" s="43"/>
      <c r="M176" s="224" t="s">
        <v>1</v>
      </c>
      <c r="N176" s="225" t="s">
        <v>41</v>
      </c>
      <c r="O176" s="90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8" t="s">
        <v>140</v>
      </c>
      <c r="AT176" s="228" t="s">
        <v>135</v>
      </c>
      <c r="AU176" s="228" t="s">
        <v>86</v>
      </c>
      <c r="AY176" s="16" t="s">
        <v>133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6" t="s">
        <v>84</v>
      </c>
      <c r="BK176" s="229">
        <f>ROUND(I176*H176,2)</f>
        <v>0</v>
      </c>
      <c r="BL176" s="16" t="s">
        <v>140</v>
      </c>
      <c r="BM176" s="228" t="s">
        <v>252</v>
      </c>
    </row>
    <row r="177" s="2" customFormat="1">
      <c r="A177" s="37"/>
      <c r="B177" s="38"/>
      <c r="C177" s="39"/>
      <c r="D177" s="232" t="s">
        <v>218</v>
      </c>
      <c r="E177" s="39"/>
      <c r="F177" s="267" t="s">
        <v>253</v>
      </c>
      <c r="G177" s="39"/>
      <c r="H177" s="39"/>
      <c r="I177" s="254"/>
      <c r="J177" s="39"/>
      <c r="K177" s="39"/>
      <c r="L177" s="43"/>
      <c r="M177" s="255"/>
      <c r="N177" s="256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218</v>
      </c>
      <c r="AU177" s="16" t="s">
        <v>86</v>
      </c>
    </row>
    <row r="178" s="13" customFormat="1">
      <c r="A178" s="13"/>
      <c r="B178" s="230"/>
      <c r="C178" s="231"/>
      <c r="D178" s="232" t="s">
        <v>142</v>
      </c>
      <c r="E178" s="233" t="s">
        <v>1</v>
      </c>
      <c r="F178" s="234" t="s">
        <v>243</v>
      </c>
      <c r="G178" s="231"/>
      <c r="H178" s="235">
        <v>439</v>
      </c>
      <c r="I178" s="236"/>
      <c r="J178" s="231"/>
      <c r="K178" s="231"/>
      <c r="L178" s="237"/>
      <c r="M178" s="238"/>
      <c r="N178" s="239"/>
      <c r="O178" s="239"/>
      <c r="P178" s="239"/>
      <c r="Q178" s="239"/>
      <c r="R178" s="239"/>
      <c r="S178" s="239"/>
      <c r="T178" s="24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1" t="s">
        <v>142</v>
      </c>
      <c r="AU178" s="241" t="s">
        <v>86</v>
      </c>
      <c r="AV178" s="13" t="s">
        <v>86</v>
      </c>
      <c r="AW178" s="13" t="s">
        <v>32</v>
      </c>
      <c r="AX178" s="13" t="s">
        <v>84</v>
      </c>
      <c r="AY178" s="241" t="s">
        <v>133</v>
      </c>
    </row>
    <row r="179" s="2" customFormat="1" ht="21.75" customHeight="1">
      <c r="A179" s="37"/>
      <c r="B179" s="38"/>
      <c r="C179" s="217" t="s">
        <v>254</v>
      </c>
      <c r="D179" s="217" t="s">
        <v>135</v>
      </c>
      <c r="E179" s="218" t="s">
        <v>255</v>
      </c>
      <c r="F179" s="219" t="s">
        <v>256</v>
      </c>
      <c r="G179" s="220" t="s">
        <v>138</v>
      </c>
      <c r="H179" s="221">
        <v>6</v>
      </c>
      <c r="I179" s="222"/>
      <c r="J179" s="223">
        <f>ROUND(I179*H179,2)</f>
        <v>0</v>
      </c>
      <c r="K179" s="219" t="s">
        <v>139</v>
      </c>
      <c r="L179" s="43"/>
      <c r="M179" s="224" t="s">
        <v>1</v>
      </c>
      <c r="N179" s="225" t="s">
        <v>41</v>
      </c>
      <c r="O179" s="90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8" t="s">
        <v>140</v>
      </c>
      <c r="AT179" s="228" t="s">
        <v>135</v>
      </c>
      <c r="AU179" s="228" t="s">
        <v>86</v>
      </c>
      <c r="AY179" s="16" t="s">
        <v>133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6" t="s">
        <v>84</v>
      </c>
      <c r="BK179" s="229">
        <f>ROUND(I179*H179,2)</f>
        <v>0</v>
      </c>
      <c r="BL179" s="16" t="s">
        <v>140</v>
      </c>
      <c r="BM179" s="228" t="s">
        <v>257</v>
      </c>
    </row>
    <row r="180" s="13" customFormat="1">
      <c r="A180" s="13"/>
      <c r="B180" s="230"/>
      <c r="C180" s="231"/>
      <c r="D180" s="232" t="s">
        <v>142</v>
      </c>
      <c r="E180" s="233" t="s">
        <v>1</v>
      </c>
      <c r="F180" s="234" t="s">
        <v>258</v>
      </c>
      <c r="G180" s="231"/>
      <c r="H180" s="235">
        <v>6</v>
      </c>
      <c r="I180" s="236"/>
      <c r="J180" s="231"/>
      <c r="K180" s="231"/>
      <c r="L180" s="237"/>
      <c r="M180" s="238"/>
      <c r="N180" s="239"/>
      <c r="O180" s="239"/>
      <c r="P180" s="239"/>
      <c r="Q180" s="239"/>
      <c r="R180" s="239"/>
      <c r="S180" s="239"/>
      <c r="T180" s="24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1" t="s">
        <v>142</v>
      </c>
      <c r="AU180" s="241" t="s">
        <v>86</v>
      </c>
      <c r="AV180" s="13" t="s">
        <v>86</v>
      </c>
      <c r="AW180" s="13" t="s">
        <v>32</v>
      </c>
      <c r="AX180" s="13" t="s">
        <v>84</v>
      </c>
      <c r="AY180" s="241" t="s">
        <v>133</v>
      </c>
    </row>
    <row r="181" s="2" customFormat="1" ht="24.15" customHeight="1">
      <c r="A181" s="37"/>
      <c r="B181" s="38"/>
      <c r="C181" s="217" t="s">
        <v>259</v>
      </c>
      <c r="D181" s="217" t="s">
        <v>135</v>
      </c>
      <c r="E181" s="218" t="s">
        <v>260</v>
      </c>
      <c r="F181" s="219" t="s">
        <v>261</v>
      </c>
      <c r="G181" s="220" t="s">
        <v>138</v>
      </c>
      <c r="H181" s="221">
        <v>6</v>
      </c>
      <c r="I181" s="222"/>
      <c r="J181" s="223">
        <f>ROUND(I181*H181,2)</f>
        <v>0</v>
      </c>
      <c r="K181" s="219" t="s">
        <v>139</v>
      </c>
      <c r="L181" s="43"/>
      <c r="M181" s="224" t="s">
        <v>1</v>
      </c>
      <c r="N181" s="225" t="s">
        <v>41</v>
      </c>
      <c r="O181" s="90"/>
      <c r="P181" s="226">
        <f>O181*H181</f>
        <v>0</v>
      </c>
      <c r="Q181" s="226">
        <v>0</v>
      </c>
      <c r="R181" s="226">
        <f>Q181*H181</f>
        <v>0</v>
      </c>
      <c r="S181" s="226">
        <v>0</v>
      </c>
      <c r="T181" s="227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8" t="s">
        <v>140</v>
      </c>
      <c r="AT181" s="228" t="s">
        <v>135</v>
      </c>
      <c r="AU181" s="228" t="s">
        <v>86</v>
      </c>
      <c r="AY181" s="16" t="s">
        <v>133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6" t="s">
        <v>84</v>
      </c>
      <c r="BK181" s="229">
        <f>ROUND(I181*H181,2)</f>
        <v>0</v>
      </c>
      <c r="BL181" s="16" t="s">
        <v>140</v>
      </c>
      <c r="BM181" s="228" t="s">
        <v>262</v>
      </c>
    </row>
    <row r="182" s="13" customFormat="1">
      <c r="A182" s="13"/>
      <c r="B182" s="230"/>
      <c r="C182" s="231"/>
      <c r="D182" s="232" t="s">
        <v>142</v>
      </c>
      <c r="E182" s="233" t="s">
        <v>1</v>
      </c>
      <c r="F182" s="234" t="s">
        <v>258</v>
      </c>
      <c r="G182" s="231"/>
      <c r="H182" s="235">
        <v>6</v>
      </c>
      <c r="I182" s="236"/>
      <c r="J182" s="231"/>
      <c r="K182" s="231"/>
      <c r="L182" s="237"/>
      <c r="M182" s="238"/>
      <c r="N182" s="239"/>
      <c r="O182" s="239"/>
      <c r="P182" s="239"/>
      <c r="Q182" s="239"/>
      <c r="R182" s="239"/>
      <c r="S182" s="239"/>
      <c r="T182" s="24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1" t="s">
        <v>142</v>
      </c>
      <c r="AU182" s="241" t="s">
        <v>86</v>
      </c>
      <c r="AV182" s="13" t="s">
        <v>86</v>
      </c>
      <c r="AW182" s="13" t="s">
        <v>32</v>
      </c>
      <c r="AX182" s="13" t="s">
        <v>84</v>
      </c>
      <c r="AY182" s="241" t="s">
        <v>133</v>
      </c>
    </row>
    <row r="183" s="2" customFormat="1" ht="24.15" customHeight="1">
      <c r="A183" s="37"/>
      <c r="B183" s="38"/>
      <c r="C183" s="217" t="s">
        <v>263</v>
      </c>
      <c r="D183" s="217" t="s">
        <v>135</v>
      </c>
      <c r="E183" s="218" t="s">
        <v>264</v>
      </c>
      <c r="F183" s="219" t="s">
        <v>265</v>
      </c>
      <c r="G183" s="220" t="s">
        <v>138</v>
      </c>
      <c r="H183" s="221">
        <v>439</v>
      </c>
      <c r="I183" s="222"/>
      <c r="J183" s="223">
        <f>ROUND(I183*H183,2)</f>
        <v>0</v>
      </c>
      <c r="K183" s="219" t="s">
        <v>139</v>
      </c>
      <c r="L183" s="43"/>
      <c r="M183" s="224" t="s">
        <v>1</v>
      </c>
      <c r="N183" s="225" t="s">
        <v>41</v>
      </c>
      <c r="O183" s="90"/>
      <c r="P183" s="226">
        <f>O183*H183</f>
        <v>0</v>
      </c>
      <c r="Q183" s="226">
        <v>0.11161999999999998</v>
      </c>
      <c r="R183" s="226">
        <f>Q183*H183</f>
        <v>49.00118</v>
      </c>
      <c r="S183" s="226">
        <v>0</v>
      </c>
      <c r="T183" s="22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8" t="s">
        <v>140</v>
      </c>
      <c r="AT183" s="228" t="s">
        <v>135</v>
      </c>
      <c r="AU183" s="228" t="s">
        <v>86</v>
      </c>
      <c r="AY183" s="16" t="s">
        <v>133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6" t="s">
        <v>84</v>
      </c>
      <c r="BK183" s="229">
        <f>ROUND(I183*H183,2)</f>
        <v>0</v>
      </c>
      <c r="BL183" s="16" t="s">
        <v>140</v>
      </c>
      <c r="BM183" s="228" t="s">
        <v>266</v>
      </c>
    </row>
    <row r="184" s="13" customFormat="1">
      <c r="A184" s="13"/>
      <c r="B184" s="230"/>
      <c r="C184" s="231"/>
      <c r="D184" s="232" t="s">
        <v>142</v>
      </c>
      <c r="E184" s="233" t="s">
        <v>1</v>
      </c>
      <c r="F184" s="234" t="s">
        <v>243</v>
      </c>
      <c r="G184" s="231"/>
      <c r="H184" s="235">
        <v>439</v>
      </c>
      <c r="I184" s="236"/>
      <c r="J184" s="231"/>
      <c r="K184" s="231"/>
      <c r="L184" s="237"/>
      <c r="M184" s="238"/>
      <c r="N184" s="239"/>
      <c r="O184" s="239"/>
      <c r="P184" s="239"/>
      <c r="Q184" s="239"/>
      <c r="R184" s="239"/>
      <c r="S184" s="239"/>
      <c r="T184" s="24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1" t="s">
        <v>142</v>
      </c>
      <c r="AU184" s="241" t="s">
        <v>86</v>
      </c>
      <c r="AV184" s="13" t="s">
        <v>86</v>
      </c>
      <c r="AW184" s="13" t="s">
        <v>32</v>
      </c>
      <c r="AX184" s="13" t="s">
        <v>84</v>
      </c>
      <c r="AY184" s="241" t="s">
        <v>133</v>
      </c>
    </row>
    <row r="185" s="2" customFormat="1" ht="24.15" customHeight="1">
      <c r="A185" s="37"/>
      <c r="B185" s="38"/>
      <c r="C185" s="257" t="s">
        <v>267</v>
      </c>
      <c r="D185" s="257" t="s">
        <v>228</v>
      </c>
      <c r="E185" s="258" t="s">
        <v>268</v>
      </c>
      <c r="F185" s="259" t="s">
        <v>269</v>
      </c>
      <c r="G185" s="260" t="s">
        <v>138</v>
      </c>
      <c r="H185" s="261">
        <v>460.95</v>
      </c>
      <c r="I185" s="262"/>
      <c r="J185" s="263">
        <f>ROUND(I185*H185,2)</f>
        <v>0</v>
      </c>
      <c r="K185" s="259" t="s">
        <v>139</v>
      </c>
      <c r="L185" s="264"/>
      <c r="M185" s="265" t="s">
        <v>1</v>
      </c>
      <c r="N185" s="266" t="s">
        <v>41</v>
      </c>
      <c r="O185" s="90"/>
      <c r="P185" s="226">
        <f>O185*H185</f>
        <v>0</v>
      </c>
      <c r="Q185" s="226">
        <v>0.15</v>
      </c>
      <c r="R185" s="226">
        <f>Q185*H185</f>
        <v>69.1425</v>
      </c>
      <c r="S185" s="226">
        <v>0</v>
      </c>
      <c r="T185" s="227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8" t="s">
        <v>176</v>
      </c>
      <c r="AT185" s="228" t="s">
        <v>228</v>
      </c>
      <c r="AU185" s="228" t="s">
        <v>86</v>
      </c>
      <c r="AY185" s="16" t="s">
        <v>133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6" t="s">
        <v>84</v>
      </c>
      <c r="BK185" s="229">
        <f>ROUND(I185*H185,2)</f>
        <v>0</v>
      </c>
      <c r="BL185" s="16" t="s">
        <v>140</v>
      </c>
      <c r="BM185" s="228" t="s">
        <v>270</v>
      </c>
    </row>
    <row r="186" s="13" customFormat="1">
      <c r="A186" s="13"/>
      <c r="B186" s="230"/>
      <c r="C186" s="231"/>
      <c r="D186" s="232" t="s">
        <v>142</v>
      </c>
      <c r="E186" s="231"/>
      <c r="F186" s="234" t="s">
        <v>271</v>
      </c>
      <c r="G186" s="231"/>
      <c r="H186" s="235">
        <v>460.95</v>
      </c>
      <c r="I186" s="236"/>
      <c r="J186" s="231"/>
      <c r="K186" s="231"/>
      <c r="L186" s="237"/>
      <c r="M186" s="238"/>
      <c r="N186" s="239"/>
      <c r="O186" s="239"/>
      <c r="P186" s="239"/>
      <c r="Q186" s="239"/>
      <c r="R186" s="239"/>
      <c r="S186" s="239"/>
      <c r="T186" s="24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1" t="s">
        <v>142</v>
      </c>
      <c r="AU186" s="241" t="s">
        <v>86</v>
      </c>
      <c r="AV186" s="13" t="s">
        <v>86</v>
      </c>
      <c r="AW186" s="13" t="s">
        <v>4</v>
      </c>
      <c r="AX186" s="13" t="s">
        <v>84</v>
      </c>
      <c r="AY186" s="241" t="s">
        <v>133</v>
      </c>
    </row>
    <row r="187" s="2" customFormat="1" ht="16.5" customHeight="1">
      <c r="A187" s="37"/>
      <c r="B187" s="38"/>
      <c r="C187" s="217" t="s">
        <v>272</v>
      </c>
      <c r="D187" s="217" t="s">
        <v>135</v>
      </c>
      <c r="E187" s="218" t="s">
        <v>273</v>
      </c>
      <c r="F187" s="219" t="s">
        <v>274</v>
      </c>
      <c r="G187" s="220" t="s">
        <v>138</v>
      </c>
      <c r="H187" s="221">
        <v>4.5</v>
      </c>
      <c r="I187" s="222"/>
      <c r="J187" s="223">
        <f>ROUND(I187*H187,2)</f>
        <v>0</v>
      </c>
      <c r="K187" s="219" t="s">
        <v>1</v>
      </c>
      <c r="L187" s="43"/>
      <c r="M187" s="224" t="s">
        <v>1</v>
      </c>
      <c r="N187" s="225" t="s">
        <v>41</v>
      </c>
      <c r="O187" s="90"/>
      <c r="P187" s="226">
        <f>O187*H187</f>
        <v>0</v>
      </c>
      <c r="Q187" s="226">
        <v>0</v>
      </c>
      <c r="R187" s="226">
        <f>Q187*H187</f>
        <v>0</v>
      </c>
      <c r="S187" s="226">
        <v>0</v>
      </c>
      <c r="T187" s="22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8" t="s">
        <v>140</v>
      </c>
      <c r="AT187" s="228" t="s">
        <v>135</v>
      </c>
      <c r="AU187" s="228" t="s">
        <v>86</v>
      </c>
      <c r="AY187" s="16" t="s">
        <v>133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6" t="s">
        <v>84</v>
      </c>
      <c r="BK187" s="229">
        <f>ROUND(I187*H187,2)</f>
        <v>0</v>
      </c>
      <c r="BL187" s="16" t="s">
        <v>140</v>
      </c>
      <c r="BM187" s="228" t="s">
        <v>275</v>
      </c>
    </row>
    <row r="188" s="2" customFormat="1">
      <c r="A188" s="37"/>
      <c r="B188" s="38"/>
      <c r="C188" s="39"/>
      <c r="D188" s="232" t="s">
        <v>218</v>
      </c>
      <c r="E188" s="39"/>
      <c r="F188" s="267" t="s">
        <v>276</v>
      </c>
      <c r="G188" s="39"/>
      <c r="H188" s="39"/>
      <c r="I188" s="254"/>
      <c r="J188" s="39"/>
      <c r="K188" s="39"/>
      <c r="L188" s="43"/>
      <c r="M188" s="255"/>
      <c r="N188" s="256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218</v>
      </c>
      <c r="AU188" s="16" t="s">
        <v>86</v>
      </c>
    </row>
    <row r="189" s="2" customFormat="1" ht="33" customHeight="1">
      <c r="A189" s="37"/>
      <c r="B189" s="38"/>
      <c r="C189" s="217" t="s">
        <v>277</v>
      </c>
      <c r="D189" s="217" t="s">
        <v>135</v>
      </c>
      <c r="E189" s="218" t="s">
        <v>278</v>
      </c>
      <c r="F189" s="219" t="s">
        <v>279</v>
      </c>
      <c r="G189" s="220" t="s">
        <v>138</v>
      </c>
      <c r="H189" s="221">
        <v>4</v>
      </c>
      <c r="I189" s="222"/>
      <c r="J189" s="223">
        <f>ROUND(I189*H189,2)</f>
        <v>0</v>
      </c>
      <c r="K189" s="219" t="s">
        <v>1</v>
      </c>
      <c r="L189" s="43"/>
      <c r="M189" s="224" t="s">
        <v>1</v>
      </c>
      <c r="N189" s="225" t="s">
        <v>41</v>
      </c>
      <c r="O189" s="90"/>
      <c r="P189" s="226">
        <f>O189*H189</f>
        <v>0</v>
      </c>
      <c r="Q189" s="226">
        <v>0</v>
      </c>
      <c r="R189" s="226">
        <f>Q189*H189</f>
        <v>0</v>
      </c>
      <c r="S189" s="226">
        <v>0</v>
      </c>
      <c r="T189" s="22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8" t="s">
        <v>140</v>
      </c>
      <c r="AT189" s="228" t="s">
        <v>135</v>
      </c>
      <c r="AU189" s="228" t="s">
        <v>86</v>
      </c>
      <c r="AY189" s="16" t="s">
        <v>133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6" t="s">
        <v>84</v>
      </c>
      <c r="BK189" s="229">
        <f>ROUND(I189*H189,2)</f>
        <v>0</v>
      </c>
      <c r="BL189" s="16" t="s">
        <v>140</v>
      </c>
      <c r="BM189" s="228" t="s">
        <v>280</v>
      </c>
    </row>
    <row r="190" s="12" customFormat="1" ht="22.8" customHeight="1">
      <c r="A190" s="12"/>
      <c r="B190" s="201"/>
      <c r="C190" s="202"/>
      <c r="D190" s="203" t="s">
        <v>75</v>
      </c>
      <c r="E190" s="215" t="s">
        <v>176</v>
      </c>
      <c r="F190" s="215" t="s">
        <v>281</v>
      </c>
      <c r="G190" s="202"/>
      <c r="H190" s="202"/>
      <c r="I190" s="205"/>
      <c r="J190" s="216">
        <f>BK190</f>
        <v>0</v>
      </c>
      <c r="K190" s="202"/>
      <c r="L190" s="207"/>
      <c r="M190" s="208"/>
      <c r="N190" s="209"/>
      <c r="O190" s="209"/>
      <c r="P190" s="210">
        <f>SUM(P191:P198)</f>
        <v>0</v>
      </c>
      <c r="Q190" s="209"/>
      <c r="R190" s="210">
        <f>SUM(R191:R198)</f>
        <v>0.73188000000000016</v>
      </c>
      <c r="S190" s="209"/>
      <c r="T190" s="211">
        <f>SUM(T191:T198)</f>
        <v>1.5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2" t="s">
        <v>84</v>
      </c>
      <c r="AT190" s="213" t="s">
        <v>75</v>
      </c>
      <c r="AU190" s="213" t="s">
        <v>84</v>
      </c>
      <c r="AY190" s="212" t="s">
        <v>133</v>
      </c>
      <c r="BK190" s="214">
        <f>SUM(BK191:BK198)</f>
        <v>0</v>
      </c>
    </row>
    <row r="191" s="2" customFormat="1" ht="24.15" customHeight="1">
      <c r="A191" s="37"/>
      <c r="B191" s="38"/>
      <c r="C191" s="217" t="s">
        <v>282</v>
      </c>
      <c r="D191" s="217" t="s">
        <v>135</v>
      </c>
      <c r="E191" s="218" t="s">
        <v>283</v>
      </c>
      <c r="F191" s="219" t="s">
        <v>284</v>
      </c>
      <c r="G191" s="220" t="s">
        <v>212</v>
      </c>
      <c r="H191" s="221">
        <v>1</v>
      </c>
      <c r="I191" s="222"/>
      <c r="J191" s="223">
        <f>ROUND(I191*H191,2)</f>
        <v>0</v>
      </c>
      <c r="K191" s="219" t="s">
        <v>285</v>
      </c>
      <c r="L191" s="43"/>
      <c r="M191" s="224" t="s">
        <v>1</v>
      </c>
      <c r="N191" s="225" t="s">
        <v>41</v>
      </c>
      <c r="O191" s="90"/>
      <c r="P191" s="226">
        <f>O191*H191</f>
        <v>0</v>
      </c>
      <c r="Q191" s="226">
        <v>0.4208</v>
      </c>
      <c r="R191" s="226">
        <f>Q191*H191</f>
        <v>0.4208</v>
      </c>
      <c r="S191" s="226">
        <v>0</v>
      </c>
      <c r="T191" s="227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8" t="s">
        <v>140</v>
      </c>
      <c r="AT191" s="228" t="s">
        <v>135</v>
      </c>
      <c r="AU191" s="228" t="s">
        <v>86</v>
      </c>
      <c r="AY191" s="16" t="s">
        <v>133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6" t="s">
        <v>84</v>
      </c>
      <c r="BK191" s="229">
        <f>ROUND(I191*H191,2)</f>
        <v>0</v>
      </c>
      <c r="BL191" s="16" t="s">
        <v>140</v>
      </c>
      <c r="BM191" s="228" t="s">
        <v>286</v>
      </c>
    </row>
    <row r="192" s="2" customFormat="1" ht="33" customHeight="1">
      <c r="A192" s="37"/>
      <c r="B192" s="38"/>
      <c r="C192" s="217" t="s">
        <v>287</v>
      </c>
      <c r="D192" s="217" t="s">
        <v>135</v>
      </c>
      <c r="E192" s="218" t="s">
        <v>288</v>
      </c>
      <c r="F192" s="219" t="s">
        <v>289</v>
      </c>
      <c r="G192" s="220" t="s">
        <v>212</v>
      </c>
      <c r="H192" s="221">
        <v>1</v>
      </c>
      <c r="I192" s="222"/>
      <c r="J192" s="223">
        <f>ROUND(I192*H192,2)</f>
        <v>0</v>
      </c>
      <c r="K192" s="219" t="s">
        <v>285</v>
      </c>
      <c r="L192" s="43"/>
      <c r="M192" s="224" t="s">
        <v>1</v>
      </c>
      <c r="N192" s="225" t="s">
        <v>41</v>
      </c>
      <c r="O192" s="90"/>
      <c r="P192" s="226">
        <f>O192*H192</f>
        <v>0</v>
      </c>
      <c r="Q192" s="226">
        <v>0.31108000000000004</v>
      </c>
      <c r="R192" s="226">
        <f>Q192*H192</f>
        <v>0.31108000000000004</v>
      </c>
      <c r="S192" s="226">
        <v>0</v>
      </c>
      <c r="T192" s="22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8" t="s">
        <v>140</v>
      </c>
      <c r="AT192" s="228" t="s">
        <v>135</v>
      </c>
      <c r="AU192" s="228" t="s">
        <v>86</v>
      </c>
      <c r="AY192" s="16" t="s">
        <v>133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6" t="s">
        <v>84</v>
      </c>
      <c r="BK192" s="229">
        <f>ROUND(I192*H192,2)</f>
        <v>0</v>
      </c>
      <c r="BL192" s="16" t="s">
        <v>140</v>
      </c>
      <c r="BM192" s="228" t="s">
        <v>290</v>
      </c>
    </row>
    <row r="193" s="2" customFormat="1" ht="16.5" customHeight="1">
      <c r="A193" s="37"/>
      <c r="B193" s="38"/>
      <c r="C193" s="217" t="s">
        <v>291</v>
      </c>
      <c r="D193" s="217" t="s">
        <v>135</v>
      </c>
      <c r="E193" s="218" t="s">
        <v>292</v>
      </c>
      <c r="F193" s="219" t="s">
        <v>293</v>
      </c>
      <c r="G193" s="220" t="s">
        <v>153</v>
      </c>
      <c r="H193" s="221">
        <v>4.5</v>
      </c>
      <c r="I193" s="222"/>
      <c r="J193" s="223">
        <f>ROUND(I193*H193,2)</f>
        <v>0</v>
      </c>
      <c r="K193" s="219" t="s">
        <v>1</v>
      </c>
      <c r="L193" s="43"/>
      <c r="M193" s="224" t="s">
        <v>1</v>
      </c>
      <c r="N193" s="225" t="s">
        <v>41</v>
      </c>
      <c r="O193" s="90"/>
      <c r="P193" s="226">
        <f>O193*H193</f>
        <v>0</v>
      </c>
      <c r="Q193" s="226">
        <v>0</v>
      </c>
      <c r="R193" s="226">
        <f>Q193*H193</f>
        <v>0</v>
      </c>
      <c r="S193" s="226">
        <v>0</v>
      </c>
      <c r="T193" s="227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8" t="s">
        <v>140</v>
      </c>
      <c r="AT193" s="228" t="s">
        <v>135</v>
      </c>
      <c r="AU193" s="228" t="s">
        <v>86</v>
      </c>
      <c r="AY193" s="16" t="s">
        <v>133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6" t="s">
        <v>84</v>
      </c>
      <c r="BK193" s="229">
        <f>ROUND(I193*H193,2)</f>
        <v>0</v>
      </c>
      <c r="BL193" s="16" t="s">
        <v>140</v>
      </c>
      <c r="BM193" s="228" t="s">
        <v>294</v>
      </c>
    </row>
    <row r="194" s="2" customFormat="1">
      <c r="A194" s="37"/>
      <c r="B194" s="38"/>
      <c r="C194" s="39"/>
      <c r="D194" s="232" t="s">
        <v>218</v>
      </c>
      <c r="E194" s="39"/>
      <c r="F194" s="267" t="s">
        <v>295</v>
      </c>
      <c r="G194" s="39"/>
      <c r="H194" s="39"/>
      <c r="I194" s="254"/>
      <c r="J194" s="39"/>
      <c r="K194" s="39"/>
      <c r="L194" s="43"/>
      <c r="M194" s="255"/>
      <c r="N194" s="256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218</v>
      </c>
      <c r="AU194" s="16" t="s">
        <v>86</v>
      </c>
    </row>
    <row r="195" s="2" customFormat="1" ht="33" customHeight="1">
      <c r="A195" s="37"/>
      <c r="B195" s="38"/>
      <c r="C195" s="217" t="s">
        <v>296</v>
      </c>
      <c r="D195" s="217" t="s">
        <v>135</v>
      </c>
      <c r="E195" s="218" t="s">
        <v>297</v>
      </c>
      <c r="F195" s="219" t="s">
        <v>298</v>
      </c>
      <c r="G195" s="220" t="s">
        <v>212</v>
      </c>
      <c r="H195" s="221">
        <v>3</v>
      </c>
      <c r="I195" s="222"/>
      <c r="J195" s="223">
        <f>ROUND(I195*H195,2)</f>
        <v>0</v>
      </c>
      <c r="K195" s="219" t="s">
        <v>1</v>
      </c>
      <c r="L195" s="43"/>
      <c r="M195" s="224" t="s">
        <v>1</v>
      </c>
      <c r="N195" s="225" t="s">
        <v>41</v>
      </c>
      <c r="O195" s="90"/>
      <c r="P195" s="226">
        <f>O195*H195</f>
        <v>0</v>
      </c>
      <c r="Q195" s="226">
        <v>0</v>
      </c>
      <c r="R195" s="226">
        <f>Q195*H195</f>
        <v>0</v>
      </c>
      <c r="S195" s="226">
        <v>0</v>
      </c>
      <c r="T195" s="22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8" t="s">
        <v>140</v>
      </c>
      <c r="AT195" s="228" t="s">
        <v>135</v>
      </c>
      <c r="AU195" s="228" t="s">
        <v>86</v>
      </c>
      <c r="AY195" s="16" t="s">
        <v>133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6" t="s">
        <v>84</v>
      </c>
      <c r="BK195" s="229">
        <f>ROUND(I195*H195,2)</f>
        <v>0</v>
      </c>
      <c r="BL195" s="16" t="s">
        <v>140</v>
      </c>
      <c r="BM195" s="228" t="s">
        <v>299</v>
      </c>
    </row>
    <row r="196" s="2" customFormat="1">
      <c r="A196" s="37"/>
      <c r="B196" s="38"/>
      <c r="C196" s="39"/>
      <c r="D196" s="232" t="s">
        <v>218</v>
      </c>
      <c r="E196" s="39"/>
      <c r="F196" s="267" t="s">
        <v>300</v>
      </c>
      <c r="G196" s="39"/>
      <c r="H196" s="39"/>
      <c r="I196" s="254"/>
      <c r="J196" s="39"/>
      <c r="K196" s="39"/>
      <c r="L196" s="43"/>
      <c r="M196" s="255"/>
      <c r="N196" s="256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218</v>
      </c>
      <c r="AU196" s="16" t="s">
        <v>86</v>
      </c>
    </row>
    <row r="197" s="13" customFormat="1">
      <c r="A197" s="13"/>
      <c r="B197" s="230"/>
      <c r="C197" s="231"/>
      <c r="D197" s="232" t="s">
        <v>142</v>
      </c>
      <c r="E197" s="233" t="s">
        <v>1</v>
      </c>
      <c r="F197" s="234" t="s">
        <v>301</v>
      </c>
      <c r="G197" s="231"/>
      <c r="H197" s="235">
        <v>3</v>
      </c>
      <c r="I197" s="236"/>
      <c r="J197" s="231"/>
      <c r="K197" s="231"/>
      <c r="L197" s="237"/>
      <c r="M197" s="238"/>
      <c r="N197" s="239"/>
      <c r="O197" s="239"/>
      <c r="P197" s="239"/>
      <c r="Q197" s="239"/>
      <c r="R197" s="239"/>
      <c r="S197" s="239"/>
      <c r="T197" s="24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1" t="s">
        <v>142</v>
      </c>
      <c r="AU197" s="241" t="s">
        <v>86</v>
      </c>
      <c r="AV197" s="13" t="s">
        <v>86</v>
      </c>
      <c r="AW197" s="13" t="s">
        <v>32</v>
      </c>
      <c r="AX197" s="13" t="s">
        <v>84</v>
      </c>
      <c r="AY197" s="241" t="s">
        <v>133</v>
      </c>
    </row>
    <row r="198" s="2" customFormat="1" ht="16.5" customHeight="1">
      <c r="A198" s="37"/>
      <c r="B198" s="38"/>
      <c r="C198" s="217" t="s">
        <v>302</v>
      </c>
      <c r="D198" s="217" t="s">
        <v>135</v>
      </c>
      <c r="E198" s="218" t="s">
        <v>303</v>
      </c>
      <c r="F198" s="219" t="s">
        <v>304</v>
      </c>
      <c r="G198" s="220" t="s">
        <v>212</v>
      </c>
      <c r="H198" s="221">
        <v>3</v>
      </c>
      <c r="I198" s="222"/>
      <c r="J198" s="223">
        <f>ROUND(I198*H198,2)</f>
        <v>0</v>
      </c>
      <c r="K198" s="219" t="s">
        <v>1</v>
      </c>
      <c r="L198" s="43"/>
      <c r="M198" s="224" t="s">
        <v>1</v>
      </c>
      <c r="N198" s="225" t="s">
        <v>41</v>
      </c>
      <c r="O198" s="90"/>
      <c r="P198" s="226">
        <f>O198*H198</f>
        <v>0</v>
      </c>
      <c r="Q198" s="226">
        <v>0</v>
      </c>
      <c r="R198" s="226">
        <f>Q198*H198</f>
        <v>0</v>
      </c>
      <c r="S198" s="226">
        <v>0.5</v>
      </c>
      <c r="T198" s="227">
        <f>S198*H198</f>
        <v>1.5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8" t="s">
        <v>140</v>
      </c>
      <c r="AT198" s="228" t="s">
        <v>135</v>
      </c>
      <c r="AU198" s="228" t="s">
        <v>86</v>
      </c>
      <c r="AY198" s="16" t="s">
        <v>133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6" t="s">
        <v>84</v>
      </c>
      <c r="BK198" s="229">
        <f>ROUND(I198*H198,2)</f>
        <v>0</v>
      </c>
      <c r="BL198" s="16" t="s">
        <v>140</v>
      </c>
      <c r="BM198" s="228" t="s">
        <v>305</v>
      </c>
    </row>
    <row r="199" s="12" customFormat="1" ht="22.8" customHeight="1">
      <c r="A199" s="12"/>
      <c r="B199" s="201"/>
      <c r="C199" s="202"/>
      <c r="D199" s="203" t="s">
        <v>75</v>
      </c>
      <c r="E199" s="215" t="s">
        <v>182</v>
      </c>
      <c r="F199" s="215" t="s">
        <v>306</v>
      </c>
      <c r="G199" s="202"/>
      <c r="H199" s="202"/>
      <c r="I199" s="205"/>
      <c r="J199" s="216">
        <f>BK199</f>
        <v>0</v>
      </c>
      <c r="K199" s="202"/>
      <c r="L199" s="207"/>
      <c r="M199" s="208"/>
      <c r="N199" s="209"/>
      <c r="O199" s="209"/>
      <c r="P199" s="210">
        <f>SUM(P200:P208)</f>
        <v>0</v>
      </c>
      <c r="Q199" s="209"/>
      <c r="R199" s="210">
        <f>SUM(R200:R208)</f>
        <v>38.306570199999992</v>
      </c>
      <c r="S199" s="209"/>
      <c r="T199" s="211">
        <f>SUM(T200:T208)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2" t="s">
        <v>84</v>
      </c>
      <c r="AT199" s="213" t="s">
        <v>75</v>
      </c>
      <c r="AU199" s="213" t="s">
        <v>84</v>
      </c>
      <c r="AY199" s="212" t="s">
        <v>133</v>
      </c>
      <c r="BK199" s="214">
        <f>SUM(BK200:BK208)</f>
        <v>0</v>
      </c>
    </row>
    <row r="200" s="2" customFormat="1" ht="33" customHeight="1">
      <c r="A200" s="37"/>
      <c r="B200" s="38"/>
      <c r="C200" s="217" t="s">
        <v>307</v>
      </c>
      <c r="D200" s="217" t="s">
        <v>135</v>
      </c>
      <c r="E200" s="218" t="s">
        <v>308</v>
      </c>
      <c r="F200" s="219" t="s">
        <v>309</v>
      </c>
      <c r="G200" s="220" t="s">
        <v>153</v>
      </c>
      <c r="H200" s="221">
        <v>203</v>
      </c>
      <c r="I200" s="222"/>
      <c r="J200" s="223">
        <f>ROUND(I200*H200,2)</f>
        <v>0</v>
      </c>
      <c r="K200" s="219" t="s">
        <v>139</v>
      </c>
      <c r="L200" s="43"/>
      <c r="M200" s="224" t="s">
        <v>1</v>
      </c>
      <c r="N200" s="225" t="s">
        <v>41</v>
      </c>
      <c r="O200" s="90"/>
      <c r="P200" s="226">
        <f>O200*H200</f>
        <v>0</v>
      </c>
      <c r="Q200" s="226">
        <v>0.12950000000000002</v>
      </c>
      <c r="R200" s="226">
        <f>Q200*H200</f>
        <v>26.2885</v>
      </c>
      <c r="S200" s="226">
        <v>0</v>
      </c>
      <c r="T200" s="227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8" t="s">
        <v>140</v>
      </c>
      <c r="AT200" s="228" t="s">
        <v>135</v>
      </c>
      <c r="AU200" s="228" t="s">
        <v>86</v>
      </c>
      <c r="AY200" s="16" t="s">
        <v>133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6" t="s">
        <v>84</v>
      </c>
      <c r="BK200" s="229">
        <f>ROUND(I200*H200,2)</f>
        <v>0</v>
      </c>
      <c r="BL200" s="16" t="s">
        <v>140</v>
      </c>
      <c r="BM200" s="228" t="s">
        <v>310</v>
      </c>
    </row>
    <row r="201" s="13" customFormat="1">
      <c r="A201" s="13"/>
      <c r="B201" s="230"/>
      <c r="C201" s="231"/>
      <c r="D201" s="232" t="s">
        <v>142</v>
      </c>
      <c r="E201" s="233" t="s">
        <v>1</v>
      </c>
      <c r="F201" s="234" t="s">
        <v>311</v>
      </c>
      <c r="G201" s="231"/>
      <c r="H201" s="235">
        <v>203</v>
      </c>
      <c r="I201" s="236"/>
      <c r="J201" s="231"/>
      <c r="K201" s="231"/>
      <c r="L201" s="237"/>
      <c r="M201" s="238"/>
      <c r="N201" s="239"/>
      <c r="O201" s="239"/>
      <c r="P201" s="239"/>
      <c r="Q201" s="239"/>
      <c r="R201" s="239"/>
      <c r="S201" s="239"/>
      <c r="T201" s="24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1" t="s">
        <v>142</v>
      </c>
      <c r="AU201" s="241" t="s">
        <v>86</v>
      </c>
      <c r="AV201" s="13" t="s">
        <v>86</v>
      </c>
      <c r="AW201" s="13" t="s">
        <v>32</v>
      </c>
      <c r="AX201" s="13" t="s">
        <v>84</v>
      </c>
      <c r="AY201" s="241" t="s">
        <v>133</v>
      </c>
    </row>
    <row r="202" s="2" customFormat="1" ht="16.5" customHeight="1">
      <c r="A202" s="37"/>
      <c r="B202" s="38"/>
      <c r="C202" s="257" t="s">
        <v>312</v>
      </c>
      <c r="D202" s="257" t="s">
        <v>228</v>
      </c>
      <c r="E202" s="258" t="s">
        <v>313</v>
      </c>
      <c r="F202" s="259" t="s">
        <v>314</v>
      </c>
      <c r="G202" s="260" t="s">
        <v>153</v>
      </c>
      <c r="H202" s="261">
        <v>207.06</v>
      </c>
      <c r="I202" s="262"/>
      <c r="J202" s="263">
        <f>ROUND(I202*H202,2)</f>
        <v>0</v>
      </c>
      <c r="K202" s="259" t="s">
        <v>139</v>
      </c>
      <c r="L202" s="264"/>
      <c r="M202" s="265" t="s">
        <v>1</v>
      </c>
      <c r="N202" s="266" t="s">
        <v>41</v>
      </c>
      <c r="O202" s="90"/>
      <c r="P202" s="226">
        <f>O202*H202</f>
        <v>0</v>
      </c>
      <c r="Q202" s="226">
        <v>0.05612</v>
      </c>
      <c r="R202" s="226">
        <f>Q202*H202</f>
        <v>11.620207200000002</v>
      </c>
      <c r="S202" s="226">
        <v>0</v>
      </c>
      <c r="T202" s="227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8" t="s">
        <v>176</v>
      </c>
      <c r="AT202" s="228" t="s">
        <v>228</v>
      </c>
      <c r="AU202" s="228" t="s">
        <v>86</v>
      </c>
      <c r="AY202" s="16" t="s">
        <v>133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6" t="s">
        <v>84</v>
      </c>
      <c r="BK202" s="229">
        <f>ROUND(I202*H202,2)</f>
        <v>0</v>
      </c>
      <c r="BL202" s="16" t="s">
        <v>140</v>
      </c>
      <c r="BM202" s="228" t="s">
        <v>315</v>
      </c>
    </row>
    <row r="203" s="13" customFormat="1">
      <c r="A203" s="13"/>
      <c r="B203" s="230"/>
      <c r="C203" s="231"/>
      <c r="D203" s="232" t="s">
        <v>142</v>
      </c>
      <c r="E203" s="231"/>
      <c r="F203" s="234" t="s">
        <v>316</v>
      </c>
      <c r="G203" s="231"/>
      <c r="H203" s="235">
        <v>207.06</v>
      </c>
      <c r="I203" s="236"/>
      <c r="J203" s="231"/>
      <c r="K203" s="231"/>
      <c r="L203" s="237"/>
      <c r="M203" s="238"/>
      <c r="N203" s="239"/>
      <c r="O203" s="239"/>
      <c r="P203" s="239"/>
      <c r="Q203" s="239"/>
      <c r="R203" s="239"/>
      <c r="S203" s="239"/>
      <c r="T203" s="24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1" t="s">
        <v>142</v>
      </c>
      <c r="AU203" s="241" t="s">
        <v>86</v>
      </c>
      <c r="AV203" s="13" t="s">
        <v>86</v>
      </c>
      <c r="AW203" s="13" t="s">
        <v>4</v>
      </c>
      <c r="AX203" s="13" t="s">
        <v>84</v>
      </c>
      <c r="AY203" s="241" t="s">
        <v>133</v>
      </c>
    </row>
    <row r="204" s="2" customFormat="1" ht="24.15" customHeight="1">
      <c r="A204" s="37"/>
      <c r="B204" s="38"/>
      <c r="C204" s="217" t="s">
        <v>317</v>
      </c>
      <c r="D204" s="217" t="s">
        <v>135</v>
      </c>
      <c r="E204" s="218" t="s">
        <v>318</v>
      </c>
      <c r="F204" s="219" t="s">
        <v>319</v>
      </c>
      <c r="G204" s="220" t="s">
        <v>153</v>
      </c>
      <c r="H204" s="221">
        <v>12</v>
      </c>
      <c r="I204" s="222"/>
      <c r="J204" s="223">
        <f>ROUND(I204*H204,2)</f>
        <v>0</v>
      </c>
      <c r="K204" s="219" t="s">
        <v>320</v>
      </c>
      <c r="L204" s="43"/>
      <c r="M204" s="224" t="s">
        <v>1</v>
      </c>
      <c r="N204" s="225" t="s">
        <v>41</v>
      </c>
      <c r="O204" s="90"/>
      <c r="P204" s="226">
        <f>O204*H204</f>
        <v>0</v>
      </c>
      <c r="Q204" s="226">
        <v>0.00034000000000000004</v>
      </c>
      <c r="R204" s="226">
        <f>Q204*H204</f>
        <v>0.00408</v>
      </c>
      <c r="S204" s="226">
        <v>0</v>
      </c>
      <c r="T204" s="22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8" t="s">
        <v>140</v>
      </c>
      <c r="AT204" s="228" t="s">
        <v>135</v>
      </c>
      <c r="AU204" s="228" t="s">
        <v>86</v>
      </c>
      <c r="AY204" s="16" t="s">
        <v>133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6" t="s">
        <v>84</v>
      </c>
      <c r="BK204" s="229">
        <f>ROUND(I204*H204,2)</f>
        <v>0</v>
      </c>
      <c r="BL204" s="16" t="s">
        <v>140</v>
      </c>
      <c r="BM204" s="228" t="s">
        <v>321</v>
      </c>
    </row>
    <row r="205" s="2" customFormat="1" ht="24.15" customHeight="1">
      <c r="A205" s="37"/>
      <c r="B205" s="38"/>
      <c r="C205" s="217" t="s">
        <v>322</v>
      </c>
      <c r="D205" s="217" t="s">
        <v>135</v>
      </c>
      <c r="E205" s="218" t="s">
        <v>323</v>
      </c>
      <c r="F205" s="219" t="s">
        <v>324</v>
      </c>
      <c r="G205" s="220" t="s">
        <v>138</v>
      </c>
      <c r="H205" s="221">
        <v>570.70000000000008</v>
      </c>
      <c r="I205" s="222"/>
      <c r="J205" s="223">
        <f>ROUND(I205*H205,2)</f>
        <v>0</v>
      </c>
      <c r="K205" s="219" t="s">
        <v>139</v>
      </c>
      <c r="L205" s="43"/>
      <c r="M205" s="224" t="s">
        <v>1</v>
      </c>
      <c r="N205" s="225" t="s">
        <v>41</v>
      </c>
      <c r="O205" s="90"/>
      <c r="P205" s="226">
        <f>O205*H205</f>
        <v>0</v>
      </c>
      <c r="Q205" s="226">
        <v>0.00068999999999999992</v>
      </c>
      <c r="R205" s="226">
        <f>Q205*H205</f>
        <v>0.393783</v>
      </c>
      <c r="S205" s="226">
        <v>0</v>
      </c>
      <c r="T205" s="22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8" t="s">
        <v>140</v>
      </c>
      <c r="AT205" s="228" t="s">
        <v>135</v>
      </c>
      <c r="AU205" s="228" t="s">
        <v>86</v>
      </c>
      <c r="AY205" s="16" t="s">
        <v>133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6" t="s">
        <v>84</v>
      </c>
      <c r="BK205" s="229">
        <f>ROUND(I205*H205,2)</f>
        <v>0</v>
      </c>
      <c r="BL205" s="16" t="s">
        <v>140</v>
      </c>
      <c r="BM205" s="228" t="s">
        <v>325</v>
      </c>
    </row>
    <row r="206" s="13" customFormat="1">
      <c r="A206" s="13"/>
      <c r="B206" s="230"/>
      <c r="C206" s="231"/>
      <c r="D206" s="232" t="s">
        <v>142</v>
      </c>
      <c r="E206" s="233" t="s">
        <v>1</v>
      </c>
      <c r="F206" s="234" t="s">
        <v>326</v>
      </c>
      <c r="G206" s="231"/>
      <c r="H206" s="235">
        <v>570.70000000000008</v>
      </c>
      <c r="I206" s="236"/>
      <c r="J206" s="231"/>
      <c r="K206" s="231"/>
      <c r="L206" s="237"/>
      <c r="M206" s="238"/>
      <c r="N206" s="239"/>
      <c r="O206" s="239"/>
      <c r="P206" s="239"/>
      <c r="Q206" s="239"/>
      <c r="R206" s="239"/>
      <c r="S206" s="239"/>
      <c r="T206" s="24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1" t="s">
        <v>142</v>
      </c>
      <c r="AU206" s="241" t="s">
        <v>86</v>
      </c>
      <c r="AV206" s="13" t="s">
        <v>86</v>
      </c>
      <c r="AW206" s="13" t="s">
        <v>32</v>
      </c>
      <c r="AX206" s="13" t="s">
        <v>84</v>
      </c>
      <c r="AY206" s="241" t="s">
        <v>133</v>
      </c>
    </row>
    <row r="207" s="2" customFormat="1" ht="16.5" customHeight="1">
      <c r="A207" s="37"/>
      <c r="B207" s="38"/>
      <c r="C207" s="217" t="s">
        <v>327</v>
      </c>
      <c r="D207" s="217" t="s">
        <v>135</v>
      </c>
      <c r="E207" s="218" t="s">
        <v>328</v>
      </c>
      <c r="F207" s="219" t="s">
        <v>329</v>
      </c>
      <c r="G207" s="220" t="s">
        <v>153</v>
      </c>
      <c r="H207" s="221">
        <v>12</v>
      </c>
      <c r="I207" s="222"/>
      <c r="J207" s="223">
        <f>ROUND(I207*H207,2)</f>
        <v>0</v>
      </c>
      <c r="K207" s="219" t="s">
        <v>139</v>
      </c>
      <c r="L207" s="43"/>
      <c r="M207" s="224" t="s">
        <v>1</v>
      </c>
      <c r="N207" s="225" t="s">
        <v>41</v>
      </c>
      <c r="O207" s="90"/>
      <c r="P207" s="226">
        <f>O207*H207</f>
        <v>0</v>
      </c>
      <c r="Q207" s="226">
        <v>0</v>
      </c>
      <c r="R207" s="226">
        <f>Q207*H207</f>
        <v>0</v>
      </c>
      <c r="S207" s="226">
        <v>0</v>
      </c>
      <c r="T207" s="227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8" t="s">
        <v>140</v>
      </c>
      <c r="AT207" s="228" t="s">
        <v>135</v>
      </c>
      <c r="AU207" s="228" t="s">
        <v>86</v>
      </c>
      <c r="AY207" s="16" t="s">
        <v>133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6" t="s">
        <v>84</v>
      </c>
      <c r="BK207" s="229">
        <f>ROUND(I207*H207,2)</f>
        <v>0</v>
      </c>
      <c r="BL207" s="16" t="s">
        <v>140</v>
      </c>
      <c r="BM207" s="228" t="s">
        <v>330</v>
      </c>
    </row>
    <row r="208" s="2" customFormat="1" ht="33" customHeight="1">
      <c r="A208" s="37"/>
      <c r="B208" s="38"/>
      <c r="C208" s="217" t="s">
        <v>331</v>
      </c>
      <c r="D208" s="217" t="s">
        <v>135</v>
      </c>
      <c r="E208" s="218" t="s">
        <v>332</v>
      </c>
      <c r="F208" s="219" t="s">
        <v>333</v>
      </c>
      <c r="G208" s="220" t="s">
        <v>212</v>
      </c>
      <c r="H208" s="221">
        <v>2</v>
      </c>
      <c r="I208" s="222"/>
      <c r="J208" s="223">
        <f>ROUND(I208*H208,2)</f>
        <v>0</v>
      </c>
      <c r="K208" s="219" t="s">
        <v>1</v>
      </c>
      <c r="L208" s="43"/>
      <c r="M208" s="224" t="s">
        <v>1</v>
      </c>
      <c r="N208" s="225" t="s">
        <v>41</v>
      </c>
      <c r="O208" s="90"/>
      <c r="P208" s="226">
        <f>O208*H208</f>
        <v>0</v>
      </c>
      <c r="Q208" s="226">
        <v>0</v>
      </c>
      <c r="R208" s="226">
        <f>Q208*H208</f>
        <v>0</v>
      </c>
      <c r="S208" s="226">
        <v>0</v>
      </c>
      <c r="T208" s="227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8" t="s">
        <v>140</v>
      </c>
      <c r="AT208" s="228" t="s">
        <v>135</v>
      </c>
      <c r="AU208" s="228" t="s">
        <v>86</v>
      </c>
      <c r="AY208" s="16" t="s">
        <v>133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6" t="s">
        <v>84</v>
      </c>
      <c r="BK208" s="229">
        <f>ROUND(I208*H208,2)</f>
        <v>0</v>
      </c>
      <c r="BL208" s="16" t="s">
        <v>140</v>
      </c>
      <c r="BM208" s="228" t="s">
        <v>334</v>
      </c>
    </row>
    <row r="209" s="12" customFormat="1" ht="22.8" customHeight="1">
      <c r="A209" s="12"/>
      <c r="B209" s="201"/>
      <c r="C209" s="202"/>
      <c r="D209" s="203" t="s">
        <v>75</v>
      </c>
      <c r="E209" s="215" t="s">
        <v>335</v>
      </c>
      <c r="F209" s="215" t="s">
        <v>336</v>
      </c>
      <c r="G209" s="202"/>
      <c r="H209" s="202"/>
      <c r="I209" s="205"/>
      <c r="J209" s="216">
        <f>BK209</f>
        <v>0</v>
      </c>
      <c r="K209" s="202"/>
      <c r="L209" s="207"/>
      <c r="M209" s="208"/>
      <c r="N209" s="209"/>
      <c r="O209" s="209"/>
      <c r="P209" s="210">
        <f>SUM(P210:P216)</f>
        <v>0</v>
      </c>
      <c r="Q209" s="209"/>
      <c r="R209" s="210">
        <f>SUM(R210:R216)</f>
        <v>0</v>
      </c>
      <c r="S209" s="209"/>
      <c r="T209" s="211">
        <f>SUM(T210:T216)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2" t="s">
        <v>84</v>
      </c>
      <c r="AT209" s="213" t="s">
        <v>75</v>
      </c>
      <c r="AU209" s="213" t="s">
        <v>84</v>
      </c>
      <c r="AY209" s="212" t="s">
        <v>133</v>
      </c>
      <c r="BK209" s="214">
        <f>SUM(BK210:BK216)</f>
        <v>0</v>
      </c>
    </row>
    <row r="210" s="2" customFormat="1" ht="21.75" customHeight="1">
      <c r="A210" s="37"/>
      <c r="B210" s="38"/>
      <c r="C210" s="217" t="s">
        <v>337</v>
      </c>
      <c r="D210" s="217" t="s">
        <v>135</v>
      </c>
      <c r="E210" s="218" t="s">
        <v>338</v>
      </c>
      <c r="F210" s="219" t="s">
        <v>339</v>
      </c>
      <c r="G210" s="220" t="s">
        <v>198</v>
      </c>
      <c r="H210" s="221">
        <v>335.27499999999996</v>
      </c>
      <c r="I210" s="222"/>
      <c r="J210" s="223">
        <f>ROUND(I210*H210,2)</f>
        <v>0</v>
      </c>
      <c r="K210" s="219" t="s">
        <v>139</v>
      </c>
      <c r="L210" s="43"/>
      <c r="M210" s="224" t="s">
        <v>1</v>
      </c>
      <c r="N210" s="225" t="s">
        <v>41</v>
      </c>
      <c r="O210" s="90"/>
      <c r="P210" s="226">
        <f>O210*H210</f>
        <v>0</v>
      </c>
      <c r="Q210" s="226">
        <v>0</v>
      </c>
      <c r="R210" s="226">
        <f>Q210*H210</f>
        <v>0</v>
      </c>
      <c r="S210" s="226">
        <v>0</v>
      </c>
      <c r="T210" s="227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8" t="s">
        <v>140</v>
      </c>
      <c r="AT210" s="228" t="s">
        <v>135</v>
      </c>
      <c r="AU210" s="228" t="s">
        <v>86</v>
      </c>
      <c r="AY210" s="16" t="s">
        <v>133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6" t="s">
        <v>84</v>
      </c>
      <c r="BK210" s="229">
        <f>ROUND(I210*H210,2)</f>
        <v>0</v>
      </c>
      <c r="BL210" s="16" t="s">
        <v>140</v>
      </c>
      <c r="BM210" s="228" t="s">
        <v>340</v>
      </c>
    </row>
    <row r="211" s="2" customFormat="1" ht="24.15" customHeight="1">
      <c r="A211" s="37"/>
      <c r="B211" s="38"/>
      <c r="C211" s="217" t="s">
        <v>341</v>
      </c>
      <c r="D211" s="217" t="s">
        <v>135</v>
      </c>
      <c r="E211" s="218" t="s">
        <v>342</v>
      </c>
      <c r="F211" s="219" t="s">
        <v>343</v>
      </c>
      <c r="G211" s="220" t="s">
        <v>198</v>
      </c>
      <c r="H211" s="221">
        <v>6370.225</v>
      </c>
      <c r="I211" s="222"/>
      <c r="J211" s="223">
        <f>ROUND(I211*H211,2)</f>
        <v>0</v>
      </c>
      <c r="K211" s="219" t="s">
        <v>139</v>
      </c>
      <c r="L211" s="43"/>
      <c r="M211" s="224" t="s">
        <v>1</v>
      </c>
      <c r="N211" s="225" t="s">
        <v>41</v>
      </c>
      <c r="O211" s="90"/>
      <c r="P211" s="226">
        <f>O211*H211</f>
        <v>0</v>
      </c>
      <c r="Q211" s="226">
        <v>0</v>
      </c>
      <c r="R211" s="226">
        <f>Q211*H211</f>
        <v>0</v>
      </c>
      <c r="S211" s="226">
        <v>0</v>
      </c>
      <c r="T211" s="227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8" t="s">
        <v>140</v>
      </c>
      <c r="AT211" s="228" t="s">
        <v>135</v>
      </c>
      <c r="AU211" s="228" t="s">
        <v>86</v>
      </c>
      <c r="AY211" s="16" t="s">
        <v>133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6" t="s">
        <v>84</v>
      </c>
      <c r="BK211" s="229">
        <f>ROUND(I211*H211,2)</f>
        <v>0</v>
      </c>
      <c r="BL211" s="16" t="s">
        <v>140</v>
      </c>
      <c r="BM211" s="228" t="s">
        <v>344</v>
      </c>
    </row>
    <row r="212" s="13" customFormat="1">
      <c r="A212" s="13"/>
      <c r="B212" s="230"/>
      <c r="C212" s="231"/>
      <c r="D212" s="232" t="s">
        <v>142</v>
      </c>
      <c r="E212" s="231"/>
      <c r="F212" s="234" t="s">
        <v>345</v>
      </c>
      <c r="G212" s="231"/>
      <c r="H212" s="235">
        <v>6370.225</v>
      </c>
      <c r="I212" s="236"/>
      <c r="J212" s="231"/>
      <c r="K212" s="231"/>
      <c r="L212" s="237"/>
      <c r="M212" s="238"/>
      <c r="N212" s="239"/>
      <c r="O212" s="239"/>
      <c r="P212" s="239"/>
      <c r="Q212" s="239"/>
      <c r="R212" s="239"/>
      <c r="S212" s="239"/>
      <c r="T212" s="24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1" t="s">
        <v>142</v>
      </c>
      <c r="AU212" s="241" t="s">
        <v>86</v>
      </c>
      <c r="AV212" s="13" t="s">
        <v>86</v>
      </c>
      <c r="AW212" s="13" t="s">
        <v>4</v>
      </c>
      <c r="AX212" s="13" t="s">
        <v>84</v>
      </c>
      <c r="AY212" s="241" t="s">
        <v>133</v>
      </c>
    </row>
    <row r="213" s="2" customFormat="1" ht="24.15" customHeight="1">
      <c r="A213" s="37"/>
      <c r="B213" s="38"/>
      <c r="C213" s="217" t="s">
        <v>346</v>
      </c>
      <c r="D213" s="217" t="s">
        <v>135</v>
      </c>
      <c r="E213" s="218" t="s">
        <v>347</v>
      </c>
      <c r="F213" s="219" t="s">
        <v>348</v>
      </c>
      <c r="G213" s="220" t="s">
        <v>198</v>
      </c>
      <c r="H213" s="221">
        <v>335.27499999999996</v>
      </c>
      <c r="I213" s="222"/>
      <c r="J213" s="223">
        <f>ROUND(I213*H213,2)</f>
        <v>0</v>
      </c>
      <c r="K213" s="219" t="s">
        <v>139</v>
      </c>
      <c r="L213" s="43"/>
      <c r="M213" s="224" t="s">
        <v>1</v>
      </c>
      <c r="N213" s="225" t="s">
        <v>41</v>
      </c>
      <c r="O213" s="90"/>
      <c r="P213" s="226">
        <f>O213*H213</f>
        <v>0</v>
      </c>
      <c r="Q213" s="226">
        <v>0</v>
      </c>
      <c r="R213" s="226">
        <f>Q213*H213</f>
        <v>0</v>
      </c>
      <c r="S213" s="226">
        <v>0</v>
      </c>
      <c r="T213" s="227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8" t="s">
        <v>140</v>
      </c>
      <c r="AT213" s="228" t="s">
        <v>135</v>
      </c>
      <c r="AU213" s="228" t="s">
        <v>86</v>
      </c>
      <c r="AY213" s="16" t="s">
        <v>133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6" t="s">
        <v>84</v>
      </c>
      <c r="BK213" s="229">
        <f>ROUND(I213*H213,2)</f>
        <v>0</v>
      </c>
      <c r="BL213" s="16" t="s">
        <v>140</v>
      </c>
      <c r="BM213" s="228" t="s">
        <v>349</v>
      </c>
    </row>
    <row r="214" s="2" customFormat="1" ht="37.8" customHeight="1">
      <c r="A214" s="37"/>
      <c r="B214" s="38"/>
      <c r="C214" s="217" t="s">
        <v>350</v>
      </c>
      <c r="D214" s="217" t="s">
        <v>135</v>
      </c>
      <c r="E214" s="218" t="s">
        <v>351</v>
      </c>
      <c r="F214" s="219" t="s">
        <v>352</v>
      </c>
      <c r="G214" s="220" t="s">
        <v>198</v>
      </c>
      <c r="H214" s="221">
        <v>42.025</v>
      </c>
      <c r="I214" s="222"/>
      <c r="J214" s="223">
        <f>ROUND(I214*H214,2)</f>
        <v>0</v>
      </c>
      <c r="K214" s="219" t="s">
        <v>139</v>
      </c>
      <c r="L214" s="43"/>
      <c r="M214" s="224" t="s">
        <v>1</v>
      </c>
      <c r="N214" s="225" t="s">
        <v>41</v>
      </c>
      <c r="O214" s="90"/>
      <c r="P214" s="226">
        <f>O214*H214</f>
        <v>0</v>
      </c>
      <c r="Q214" s="226">
        <v>0</v>
      </c>
      <c r="R214" s="226">
        <f>Q214*H214</f>
        <v>0</v>
      </c>
      <c r="S214" s="226">
        <v>0</v>
      </c>
      <c r="T214" s="227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8" t="s">
        <v>140</v>
      </c>
      <c r="AT214" s="228" t="s">
        <v>135</v>
      </c>
      <c r="AU214" s="228" t="s">
        <v>86</v>
      </c>
      <c r="AY214" s="16" t="s">
        <v>133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6" t="s">
        <v>84</v>
      </c>
      <c r="BK214" s="229">
        <f>ROUND(I214*H214,2)</f>
        <v>0</v>
      </c>
      <c r="BL214" s="16" t="s">
        <v>140</v>
      </c>
      <c r="BM214" s="228" t="s">
        <v>353</v>
      </c>
    </row>
    <row r="215" s="2" customFormat="1" ht="44.25" customHeight="1">
      <c r="A215" s="37"/>
      <c r="B215" s="38"/>
      <c r="C215" s="217" t="s">
        <v>354</v>
      </c>
      <c r="D215" s="217" t="s">
        <v>135</v>
      </c>
      <c r="E215" s="218" t="s">
        <v>355</v>
      </c>
      <c r="F215" s="219" t="s">
        <v>356</v>
      </c>
      <c r="G215" s="220" t="s">
        <v>198</v>
      </c>
      <c r="H215" s="221">
        <v>195.63</v>
      </c>
      <c r="I215" s="222"/>
      <c r="J215" s="223">
        <f>ROUND(I215*H215,2)</f>
        <v>0</v>
      </c>
      <c r="K215" s="219" t="s">
        <v>139</v>
      </c>
      <c r="L215" s="43"/>
      <c r="M215" s="224" t="s">
        <v>1</v>
      </c>
      <c r="N215" s="225" t="s">
        <v>41</v>
      </c>
      <c r="O215" s="90"/>
      <c r="P215" s="226">
        <f>O215*H215</f>
        <v>0</v>
      </c>
      <c r="Q215" s="226">
        <v>0</v>
      </c>
      <c r="R215" s="226">
        <f>Q215*H215</f>
        <v>0</v>
      </c>
      <c r="S215" s="226">
        <v>0</v>
      </c>
      <c r="T215" s="227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8" t="s">
        <v>140</v>
      </c>
      <c r="AT215" s="228" t="s">
        <v>135</v>
      </c>
      <c r="AU215" s="228" t="s">
        <v>86</v>
      </c>
      <c r="AY215" s="16" t="s">
        <v>133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6" t="s">
        <v>84</v>
      </c>
      <c r="BK215" s="229">
        <f>ROUND(I215*H215,2)</f>
        <v>0</v>
      </c>
      <c r="BL215" s="16" t="s">
        <v>140</v>
      </c>
      <c r="BM215" s="228" t="s">
        <v>357</v>
      </c>
    </row>
    <row r="216" s="2" customFormat="1" ht="44.25" customHeight="1">
      <c r="A216" s="37"/>
      <c r="B216" s="38"/>
      <c r="C216" s="217" t="s">
        <v>358</v>
      </c>
      <c r="D216" s="217" t="s">
        <v>135</v>
      </c>
      <c r="E216" s="218" t="s">
        <v>359</v>
      </c>
      <c r="F216" s="219" t="s">
        <v>360</v>
      </c>
      <c r="G216" s="220" t="s">
        <v>198</v>
      </c>
      <c r="H216" s="221">
        <v>97.62</v>
      </c>
      <c r="I216" s="222"/>
      <c r="J216" s="223">
        <f>ROUND(I216*H216,2)</f>
        <v>0</v>
      </c>
      <c r="K216" s="219" t="s">
        <v>139</v>
      </c>
      <c r="L216" s="43"/>
      <c r="M216" s="224" t="s">
        <v>1</v>
      </c>
      <c r="N216" s="225" t="s">
        <v>41</v>
      </c>
      <c r="O216" s="90"/>
      <c r="P216" s="226">
        <f>O216*H216</f>
        <v>0</v>
      </c>
      <c r="Q216" s="226">
        <v>0</v>
      </c>
      <c r="R216" s="226">
        <f>Q216*H216</f>
        <v>0</v>
      </c>
      <c r="S216" s="226">
        <v>0</v>
      </c>
      <c r="T216" s="227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28" t="s">
        <v>140</v>
      </c>
      <c r="AT216" s="228" t="s">
        <v>135</v>
      </c>
      <c r="AU216" s="228" t="s">
        <v>86</v>
      </c>
      <c r="AY216" s="16" t="s">
        <v>133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6" t="s">
        <v>84</v>
      </c>
      <c r="BK216" s="229">
        <f>ROUND(I216*H216,2)</f>
        <v>0</v>
      </c>
      <c r="BL216" s="16" t="s">
        <v>140</v>
      </c>
      <c r="BM216" s="228" t="s">
        <v>361</v>
      </c>
    </row>
    <row r="217" s="12" customFormat="1" ht="22.8" customHeight="1">
      <c r="A217" s="12"/>
      <c r="B217" s="201"/>
      <c r="C217" s="202"/>
      <c r="D217" s="203" t="s">
        <v>75</v>
      </c>
      <c r="E217" s="215" t="s">
        <v>362</v>
      </c>
      <c r="F217" s="215" t="s">
        <v>363</v>
      </c>
      <c r="G217" s="202"/>
      <c r="H217" s="202"/>
      <c r="I217" s="205"/>
      <c r="J217" s="216">
        <f>BK217</f>
        <v>0</v>
      </c>
      <c r="K217" s="202"/>
      <c r="L217" s="207"/>
      <c r="M217" s="208"/>
      <c r="N217" s="209"/>
      <c r="O217" s="209"/>
      <c r="P217" s="210">
        <f>P218</f>
        <v>0</v>
      </c>
      <c r="Q217" s="209"/>
      <c r="R217" s="210">
        <f>R218</f>
        <v>0</v>
      </c>
      <c r="S217" s="209"/>
      <c r="T217" s="211">
        <f>T218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12" t="s">
        <v>84</v>
      </c>
      <c r="AT217" s="213" t="s">
        <v>75</v>
      </c>
      <c r="AU217" s="213" t="s">
        <v>84</v>
      </c>
      <c r="AY217" s="212" t="s">
        <v>133</v>
      </c>
      <c r="BK217" s="214">
        <f>BK218</f>
        <v>0</v>
      </c>
    </row>
    <row r="218" s="2" customFormat="1" ht="24.15" customHeight="1">
      <c r="A218" s="37"/>
      <c r="B218" s="38"/>
      <c r="C218" s="217" t="s">
        <v>364</v>
      </c>
      <c r="D218" s="217" t="s">
        <v>135</v>
      </c>
      <c r="E218" s="218" t="s">
        <v>365</v>
      </c>
      <c r="F218" s="219" t="s">
        <v>366</v>
      </c>
      <c r="G218" s="220" t="s">
        <v>198</v>
      </c>
      <c r="H218" s="221">
        <v>168.175</v>
      </c>
      <c r="I218" s="222"/>
      <c r="J218" s="223">
        <f>ROUND(I218*H218,2)</f>
        <v>0</v>
      </c>
      <c r="K218" s="219" t="s">
        <v>139</v>
      </c>
      <c r="L218" s="43"/>
      <c r="M218" s="268" t="s">
        <v>1</v>
      </c>
      <c r="N218" s="269" t="s">
        <v>41</v>
      </c>
      <c r="O218" s="270"/>
      <c r="P218" s="271">
        <f>O218*H218</f>
        <v>0</v>
      </c>
      <c r="Q218" s="271">
        <v>0</v>
      </c>
      <c r="R218" s="271">
        <f>Q218*H218</f>
        <v>0</v>
      </c>
      <c r="S218" s="271">
        <v>0</v>
      </c>
      <c r="T218" s="272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28" t="s">
        <v>140</v>
      </c>
      <c r="AT218" s="228" t="s">
        <v>135</v>
      </c>
      <c r="AU218" s="228" t="s">
        <v>86</v>
      </c>
      <c r="AY218" s="16" t="s">
        <v>133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6" t="s">
        <v>84</v>
      </c>
      <c r="BK218" s="229">
        <f>ROUND(I218*H218,2)</f>
        <v>0</v>
      </c>
      <c r="BL218" s="16" t="s">
        <v>140</v>
      </c>
      <c r="BM218" s="228" t="s">
        <v>367</v>
      </c>
    </row>
    <row r="219" s="2" customFormat="1" ht="6.96" customHeight="1">
      <c r="A219" s="37"/>
      <c r="B219" s="65"/>
      <c r="C219" s="66"/>
      <c r="D219" s="66"/>
      <c r="E219" s="66"/>
      <c r="F219" s="66"/>
      <c r="G219" s="66"/>
      <c r="H219" s="66"/>
      <c r="I219" s="66"/>
      <c r="J219" s="66"/>
      <c r="K219" s="66"/>
      <c r="L219" s="43"/>
      <c r="M219" s="37"/>
      <c r="O219" s="37"/>
      <c r="P219" s="37"/>
      <c r="Q219" s="37"/>
      <c r="R219" s="37"/>
      <c r="S219" s="37"/>
      <c r="T219" s="37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</row>
  </sheetData>
  <sheetProtection sheet="1" autoFilter="0" formatColumns="0" formatRows="0" objects="1" scenarios="1" spinCount="100000" saltValue="CdQXwXgqJhqIMxaGO25A61wCItt5DdGQC0iCRXtjMbKGkrgmdGnEryfFSFYFxIQe0V1DcercVpxYrc57Xs4Bjg==" hashValue="vKvrfGWbuwp8dwwMWYw6CvsWTwHgfH50LaxTLRNd1ppE90OTa2ogMd2o4e0GDumP6iP4f+G7bBU44UAUFz2rYQ==" algorithmName="SHA-512" password="CC35"/>
  <autoFilter ref="C123:K218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102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Stavební úpravy náměstí a hřbitova v Těrlicku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103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30" customHeight="1">
      <c r="A9" s="37"/>
      <c r="B9" s="43"/>
      <c r="C9" s="37"/>
      <c r="D9" s="37"/>
      <c r="E9" s="141" t="s">
        <v>368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24. 5. 2024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34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ROUND(J122,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ROUND((SUM(BE122:BE182)),  2)</f>
        <v>0</v>
      </c>
      <c r="G33" s="37"/>
      <c r="H33" s="37"/>
      <c r="I33" s="154">
        <v>0.21</v>
      </c>
      <c r="J33" s="153">
        <f>ROUND(((SUM(BE122:BE182))*I33),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ROUND((SUM(BF122:BF182)),  2)</f>
        <v>0</v>
      </c>
      <c r="G34" s="37"/>
      <c r="H34" s="37"/>
      <c r="I34" s="154">
        <v>0.12</v>
      </c>
      <c r="J34" s="153">
        <f>ROUND(((SUM(BF122:BF182))*I34),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ROUND((SUM(BG122:BG182)),  2)</f>
        <v>0</v>
      </c>
      <c r="G35" s="37"/>
      <c r="H35" s="37"/>
      <c r="I35" s="154">
        <v>0.21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ROUND((SUM(BH122:BH182)),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ROUND((SUM(BI122:BI182)),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Stavební úpravy náměstí a hřbitova v Těrlicku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30" customHeight="1">
      <c r="A87" s="37"/>
      <c r="B87" s="38"/>
      <c r="C87" s="39"/>
      <c r="D87" s="39"/>
      <c r="E87" s="75" t="str">
        <f>E9</f>
        <v>002 - ÚPRAVA PLOCH NÁMĚSTÍ V OBCI TĚRLICKO - altán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Těrlicko</v>
      </c>
      <c r="G89" s="39"/>
      <c r="H89" s="39"/>
      <c r="I89" s="31" t="s">
        <v>22</v>
      </c>
      <c r="J89" s="78" t="str">
        <f>IF(J12="","",J12)</f>
        <v>24. 5. 2024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Obec Těrlicko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Barbora Kyšková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106</v>
      </c>
      <c r="D94" s="175"/>
      <c r="E94" s="175"/>
      <c r="F94" s="175"/>
      <c r="G94" s="175"/>
      <c r="H94" s="175"/>
      <c r="I94" s="175"/>
      <c r="J94" s="176" t="s">
        <v>107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108</v>
      </c>
      <c r="D96" s="39"/>
      <c r="E96" s="39"/>
      <c r="F96" s="39"/>
      <c r="G96" s="39"/>
      <c r="H96" s="39"/>
      <c r="I96" s="39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109</v>
      </c>
    </row>
    <row r="97" s="9" customFormat="1" ht="24.96" customHeight="1">
      <c r="A97" s="9"/>
      <c r="B97" s="178"/>
      <c r="C97" s="179"/>
      <c r="D97" s="180" t="s">
        <v>110</v>
      </c>
      <c r="E97" s="181"/>
      <c r="F97" s="181"/>
      <c r="G97" s="181"/>
      <c r="H97" s="181"/>
      <c r="I97" s="181"/>
      <c r="J97" s="182">
        <f>J123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111</v>
      </c>
      <c r="E98" s="187"/>
      <c r="F98" s="187"/>
      <c r="G98" s="187"/>
      <c r="H98" s="187"/>
      <c r="I98" s="187"/>
      <c r="J98" s="188">
        <f>J124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113</v>
      </c>
      <c r="E99" s="187"/>
      <c r="F99" s="187"/>
      <c r="G99" s="187"/>
      <c r="H99" s="187"/>
      <c r="I99" s="187"/>
      <c r="J99" s="188">
        <f>J144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115</v>
      </c>
      <c r="E100" s="187"/>
      <c r="F100" s="187"/>
      <c r="G100" s="187"/>
      <c r="H100" s="187"/>
      <c r="I100" s="187"/>
      <c r="J100" s="188">
        <f>J163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116</v>
      </c>
      <c r="E101" s="187"/>
      <c r="F101" s="187"/>
      <c r="G101" s="187"/>
      <c r="H101" s="187"/>
      <c r="I101" s="187"/>
      <c r="J101" s="188">
        <f>J174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117</v>
      </c>
      <c r="E102" s="187"/>
      <c r="F102" s="187"/>
      <c r="G102" s="187"/>
      <c r="H102" s="187"/>
      <c r="I102" s="187"/>
      <c r="J102" s="188">
        <f>J181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118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73" t="str">
        <f>E7</f>
        <v>Stavební úpravy náměstí a hřbitova v Těrlicku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103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30" customHeight="1">
      <c r="A114" s="37"/>
      <c r="B114" s="38"/>
      <c r="C114" s="39"/>
      <c r="D114" s="39"/>
      <c r="E114" s="75" t="str">
        <f>E9</f>
        <v>002 - ÚPRAVA PLOCH NÁMĚSTÍ V OBCI TĚRLICKO - altán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F12</f>
        <v>Těrlicko</v>
      </c>
      <c r="G116" s="39"/>
      <c r="H116" s="39"/>
      <c r="I116" s="31" t="s">
        <v>22</v>
      </c>
      <c r="J116" s="78" t="str">
        <f>IF(J12="","",J12)</f>
        <v>24. 5. 2024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E15</f>
        <v>Obec Těrlicko</v>
      </c>
      <c r="G118" s="39"/>
      <c r="H118" s="39"/>
      <c r="I118" s="31" t="s">
        <v>30</v>
      </c>
      <c r="J118" s="35" t="str">
        <f>E21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28</v>
      </c>
      <c r="D119" s="39"/>
      <c r="E119" s="39"/>
      <c r="F119" s="26" t="str">
        <f>IF(E18="","",E18)</f>
        <v>Vyplň údaj</v>
      </c>
      <c r="G119" s="39"/>
      <c r="H119" s="39"/>
      <c r="I119" s="31" t="s">
        <v>33</v>
      </c>
      <c r="J119" s="35" t="str">
        <f>E24</f>
        <v>Barbora Kyšková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90"/>
      <c r="B121" s="191"/>
      <c r="C121" s="192" t="s">
        <v>119</v>
      </c>
      <c r="D121" s="193" t="s">
        <v>61</v>
      </c>
      <c r="E121" s="193" t="s">
        <v>57</v>
      </c>
      <c r="F121" s="193" t="s">
        <v>58</v>
      </c>
      <c r="G121" s="193" t="s">
        <v>120</v>
      </c>
      <c r="H121" s="193" t="s">
        <v>121</v>
      </c>
      <c r="I121" s="193" t="s">
        <v>122</v>
      </c>
      <c r="J121" s="193" t="s">
        <v>107</v>
      </c>
      <c r="K121" s="194" t="s">
        <v>123</v>
      </c>
      <c r="L121" s="195"/>
      <c r="M121" s="99" t="s">
        <v>1</v>
      </c>
      <c r="N121" s="100" t="s">
        <v>40</v>
      </c>
      <c r="O121" s="100" t="s">
        <v>124</v>
      </c>
      <c r="P121" s="100" t="s">
        <v>125</v>
      </c>
      <c r="Q121" s="100" t="s">
        <v>126</v>
      </c>
      <c r="R121" s="100" t="s">
        <v>127</v>
      </c>
      <c r="S121" s="100" t="s">
        <v>128</v>
      </c>
      <c r="T121" s="101" t="s">
        <v>129</v>
      </c>
      <c r="U121" s="190"/>
      <c r="V121" s="190"/>
      <c r="W121" s="190"/>
      <c r="X121" s="190"/>
      <c r="Y121" s="190"/>
      <c r="Z121" s="190"/>
      <c r="AA121" s="190"/>
      <c r="AB121" s="190"/>
      <c r="AC121" s="190"/>
      <c r="AD121" s="190"/>
      <c r="AE121" s="190"/>
    </row>
    <row r="122" s="2" customFormat="1" ht="22.8" customHeight="1">
      <c r="A122" s="37"/>
      <c r="B122" s="38"/>
      <c r="C122" s="106" t="s">
        <v>130</v>
      </c>
      <c r="D122" s="39"/>
      <c r="E122" s="39"/>
      <c r="F122" s="39"/>
      <c r="G122" s="39"/>
      <c r="H122" s="39"/>
      <c r="I122" s="39"/>
      <c r="J122" s="196">
        <f>BK122</f>
        <v>0</v>
      </c>
      <c r="K122" s="39"/>
      <c r="L122" s="43"/>
      <c r="M122" s="102"/>
      <c r="N122" s="197"/>
      <c r="O122" s="103"/>
      <c r="P122" s="198">
        <f>P123</f>
        <v>0</v>
      </c>
      <c r="Q122" s="103"/>
      <c r="R122" s="198">
        <f>R123</f>
        <v>8.1656234</v>
      </c>
      <c r="S122" s="103"/>
      <c r="T122" s="199">
        <f>T123</f>
        <v>20.468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75</v>
      </c>
      <c r="AU122" s="16" t="s">
        <v>109</v>
      </c>
      <c r="BK122" s="200">
        <f>BK123</f>
        <v>0</v>
      </c>
    </row>
    <row r="123" s="12" customFormat="1" ht="25.92" customHeight="1">
      <c r="A123" s="12"/>
      <c r="B123" s="201"/>
      <c r="C123" s="202"/>
      <c r="D123" s="203" t="s">
        <v>75</v>
      </c>
      <c r="E123" s="204" t="s">
        <v>131</v>
      </c>
      <c r="F123" s="204" t="s">
        <v>132</v>
      </c>
      <c r="G123" s="202"/>
      <c r="H123" s="202"/>
      <c r="I123" s="205"/>
      <c r="J123" s="206">
        <f>BK123</f>
        <v>0</v>
      </c>
      <c r="K123" s="202"/>
      <c r="L123" s="207"/>
      <c r="M123" s="208"/>
      <c r="N123" s="209"/>
      <c r="O123" s="209"/>
      <c r="P123" s="210">
        <f>P124+P144+P163+P174+P181</f>
        <v>0</v>
      </c>
      <c r="Q123" s="209"/>
      <c r="R123" s="210">
        <f>R124+R144+R163+R174+R181</f>
        <v>8.1656234</v>
      </c>
      <c r="S123" s="209"/>
      <c r="T123" s="211">
        <f>T124+T144+T163+T174+T181</f>
        <v>20.468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2" t="s">
        <v>84</v>
      </c>
      <c r="AT123" s="213" t="s">
        <v>75</v>
      </c>
      <c r="AU123" s="213" t="s">
        <v>76</v>
      </c>
      <c r="AY123" s="212" t="s">
        <v>133</v>
      </c>
      <c r="BK123" s="214">
        <f>BK124+BK144+BK163+BK174+BK181</f>
        <v>0</v>
      </c>
    </row>
    <row r="124" s="12" customFormat="1" ht="22.8" customHeight="1">
      <c r="A124" s="12"/>
      <c r="B124" s="201"/>
      <c r="C124" s="202"/>
      <c r="D124" s="203" t="s">
        <v>75</v>
      </c>
      <c r="E124" s="215" t="s">
        <v>84</v>
      </c>
      <c r="F124" s="215" t="s">
        <v>134</v>
      </c>
      <c r="G124" s="202"/>
      <c r="H124" s="202"/>
      <c r="I124" s="205"/>
      <c r="J124" s="216">
        <f>BK124</f>
        <v>0</v>
      </c>
      <c r="K124" s="202"/>
      <c r="L124" s="207"/>
      <c r="M124" s="208"/>
      <c r="N124" s="209"/>
      <c r="O124" s="209"/>
      <c r="P124" s="210">
        <f>SUM(P125:P143)</f>
        <v>0</v>
      </c>
      <c r="Q124" s="209"/>
      <c r="R124" s="210">
        <f>SUM(R125:R143)</f>
        <v>1.8</v>
      </c>
      <c r="S124" s="209"/>
      <c r="T124" s="211">
        <f>SUM(T125:T143)</f>
        <v>17.5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2" t="s">
        <v>84</v>
      </c>
      <c r="AT124" s="213" t="s">
        <v>75</v>
      </c>
      <c r="AU124" s="213" t="s">
        <v>84</v>
      </c>
      <c r="AY124" s="212" t="s">
        <v>133</v>
      </c>
      <c r="BK124" s="214">
        <f>SUM(BK125:BK143)</f>
        <v>0</v>
      </c>
    </row>
    <row r="125" s="2" customFormat="1" ht="24.15" customHeight="1">
      <c r="A125" s="37"/>
      <c r="B125" s="38"/>
      <c r="C125" s="217" t="s">
        <v>84</v>
      </c>
      <c r="D125" s="217" t="s">
        <v>135</v>
      </c>
      <c r="E125" s="218" t="s">
        <v>369</v>
      </c>
      <c r="F125" s="219" t="s">
        <v>370</v>
      </c>
      <c r="G125" s="220" t="s">
        <v>138</v>
      </c>
      <c r="H125" s="221">
        <v>25</v>
      </c>
      <c r="I125" s="222"/>
      <c r="J125" s="223">
        <f>ROUND(I125*H125,2)</f>
        <v>0</v>
      </c>
      <c r="K125" s="219" t="s">
        <v>139</v>
      </c>
      <c r="L125" s="43"/>
      <c r="M125" s="224" t="s">
        <v>1</v>
      </c>
      <c r="N125" s="225" t="s">
        <v>41</v>
      </c>
      <c r="O125" s="90"/>
      <c r="P125" s="226">
        <f>O125*H125</f>
        <v>0</v>
      </c>
      <c r="Q125" s="226">
        <v>0</v>
      </c>
      <c r="R125" s="226">
        <f>Q125*H125</f>
        <v>0</v>
      </c>
      <c r="S125" s="226">
        <v>0.26</v>
      </c>
      <c r="T125" s="227">
        <f>S125*H125</f>
        <v>6.5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8" t="s">
        <v>140</v>
      </c>
      <c r="AT125" s="228" t="s">
        <v>135</v>
      </c>
      <c r="AU125" s="228" t="s">
        <v>86</v>
      </c>
      <c r="AY125" s="16" t="s">
        <v>133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6" t="s">
        <v>84</v>
      </c>
      <c r="BK125" s="229">
        <f>ROUND(I125*H125,2)</f>
        <v>0</v>
      </c>
      <c r="BL125" s="16" t="s">
        <v>140</v>
      </c>
      <c r="BM125" s="228" t="s">
        <v>371</v>
      </c>
    </row>
    <row r="126" s="2" customFormat="1" ht="24.15" customHeight="1">
      <c r="A126" s="37"/>
      <c r="B126" s="38"/>
      <c r="C126" s="217" t="s">
        <v>86</v>
      </c>
      <c r="D126" s="217" t="s">
        <v>135</v>
      </c>
      <c r="E126" s="218" t="s">
        <v>136</v>
      </c>
      <c r="F126" s="219" t="s">
        <v>137</v>
      </c>
      <c r="G126" s="220" t="s">
        <v>138</v>
      </c>
      <c r="H126" s="221">
        <v>25</v>
      </c>
      <c r="I126" s="222"/>
      <c r="J126" s="223">
        <f>ROUND(I126*H126,2)</f>
        <v>0</v>
      </c>
      <c r="K126" s="219" t="s">
        <v>139</v>
      </c>
      <c r="L126" s="43"/>
      <c r="M126" s="224" t="s">
        <v>1</v>
      </c>
      <c r="N126" s="225" t="s">
        <v>41</v>
      </c>
      <c r="O126" s="90"/>
      <c r="P126" s="226">
        <f>O126*H126</f>
        <v>0</v>
      </c>
      <c r="Q126" s="226">
        <v>0</v>
      </c>
      <c r="R126" s="226">
        <f>Q126*H126</f>
        <v>0</v>
      </c>
      <c r="S126" s="226">
        <v>0.44</v>
      </c>
      <c r="T126" s="227">
        <f>S126*H126</f>
        <v>11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8" t="s">
        <v>140</v>
      </c>
      <c r="AT126" s="228" t="s">
        <v>135</v>
      </c>
      <c r="AU126" s="228" t="s">
        <v>86</v>
      </c>
      <c r="AY126" s="16" t="s">
        <v>133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6" t="s">
        <v>84</v>
      </c>
      <c r="BK126" s="229">
        <f>ROUND(I126*H126,2)</f>
        <v>0</v>
      </c>
      <c r="BL126" s="16" t="s">
        <v>140</v>
      </c>
      <c r="BM126" s="228" t="s">
        <v>372</v>
      </c>
    </row>
    <row r="127" s="13" customFormat="1">
      <c r="A127" s="13"/>
      <c r="B127" s="230"/>
      <c r="C127" s="231"/>
      <c r="D127" s="232" t="s">
        <v>142</v>
      </c>
      <c r="E127" s="233" t="s">
        <v>1</v>
      </c>
      <c r="F127" s="234" t="s">
        <v>373</v>
      </c>
      <c r="G127" s="231"/>
      <c r="H127" s="235">
        <v>25</v>
      </c>
      <c r="I127" s="236"/>
      <c r="J127" s="231"/>
      <c r="K127" s="231"/>
      <c r="L127" s="237"/>
      <c r="M127" s="238"/>
      <c r="N127" s="239"/>
      <c r="O127" s="239"/>
      <c r="P127" s="239"/>
      <c r="Q127" s="239"/>
      <c r="R127" s="239"/>
      <c r="S127" s="239"/>
      <c r="T127" s="24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142</v>
      </c>
      <c r="AU127" s="241" t="s">
        <v>86</v>
      </c>
      <c r="AV127" s="13" t="s">
        <v>86</v>
      </c>
      <c r="AW127" s="13" t="s">
        <v>32</v>
      </c>
      <c r="AX127" s="13" t="s">
        <v>84</v>
      </c>
      <c r="AY127" s="241" t="s">
        <v>133</v>
      </c>
    </row>
    <row r="128" s="2" customFormat="1" ht="24.15" customHeight="1">
      <c r="A128" s="37"/>
      <c r="B128" s="38"/>
      <c r="C128" s="217" t="s">
        <v>147</v>
      </c>
      <c r="D128" s="217" t="s">
        <v>135</v>
      </c>
      <c r="E128" s="218" t="s">
        <v>157</v>
      </c>
      <c r="F128" s="219" t="s">
        <v>158</v>
      </c>
      <c r="G128" s="220" t="s">
        <v>159</v>
      </c>
      <c r="H128" s="221">
        <v>1.75</v>
      </c>
      <c r="I128" s="222"/>
      <c r="J128" s="223">
        <f>ROUND(I128*H128,2)</f>
        <v>0</v>
      </c>
      <c r="K128" s="219" t="s">
        <v>139</v>
      </c>
      <c r="L128" s="43"/>
      <c r="M128" s="224" t="s">
        <v>1</v>
      </c>
      <c r="N128" s="225" t="s">
        <v>41</v>
      </c>
      <c r="O128" s="90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140</v>
      </c>
      <c r="AT128" s="228" t="s">
        <v>135</v>
      </c>
      <c r="AU128" s="228" t="s">
        <v>86</v>
      </c>
      <c r="AY128" s="16" t="s">
        <v>133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84</v>
      </c>
      <c r="BK128" s="229">
        <f>ROUND(I128*H128,2)</f>
        <v>0</v>
      </c>
      <c r="BL128" s="16" t="s">
        <v>140</v>
      </c>
      <c r="BM128" s="228" t="s">
        <v>374</v>
      </c>
    </row>
    <row r="129" s="13" customFormat="1">
      <c r="A129" s="13"/>
      <c r="B129" s="230"/>
      <c r="C129" s="231"/>
      <c r="D129" s="232" t="s">
        <v>142</v>
      </c>
      <c r="E129" s="233" t="s">
        <v>1</v>
      </c>
      <c r="F129" s="234" t="s">
        <v>375</v>
      </c>
      <c r="G129" s="231"/>
      <c r="H129" s="235">
        <v>0.75</v>
      </c>
      <c r="I129" s="236"/>
      <c r="J129" s="231"/>
      <c r="K129" s="231"/>
      <c r="L129" s="237"/>
      <c r="M129" s="238"/>
      <c r="N129" s="239"/>
      <c r="O129" s="239"/>
      <c r="P129" s="239"/>
      <c r="Q129" s="239"/>
      <c r="R129" s="239"/>
      <c r="S129" s="239"/>
      <c r="T129" s="24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1" t="s">
        <v>142</v>
      </c>
      <c r="AU129" s="241" t="s">
        <v>86</v>
      </c>
      <c r="AV129" s="13" t="s">
        <v>86</v>
      </c>
      <c r="AW129" s="13" t="s">
        <v>32</v>
      </c>
      <c r="AX129" s="13" t="s">
        <v>76</v>
      </c>
      <c r="AY129" s="241" t="s">
        <v>133</v>
      </c>
    </row>
    <row r="130" s="13" customFormat="1">
      <c r="A130" s="13"/>
      <c r="B130" s="230"/>
      <c r="C130" s="231"/>
      <c r="D130" s="232" t="s">
        <v>142</v>
      </c>
      <c r="E130" s="233" t="s">
        <v>1</v>
      </c>
      <c r="F130" s="234" t="s">
        <v>376</v>
      </c>
      <c r="G130" s="231"/>
      <c r="H130" s="235">
        <v>1</v>
      </c>
      <c r="I130" s="236"/>
      <c r="J130" s="231"/>
      <c r="K130" s="231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142</v>
      </c>
      <c r="AU130" s="241" t="s">
        <v>86</v>
      </c>
      <c r="AV130" s="13" t="s">
        <v>86</v>
      </c>
      <c r="AW130" s="13" t="s">
        <v>32</v>
      </c>
      <c r="AX130" s="13" t="s">
        <v>76</v>
      </c>
      <c r="AY130" s="241" t="s">
        <v>133</v>
      </c>
    </row>
    <row r="131" s="14" customFormat="1">
      <c r="A131" s="14"/>
      <c r="B131" s="242"/>
      <c r="C131" s="243"/>
      <c r="D131" s="232" t="s">
        <v>142</v>
      </c>
      <c r="E131" s="244" t="s">
        <v>1</v>
      </c>
      <c r="F131" s="245" t="s">
        <v>163</v>
      </c>
      <c r="G131" s="243"/>
      <c r="H131" s="246">
        <v>1.75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2" t="s">
        <v>142</v>
      </c>
      <c r="AU131" s="252" t="s">
        <v>86</v>
      </c>
      <c r="AV131" s="14" t="s">
        <v>140</v>
      </c>
      <c r="AW131" s="14" t="s">
        <v>32</v>
      </c>
      <c r="AX131" s="14" t="s">
        <v>84</v>
      </c>
      <c r="AY131" s="252" t="s">
        <v>133</v>
      </c>
    </row>
    <row r="132" s="2" customFormat="1" ht="37.8" customHeight="1">
      <c r="A132" s="37"/>
      <c r="B132" s="38"/>
      <c r="C132" s="217" t="s">
        <v>140</v>
      </c>
      <c r="D132" s="217" t="s">
        <v>135</v>
      </c>
      <c r="E132" s="218" t="s">
        <v>187</v>
      </c>
      <c r="F132" s="219" t="s">
        <v>188</v>
      </c>
      <c r="G132" s="220" t="s">
        <v>159</v>
      </c>
      <c r="H132" s="221">
        <v>1.75</v>
      </c>
      <c r="I132" s="222"/>
      <c r="J132" s="223">
        <f>ROUND(I132*H132,2)</f>
        <v>0</v>
      </c>
      <c r="K132" s="219" t="s">
        <v>139</v>
      </c>
      <c r="L132" s="43"/>
      <c r="M132" s="224" t="s">
        <v>1</v>
      </c>
      <c r="N132" s="225" t="s">
        <v>41</v>
      </c>
      <c r="O132" s="90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140</v>
      </c>
      <c r="AT132" s="228" t="s">
        <v>135</v>
      </c>
      <c r="AU132" s="228" t="s">
        <v>86</v>
      </c>
      <c r="AY132" s="16" t="s">
        <v>133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84</v>
      </c>
      <c r="BK132" s="229">
        <f>ROUND(I132*H132,2)</f>
        <v>0</v>
      </c>
      <c r="BL132" s="16" t="s">
        <v>140</v>
      </c>
      <c r="BM132" s="228" t="s">
        <v>377</v>
      </c>
    </row>
    <row r="133" s="2" customFormat="1" ht="37.8" customHeight="1">
      <c r="A133" s="37"/>
      <c r="B133" s="38"/>
      <c r="C133" s="217" t="s">
        <v>156</v>
      </c>
      <c r="D133" s="217" t="s">
        <v>135</v>
      </c>
      <c r="E133" s="218" t="s">
        <v>192</v>
      </c>
      <c r="F133" s="219" t="s">
        <v>193</v>
      </c>
      <c r="G133" s="220" t="s">
        <v>159</v>
      </c>
      <c r="H133" s="221">
        <v>17.5</v>
      </c>
      <c r="I133" s="222"/>
      <c r="J133" s="223">
        <f>ROUND(I133*H133,2)</f>
        <v>0</v>
      </c>
      <c r="K133" s="219" t="s">
        <v>139</v>
      </c>
      <c r="L133" s="43"/>
      <c r="M133" s="224" t="s">
        <v>1</v>
      </c>
      <c r="N133" s="225" t="s">
        <v>41</v>
      </c>
      <c r="O133" s="90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140</v>
      </c>
      <c r="AT133" s="228" t="s">
        <v>135</v>
      </c>
      <c r="AU133" s="228" t="s">
        <v>86</v>
      </c>
      <c r="AY133" s="16" t="s">
        <v>133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84</v>
      </c>
      <c r="BK133" s="229">
        <f>ROUND(I133*H133,2)</f>
        <v>0</v>
      </c>
      <c r="BL133" s="16" t="s">
        <v>140</v>
      </c>
      <c r="BM133" s="228" t="s">
        <v>378</v>
      </c>
    </row>
    <row r="134" s="13" customFormat="1">
      <c r="A134" s="13"/>
      <c r="B134" s="230"/>
      <c r="C134" s="231"/>
      <c r="D134" s="232" t="s">
        <v>142</v>
      </c>
      <c r="E134" s="233" t="s">
        <v>1</v>
      </c>
      <c r="F134" s="234" t="s">
        <v>379</v>
      </c>
      <c r="G134" s="231"/>
      <c r="H134" s="235">
        <v>17.5</v>
      </c>
      <c r="I134" s="236"/>
      <c r="J134" s="231"/>
      <c r="K134" s="231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142</v>
      </c>
      <c r="AU134" s="241" t="s">
        <v>86</v>
      </c>
      <c r="AV134" s="13" t="s">
        <v>86</v>
      </c>
      <c r="AW134" s="13" t="s">
        <v>32</v>
      </c>
      <c r="AX134" s="13" t="s">
        <v>84</v>
      </c>
      <c r="AY134" s="241" t="s">
        <v>133</v>
      </c>
    </row>
    <row r="135" s="2" customFormat="1" ht="24.15" customHeight="1">
      <c r="A135" s="37"/>
      <c r="B135" s="38"/>
      <c r="C135" s="217" t="s">
        <v>164</v>
      </c>
      <c r="D135" s="217" t="s">
        <v>135</v>
      </c>
      <c r="E135" s="218" t="s">
        <v>380</v>
      </c>
      <c r="F135" s="219" t="s">
        <v>381</v>
      </c>
      <c r="G135" s="220" t="s">
        <v>159</v>
      </c>
      <c r="H135" s="221">
        <v>1</v>
      </c>
      <c r="I135" s="222"/>
      <c r="J135" s="223">
        <f>ROUND(I135*H135,2)</f>
        <v>0</v>
      </c>
      <c r="K135" s="219" t="s">
        <v>139</v>
      </c>
      <c r="L135" s="43"/>
      <c r="M135" s="224" t="s">
        <v>1</v>
      </c>
      <c r="N135" s="225" t="s">
        <v>41</v>
      </c>
      <c r="O135" s="90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140</v>
      </c>
      <c r="AT135" s="228" t="s">
        <v>135</v>
      </c>
      <c r="AU135" s="228" t="s">
        <v>86</v>
      </c>
      <c r="AY135" s="16" t="s">
        <v>133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84</v>
      </c>
      <c r="BK135" s="229">
        <f>ROUND(I135*H135,2)</f>
        <v>0</v>
      </c>
      <c r="BL135" s="16" t="s">
        <v>140</v>
      </c>
      <c r="BM135" s="228" t="s">
        <v>382</v>
      </c>
    </row>
    <row r="136" s="2" customFormat="1" ht="16.5" customHeight="1">
      <c r="A136" s="37"/>
      <c r="B136" s="38"/>
      <c r="C136" s="257" t="s">
        <v>170</v>
      </c>
      <c r="D136" s="257" t="s">
        <v>228</v>
      </c>
      <c r="E136" s="258" t="s">
        <v>383</v>
      </c>
      <c r="F136" s="259" t="s">
        <v>384</v>
      </c>
      <c r="G136" s="260" t="s">
        <v>198</v>
      </c>
      <c r="H136" s="261">
        <v>1.8</v>
      </c>
      <c r="I136" s="262"/>
      <c r="J136" s="263">
        <f>ROUND(I136*H136,2)</f>
        <v>0</v>
      </c>
      <c r="K136" s="259" t="s">
        <v>139</v>
      </c>
      <c r="L136" s="264"/>
      <c r="M136" s="265" t="s">
        <v>1</v>
      </c>
      <c r="N136" s="266" t="s">
        <v>41</v>
      </c>
      <c r="O136" s="90"/>
      <c r="P136" s="226">
        <f>O136*H136</f>
        <v>0</v>
      </c>
      <c r="Q136" s="226">
        <v>1</v>
      </c>
      <c r="R136" s="226">
        <f>Q136*H136</f>
        <v>1.8</v>
      </c>
      <c r="S136" s="226">
        <v>0</v>
      </c>
      <c r="T136" s="22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8" t="s">
        <v>176</v>
      </c>
      <c r="AT136" s="228" t="s">
        <v>228</v>
      </c>
      <c r="AU136" s="228" t="s">
        <v>86</v>
      </c>
      <c r="AY136" s="16" t="s">
        <v>133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6" t="s">
        <v>84</v>
      </c>
      <c r="BK136" s="229">
        <f>ROUND(I136*H136,2)</f>
        <v>0</v>
      </c>
      <c r="BL136" s="16" t="s">
        <v>140</v>
      </c>
      <c r="BM136" s="228" t="s">
        <v>385</v>
      </c>
    </row>
    <row r="137" s="2" customFormat="1" ht="33" customHeight="1">
      <c r="A137" s="37"/>
      <c r="B137" s="38"/>
      <c r="C137" s="217" t="s">
        <v>176</v>
      </c>
      <c r="D137" s="217" t="s">
        <v>135</v>
      </c>
      <c r="E137" s="218" t="s">
        <v>196</v>
      </c>
      <c r="F137" s="219" t="s">
        <v>197</v>
      </c>
      <c r="G137" s="220" t="s">
        <v>198</v>
      </c>
      <c r="H137" s="221">
        <v>3.15</v>
      </c>
      <c r="I137" s="222"/>
      <c r="J137" s="223">
        <f>ROUND(I137*H137,2)</f>
        <v>0</v>
      </c>
      <c r="K137" s="219" t="s">
        <v>139</v>
      </c>
      <c r="L137" s="43"/>
      <c r="M137" s="224" t="s">
        <v>1</v>
      </c>
      <c r="N137" s="225" t="s">
        <v>41</v>
      </c>
      <c r="O137" s="90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8" t="s">
        <v>140</v>
      </c>
      <c r="AT137" s="228" t="s">
        <v>135</v>
      </c>
      <c r="AU137" s="228" t="s">
        <v>86</v>
      </c>
      <c r="AY137" s="16" t="s">
        <v>133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6" t="s">
        <v>84</v>
      </c>
      <c r="BK137" s="229">
        <f>ROUND(I137*H137,2)</f>
        <v>0</v>
      </c>
      <c r="BL137" s="16" t="s">
        <v>140</v>
      </c>
      <c r="BM137" s="228" t="s">
        <v>386</v>
      </c>
    </row>
    <row r="138" s="13" customFormat="1">
      <c r="A138" s="13"/>
      <c r="B138" s="230"/>
      <c r="C138" s="231"/>
      <c r="D138" s="232" t="s">
        <v>142</v>
      </c>
      <c r="E138" s="233" t="s">
        <v>1</v>
      </c>
      <c r="F138" s="234" t="s">
        <v>387</v>
      </c>
      <c r="G138" s="231"/>
      <c r="H138" s="235">
        <v>3.15</v>
      </c>
      <c r="I138" s="236"/>
      <c r="J138" s="231"/>
      <c r="K138" s="231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142</v>
      </c>
      <c r="AU138" s="241" t="s">
        <v>86</v>
      </c>
      <c r="AV138" s="13" t="s">
        <v>86</v>
      </c>
      <c r="AW138" s="13" t="s">
        <v>32</v>
      </c>
      <c r="AX138" s="13" t="s">
        <v>84</v>
      </c>
      <c r="AY138" s="241" t="s">
        <v>133</v>
      </c>
    </row>
    <row r="139" s="2" customFormat="1" ht="16.5" customHeight="1">
      <c r="A139" s="37"/>
      <c r="B139" s="38"/>
      <c r="C139" s="217" t="s">
        <v>182</v>
      </c>
      <c r="D139" s="217" t="s">
        <v>135</v>
      </c>
      <c r="E139" s="218" t="s">
        <v>202</v>
      </c>
      <c r="F139" s="219" t="s">
        <v>203</v>
      </c>
      <c r="G139" s="220" t="s">
        <v>159</v>
      </c>
      <c r="H139" s="221">
        <v>1.75</v>
      </c>
      <c r="I139" s="222"/>
      <c r="J139" s="223">
        <f>ROUND(I139*H139,2)</f>
        <v>0</v>
      </c>
      <c r="K139" s="219" t="s">
        <v>139</v>
      </c>
      <c r="L139" s="43"/>
      <c r="M139" s="224" t="s">
        <v>1</v>
      </c>
      <c r="N139" s="225" t="s">
        <v>41</v>
      </c>
      <c r="O139" s="90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8" t="s">
        <v>140</v>
      </c>
      <c r="AT139" s="228" t="s">
        <v>135</v>
      </c>
      <c r="AU139" s="228" t="s">
        <v>86</v>
      </c>
      <c r="AY139" s="16" t="s">
        <v>133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6" t="s">
        <v>84</v>
      </c>
      <c r="BK139" s="229">
        <f>ROUND(I139*H139,2)</f>
        <v>0</v>
      </c>
      <c r="BL139" s="16" t="s">
        <v>140</v>
      </c>
      <c r="BM139" s="228" t="s">
        <v>388</v>
      </c>
    </row>
    <row r="140" s="2" customFormat="1" ht="24.15" customHeight="1">
      <c r="A140" s="37"/>
      <c r="B140" s="38"/>
      <c r="C140" s="217" t="s">
        <v>186</v>
      </c>
      <c r="D140" s="217" t="s">
        <v>135</v>
      </c>
      <c r="E140" s="218" t="s">
        <v>206</v>
      </c>
      <c r="F140" s="219" t="s">
        <v>207</v>
      </c>
      <c r="G140" s="220" t="s">
        <v>138</v>
      </c>
      <c r="H140" s="221">
        <v>3</v>
      </c>
      <c r="I140" s="222"/>
      <c r="J140" s="223">
        <f>ROUND(I140*H140,2)</f>
        <v>0</v>
      </c>
      <c r="K140" s="219" t="s">
        <v>139</v>
      </c>
      <c r="L140" s="43"/>
      <c r="M140" s="224" t="s">
        <v>1</v>
      </c>
      <c r="N140" s="225" t="s">
        <v>41</v>
      </c>
      <c r="O140" s="90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140</v>
      </c>
      <c r="AT140" s="228" t="s">
        <v>135</v>
      </c>
      <c r="AU140" s="228" t="s">
        <v>86</v>
      </c>
      <c r="AY140" s="16" t="s">
        <v>133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84</v>
      </c>
      <c r="BK140" s="229">
        <f>ROUND(I140*H140,2)</f>
        <v>0</v>
      </c>
      <c r="BL140" s="16" t="s">
        <v>140</v>
      </c>
      <c r="BM140" s="228" t="s">
        <v>389</v>
      </c>
    </row>
    <row r="141" s="2" customFormat="1" ht="24.15" customHeight="1">
      <c r="A141" s="37"/>
      <c r="B141" s="38"/>
      <c r="C141" s="217" t="s">
        <v>191</v>
      </c>
      <c r="D141" s="217" t="s">
        <v>135</v>
      </c>
      <c r="E141" s="218" t="s">
        <v>210</v>
      </c>
      <c r="F141" s="219" t="s">
        <v>211</v>
      </c>
      <c r="G141" s="220" t="s">
        <v>212</v>
      </c>
      <c r="H141" s="221">
        <v>2</v>
      </c>
      <c r="I141" s="222"/>
      <c r="J141" s="223">
        <f>ROUND(I141*H141,2)</f>
        <v>0</v>
      </c>
      <c r="K141" s="219" t="s">
        <v>139</v>
      </c>
      <c r="L141" s="43"/>
      <c r="M141" s="224" t="s">
        <v>1</v>
      </c>
      <c r="N141" s="225" t="s">
        <v>41</v>
      </c>
      <c r="O141" s="90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140</v>
      </c>
      <c r="AT141" s="228" t="s">
        <v>135</v>
      </c>
      <c r="AU141" s="228" t="s">
        <v>86</v>
      </c>
      <c r="AY141" s="16" t="s">
        <v>133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84</v>
      </c>
      <c r="BK141" s="229">
        <f>ROUND(I141*H141,2)</f>
        <v>0</v>
      </c>
      <c r="BL141" s="16" t="s">
        <v>140</v>
      </c>
      <c r="BM141" s="228" t="s">
        <v>390</v>
      </c>
    </row>
    <row r="142" s="2" customFormat="1" ht="16.5" customHeight="1">
      <c r="A142" s="37"/>
      <c r="B142" s="38"/>
      <c r="C142" s="217" t="s">
        <v>8</v>
      </c>
      <c r="D142" s="217" t="s">
        <v>135</v>
      </c>
      <c r="E142" s="218" t="s">
        <v>215</v>
      </c>
      <c r="F142" s="219" t="s">
        <v>216</v>
      </c>
      <c r="G142" s="220" t="s">
        <v>138</v>
      </c>
      <c r="H142" s="221">
        <v>8</v>
      </c>
      <c r="I142" s="222"/>
      <c r="J142" s="223">
        <f>ROUND(I142*H142,2)</f>
        <v>0</v>
      </c>
      <c r="K142" s="219" t="s">
        <v>1</v>
      </c>
      <c r="L142" s="43"/>
      <c r="M142" s="224" t="s">
        <v>1</v>
      </c>
      <c r="N142" s="225" t="s">
        <v>41</v>
      </c>
      <c r="O142" s="90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8" t="s">
        <v>140</v>
      </c>
      <c r="AT142" s="228" t="s">
        <v>135</v>
      </c>
      <c r="AU142" s="228" t="s">
        <v>86</v>
      </c>
      <c r="AY142" s="16" t="s">
        <v>133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6" t="s">
        <v>84</v>
      </c>
      <c r="BK142" s="229">
        <f>ROUND(I142*H142,2)</f>
        <v>0</v>
      </c>
      <c r="BL142" s="16" t="s">
        <v>140</v>
      </c>
      <c r="BM142" s="228" t="s">
        <v>391</v>
      </c>
    </row>
    <row r="143" s="2" customFormat="1">
      <c r="A143" s="37"/>
      <c r="B143" s="38"/>
      <c r="C143" s="39"/>
      <c r="D143" s="232" t="s">
        <v>218</v>
      </c>
      <c r="E143" s="39"/>
      <c r="F143" s="253" t="s">
        <v>219</v>
      </c>
      <c r="G143" s="39"/>
      <c r="H143" s="39"/>
      <c r="I143" s="254"/>
      <c r="J143" s="39"/>
      <c r="K143" s="39"/>
      <c r="L143" s="43"/>
      <c r="M143" s="255"/>
      <c r="N143" s="256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218</v>
      </c>
      <c r="AU143" s="16" t="s">
        <v>86</v>
      </c>
    </row>
    <row r="144" s="12" customFormat="1" ht="22.8" customHeight="1">
      <c r="A144" s="12"/>
      <c r="B144" s="201"/>
      <c r="C144" s="202"/>
      <c r="D144" s="203" t="s">
        <v>75</v>
      </c>
      <c r="E144" s="215" t="s">
        <v>156</v>
      </c>
      <c r="F144" s="215" t="s">
        <v>237</v>
      </c>
      <c r="G144" s="202"/>
      <c r="H144" s="202"/>
      <c r="I144" s="205"/>
      <c r="J144" s="216">
        <f>BK144</f>
        <v>0</v>
      </c>
      <c r="K144" s="202"/>
      <c r="L144" s="207"/>
      <c r="M144" s="208"/>
      <c r="N144" s="209"/>
      <c r="O144" s="209"/>
      <c r="P144" s="210">
        <f>SUM(P145:P162)</f>
        <v>0</v>
      </c>
      <c r="Q144" s="209"/>
      <c r="R144" s="210">
        <f>SUM(R145:R162)</f>
        <v>3.3756749999999996</v>
      </c>
      <c r="S144" s="209"/>
      <c r="T144" s="211">
        <f>SUM(T145:T162)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2" t="s">
        <v>84</v>
      </c>
      <c r="AT144" s="213" t="s">
        <v>75</v>
      </c>
      <c r="AU144" s="213" t="s">
        <v>84</v>
      </c>
      <c r="AY144" s="212" t="s">
        <v>133</v>
      </c>
      <c r="BK144" s="214">
        <f>SUM(BK145:BK162)</f>
        <v>0</v>
      </c>
    </row>
    <row r="145" s="2" customFormat="1" ht="21.75" customHeight="1">
      <c r="A145" s="37"/>
      <c r="B145" s="38"/>
      <c r="C145" s="217" t="s">
        <v>201</v>
      </c>
      <c r="D145" s="217" t="s">
        <v>135</v>
      </c>
      <c r="E145" s="218" t="s">
        <v>392</v>
      </c>
      <c r="F145" s="219" t="s">
        <v>393</v>
      </c>
      <c r="G145" s="220" t="s">
        <v>138</v>
      </c>
      <c r="H145" s="221">
        <v>2.5</v>
      </c>
      <c r="I145" s="222"/>
      <c r="J145" s="223">
        <f>ROUND(I145*H145,2)</f>
        <v>0</v>
      </c>
      <c r="K145" s="219" t="s">
        <v>139</v>
      </c>
      <c r="L145" s="43"/>
      <c r="M145" s="224" t="s">
        <v>1</v>
      </c>
      <c r="N145" s="225" t="s">
        <v>41</v>
      </c>
      <c r="O145" s="90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8" t="s">
        <v>140</v>
      </c>
      <c r="AT145" s="228" t="s">
        <v>135</v>
      </c>
      <c r="AU145" s="228" t="s">
        <v>86</v>
      </c>
      <c r="AY145" s="16" t="s">
        <v>133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6" t="s">
        <v>84</v>
      </c>
      <c r="BK145" s="229">
        <f>ROUND(I145*H145,2)</f>
        <v>0</v>
      </c>
      <c r="BL145" s="16" t="s">
        <v>140</v>
      </c>
      <c r="BM145" s="228" t="s">
        <v>394</v>
      </c>
    </row>
    <row r="146" s="2" customFormat="1">
      <c r="A146" s="37"/>
      <c r="B146" s="38"/>
      <c r="C146" s="39"/>
      <c r="D146" s="232" t="s">
        <v>218</v>
      </c>
      <c r="E146" s="39"/>
      <c r="F146" s="267" t="s">
        <v>242</v>
      </c>
      <c r="G146" s="39"/>
      <c r="H146" s="39"/>
      <c r="I146" s="254"/>
      <c r="J146" s="39"/>
      <c r="K146" s="39"/>
      <c r="L146" s="43"/>
      <c r="M146" s="255"/>
      <c r="N146" s="256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218</v>
      </c>
      <c r="AU146" s="16" t="s">
        <v>86</v>
      </c>
    </row>
    <row r="147" s="13" customFormat="1">
      <c r="A147" s="13"/>
      <c r="B147" s="230"/>
      <c r="C147" s="231"/>
      <c r="D147" s="232" t="s">
        <v>142</v>
      </c>
      <c r="E147" s="233" t="s">
        <v>1</v>
      </c>
      <c r="F147" s="234" t="s">
        <v>395</v>
      </c>
      <c r="G147" s="231"/>
      <c r="H147" s="235">
        <v>2.5</v>
      </c>
      <c r="I147" s="236"/>
      <c r="J147" s="231"/>
      <c r="K147" s="231"/>
      <c r="L147" s="237"/>
      <c r="M147" s="238"/>
      <c r="N147" s="239"/>
      <c r="O147" s="239"/>
      <c r="P147" s="239"/>
      <c r="Q147" s="239"/>
      <c r="R147" s="239"/>
      <c r="S147" s="239"/>
      <c r="T147" s="24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142</v>
      </c>
      <c r="AU147" s="241" t="s">
        <v>86</v>
      </c>
      <c r="AV147" s="13" t="s">
        <v>86</v>
      </c>
      <c r="AW147" s="13" t="s">
        <v>32</v>
      </c>
      <c r="AX147" s="13" t="s">
        <v>84</v>
      </c>
      <c r="AY147" s="241" t="s">
        <v>133</v>
      </c>
    </row>
    <row r="148" s="2" customFormat="1" ht="24.15" customHeight="1">
      <c r="A148" s="37"/>
      <c r="B148" s="38"/>
      <c r="C148" s="217" t="s">
        <v>205</v>
      </c>
      <c r="D148" s="217" t="s">
        <v>135</v>
      </c>
      <c r="E148" s="218" t="s">
        <v>244</v>
      </c>
      <c r="F148" s="219" t="s">
        <v>245</v>
      </c>
      <c r="G148" s="220" t="s">
        <v>138</v>
      </c>
      <c r="H148" s="221">
        <v>5.5</v>
      </c>
      <c r="I148" s="222"/>
      <c r="J148" s="223">
        <f>ROUND(I148*H148,2)</f>
        <v>0</v>
      </c>
      <c r="K148" s="219" t="s">
        <v>139</v>
      </c>
      <c r="L148" s="43"/>
      <c r="M148" s="224" t="s">
        <v>1</v>
      </c>
      <c r="N148" s="225" t="s">
        <v>41</v>
      </c>
      <c r="O148" s="90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8" t="s">
        <v>140</v>
      </c>
      <c r="AT148" s="228" t="s">
        <v>135</v>
      </c>
      <c r="AU148" s="228" t="s">
        <v>86</v>
      </c>
      <c r="AY148" s="16" t="s">
        <v>133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6" t="s">
        <v>84</v>
      </c>
      <c r="BK148" s="229">
        <f>ROUND(I148*H148,2)</f>
        <v>0</v>
      </c>
      <c r="BL148" s="16" t="s">
        <v>140</v>
      </c>
      <c r="BM148" s="228" t="s">
        <v>396</v>
      </c>
    </row>
    <row r="149" s="2" customFormat="1">
      <c r="A149" s="37"/>
      <c r="B149" s="38"/>
      <c r="C149" s="39"/>
      <c r="D149" s="232" t="s">
        <v>218</v>
      </c>
      <c r="E149" s="39"/>
      <c r="F149" s="267" t="s">
        <v>247</v>
      </c>
      <c r="G149" s="39"/>
      <c r="H149" s="39"/>
      <c r="I149" s="254"/>
      <c r="J149" s="39"/>
      <c r="K149" s="39"/>
      <c r="L149" s="43"/>
      <c r="M149" s="255"/>
      <c r="N149" s="256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218</v>
      </c>
      <c r="AU149" s="16" t="s">
        <v>86</v>
      </c>
    </row>
    <row r="150" s="13" customFormat="1">
      <c r="A150" s="13"/>
      <c r="B150" s="230"/>
      <c r="C150" s="231"/>
      <c r="D150" s="232" t="s">
        <v>142</v>
      </c>
      <c r="E150" s="233" t="s">
        <v>1</v>
      </c>
      <c r="F150" s="234" t="s">
        <v>395</v>
      </c>
      <c r="G150" s="231"/>
      <c r="H150" s="235">
        <v>2.5</v>
      </c>
      <c r="I150" s="236"/>
      <c r="J150" s="231"/>
      <c r="K150" s="231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142</v>
      </c>
      <c r="AU150" s="241" t="s">
        <v>86</v>
      </c>
      <c r="AV150" s="13" t="s">
        <v>86</v>
      </c>
      <c r="AW150" s="13" t="s">
        <v>32</v>
      </c>
      <c r="AX150" s="13" t="s">
        <v>76</v>
      </c>
      <c r="AY150" s="241" t="s">
        <v>133</v>
      </c>
    </row>
    <row r="151" s="13" customFormat="1">
      <c r="A151" s="13"/>
      <c r="B151" s="230"/>
      <c r="C151" s="231"/>
      <c r="D151" s="232" t="s">
        <v>142</v>
      </c>
      <c r="E151" s="233" t="s">
        <v>1</v>
      </c>
      <c r="F151" s="234" t="s">
        <v>397</v>
      </c>
      <c r="G151" s="231"/>
      <c r="H151" s="235">
        <v>3</v>
      </c>
      <c r="I151" s="236"/>
      <c r="J151" s="231"/>
      <c r="K151" s="231"/>
      <c r="L151" s="237"/>
      <c r="M151" s="238"/>
      <c r="N151" s="239"/>
      <c r="O151" s="239"/>
      <c r="P151" s="239"/>
      <c r="Q151" s="239"/>
      <c r="R151" s="239"/>
      <c r="S151" s="239"/>
      <c r="T151" s="24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142</v>
      </c>
      <c r="AU151" s="241" t="s">
        <v>86</v>
      </c>
      <c r="AV151" s="13" t="s">
        <v>86</v>
      </c>
      <c r="AW151" s="13" t="s">
        <v>32</v>
      </c>
      <c r="AX151" s="13" t="s">
        <v>76</v>
      </c>
      <c r="AY151" s="241" t="s">
        <v>133</v>
      </c>
    </row>
    <row r="152" s="14" customFormat="1">
      <c r="A152" s="14"/>
      <c r="B152" s="242"/>
      <c r="C152" s="243"/>
      <c r="D152" s="232" t="s">
        <v>142</v>
      </c>
      <c r="E152" s="244" t="s">
        <v>1</v>
      </c>
      <c r="F152" s="245" t="s">
        <v>163</v>
      </c>
      <c r="G152" s="243"/>
      <c r="H152" s="246">
        <v>5.5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2" t="s">
        <v>142</v>
      </c>
      <c r="AU152" s="252" t="s">
        <v>86</v>
      </c>
      <c r="AV152" s="14" t="s">
        <v>140</v>
      </c>
      <c r="AW152" s="14" t="s">
        <v>32</v>
      </c>
      <c r="AX152" s="14" t="s">
        <v>84</v>
      </c>
      <c r="AY152" s="252" t="s">
        <v>133</v>
      </c>
    </row>
    <row r="153" s="2" customFormat="1" ht="24.15" customHeight="1">
      <c r="A153" s="37"/>
      <c r="B153" s="38"/>
      <c r="C153" s="217" t="s">
        <v>209</v>
      </c>
      <c r="D153" s="217" t="s">
        <v>135</v>
      </c>
      <c r="E153" s="218" t="s">
        <v>398</v>
      </c>
      <c r="F153" s="219" t="s">
        <v>399</v>
      </c>
      <c r="G153" s="220" t="s">
        <v>138</v>
      </c>
      <c r="H153" s="221">
        <v>7</v>
      </c>
      <c r="I153" s="222"/>
      <c r="J153" s="223">
        <f>ROUND(I153*H153,2)</f>
        <v>0</v>
      </c>
      <c r="K153" s="219" t="s">
        <v>139</v>
      </c>
      <c r="L153" s="43"/>
      <c r="M153" s="224" t="s">
        <v>1</v>
      </c>
      <c r="N153" s="225" t="s">
        <v>41</v>
      </c>
      <c r="O153" s="90"/>
      <c r="P153" s="226">
        <f>O153*H153</f>
        <v>0</v>
      </c>
      <c r="Q153" s="226">
        <v>0.408</v>
      </c>
      <c r="R153" s="226">
        <f>Q153*H153</f>
        <v>2.856</v>
      </c>
      <c r="S153" s="226">
        <v>0</v>
      </c>
      <c r="T153" s="22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8" t="s">
        <v>140</v>
      </c>
      <c r="AT153" s="228" t="s">
        <v>135</v>
      </c>
      <c r="AU153" s="228" t="s">
        <v>86</v>
      </c>
      <c r="AY153" s="16" t="s">
        <v>133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6" t="s">
        <v>84</v>
      </c>
      <c r="BK153" s="229">
        <f>ROUND(I153*H153,2)</f>
        <v>0</v>
      </c>
      <c r="BL153" s="16" t="s">
        <v>140</v>
      </c>
      <c r="BM153" s="228" t="s">
        <v>400</v>
      </c>
    </row>
    <row r="154" s="2" customFormat="1" ht="24.15" customHeight="1">
      <c r="A154" s="37"/>
      <c r="B154" s="38"/>
      <c r="C154" s="217" t="s">
        <v>214</v>
      </c>
      <c r="D154" s="217" t="s">
        <v>135</v>
      </c>
      <c r="E154" s="218" t="s">
        <v>401</v>
      </c>
      <c r="F154" s="219" t="s">
        <v>402</v>
      </c>
      <c r="G154" s="220" t="s">
        <v>138</v>
      </c>
      <c r="H154" s="221">
        <v>2.5</v>
      </c>
      <c r="I154" s="222"/>
      <c r="J154" s="223">
        <f>ROUND(I154*H154,2)</f>
        <v>0</v>
      </c>
      <c r="K154" s="219" t="s">
        <v>139</v>
      </c>
      <c r="L154" s="43"/>
      <c r="M154" s="224" t="s">
        <v>1</v>
      </c>
      <c r="N154" s="225" t="s">
        <v>41</v>
      </c>
      <c r="O154" s="90"/>
      <c r="P154" s="226">
        <f>O154*H154</f>
        <v>0</v>
      </c>
      <c r="Q154" s="226">
        <v>0.089219999999999984</v>
      </c>
      <c r="R154" s="226">
        <f>Q154*H154</f>
        <v>0.22304999999999997</v>
      </c>
      <c r="S154" s="226">
        <v>0</v>
      </c>
      <c r="T154" s="22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8" t="s">
        <v>140</v>
      </c>
      <c r="AT154" s="228" t="s">
        <v>135</v>
      </c>
      <c r="AU154" s="228" t="s">
        <v>86</v>
      </c>
      <c r="AY154" s="16" t="s">
        <v>133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6" t="s">
        <v>84</v>
      </c>
      <c r="BK154" s="229">
        <f>ROUND(I154*H154,2)</f>
        <v>0</v>
      </c>
      <c r="BL154" s="16" t="s">
        <v>140</v>
      </c>
      <c r="BM154" s="228" t="s">
        <v>403</v>
      </c>
    </row>
    <row r="155" s="13" customFormat="1">
      <c r="A155" s="13"/>
      <c r="B155" s="230"/>
      <c r="C155" s="231"/>
      <c r="D155" s="232" t="s">
        <v>142</v>
      </c>
      <c r="E155" s="233" t="s">
        <v>1</v>
      </c>
      <c r="F155" s="234" t="s">
        <v>395</v>
      </c>
      <c r="G155" s="231"/>
      <c r="H155" s="235">
        <v>2.5</v>
      </c>
      <c r="I155" s="236"/>
      <c r="J155" s="231"/>
      <c r="K155" s="231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142</v>
      </c>
      <c r="AU155" s="241" t="s">
        <v>86</v>
      </c>
      <c r="AV155" s="13" t="s">
        <v>86</v>
      </c>
      <c r="AW155" s="13" t="s">
        <v>32</v>
      </c>
      <c r="AX155" s="13" t="s">
        <v>84</v>
      </c>
      <c r="AY155" s="241" t="s">
        <v>133</v>
      </c>
    </row>
    <row r="156" s="2" customFormat="1" ht="24.15" customHeight="1">
      <c r="A156" s="37"/>
      <c r="B156" s="38"/>
      <c r="C156" s="257" t="s">
        <v>222</v>
      </c>
      <c r="D156" s="257" t="s">
        <v>228</v>
      </c>
      <c r="E156" s="258" t="s">
        <v>404</v>
      </c>
      <c r="F156" s="259" t="s">
        <v>405</v>
      </c>
      <c r="G156" s="260" t="s">
        <v>138</v>
      </c>
      <c r="H156" s="261">
        <v>2.625</v>
      </c>
      <c r="I156" s="262"/>
      <c r="J156" s="263">
        <f>ROUND(I156*H156,2)</f>
        <v>0</v>
      </c>
      <c r="K156" s="259" t="s">
        <v>139</v>
      </c>
      <c r="L156" s="264"/>
      <c r="M156" s="265" t="s">
        <v>1</v>
      </c>
      <c r="N156" s="266" t="s">
        <v>41</v>
      </c>
      <c r="O156" s="90"/>
      <c r="P156" s="226">
        <f>O156*H156</f>
        <v>0</v>
      </c>
      <c r="Q156" s="226">
        <v>0.113</v>
      </c>
      <c r="R156" s="226">
        <f>Q156*H156</f>
        <v>0.29662500000000004</v>
      </c>
      <c r="S156" s="226">
        <v>0</v>
      </c>
      <c r="T156" s="22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8" t="s">
        <v>176</v>
      </c>
      <c r="AT156" s="228" t="s">
        <v>228</v>
      </c>
      <c r="AU156" s="228" t="s">
        <v>86</v>
      </c>
      <c r="AY156" s="16" t="s">
        <v>133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6" t="s">
        <v>84</v>
      </c>
      <c r="BK156" s="229">
        <f>ROUND(I156*H156,2)</f>
        <v>0</v>
      </c>
      <c r="BL156" s="16" t="s">
        <v>140</v>
      </c>
      <c r="BM156" s="228" t="s">
        <v>406</v>
      </c>
    </row>
    <row r="157" s="2" customFormat="1">
      <c r="A157" s="37"/>
      <c r="B157" s="38"/>
      <c r="C157" s="39"/>
      <c r="D157" s="232" t="s">
        <v>218</v>
      </c>
      <c r="E157" s="39"/>
      <c r="F157" s="267" t="s">
        <v>407</v>
      </c>
      <c r="G157" s="39"/>
      <c r="H157" s="39"/>
      <c r="I157" s="254"/>
      <c r="J157" s="39"/>
      <c r="K157" s="39"/>
      <c r="L157" s="43"/>
      <c r="M157" s="255"/>
      <c r="N157" s="256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218</v>
      </c>
      <c r="AU157" s="16" t="s">
        <v>86</v>
      </c>
    </row>
    <row r="158" s="13" customFormat="1">
      <c r="A158" s="13"/>
      <c r="B158" s="230"/>
      <c r="C158" s="231"/>
      <c r="D158" s="232" t="s">
        <v>142</v>
      </c>
      <c r="E158" s="231"/>
      <c r="F158" s="234" t="s">
        <v>408</v>
      </c>
      <c r="G158" s="231"/>
      <c r="H158" s="235">
        <v>2.625</v>
      </c>
      <c r="I158" s="236"/>
      <c r="J158" s="231"/>
      <c r="K158" s="231"/>
      <c r="L158" s="237"/>
      <c r="M158" s="238"/>
      <c r="N158" s="239"/>
      <c r="O158" s="239"/>
      <c r="P158" s="239"/>
      <c r="Q158" s="239"/>
      <c r="R158" s="239"/>
      <c r="S158" s="239"/>
      <c r="T158" s="24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1" t="s">
        <v>142</v>
      </c>
      <c r="AU158" s="241" t="s">
        <v>86</v>
      </c>
      <c r="AV158" s="13" t="s">
        <v>86</v>
      </c>
      <c r="AW158" s="13" t="s">
        <v>4</v>
      </c>
      <c r="AX158" s="13" t="s">
        <v>84</v>
      </c>
      <c r="AY158" s="241" t="s">
        <v>133</v>
      </c>
    </row>
    <row r="159" s="2" customFormat="1" ht="16.5" customHeight="1">
      <c r="A159" s="37"/>
      <c r="B159" s="38"/>
      <c r="C159" s="217" t="s">
        <v>227</v>
      </c>
      <c r="D159" s="217" t="s">
        <v>135</v>
      </c>
      <c r="E159" s="218" t="s">
        <v>273</v>
      </c>
      <c r="F159" s="219" t="s">
        <v>274</v>
      </c>
      <c r="G159" s="220" t="s">
        <v>138</v>
      </c>
      <c r="H159" s="221">
        <v>14</v>
      </c>
      <c r="I159" s="222"/>
      <c r="J159" s="223">
        <f>ROUND(I159*H159,2)</f>
        <v>0</v>
      </c>
      <c r="K159" s="219" t="s">
        <v>1</v>
      </c>
      <c r="L159" s="43"/>
      <c r="M159" s="224" t="s">
        <v>1</v>
      </c>
      <c r="N159" s="225" t="s">
        <v>41</v>
      </c>
      <c r="O159" s="90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8" t="s">
        <v>140</v>
      </c>
      <c r="AT159" s="228" t="s">
        <v>135</v>
      </c>
      <c r="AU159" s="228" t="s">
        <v>86</v>
      </c>
      <c r="AY159" s="16" t="s">
        <v>133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6" t="s">
        <v>84</v>
      </c>
      <c r="BK159" s="229">
        <f>ROUND(I159*H159,2)</f>
        <v>0</v>
      </c>
      <c r="BL159" s="16" t="s">
        <v>140</v>
      </c>
      <c r="BM159" s="228" t="s">
        <v>409</v>
      </c>
    </row>
    <row r="160" s="2" customFormat="1">
      <c r="A160" s="37"/>
      <c r="B160" s="38"/>
      <c r="C160" s="39"/>
      <c r="D160" s="232" t="s">
        <v>218</v>
      </c>
      <c r="E160" s="39"/>
      <c r="F160" s="267" t="s">
        <v>276</v>
      </c>
      <c r="G160" s="39"/>
      <c r="H160" s="39"/>
      <c r="I160" s="254"/>
      <c r="J160" s="39"/>
      <c r="K160" s="39"/>
      <c r="L160" s="43"/>
      <c r="M160" s="255"/>
      <c r="N160" s="256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218</v>
      </c>
      <c r="AU160" s="16" t="s">
        <v>86</v>
      </c>
    </row>
    <row r="161" s="13" customFormat="1">
      <c r="A161" s="13"/>
      <c r="B161" s="230"/>
      <c r="C161" s="231"/>
      <c r="D161" s="232" t="s">
        <v>142</v>
      </c>
      <c r="E161" s="233" t="s">
        <v>1</v>
      </c>
      <c r="F161" s="234" t="s">
        <v>410</v>
      </c>
      <c r="G161" s="231"/>
      <c r="H161" s="235">
        <v>14</v>
      </c>
      <c r="I161" s="236"/>
      <c r="J161" s="231"/>
      <c r="K161" s="231"/>
      <c r="L161" s="237"/>
      <c r="M161" s="238"/>
      <c r="N161" s="239"/>
      <c r="O161" s="239"/>
      <c r="P161" s="239"/>
      <c r="Q161" s="239"/>
      <c r="R161" s="239"/>
      <c r="S161" s="239"/>
      <c r="T161" s="24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1" t="s">
        <v>142</v>
      </c>
      <c r="AU161" s="241" t="s">
        <v>86</v>
      </c>
      <c r="AV161" s="13" t="s">
        <v>86</v>
      </c>
      <c r="AW161" s="13" t="s">
        <v>32</v>
      </c>
      <c r="AX161" s="13" t="s">
        <v>84</v>
      </c>
      <c r="AY161" s="241" t="s">
        <v>133</v>
      </c>
    </row>
    <row r="162" s="2" customFormat="1" ht="16.5" customHeight="1">
      <c r="A162" s="37"/>
      <c r="B162" s="38"/>
      <c r="C162" s="217" t="s">
        <v>233</v>
      </c>
      <c r="D162" s="217" t="s">
        <v>135</v>
      </c>
      <c r="E162" s="218" t="s">
        <v>411</v>
      </c>
      <c r="F162" s="219" t="s">
        <v>412</v>
      </c>
      <c r="G162" s="220" t="s">
        <v>138</v>
      </c>
      <c r="H162" s="221">
        <v>9.1</v>
      </c>
      <c r="I162" s="222"/>
      <c r="J162" s="223">
        <f>ROUND(I162*H162,2)</f>
        <v>0</v>
      </c>
      <c r="K162" s="219" t="s">
        <v>1</v>
      </c>
      <c r="L162" s="43"/>
      <c r="M162" s="224" t="s">
        <v>1</v>
      </c>
      <c r="N162" s="225" t="s">
        <v>41</v>
      </c>
      <c r="O162" s="90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8" t="s">
        <v>140</v>
      </c>
      <c r="AT162" s="228" t="s">
        <v>135</v>
      </c>
      <c r="AU162" s="228" t="s">
        <v>86</v>
      </c>
      <c r="AY162" s="16" t="s">
        <v>133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6" t="s">
        <v>84</v>
      </c>
      <c r="BK162" s="229">
        <f>ROUND(I162*H162,2)</f>
        <v>0</v>
      </c>
      <c r="BL162" s="16" t="s">
        <v>140</v>
      </c>
      <c r="BM162" s="228" t="s">
        <v>413</v>
      </c>
    </row>
    <row r="163" s="12" customFormat="1" ht="22.8" customHeight="1">
      <c r="A163" s="12"/>
      <c r="B163" s="201"/>
      <c r="C163" s="202"/>
      <c r="D163" s="203" t="s">
        <v>75</v>
      </c>
      <c r="E163" s="215" t="s">
        <v>182</v>
      </c>
      <c r="F163" s="215" t="s">
        <v>306</v>
      </c>
      <c r="G163" s="202"/>
      <c r="H163" s="202"/>
      <c r="I163" s="205"/>
      <c r="J163" s="216">
        <f>BK163</f>
        <v>0</v>
      </c>
      <c r="K163" s="202"/>
      <c r="L163" s="207"/>
      <c r="M163" s="208"/>
      <c r="N163" s="209"/>
      <c r="O163" s="209"/>
      <c r="P163" s="210">
        <f>SUM(P164:P173)</f>
        <v>0</v>
      </c>
      <c r="Q163" s="209"/>
      <c r="R163" s="210">
        <f>SUM(R164:R173)</f>
        <v>2.9899484</v>
      </c>
      <c r="S163" s="209"/>
      <c r="T163" s="211">
        <f>SUM(T164:T173)</f>
        <v>2.968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2" t="s">
        <v>84</v>
      </c>
      <c r="AT163" s="213" t="s">
        <v>75</v>
      </c>
      <c r="AU163" s="213" t="s">
        <v>84</v>
      </c>
      <c r="AY163" s="212" t="s">
        <v>133</v>
      </c>
      <c r="BK163" s="214">
        <f>SUM(BK164:BK173)</f>
        <v>0</v>
      </c>
    </row>
    <row r="164" s="2" customFormat="1" ht="33" customHeight="1">
      <c r="A164" s="37"/>
      <c r="B164" s="38"/>
      <c r="C164" s="217" t="s">
        <v>238</v>
      </c>
      <c r="D164" s="217" t="s">
        <v>135</v>
      </c>
      <c r="E164" s="218" t="s">
        <v>308</v>
      </c>
      <c r="F164" s="219" t="s">
        <v>309</v>
      </c>
      <c r="G164" s="220" t="s">
        <v>153</v>
      </c>
      <c r="H164" s="221">
        <v>16</v>
      </c>
      <c r="I164" s="222"/>
      <c r="J164" s="223">
        <f>ROUND(I164*H164,2)</f>
        <v>0</v>
      </c>
      <c r="K164" s="219" t="s">
        <v>139</v>
      </c>
      <c r="L164" s="43"/>
      <c r="M164" s="224" t="s">
        <v>1</v>
      </c>
      <c r="N164" s="225" t="s">
        <v>41</v>
      </c>
      <c r="O164" s="90"/>
      <c r="P164" s="226">
        <f>O164*H164</f>
        <v>0</v>
      </c>
      <c r="Q164" s="226">
        <v>0.12950000000000002</v>
      </c>
      <c r="R164" s="226">
        <f>Q164*H164</f>
        <v>2.072</v>
      </c>
      <c r="S164" s="226">
        <v>0</v>
      </c>
      <c r="T164" s="22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8" t="s">
        <v>140</v>
      </c>
      <c r="AT164" s="228" t="s">
        <v>135</v>
      </c>
      <c r="AU164" s="228" t="s">
        <v>86</v>
      </c>
      <c r="AY164" s="16" t="s">
        <v>133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6" t="s">
        <v>84</v>
      </c>
      <c r="BK164" s="229">
        <f>ROUND(I164*H164,2)</f>
        <v>0</v>
      </c>
      <c r="BL164" s="16" t="s">
        <v>140</v>
      </c>
      <c r="BM164" s="228" t="s">
        <v>414</v>
      </c>
    </row>
    <row r="165" s="2" customFormat="1" ht="16.5" customHeight="1">
      <c r="A165" s="37"/>
      <c r="B165" s="38"/>
      <c r="C165" s="257" t="s">
        <v>7</v>
      </c>
      <c r="D165" s="257" t="s">
        <v>228</v>
      </c>
      <c r="E165" s="258" t="s">
        <v>313</v>
      </c>
      <c r="F165" s="259" t="s">
        <v>314</v>
      </c>
      <c r="G165" s="260" t="s">
        <v>153</v>
      </c>
      <c r="H165" s="261">
        <v>16.32</v>
      </c>
      <c r="I165" s="262"/>
      <c r="J165" s="263">
        <f>ROUND(I165*H165,2)</f>
        <v>0</v>
      </c>
      <c r="K165" s="259" t="s">
        <v>139</v>
      </c>
      <c r="L165" s="264"/>
      <c r="M165" s="265" t="s">
        <v>1</v>
      </c>
      <c r="N165" s="266" t="s">
        <v>41</v>
      </c>
      <c r="O165" s="90"/>
      <c r="P165" s="226">
        <f>O165*H165</f>
        <v>0</v>
      </c>
      <c r="Q165" s="226">
        <v>0.05612</v>
      </c>
      <c r="R165" s="226">
        <f>Q165*H165</f>
        <v>0.9158784</v>
      </c>
      <c r="S165" s="226">
        <v>0</v>
      </c>
      <c r="T165" s="22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8" t="s">
        <v>176</v>
      </c>
      <c r="AT165" s="228" t="s">
        <v>228</v>
      </c>
      <c r="AU165" s="228" t="s">
        <v>86</v>
      </c>
      <c r="AY165" s="16" t="s">
        <v>133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6" t="s">
        <v>84</v>
      </c>
      <c r="BK165" s="229">
        <f>ROUND(I165*H165,2)</f>
        <v>0</v>
      </c>
      <c r="BL165" s="16" t="s">
        <v>140</v>
      </c>
      <c r="BM165" s="228" t="s">
        <v>415</v>
      </c>
    </row>
    <row r="166" s="13" customFormat="1">
      <c r="A166" s="13"/>
      <c r="B166" s="230"/>
      <c r="C166" s="231"/>
      <c r="D166" s="232" t="s">
        <v>142</v>
      </c>
      <c r="E166" s="231"/>
      <c r="F166" s="234" t="s">
        <v>416</v>
      </c>
      <c r="G166" s="231"/>
      <c r="H166" s="235">
        <v>16.32</v>
      </c>
      <c r="I166" s="236"/>
      <c r="J166" s="231"/>
      <c r="K166" s="231"/>
      <c r="L166" s="237"/>
      <c r="M166" s="238"/>
      <c r="N166" s="239"/>
      <c r="O166" s="239"/>
      <c r="P166" s="239"/>
      <c r="Q166" s="239"/>
      <c r="R166" s="239"/>
      <c r="S166" s="239"/>
      <c r="T166" s="24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1" t="s">
        <v>142</v>
      </c>
      <c r="AU166" s="241" t="s">
        <v>86</v>
      </c>
      <c r="AV166" s="13" t="s">
        <v>86</v>
      </c>
      <c r="AW166" s="13" t="s">
        <v>4</v>
      </c>
      <c r="AX166" s="13" t="s">
        <v>84</v>
      </c>
      <c r="AY166" s="241" t="s">
        <v>133</v>
      </c>
    </row>
    <row r="167" s="2" customFormat="1" ht="24.15" customHeight="1">
      <c r="A167" s="37"/>
      <c r="B167" s="38"/>
      <c r="C167" s="217" t="s">
        <v>249</v>
      </c>
      <c r="D167" s="217" t="s">
        <v>135</v>
      </c>
      <c r="E167" s="218" t="s">
        <v>323</v>
      </c>
      <c r="F167" s="219" t="s">
        <v>324</v>
      </c>
      <c r="G167" s="220" t="s">
        <v>138</v>
      </c>
      <c r="H167" s="221">
        <v>3</v>
      </c>
      <c r="I167" s="222"/>
      <c r="J167" s="223">
        <f>ROUND(I167*H167,2)</f>
        <v>0</v>
      </c>
      <c r="K167" s="219" t="s">
        <v>139</v>
      </c>
      <c r="L167" s="43"/>
      <c r="M167" s="224" t="s">
        <v>1</v>
      </c>
      <c r="N167" s="225" t="s">
        <v>41</v>
      </c>
      <c r="O167" s="90"/>
      <c r="P167" s="226">
        <f>O167*H167</f>
        <v>0</v>
      </c>
      <c r="Q167" s="226">
        <v>0.00068999999999999992</v>
      </c>
      <c r="R167" s="226">
        <f>Q167*H167</f>
        <v>0.00207</v>
      </c>
      <c r="S167" s="226">
        <v>0</v>
      </c>
      <c r="T167" s="22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8" t="s">
        <v>140</v>
      </c>
      <c r="AT167" s="228" t="s">
        <v>135</v>
      </c>
      <c r="AU167" s="228" t="s">
        <v>86</v>
      </c>
      <c r="AY167" s="16" t="s">
        <v>133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6" t="s">
        <v>84</v>
      </c>
      <c r="BK167" s="229">
        <f>ROUND(I167*H167,2)</f>
        <v>0</v>
      </c>
      <c r="BL167" s="16" t="s">
        <v>140</v>
      </c>
      <c r="BM167" s="228" t="s">
        <v>417</v>
      </c>
    </row>
    <row r="168" s="2" customFormat="1" ht="16.5" customHeight="1">
      <c r="A168" s="37"/>
      <c r="B168" s="38"/>
      <c r="C168" s="217" t="s">
        <v>254</v>
      </c>
      <c r="D168" s="217" t="s">
        <v>135</v>
      </c>
      <c r="E168" s="218" t="s">
        <v>418</v>
      </c>
      <c r="F168" s="219" t="s">
        <v>419</v>
      </c>
      <c r="G168" s="220" t="s">
        <v>159</v>
      </c>
      <c r="H168" s="221">
        <v>0.68000000000000008</v>
      </c>
      <c r="I168" s="222"/>
      <c r="J168" s="223">
        <f>ROUND(I168*H168,2)</f>
        <v>0</v>
      </c>
      <c r="K168" s="219" t="s">
        <v>139</v>
      </c>
      <c r="L168" s="43"/>
      <c r="M168" s="224" t="s">
        <v>1</v>
      </c>
      <c r="N168" s="225" t="s">
        <v>41</v>
      </c>
      <c r="O168" s="90"/>
      <c r="P168" s="226">
        <f>O168*H168</f>
        <v>0</v>
      </c>
      <c r="Q168" s="226">
        <v>0</v>
      </c>
      <c r="R168" s="226">
        <f>Q168*H168</f>
        <v>0</v>
      </c>
      <c r="S168" s="226">
        <v>2.6</v>
      </c>
      <c r="T168" s="227">
        <f>S168*H168</f>
        <v>1.7680000000000003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8" t="s">
        <v>140</v>
      </c>
      <c r="AT168" s="228" t="s">
        <v>135</v>
      </c>
      <c r="AU168" s="228" t="s">
        <v>86</v>
      </c>
      <c r="AY168" s="16" t="s">
        <v>133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6" t="s">
        <v>84</v>
      </c>
      <c r="BK168" s="229">
        <f>ROUND(I168*H168,2)</f>
        <v>0</v>
      </c>
      <c r="BL168" s="16" t="s">
        <v>140</v>
      </c>
      <c r="BM168" s="228" t="s">
        <v>420</v>
      </c>
    </row>
    <row r="169" s="13" customFormat="1">
      <c r="A169" s="13"/>
      <c r="B169" s="230"/>
      <c r="C169" s="231"/>
      <c r="D169" s="232" t="s">
        <v>142</v>
      </c>
      <c r="E169" s="233" t="s">
        <v>1</v>
      </c>
      <c r="F169" s="234" t="s">
        <v>421</v>
      </c>
      <c r="G169" s="231"/>
      <c r="H169" s="235">
        <v>0.68000000000000008</v>
      </c>
      <c r="I169" s="236"/>
      <c r="J169" s="231"/>
      <c r="K169" s="231"/>
      <c r="L169" s="237"/>
      <c r="M169" s="238"/>
      <c r="N169" s="239"/>
      <c r="O169" s="239"/>
      <c r="P169" s="239"/>
      <c r="Q169" s="239"/>
      <c r="R169" s="239"/>
      <c r="S169" s="239"/>
      <c r="T169" s="24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1" t="s">
        <v>142</v>
      </c>
      <c r="AU169" s="241" t="s">
        <v>86</v>
      </c>
      <c r="AV169" s="13" t="s">
        <v>86</v>
      </c>
      <c r="AW169" s="13" t="s">
        <v>32</v>
      </c>
      <c r="AX169" s="13" t="s">
        <v>84</v>
      </c>
      <c r="AY169" s="241" t="s">
        <v>133</v>
      </c>
    </row>
    <row r="170" s="2" customFormat="1" ht="33" customHeight="1">
      <c r="A170" s="37"/>
      <c r="B170" s="38"/>
      <c r="C170" s="217" t="s">
        <v>259</v>
      </c>
      <c r="D170" s="217" t="s">
        <v>135</v>
      </c>
      <c r="E170" s="218" t="s">
        <v>332</v>
      </c>
      <c r="F170" s="219" t="s">
        <v>333</v>
      </c>
      <c r="G170" s="220" t="s">
        <v>212</v>
      </c>
      <c r="H170" s="221">
        <v>1</v>
      </c>
      <c r="I170" s="222"/>
      <c r="J170" s="223">
        <f>ROUND(I170*H170,2)</f>
        <v>0</v>
      </c>
      <c r="K170" s="219" t="s">
        <v>1</v>
      </c>
      <c r="L170" s="43"/>
      <c r="M170" s="224" t="s">
        <v>1</v>
      </c>
      <c r="N170" s="225" t="s">
        <v>41</v>
      </c>
      <c r="O170" s="90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8" t="s">
        <v>140</v>
      </c>
      <c r="AT170" s="228" t="s">
        <v>135</v>
      </c>
      <c r="AU170" s="228" t="s">
        <v>86</v>
      </c>
      <c r="AY170" s="16" t="s">
        <v>133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6" t="s">
        <v>84</v>
      </c>
      <c r="BK170" s="229">
        <f>ROUND(I170*H170,2)</f>
        <v>0</v>
      </c>
      <c r="BL170" s="16" t="s">
        <v>140</v>
      </c>
      <c r="BM170" s="228" t="s">
        <v>422</v>
      </c>
    </row>
    <row r="171" s="2" customFormat="1" ht="16.5" customHeight="1">
      <c r="A171" s="37"/>
      <c r="B171" s="38"/>
      <c r="C171" s="217" t="s">
        <v>263</v>
      </c>
      <c r="D171" s="217" t="s">
        <v>135</v>
      </c>
      <c r="E171" s="218" t="s">
        <v>423</v>
      </c>
      <c r="F171" s="219" t="s">
        <v>424</v>
      </c>
      <c r="G171" s="220" t="s">
        <v>212</v>
      </c>
      <c r="H171" s="221">
        <v>1</v>
      </c>
      <c r="I171" s="222"/>
      <c r="J171" s="223">
        <f>ROUND(I171*H171,2)</f>
        <v>0</v>
      </c>
      <c r="K171" s="219" t="s">
        <v>1</v>
      </c>
      <c r="L171" s="43"/>
      <c r="M171" s="224" t="s">
        <v>1</v>
      </c>
      <c r="N171" s="225" t="s">
        <v>41</v>
      </c>
      <c r="O171" s="90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8" t="s">
        <v>140</v>
      </c>
      <c r="AT171" s="228" t="s">
        <v>135</v>
      </c>
      <c r="AU171" s="228" t="s">
        <v>86</v>
      </c>
      <c r="AY171" s="16" t="s">
        <v>133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6" t="s">
        <v>84</v>
      </c>
      <c r="BK171" s="229">
        <f>ROUND(I171*H171,2)</f>
        <v>0</v>
      </c>
      <c r="BL171" s="16" t="s">
        <v>140</v>
      </c>
      <c r="BM171" s="228" t="s">
        <v>425</v>
      </c>
    </row>
    <row r="172" s="2" customFormat="1">
      <c r="A172" s="37"/>
      <c r="B172" s="38"/>
      <c r="C172" s="39"/>
      <c r="D172" s="232" t="s">
        <v>218</v>
      </c>
      <c r="E172" s="39"/>
      <c r="F172" s="267" t="s">
        <v>426</v>
      </c>
      <c r="G172" s="39"/>
      <c r="H172" s="39"/>
      <c r="I172" s="254"/>
      <c r="J172" s="39"/>
      <c r="K172" s="39"/>
      <c r="L172" s="43"/>
      <c r="M172" s="255"/>
      <c r="N172" s="256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218</v>
      </c>
      <c r="AU172" s="16" t="s">
        <v>86</v>
      </c>
    </row>
    <row r="173" s="2" customFormat="1" ht="24.15" customHeight="1">
      <c r="A173" s="37"/>
      <c r="B173" s="38"/>
      <c r="C173" s="217" t="s">
        <v>267</v>
      </c>
      <c r="D173" s="217" t="s">
        <v>135</v>
      </c>
      <c r="E173" s="218" t="s">
        <v>427</v>
      </c>
      <c r="F173" s="219" t="s">
        <v>428</v>
      </c>
      <c r="G173" s="220" t="s">
        <v>212</v>
      </c>
      <c r="H173" s="221">
        <v>1</v>
      </c>
      <c r="I173" s="222"/>
      <c r="J173" s="223">
        <f>ROUND(I173*H173,2)</f>
        <v>0</v>
      </c>
      <c r="K173" s="219" t="s">
        <v>1</v>
      </c>
      <c r="L173" s="43"/>
      <c r="M173" s="224" t="s">
        <v>1</v>
      </c>
      <c r="N173" s="225" t="s">
        <v>41</v>
      </c>
      <c r="O173" s="90"/>
      <c r="P173" s="226">
        <f>O173*H173</f>
        <v>0</v>
      </c>
      <c r="Q173" s="226">
        <v>0</v>
      </c>
      <c r="R173" s="226">
        <f>Q173*H173</f>
        <v>0</v>
      </c>
      <c r="S173" s="226">
        <v>1.2</v>
      </c>
      <c r="T173" s="227">
        <f>S173*H173</f>
        <v>1.2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8" t="s">
        <v>140</v>
      </c>
      <c r="AT173" s="228" t="s">
        <v>135</v>
      </c>
      <c r="AU173" s="228" t="s">
        <v>86</v>
      </c>
      <c r="AY173" s="16" t="s">
        <v>133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6" t="s">
        <v>84</v>
      </c>
      <c r="BK173" s="229">
        <f>ROUND(I173*H173,2)</f>
        <v>0</v>
      </c>
      <c r="BL173" s="16" t="s">
        <v>140</v>
      </c>
      <c r="BM173" s="228" t="s">
        <v>429</v>
      </c>
    </row>
    <row r="174" s="12" customFormat="1" ht="22.8" customHeight="1">
      <c r="A174" s="12"/>
      <c r="B174" s="201"/>
      <c r="C174" s="202"/>
      <c r="D174" s="203" t="s">
        <v>75</v>
      </c>
      <c r="E174" s="215" t="s">
        <v>335</v>
      </c>
      <c r="F174" s="215" t="s">
        <v>336</v>
      </c>
      <c r="G174" s="202"/>
      <c r="H174" s="202"/>
      <c r="I174" s="205"/>
      <c r="J174" s="216">
        <f>BK174</f>
        <v>0</v>
      </c>
      <c r="K174" s="202"/>
      <c r="L174" s="207"/>
      <c r="M174" s="208"/>
      <c r="N174" s="209"/>
      <c r="O174" s="209"/>
      <c r="P174" s="210">
        <f>SUM(P175:P180)</f>
        <v>0</v>
      </c>
      <c r="Q174" s="209"/>
      <c r="R174" s="210">
        <f>SUM(R175:R180)</f>
        <v>0</v>
      </c>
      <c r="S174" s="209"/>
      <c r="T174" s="211">
        <f>SUM(T175:T180)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2" t="s">
        <v>84</v>
      </c>
      <c r="AT174" s="213" t="s">
        <v>75</v>
      </c>
      <c r="AU174" s="213" t="s">
        <v>84</v>
      </c>
      <c r="AY174" s="212" t="s">
        <v>133</v>
      </c>
      <c r="BK174" s="214">
        <f>SUM(BK175:BK180)</f>
        <v>0</v>
      </c>
    </row>
    <row r="175" s="2" customFormat="1" ht="21.75" customHeight="1">
      <c r="A175" s="37"/>
      <c r="B175" s="38"/>
      <c r="C175" s="217" t="s">
        <v>272</v>
      </c>
      <c r="D175" s="217" t="s">
        <v>135</v>
      </c>
      <c r="E175" s="218" t="s">
        <v>338</v>
      </c>
      <c r="F175" s="219" t="s">
        <v>339</v>
      </c>
      <c r="G175" s="220" t="s">
        <v>198</v>
      </c>
      <c r="H175" s="221">
        <v>20.468</v>
      </c>
      <c r="I175" s="222"/>
      <c r="J175" s="223">
        <f>ROUND(I175*H175,2)</f>
        <v>0</v>
      </c>
      <c r="K175" s="219" t="s">
        <v>139</v>
      </c>
      <c r="L175" s="43"/>
      <c r="M175" s="224" t="s">
        <v>1</v>
      </c>
      <c r="N175" s="225" t="s">
        <v>41</v>
      </c>
      <c r="O175" s="90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8" t="s">
        <v>140</v>
      </c>
      <c r="AT175" s="228" t="s">
        <v>135</v>
      </c>
      <c r="AU175" s="228" t="s">
        <v>86</v>
      </c>
      <c r="AY175" s="16" t="s">
        <v>133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6" t="s">
        <v>84</v>
      </c>
      <c r="BK175" s="229">
        <f>ROUND(I175*H175,2)</f>
        <v>0</v>
      </c>
      <c r="BL175" s="16" t="s">
        <v>140</v>
      </c>
      <c r="BM175" s="228" t="s">
        <v>430</v>
      </c>
    </row>
    <row r="176" s="2" customFormat="1" ht="24.15" customHeight="1">
      <c r="A176" s="37"/>
      <c r="B176" s="38"/>
      <c r="C176" s="217" t="s">
        <v>277</v>
      </c>
      <c r="D176" s="217" t="s">
        <v>135</v>
      </c>
      <c r="E176" s="218" t="s">
        <v>342</v>
      </c>
      <c r="F176" s="219" t="s">
        <v>343</v>
      </c>
      <c r="G176" s="220" t="s">
        <v>198</v>
      </c>
      <c r="H176" s="221">
        <v>388.892</v>
      </c>
      <c r="I176" s="222"/>
      <c r="J176" s="223">
        <f>ROUND(I176*H176,2)</f>
        <v>0</v>
      </c>
      <c r="K176" s="219" t="s">
        <v>139</v>
      </c>
      <c r="L176" s="43"/>
      <c r="M176" s="224" t="s">
        <v>1</v>
      </c>
      <c r="N176" s="225" t="s">
        <v>41</v>
      </c>
      <c r="O176" s="90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8" t="s">
        <v>140</v>
      </c>
      <c r="AT176" s="228" t="s">
        <v>135</v>
      </c>
      <c r="AU176" s="228" t="s">
        <v>86</v>
      </c>
      <c r="AY176" s="16" t="s">
        <v>133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6" t="s">
        <v>84</v>
      </c>
      <c r="BK176" s="229">
        <f>ROUND(I176*H176,2)</f>
        <v>0</v>
      </c>
      <c r="BL176" s="16" t="s">
        <v>140</v>
      </c>
      <c r="BM176" s="228" t="s">
        <v>431</v>
      </c>
    </row>
    <row r="177" s="13" customFormat="1">
      <c r="A177" s="13"/>
      <c r="B177" s="230"/>
      <c r="C177" s="231"/>
      <c r="D177" s="232" t="s">
        <v>142</v>
      </c>
      <c r="E177" s="231"/>
      <c r="F177" s="234" t="s">
        <v>432</v>
      </c>
      <c r="G177" s="231"/>
      <c r="H177" s="235">
        <v>388.892</v>
      </c>
      <c r="I177" s="236"/>
      <c r="J177" s="231"/>
      <c r="K177" s="231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142</v>
      </c>
      <c r="AU177" s="241" t="s">
        <v>86</v>
      </c>
      <c r="AV177" s="13" t="s">
        <v>86</v>
      </c>
      <c r="AW177" s="13" t="s">
        <v>4</v>
      </c>
      <c r="AX177" s="13" t="s">
        <v>84</v>
      </c>
      <c r="AY177" s="241" t="s">
        <v>133</v>
      </c>
    </row>
    <row r="178" s="2" customFormat="1" ht="24.15" customHeight="1">
      <c r="A178" s="37"/>
      <c r="B178" s="38"/>
      <c r="C178" s="217" t="s">
        <v>282</v>
      </c>
      <c r="D178" s="217" t="s">
        <v>135</v>
      </c>
      <c r="E178" s="218" t="s">
        <v>347</v>
      </c>
      <c r="F178" s="219" t="s">
        <v>348</v>
      </c>
      <c r="G178" s="220" t="s">
        <v>198</v>
      </c>
      <c r="H178" s="221">
        <v>20.468</v>
      </c>
      <c r="I178" s="222"/>
      <c r="J178" s="223">
        <f>ROUND(I178*H178,2)</f>
        <v>0</v>
      </c>
      <c r="K178" s="219" t="s">
        <v>139</v>
      </c>
      <c r="L178" s="43"/>
      <c r="M178" s="224" t="s">
        <v>1</v>
      </c>
      <c r="N178" s="225" t="s">
        <v>41</v>
      </c>
      <c r="O178" s="90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8" t="s">
        <v>140</v>
      </c>
      <c r="AT178" s="228" t="s">
        <v>135</v>
      </c>
      <c r="AU178" s="228" t="s">
        <v>86</v>
      </c>
      <c r="AY178" s="16" t="s">
        <v>133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6" t="s">
        <v>84</v>
      </c>
      <c r="BK178" s="229">
        <f>ROUND(I178*H178,2)</f>
        <v>0</v>
      </c>
      <c r="BL178" s="16" t="s">
        <v>140</v>
      </c>
      <c r="BM178" s="228" t="s">
        <v>433</v>
      </c>
    </row>
    <row r="179" s="2" customFormat="1" ht="37.8" customHeight="1">
      <c r="A179" s="37"/>
      <c r="B179" s="38"/>
      <c r="C179" s="217" t="s">
        <v>287</v>
      </c>
      <c r="D179" s="217" t="s">
        <v>135</v>
      </c>
      <c r="E179" s="218" t="s">
        <v>351</v>
      </c>
      <c r="F179" s="219" t="s">
        <v>352</v>
      </c>
      <c r="G179" s="220" t="s">
        <v>198</v>
      </c>
      <c r="H179" s="221">
        <v>6.5</v>
      </c>
      <c r="I179" s="222"/>
      <c r="J179" s="223">
        <f>ROUND(I179*H179,2)</f>
        <v>0</v>
      </c>
      <c r="K179" s="219" t="s">
        <v>139</v>
      </c>
      <c r="L179" s="43"/>
      <c r="M179" s="224" t="s">
        <v>1</v>
      </c>
      <c r="N179" s="225" t="s">
        <v>41</v>
      </c>
      <c r="O179" s="90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8" t="s">
        <v>140</v>
      </c>
      <c r="AT179" s="228" t="s">
        <v>135</v>
      </c>
      <c r="AU179" s="228" t="s">
        <v>86</v>
      </c>
      <c r="AY179" s="16" t="s">
        <v>133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6" t="s">
        <v>84</v>
      </c>
      <c r="BK179" s="229">
        <f>ROUND(I179*H179,2)</f>
        <v>0</v>
      </c>
      <c r="BL179" s="16" t="s">
        <v>140</v>
      </c>
      <c r="BM179" s="228" t="s">
        <v>434</v>
      </c>
    </row>
    <row r="180" s="2" customFormat="1" ht="44.25" customHeight="1">
      <c r="A180" s="37"/>
      <c r="B180" s="38"/>
      <c r="C180" s="217" t="s">
        <v>291</v>
      </c>
      <c r="D180" s="217" t="s">
        <v>135</v>
      </c>
      <c r="E180" s="218" t="s">
        <v>355</v>
      </c>
      <c r="F180" s="219" t="s">
        <v>356</v>
      </c>
      <c r="G180" s="220" t="s">
        <v>198</v>
      </c>
      <c r="H180" s="221">
        <v>13.968</v>
      </c>
      <c r="I180" s="222"/>
      <c r="J180" s="223">
        <f>ROUND(I180*H180,2)</f>
        <v>0</v>
      </c>
      <c r="K180" s="219" t="s">
        <v>139</v>
      </c>
      <c r="L180" s="43"/>
      <c r="M180" s="224" t="s">
        <v>1</v>
      </c>
      <c r="N180" s="225" t="s">
        <v>41</v>
      </c>
      <c r="O180" s="90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8" t="s">
        <v>140</v>
      </c>
      <c r="AT180" s="228" t="s">
        <v>135</v>
      </c>
      <c r="AU180" s="228" t="s">
        <v>86</v>
      </c>
      <c r="AY180" s="16" t="s">
        <v>133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6" t="s">
        <v>84</v>
      </c>
      <c r="BK180" s="229">
        <f>ROUND(I180*H180,2)</f>
        <v>0</v>
      </c>
      <c r="BL180" s="16" t="s">
        <v>140</v>
      </c>
      <c r="BM180" s="228" t="s">
        <v>435</v>
      </c>
    </row>
    <row r="181" s="12" customFormat="1" ht="22.8" customHeight="1">
      <c r="A181" s="12"/>
      <c r="B181" s="201"/>
      <c r="C181" s="202"/>
      <c r="D181" s="203" t="s">
        <v>75</v>
      </c>
      <c r="E181" s="215" t="s">
        <v>362</v>
      </c>
      <c r="F181" s="215" t="s">
        <v>363</v>
      </c>
      <c r="G181" s="202"/>
      <c r="H181" s="202"/>
      <c r="I181" s="205"/>
      <c r="J181" s="216">
        <f>BK181</f>
        <v>0</v>
      </c>
      <c r="K181" s="202"/>
      <c r="L181" s="207"/>
      <c r="M181" s="208"/>
      <c r="N181" s="209"/>
      <c r="O181" s="209"/>
      <c r="P181" s="210">
        <f>P182</f>
        <v>0</v>
      </c>
      <c r="Q181" s="209"/>
      <c r="R181" s="210">
        <f>R182</f>
        <v>0</v>
      </c>
      <c r="S181" s="209"/>
      <c r="T181" s="211">
        <f>T182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2" t="s">
        <v>84</v>
      </c>
      <c r="AT181" s="213" t="s">
        <v>75</v>
      </c>
      <c r="AU181" s="213" t="s">
        <v>84</v>
      </c>
      <c r="AY181" s="212" t="s">
        <v>133</v>
      </c>
      <c r="BK181" s="214">
        <f>BK182</f>
        <v>0</v>
      </c>
    </row>
    <row r="182" s="2" customFormat="1" ht="24.15" customHeight="1">
      <c r="A182" s="37"/>
      <c r="B182" s="38"/>
      <c r="C182" s="217" t="s">
        <v>296</v>
      </c>
      <c r="D182" s="217" t="s">
        <v>135</v>
      </c>
      <c r="E182" s="218" t="s">
        <v>365</v>
      </c>
      <c r="F182" s="219" t="s">
        <v>366</v>
      </c>
      <c r="G182" s="220" t="s">
        <v>198</v>
      </c>
      <c r="H182" s="221">
        <v>8.166</v>
      </c>
      <c r="I182" s="222"/>
      <c r="J182" s="223">
        <f>ROUND(I182*H182,2)</f>
        <v>0</v>
      </c>
      <c r="K182" s="219" t="s">
        <v>139</v>
      </c>
      <c r="L182" s="43"/>
      <c r="M182" s="268" t="s">
        <v>1</v>
      </c>
      <c r="N182" s="269" t="s">
        <v>41</v>
      </c>
      <c r="O182" s="270"/>
      <c r="P182" s="271">
        <f>O182*H182</f>
        <v>0</v>
      </c>
      <c r="Q182" s="271">
        <v>0</v>
      </c>
      <c r="R182" s="271">
        <f>Q182*H182</f>
        <v>0</v>
      </c>
      <c r="S182" s="271">
        <v>0</v>
      </c>
      <c r="T182" s="272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8" t="s">
        <v>140</v>
      </c>
      <c r="AT182" s="228" t="s">
        <v>135</v>
      </c>
      <c r="AU182" s="228" t="s">
        <v>86</v>
      </c>
      <c r="AY182" s="16" t="s">
        <v>133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6" t="s">
        <v>84</v>
      </c>
      <c r="BK182" s="229">
        <f>ROUND(I182*H182,2)</f>
        <v>0</v>
      </c>
      <c r="BL182" s="16" t="s">
        <v>140</v>
      </c>
      <c r="BM182" s="228" t="s">
        <v>436</v>
      </c>
    </row>
    <row r="183" s="2" customFormat="1" ht="6.96" customHeight="1">
      <c r="A183" s="37"/>
      <c r="B183" s="65"/>
      <c r="C183" s="66"/>
      <c r="D183" s="66"/>
      <c r="E183" s="66"/>
      <c r="F183" s="66"/>
      <c r="G183" s="66"/>
      <c r="H183" s="66"/>
      <c r="I183" s="66"/>
      <c r="J183" s="66"/>
      <c r="K183" s="66"/>
      <c r="L183" s="43"/>
      <c r="M183" s="37"/>
      <c r="O183" s="37"/>
      <c r="P183" s="37"/>
      <c r="Q183" s="37"/>
      <c r="R183" s="37"/>
      <c r="S183" s="37"/>
      <c r="T183" s="37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</row>
  </sheetData>
  <sheetProtection sheet="1" autoFilter="0" formatColumns="0" formatRows="0" objects="1" scenarios="1" spinCount="100000" saltValue="+BHQgVDOmlr9f5mGtYVeCw0M/0m9VrHDHm6Ps0Rwvq9Cs7n1d01NTFh+L6G8G/PESeVDKn8Ws1ycu58DBdeagQ==" hashValue="d6qfvSVG9P1XRSdmi/WdCiND1cvhAlb7TG5MB0Ob//iW5t/MQIDdSivraAeYz8/z3+prSH4pRBk+pCqaFJKC6g==" algorithmName="SHA-512" password="CC35"/>
  <autoFilter ref="C121:K182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102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Stavební úpravy náměstí a hřbitova v Těrlicku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103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437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24. 5. 2024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34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ROUND(J120,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ROUND((SUM(BE120:BE141)),  2)</f>
        <v>0</v>
      </c>
      <c r="G33" s="37"/>
      <c r="H33" s="37"/>
      <c r="I33" s="154">
        <v>0.21</v>
      </c>
      <c r="J33" s="153">
        <f>ROUND(((SUM(BE120:BE141))*I33),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ROUND((SUM(BF120:BF141)),  2)</f>
        <v>0</v>
      </c>
      <c r="G34" s="37"/>
      <c r="H34" s="37"/>
      <c r="I34" s="154">
        <v>0.12</v>
      </c>
      <c r="J34" s="153">
        <f>ROUND(((SUM(BF120:BF141))*I34),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ROUND((SUM(BG120:BG141)),  2)</f>
        <v>0</v>
      </c>
      <c r="G35" s="37"/>
      <c r="H35" s="37"/>
      <c r="I35" s="154">
        <v>0.21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ROUND((SUM(BH120:BH141)),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ROUND((SUM(BI120:BI141)),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Stavební úpravy náměstí a hřbitova v Těrlicku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 xml:space="preserve">003 - Osttaní a vedlejší náklady 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Těrlicko</v>
      </c>
      <c r="G89" s="39"/>
      <c r="H89" s="39"/>
      <c r="I89" s="31" t="s">
        <v>22</v>
      </c>
      <c r="J89" s="78" t="str">
        <f>IF(J12="","",J12)</f>
        <v>24. 5. 2024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Obec Těrlicko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Barbora Kyšková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106</v>
      </c>
      <c r="D94" s="175"/>
      <c r="E94" s="175"/>
      <c r="F94" s="175"/>
      <c r="G94" s="175"/>
      <c r="H94" s="175"/>
      <c r="I94" s="175"/>
      <c r="J94" s="176" t="s">
        <v>107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108</v>
      </c>
      <c r="D96" s="39"/>
      <c r="E96" s="39"/>
      <c r="F96" s="39"/>
      <c r="G96" s="39"/>
      <c r="H96" s="39"/>
      <c r="I96" s="39"/>
      <c r="J96" s="109">
        <f>J120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109</v>
      </c>
    </row>
    <row r="97" s="9" customFormat="1" ht="24.96" customHeight="1">
      <c r="A97" s="9"/>
      <c r="B97" s="178"/>
      <c r="C97" s="179"/>
      <c r="D97" s="180" t="s">
        <v>438</v>
      </c>
      <c r="E97" s="181"/>
      <c r="F97" s="181"/>
      <c r="G97" s="181"/>
      <c r="H97" s="181"/>
      <c r="I97" s="181"/>
      <c r="J97" s="182">
        <f>J121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439</v>
      </c>
      <c r="E98" s="187"/>
      <c r="F98" s="187"/>
      <c r="G98" s="187"/>
      <c r="H98" s="187"/>
      <c r="I98" s="187"/>
      <c r="J98" s="188">
        <f>J122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8"/>
      <c r="C99" s="179"/>
      <c r="D99" s="180" t="s">
        <v>440</v>
      </c>
      <c r="E99" s="181"/>
      <c r="F99" s="181"/>
      <c r="G99" s="181"/>
      <c r="H99" s="181"/>
      <c r="I99" s="181"/>
      <c r="J99" s="182">
        <f>J125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8"/>
      <c r="C100" s="179"/>
      <c r="D100" s="180" t="s">
        <v>441</v>
      </c>
      <c r="E100" s="181"/>
      <c r="F100" s="181"/>
      <c r="G100" s="181"/>
      <c r="H100" s="181"/>
      <c r="I100" s="181"/>
      <c r="J100" s="182">
        <f>J139</f>
        <v>0</v>
      </c>
      <c r="K100" s="179"/>
      <c r="L100" s="18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118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173" t="str">
        <f>E7</f>
        <v>Stavební úpravy náměstí a hřbitova v Těrlicku</v>
      </c>
      <c r="F110" s="31"/>
      <c r="G110" s="31"/>
      <c r="H110" s="31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103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E9</f>
        <v xml:space="preserve">003 - Osttaní a vedlejší náklady 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F12</f>
        <v>Těrlicko</v>
      </c>
      <c r="G114" s="39"/>
      <c r="H114" s="39"/>
      <c r="I114" s="31" t="s">
        <v>22</v>
      </c>
      <c r="J114" s="78" t="str">
        <f>IF(J12="","",J12)</f>
        <v>24. 5. 2024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9"/>
      <c r="E116" s="39"/>
      <c r="F116" s="26" t="str">
        <f>E15</f>
        <v>Obec Těrlicko</v>
      </c>
      <c r="G116" s="39"/>
      <c r="H116" s="39"/>
      <c r="I116" s="31" t="s">
        <v>30</v>
      </c>
      <c r="J116" s="35" t="str">
        <f>E21</f>
        <v xml:space="preserve"> 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28</v>
      </c>
      <c r="D117" s="39"/>
      <c r="E117" s="39"/>
      <c r="F117" s="26" t="str">
        <f>IF(E18="","",E18)</f>
        <v>Vyplň údaj</v>
      </c>
      <c r="G117" s="39"/>
      <c r="H117" s="39"/>
      <c r="I117" s="31" t="s">
        <v>33</v>
      </c>
      <c r="J117" s="35" t="str">
        <f>E24</f>
        <v>Barbora Kyšková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190"/>
      <c r="B119" s="191"/>
      <c r="C119" s="192" t="s">
        <v>119</v>
      </c>
      <c r="D119" s="193" t="s">
        <v>61</v>
      </c>
      <c r="E119" s="193" t="s">
        <v>57</v>
      </c>
      <c r="F119" s="193" t="s">
        <v>58</v>
      </c>
      <c r="G119" s="193" t="s">
        <v>120</v>
      </c>
      <c r="H119" s="193" t="s">
        <v>121</v>
      </c>
      <c r="I119" s="193" t="s">
        <v>122</v>
      </c>
      <c r="J119" s="193" t="s">
        <v>107</v>
      </c>
      <c r="K119" s="194" t="s">
        <v>123</v>
      </c>
      <c r="L119" s="195"/>
      <c r="M119" s="99" t="s">
        <v>1</v>
      </c>
      <c r="N119" s="100" t="s">
        <v>40</v>
      </c>
      <c r="O119" s="100" t="s">
        <v>124</v>
      </c>
      <c r="P119" s="100" t="s">
        <v>125</v>
      </c>
      <c r="Q119" s="100" t="s">
        <v>126</v>
      </c>
      <c r="R119" s="100" t="s">
        <v>127</v>
      </c>
      <c r="S119" s="100" t="s">
        <v>128</v>
      </c>
      <c r="T119" s="101" t="s">
        <v>129</v>
      </c>
      <c r="U119" s="190"/>
      <c r="V119" s="190"/>
      <c r="W119" s="190"/>
      <c r="X119" s="190"/>
      <c r="Y119" s="190"/>
      <c r="Z119" s="190"/>
      <c r="AA119" s="190"/>
      <c r="AB119" s="190"/>
      <c r="AC119" s="190"/>
      <c r="AD119" s="190"/>
      <c r="AE119" s="190"/>
    </row>
    <row r="120" s="2" customFormat="1" ht="22.8" customHeight="1">
      <c r="A120" s="37"/>
      <c r="B120" s="38"/>
      <c r="C120" s="106" t="s">
        <v>130</v>
      </c>
      <c r="D120" s="39"/>
      <c r="E120" s="39"/>
      <c r="F120" s="39"/>
      <c r="G120" s="39"/>
      <c r="H120" s="39"/>
      <c r="I120" s="39"/>
      <c r="J120" s="196">
        <f>BK120</f>
        <v>0</v>
      </c>
      <c r="K120" s="39"/>
      <c r="L120" s="43"/>
      <c r="M120" s="102"/>
      <c r="N120" s="197"/>
      <c r="O120" s="103"/>
      <c r="P120" s="198">
        <f>P121+P125+P139</f>
        <v>0</v>
      </c>
      <c r="Q120" s="103"/>
      <c r="R120" s="198">
        <f>R121+R125+R139</f>
        <v>0</v>
      </c>
      <c r="S120" s="103"/>
      <c r="T120" s="199">
        <f>T121+T125+T139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75</v>
      </c>
      <c r="AU120" s="16" t="s">
        <v>109</v>
      </c>
      <c r="BK120" s="200">
        <f>BK121+BK125+BK139</f>
        <v>0</v>
      </c>
    </row>
    <row r="121" s="12" customFormat="1" ht="25.92" customHeight="1">
      <c r="A121" s="12"/>
      <c r="B121" s="201"/>
      <c r="C121" s="202"/>
      <c r="D121" s="203" t="s">
        <v>75</v>
      </c>
      <c r="E121" s="204" t="s">
        <v>442</v>
      </c>
      <c r="F121" s="204" t="s">
        <v>443</v>
      </c>
      <c r="G121" s="202"/>
      <c r="H121" s="202"/>
      <c r="I121" s="205"/>
      <c r="J121" s="206">
        <f>BK121</f>
        <v>0</v>
      </c>
      <c r="K121" s="202"/>
      <c r="L121" s="207"/>
      <c r="M121" s="208"/>
      <c r="N121" s="209"/>
      <c r="O121" s="209"/>
      <c r="P121" s="210">
        <f>P122</f>
        <v>0</v>
      </c>
      <c r="Q121" s="209"/>
      <c r="R121" s="210">
        <f>R122</f>
        <v>0</v>
      </c>
      <c r="S121" s="209"/>
      <c r="T121" s="211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2" t="s">
        <v>156</v>
      </c>
      <c r="AT121" s="213" t="s">
        <v>75</v>
      </c>
      <c r="AU121" s="213" t="s">
        <v>76</v>
      </c>
      <c r="AY121" s="212" t="s">
        <v>133</v>
      </c>
      <c r="BK121" s="214">
        <f>BK122</f>
        <v>0</v>
      </c>
    </row>
    <row r="122" s="12" customFormat="1" ht="22.8" customHeight="1">
      <c r="A122" s="12"/>
      <c r="B122" s="201"/>
      <c r="C122" s="202"/>
      <c r="D122" s="203" t="s">
        <v>75</v>
      </c>
      <c r="E122" s="215" t="s">
        <v>76</v>
      </c>
      <c r="F122" s="215" t="s">
        <v>444</v>
      </c>
      <c r="G122" s="202"/>
      <c r="H122" s="202"/>
      <c r="I122" s="205"/>
      <c r="J122" s="216">
        <f>BK122</f>
        <v>0</v>
      </c>
      <c r="K122" s="202"/>
      <c r="L122" s="207"/>
      <c r="M122" s="208"/>
      <c r="N122" s="209"/>
      <c r="O122" s="209"/>
      <c r="P122" s="210">
        <f>SUM(P123:P124)</f>
        <v>0</v>
      </c>
      <c r="Q122" s="209"/>
      <c r="R122" s="210">
        <f>SUM(R123:R124)</f>
        <v>0</v>
      </c>
      <c r="S122" s="209"/>
      <c r="T122" s="211">
        <f>SUM(T123:T124)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2" t="s">
        <v>156</v>
      </c>
      <c r="AT122" s="213" t="s">
        <v>75</v>
      </c>
      <c r="AU122" s="213" t="s">
        <v>84</v>
      </c>
      <c r="AY122" s="212" t="s">
        <v>133</v>
      </c>
      <c r="BK122" s="214">
        <f>SUM(BK123:BK124)</f>
        <v>0</v>
      </c>
    </row>
    <row r="123" s="2" customFormat="1" ht="16.5" customHeight="1">
      <c r="A123" s="37"/>
      <c r="B123" s="38"/>
      <c r="C123" s="217" t="s">
        <v>84</v>
      </c>
      <c r="D123" s="217" t="s">
        <v>135</v>
      </c>
      <c r="E123" s="218" t="s">
        <v>445</v>
      </c>
      <c r="F123" s="219" t="s">
        <v>446</v>
      </c>
      <c r="G123" s="220" t="s">
        <v>212</v>
      </c>
      <c r="H123" s="221">
        <v>12</v>
      </c>
      <c r="I123" s="222"/>
      <c r="J123" s="223">
        <f>ROUND(I123*H123,2)</f>
        <v>0</v>
      </c>
      <c r="K123" s="219" t="s">
        <v>1</v>
      </c>
      <c r="L123" s="43"/>
      <c r="M123" s="224" t="s">
        <v>1</v>
      </c>
      <c r="N123" s="225" t="s">
        <v>41</v>
      </c>
      <c r="O123" s="90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8" t="s">
        <v>140</v>
      </c>
      <c r="AT123" s="228" t="s">
        <v>135</v>
      </c>
      <c r="AU123" s="228" t="s">
        <v>86</v>
      </c>
      <c r="AY123" s="16" t="s">
        <v>133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6" t="s">
        <v>84</v>
      </c>
      <c r="BK123" s="229">
        <f>ROUND(I123*H123,2)</f>
        <v>0</v>
      </c>
      <c r="BL123" s="16" t="s">
        <v>140</v>
      </c>
      <c r="BM123" s="228" t="s">
        <v>447</v>
      </c>
    </row>
    <row r="124" s="2" customFormat="1" ht="24.15" customHeight="1">
      <c r="A124" s="37"/>
      <c r="B124" s="38"/>
      <c r="C124" s="217" t="s">
        <v>86</v>
      </c>
      <c r="D124" s="217" t="s">
        <v>135</v>
      </c>
      <c r="E124" s="218" t="s">
        <v>448</v>
      </c>
      <c r="F124" s="219" t="s">
        <v>449</v>
      </c>
      <c r="G124" s="220" t="s">
        <v>212</v>
      </c>
      <c r="H124" s="221">
        <v>1</v>
      </c>
      <c r="I124" s="222"/>
      <c r="J124" s="223">
        <f>ROUND(I124*H124,2)</f>
        <v>0</v>
      </c>
      <c r="K124" s="219" t="s">
        <v>1</v>
      </c>
      <c r="L124" s="43"/>
      <c r="M124" s="224" t="s">
        <v>1</v>
      </c>
      <c r="N124" s="225" t="s">
        <v>41</v>
      </c>
      <c r="O124" s="90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8" t="s">
        <v>140</v>
      </c>
      <c r="AT124" s="228" t="s">
        <v>135</v>
      </c>
      <c r="AU124" s="228" t="s">
        <v>86</v>
      </c>
      <c r="AY124" s="16" t="s">
        <v>133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6" t="s">
        <v>84</v>
      </c>
      <c r="BK124" s="229">
        <f>ROUND(I124*H124,2)</f>
        <v>0</v>
      </c>
      <c r="BL124" s="16" t="s">
        <v>140</v>
      </c>
      <c r="BM124" s="228" t="s">
        <v>450</v>
      </c>
    </row>
    <row r="125" s="12" customFormat="1" ht="25.92" customHeight="1">
      <c r="A125" s="12"/>
      <c r="B125" s="201"/>
      <c r="C125" s="202"/>
      <c r="D125" s="203" t="s">
        <v>75</v>
      </c>
      <c r="E125" s="204" t="s">
        <v>451</v>
      </c>
      <c r="F125" s="204" t="s">
        <v>452</v>
      </c>
      <c r="G125" s="202"/>
      <c r="H125" s="202"/>
      <c r="I125" s="205"/>
      <c r="J125" s="206">
        <f>BK125</f>
        <v>0</v>
      </c>
      <c r="K125" s="202"/>
      <c r="L125" s="207"/>
      <c r="M125" s="208"/>
      <c r="N125" s="209"/>
      <c r="O125" s="209"/>
      <c r="P125" s="210">
        <f>SUM(P126:P138)</f>
        <v>0</v>
      </c>
      <c r="Q125" s="209"/>
      <c r="R125" s="210">
        <f>SUM(R126:R138)</f>
        <v>0</v>
      </c>
      <c r="S125" s="209"/>
      <c r="T125" s="211">
        <f>SUM(T126:T138)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2" t="s">
        <v>156</v>
      </c>
      <c r="AT125" s="213" t="s">
        <v>75</v>
      </c>
      <c r="AU125" s="213" t="s">
        <v>76</v>
      </c>
      <c r="AY125" s="212" t="s">
        <v>133</v>
      </c>
      <c r="BK125" s="214">
        <f>SUM(BK126:BK138)</f>
        <v>0</v>
      </c>
    </row>
    <row r="126" s="2" customFormat="1" ht="16.5" customHeight="1">
      <c r="A126" s="37"/>
      <c r="B126" s="38"/>
      <c r="C126" s="217" t="s">
        <v>147</v>
      </c>
      <c r="D126" s="217" t="s">
        <v>135</v>
      </c>
      <c r="E126" s="218" t="s">
        <v>453</v>
      </c>
      <c r="F126" s="219" t="s">
        <v>454</v>
      </c>
      <c r="G126" s="220" t="s">
        <v>455</v>
      </c>
      <c r="H126" s="221">
        <v>1</v>
      </c>
      <c r="I126" s="222"/>
      <c r="J126" s="223">
        <f>ROUND(I126*H126,2)</f>
        <v>0</v>
      </c>
      <c r="K126" s="219" t="s">
        <v>456</v>
      </c>
      <c r="L126" s="43"/>
      <c r="M126" s="224" t="s">
        <v>1</v>
      </c>
      <c r="N126" s="225" t="s">
        <v>41</v>
      </c>
      <c r="O126" s="90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8" t="s">
        <v>457</v>
      </c>
      <c r="AT126" s="228" t="s">
        <v>135</v>
      </c>
      <c r="AU126" s="228" t="s">
        <v>84</v>
      </c>
      <c r="AY126" s="16" t="s">
        <v>133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6" t="s">
        <v>84</v>
      </c>
      <c r="BK126" s="229">
        <f>ROUND(I126*H126,2)</f>
        <v>0</v>
      </c>
      <c r="BL126" s="16" t="s">
        <v>457</v>
      </c>
      <c r="BM126" s="228" t="s">
        <v>458</v>
      </c>
    </row>
    <row r="127" s="2" customFormat="1">
      <c r="A127" s="37"/>
      <c r="B127" s="38"/>
      <c r="C127" s="39"/>
      <c r="D127" s="232" t="s">
        <v>218</v>
      </c>
      <c r="E127" s="39"/>
      <c r="F127" s="267" t="s">
        <v>459</v>
      </c>
      <c r="G127" s="39"/>
      <c r="H127" s="39"/>
      <c r="I127" s="254"/>
      <c r="J127" s="39"/>
      <c r="K127" s="39"/>
      <c r="L127" s="43"/>
      <c r="M127" s="255"/>
      <c r="N127" s="256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218</v>
      </c>
      <c r="AU127" s="16" t="s">
        <v>84</v>
      </c>
    </row>
    <row r="128" s="2" customFormat="1" ht="16.5" customHeight="1">
      <c r="A128" s="37"/>
      <c r="B128" s="38"/>
      <c r="C128" s="217" t="s">
        <v>140</v>
      </c>
      <c r="D128" s="217" t="s">
        <v>135</v>
      </c>
      <c r="E128" s="218" t="s">
        <v>460</v>
      </c>
      <c r="F128" s="219" t="s">
        <v>461</v>
      </c>
      <c r="G128" s="220" t="s">
        <v>455</v>
      </c>
      <c r="H128" s="221">
        <v>1</v>
      </c>
      <c r="I128" s="222"/>
      <c r="J128" s="223">
        <f>ROUND(I128*H128,2)</f>
        <v>0</v>
      </c>
      <c r="K128" s="219" t="s">
        <v>139</v>
      </c>
      <c r="L128" s="43"/>
      <c r="M128" s="224" t="s">
        <v>1</v>
      </c>
      <c r="N128" s="225" t="s">
        <v>41</v>
      </c>
      <c r="O128" s="90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457</v>
      </c>
      <c r="AT128" s="228" t="s">
        <v>135</v>
      </c>
      <c r="AU128" s="228" t="s">
        <v>84</v>
      </c>
      <c r="AY128" s="16" t="s">
        <v>133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84</v>
      </c>
      <c r="BK128" s="229">
        <f>ROUND(I128*H128,2)</f>
        <v>0</v>
      </c>
      <c r="BL128" s="16" t="s">
        <v>457</v>
      </c>
      <c r="BM128" s="228" t="s">
        <v>462</v>
      </c>
    </row>
    <row r="129" s="2" customFormat="1" ht="16.5" customHeight="1">
      <c r="A129" s="37"/>
      <c r="B129" s="38"/>
      <c r="C129" s="217" t="s">
        <v>156</v>
      </c>
      <c r="D129" s="217" t="s">
        <v>135</v>
      </c>
      <c r="E129" s="218" t="s">
        <v>463</v>
      </c>
      <c r="F129" s="219" t="s">
        <v>464</v>
      </c>
      <c r="G129" s="220" t="s">
        <v>455</v>
      </c>
      <c r="H129" s="221">
        <v>1</v>
      </c>
      <c r="I129" s="222"/>
      <c r="J129" s="223">
        <f>ROUND(I129*H129,2)</f>
        <v>0</v>
      </c>
      <c r="K129" s="219" t="s">
        <v>456</v>
      </c>
      <c r="L129" s="43"/>
      <c r="M129" s="224" t="s">
        <v>1</v>
      </c>
      <c r="N129" s="225" t="s">
        <v>41</v>
      </c>
      <c r="O129" s="90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457</v>
      </c>
      <c r="AT129" s="228" t="s">
        <v>135</v>
      </c>
      <c r="AU129" s="228" t="s">
        <v>84</v>
      </c>
      <c r="AY129" s="16" t="s">
        <v>133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84</v>
      </c>
      <c r="BK129" s="229">
        <f>ROUND(I129*H129,2)</f>
        <v>0</v>
      </c>
      <c r="BL129" s="16" t="s">
        <v>457</v>
      </c>
      <c r="BM129" s="228" t="s">
        <v>465</v>
      </c>
    </row>
    <row r="130" s="2" customFormat="1">
      <c r="A130" s="37"/>
      <c r="B130" s="38"/>
      <c r="C130" s="39"/>
      <c r="D130" s="232" t="s">
        <v>218</v>
      </c>
      <c r="E130" s="39"/>
      <c r="F130" s="267" t="s">
        <v>466</v>
      </c>
      <c r="G130" s="39"/>
      <c r="H130" s="39"/>
      <c r="I130" s="254"/>
      <c r="J130" s="39"/>
      <c r="K130" s="39"/>
      <c r="L130" s="43"/>
      <c r="M130" s="255"/>
      <c r="N130" s="256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218</v>
      </c>
      <c r="AU130" s="16" t="s">
        <v>84</v>
      </c>
    </row>
    <row r="131" s="2" customFormat="1" ht="16.5" customHeight="1">
      <c r="A131" s="37"/>
      <c r="B131" s="38"/>
      <c r="C131" s="217" t="s">
        <v>164</v>
      </c>
      <c r="D131" s="217" t="s">
        <v>135</v>
      </c>
      <c r="E131" s="218" t="s">
        <v>467</v>
      </c>
      <c r="F131" s="219" t="s">
        <v>468</v>
      </c>
      <c r="G131" s="220" t="s">
        <v>455</v>
      </c>
      <c r="H131" s="221">
        <v>1</v>
      </c>
      <c r="I131" s="222"/>
      <c r="J131" s="223">
        <f>ROUND(I131*H131,2)</f>
        <v>0</v>
      </c>
      <c r="K131" s="219" t="s">
        <v>456</v>
      </c>
      <c r="L131" s="43"/>
      <c r="M131" s="224" t="s">
        <v>1</v>
      </c>
      <c r="N131" s="225" t="s">
        <v>41</v>
      </c>
      <c r="O131" s="90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457</v>
      </c>
      <c r="AT131" s="228" t="s">
        <v>135</v>
      </c>
      <c r="AU131" s="228" t="s">
        <v>84</v>
      </c>
      <c r="AY131" s="16" t="s">
        <v>133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84</v>
      </c>
      <c r="BK131" s="229">
        <f>ROUND(I131*H131,2)</f>
        <v>0</v>
      </c>
      <c r="BL131" s="16" t="s">
        <v>457</v>
      </c>
      <c r="BM131" s="228" t="s">
        <v>469</v>
      </c>
    </row>
    <row r="132" s="2" customFormat="1">
      <c r="A132" s="37"/>
      <c r="B132" s="38"/>
      <c r="C132" s="39"/>
      <c r="D132" s="232" t="s">
        <v>218</v>
      </c>
      <c r="E132" s="39"/>
      <c r="F132" s="267" t="s">
        <v>470</v>
      </c>
      <c r="G132" s="39"/>
      <c r="H132" s="39"/>
      <c r="I132" s="254"/>
      <c r="J132" s="39"/>
      <c r="K132" s="39"/>
      <c r="L132" s="43"/>
      <c r="M132" s="255"/>
      <c r="N132" s="256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218</v>
      </c>
      <c r="AU132" s="16" t="s">
        <v>84</v>
      </c>
    </row>
    <row r="133" s="2" customFormat="1" ht="16.5" customHeight="1">
      <c r="A133" s="37"/>
      <c r="B133" s="38"/>
      <c r="C133" s="217" t="s">
        <v>170</v>
      </c>
      <c r="D133" s="217" t="s">
        <v>135</v>
      </c>
      <c r="E133" s="218" t="s">
        <v>471</v>
      </c>
      <c r="F133" s="219" t="s">
        <v>472</v>
      </c>
      <c r="G133" s="220" t="s">
        <v>455</v>
      </c>
      <c r="H133" s="221">
        <v>1</v>
      </c>
      <c r="I133" s="222"/>
      <c r="J133" s="223">
        <f>ROUND(I133*H133,2)</f>
        <v>0</v>
      </c>
      <c r="K133" s="219" t="s">
        <v>1</v>
      </c>
      <c r="L133" s="43"/>
      <c r="M133" s="224" t="s">
        <v>1</v>
      </c>
      <c r="N133" s="225" t="s">
        <v>41</v>
      </c>
      <c r="O133" s="90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140</v>
      </c>
      <c r="AT133" s="228" t="s">
        <v>135</v>
      </c>
      <c r="AU133" s="228" t="s">
        <v>84</v>
      </c>
      <c r="AY133" s="16" t="s">
        <v>133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84</v>
      </c>
      <c r="BK133" s="229">
        <f>ROUND(I133*H133,2)</f>
        <v>0</v>
      </c>
      <c r="BL133" s="16" t="s">
        <v>140</v>
      </c>
      <c r="BM133" s="228" t="s">
        <v>473</v>
      </c>
    </row>
    <row r="134" s="2" customFormat="1">
      <c r="A134" s="37"/>
      <c r="B134" s="38"/>
      <c r="C134" s="39"/>
      <c r="D134" s="232" t="s">
        <v>218</v>
      </c>
      <c r="E134" s="39"/>
      <c r="F134" s="267" t="s">
        <v>474</v>
      </c>
      <c r="G134" s="39"/>
      <c r="H134" s="39"/>
      <c r="I134" s="254"/>
      <c r="J134" s="39"/>
      <c r="K134" s="39"/>
      <c r="L134" s="43"/>
      <c r="M134" s="255"/>
      <c r="N134" s="256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218</v>
      </c>
      <c r="AU134" s="16" t="s">
        <v>84</v>
      </c>
    </row>
    <row r="135" s="2" customFormat="1" ht="21.75" customHeight="1">
      <c r="A135" s="37"/>
      <c r="B135" s="38"/>
      <c r="C135" s="217" t="s">
        <v>176</v>
      </c>
      <c r="D135" s="217" t="s">
        <v>135</v>
      </c>
      <c r="E135" s="218" t="s">
        <v>475</v>
      </c>
      <c r="F135" s="219" t="s">
        <v>476</v>
      </c>
      <c r="G135" s="220" t="s">
        <v>455</v>
      </c>
      <c r="H135" s="221">
        <v>1</v>
      </c>
      <c r="I135" s="222"/>
      <c r="J135" s="223">
        <f>ROUND(I135*H135,2)</f>
        <v>0</v>
      </c>
      <c r="K135" s="219" t="s">
        <v>1</v>
      </c>
      <c r="L135" s="43"/>
      <c r="M135" s="224" t="s">
        <v>1</v>
      </c>
      <c r="N135" s="225" t="s">
        <v>41</v>
      </c>
      <c r="O135" s="90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140</v>
      </c>
      <c r="AT135" s="228" t="s">
        <v>135</v>
      </c>
      <c r="AU135" s="228" t="s">
        <v>84</v>
      </c>
      <c r="AY135" s="16" t="s">
        <v>133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84</v>
      </c>
      <c r="BK135" s="229">
        <f>ROUND(I135*H135,2)</f>
        <v>0</v>
      </c>
      <c r="BL135" s="16" t="s">
        <v>140</v>
      </c>
      <c r="BM135" s="228" t="s">
        <v>477</v>
      </c>
    </row>
    <row r="136" s="2" customFormat="1">
      <c r="A136" s="37"/>
      <c r="B136" s="38"/>
      <c r="C136" s="39"/>
      <c r="D136" s="232" t="s">
        <v>218</v>
      </c>
      <c r="E136" s="39"/>
      <c r="F136" s="267" t="s">
        <v>478</v>
      </c>
      <c r="G136" s="39"/>
      <c r="H136" s="39"/>
      <c r="I136" s="254"/>
      <c r="J136" s="39"/>
      <c r="K136" s="39"/>
      <c r="L136" s="43"/>
      <c r="M136" s="255"/>
      <c r="N136" s="256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218</v>
      </c>
      <c r="AU136" s="16" t="s">
        <v>84</v>
      </c>
    </row>
    <row r="137" s="2" customFormat="1" ht="16.5" customHeight="1">
      <c r="A137" s="37"/>
      <c r="B137" s="38"/>
      <c r="C137" s="217" t="s">
        <v>182</v>
      </c>
      <c r="D137" s="217" t="s">
        <v>135</v>
      </c>
      <c r="E137" s="218" t="s">
        <v>479</v>
      </c>
      <c r="F137" s="219" t="s">
        <v>480</v>
      </c>
      <c r="G137" s="220" t="s">
        <v>455</v>
      </c>
      <c r="H137" s="221">
        <v>1</v>
      </c>
      <c r="I137" s="222"/>
      <c r="J137" s="223">
        <f>ROUND(I137*H137,2)</f>
        <v>0</v>
      </c>
      <c r="K137" s="219" t="s">
        <v>1</v>
      </c>
      <c r="L137" s="43"/>
      <c r="M137" s="224" t="s">
        <v>1</v>
      </c>
      <c r="N137" s="225" t="s">
        <v>41</v>
      </c>
      <c r="O137" s="90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8" t="s">
        <v>140</v>
      </c>
      <c r="AT137" s="228" t="s">
        <v>135</v>
      </c>
      <c r="AU137" s="228" t="s">
        <v>84</v>
      </c>
      <c r="AY137" s="16" t="s">
        <v>133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6" t="s">
        <v>84</v>
      </c>
      <c r="BK137" s="229">
        <f>ROUND(I137*H137,2)</f>
        <v>0</v>
      </c>
      <c r="BL137" s="16" t="s">
        <v>140</v>
      </c>
      <c r="BM137" s="228" t="s">
        <v>481</v>
      </c>
    </row>
    <row r="138" s="2" customFormat="1">
      <c r="A138" s="37"/>
      <c r="B138" s="38"/>
      <c r="C138" s="39"/>
      <c r="D138" s="232" t="s">
        <v>218</v>
      </c>
      <c r="E138" s="39"/>
      <c r="F138" s="267" t="s">
        <v>478</v>
      </c>
      <c r="G138" s="39"/>
      <c r="H138" s="39"/>
      <c r="I138" s="254"/>
      <c r="J138" s="39"/>
      <c r="K138" s="39"/>
      <c r="L138" s="43"/>
      <c r="M138" s="255"/>
      <c r="N138" s="256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218</v>
      </c>
      <c r="AU138" s="16" t="s">
        <v>84</v>
      </c>
    </row>
    <row r="139" s="12" customFormat="1" ht="25.92" customHeight="1">
      <c r="A139" s="12"/>
      <c r="B139" s="201"/>
      <c r="C139" s="202"/>
      <c r="D139" s="203" t="s">
        <v>75</v>
      </c>
      <c r="E139" s="204" t="s">
        <v>482</v>
      </c>
      <c r="F139" s="204" t="s">
        <v>483</v>
      </c>
      <c r="G139" s="202"/>
      <c r="H139" s="202"/>
      <c r="I139" s="205"/>
      <c r="J139" s="206">
        <f>BK139</f>
        <v>0</v>
      </c>
      <c r="K139" s="202"/>
      <c r="L139" s="207"/>
      <c r="M139" s="208"/>
      <c r="N139" s="209"/>
      <c r="O139" s="209"/>
      <c r="P139" s="210">
        <f>SUM(P140:P141)</f>
        <v>0</v>
      </c>
      <c r="Q139" s="209"/>
      <c r="R139" s="210">
        <f>SUM(R140:R141)</f>
        <v>0</v>
      </c>
      <c r="S139" s="209"/>
      <c r="T139" s="211">
        <f>SUM(T140:T141)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2" t="s">
        <v>156</v>
      </c>
      <c r="AT139" s="213" t="s">
        <v>75</v>
      </c>
      <c r="AU139" s="213" t="s">
        <v>76</v>
      </c>
      <c r="AY139" s="212" t="s">
        <v>133</v>
      </c>
      <c r="BK139" s="214">
        <f>SUM(BK140:BK141)</f>
        <v>0</v>
      </c>
    </row>
    <row r="140" s="2" customFormat="1" ht="16.5" customHeight="1">
      <c r="A140" s="37"/>
      <c r="B140" s="38"/>
      <c r="C140" s="217" t="s">
        <v>186</v>
      </c>
      <c r="D140" s="217" t="s">
        <v>135</v>
      </c>
      <c r="E140" s="218" t="s">
        <v>484</v>
      </c>
      <c r="F140" s="219" t="s">
        <v>485</v>
      </c>
      <c r="G140" s="220" t="s">
        <v>455</v>
      </c>
      <c r="H140" s="221">
        <v>1</v>
      </c>
      <c r="I140" s="222"/>
      <c r="J140" s="223">
        <f>ROUND(I140*H140,2)</f>
        <v>0</v>
      </c>
      <c r="K140" s="219" t="s">
        <v>456</v>
      </c>
      <c r="L140" s="43"/>
      <c r="M140" s="224" t="s">
        <v>1</v>
      </c>
      <c r="N140" s="225" t="s">
        <v>41</v>
      </c>
      <c r="O140" s="90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457</v>
      </c>
      <c r="AT140" s="228" t="s">
        <v>135</v>
      </c>
      <c r="AU140" s="228" t="s">
        <v>84</v>
      </c>
      <c r="AY140" s="16" t="s">
        <v>133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84</v>
      </c>
      <c r="BK140" s="229">
        <f>ROUND(I140*H140,2)</f>
        <v>0</v>
      </c>
      <c r="BL140" s="16" t="s">
        <v>457</v>
      </c>
      <c r="BM140" s="228" t="s">
        <v>486</v>
      </c>
    </row>
    <row r="141" s="2" customFormat="1">
      <c r="A141" s="37"/>
      <c r="B141" s="38"/>
      <c r="C141" s="39"/>
      <c r="D141" s="232" t="s">
        <v>218</v>
      </c>
      <c r="E141" s="39"/>
      <c r="F141" s="267" t="s">
        <v>487</v>
      </c>
      <c r="G141" s="39"/>
      <c r="H141" s="39"/>
      <c r="I141" s="254"/>
      <c r="J141" s="39"/>
      <c r="K141" s="39"/>
      <c r="L141" s="43"/>
      <c r="M141" s="273"/>
      <c r="N141" s="274"/>
      <c r="O141" s="270"/>
      <c r="P141" s="270"/>
      <c r="Q141" s="270"/>
      <c r="R141" s="270"/>
      <c r="S141" s="270"/>
      <c r="T141" s="275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218</v>
      </c>
      <c r="AU141" s="16" t="s">
        <v>84</v>
      </c>
    </row>
    <row r="142" s="2" customFormat="1" ht="6.96" customHeight="1">
      <c r="A142" s="37"/>
      <c r="B142" s="65"/>
      <c r="C142" s="66"/>
      <c r="D142" s="66"/>
      <c r="E142" s="66"/>
      <c r="F142" s="66"/>
      <c r="G142" s="66"/>
      <c r="H142" s="66"/>
      <c r="I142" s="66"/>
      <c r="J142" s="66"/>
      <c r="K142" s="66"/>
      <c r="L142" s="43"/>
      <c r="M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</row>
  </sheetData>
  <sheetProtection sheet="1" autoFilter="0" formatColumns="0" formatRows="0" objects="1" scenarios="1" spinCount="100000" saltValue="MAJ+BVrrKl9rmHqVJ3IwqbDeVIvvAahoCstIcr4km7YJLWJ66BalLF6KEFClJ3jaCf8etGwvgK2nir3yWFwMjQ==" hashValue="6BR7FxXvF42fG0dmyAd84cw01OeEqCfIjOr5wRov4IYlx0263Mo+UwfnNzmb1UqU+ZIItY/mZRXaUXAyamR4Pw==" algorithmName="SHA-512" password="CC35"/>
  <autoFilter ref="C119:K141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102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Stavební úpravy náměstí a hřbitova v Těrlicku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103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488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24. 5. 2024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34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ROUND(J124,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ROUND((SUM(BE124:BE271)),  2)</f>
        <v>0</v>
      </c>
      <c r="G33" s="37"/>
      <c r="H33" s="37"/>
      <c r="I33" s="154">
        <v>0.21</v>
      </c>
      <c r="J33" s="153">
        <f>ROUND(((SUM(BE124:BE271))*I33),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ROUND((SUM(BF124:BF271)),  2)</f>
        <v>0</v>
      </c>
      <c r="G34" s="37"/>
      <c r="H34" s="37"/>
      <c r="I34" s="154">
        <v>0.12</v>
      </c>
      <c r="J34" s="153">
        <f>ROUND(((SUM(BF124:BF271))*I34),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ROUND((SUM(BG124:BG271)),  2)</f>
        <v>0</v>
      </c>
      <c r="G35" s="37"/>
      <c r="H35" s="37"/>
      <c r="I35" s="154">
        <v>0.21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ROUND((SUM(BH124:BH271)),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ROUND((SUM(BI124:BI271)),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Stavební úpravy náměstí a hřbitova v Těrlicku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 xml:space="preserve">004 - Úprava ploch náměstí v obci Těrlicko  - náměstí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Těrlicko</v>
      </c>
      <c r="G89" s="39"/>
      <c r="H89" s="39"/>
      <c r="I89" s="31" t="s">
        <v>22</v>
      </c>
      <c r="J89" s="78" t="str">
        <f>IF(J12="","",J12)</f>
        <v>24. 5. 2024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Obec Těrlicko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Barbora Kyšková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106</v>
      </c>
      <c r="D94" s="175"/>
      <c r="E94" s="175"/>
      <c r="F94" s="175"/>
      <c r="G94" s="175"/>
      <c r="H94" s="175"/>
      <c r="I94" s="175"/>
      <c r="J94" s="176" t="s">
        <v>107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108</v>
      </c>
      <c r="D96" s="39"/>
      <c r="E96" s="39"/>
      <c r="F96" s="39"/>
      <c r="G96" s="39"/>
      <c r="H96" s="39"/>
      <c r="I96" s="39"/>
      <c r="J96" s="109">
        <f>J124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109</v>
      </c>
    </row>
    <row r="97" s="9" customFormat="1" ht="24.96" customHeight="1">
      <c r="A97" s="9"/>
      <c r="B97" s="178"/>
      <c r="C97" s="179"/>
      <c r="D97" s="180" t="s">
        <v>110</v>
      </c>
      <c r="E97" s="181"/>
      <c r="F97" s="181"/>
      <c r="G97" s="181"/>
      <c r="H97" s="181"/>
      <c r="I97" s="181"/>
      <c r="J97" s="182">
        <f>J125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111</v>
      </c>
      <c r="E98" s="187"/>
      <c r="F98" s="187"/>
      <c r="G98" s="187"/>
      <c r="H98" s="187"/>
      <c r="I98" s="187"/>
      <c r="J98" s="188">
        <f>J126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112</v>
      </c>
      <c r="E99" s="187"/>
      <c r="F99" s="187"/>
      <c r="G99" s="187"/>
      <c r="H99" s="187"/>
      <c r="I99" s="187"/>
      <c r="J99" s="188">
        <f>J176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113</v>
      </c>
      <c r="E100" s="187"/>
      <c r="F100" s="187"/>
      <c r="G100" s="187"/>
      <c r="H100" s="187"/>
      <c r="I100" s="187"/>
      <c r="J100" s="188">
        <f>J181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114</v>
      </c>
      <c r="E101" s="187"/>
      <c r="F101" s="187"/>
      <c r="G101" s="187"/>
      <c r="H101" s="187"/>
      <c r="I101" s="187"/>
      <c r="J101" s="188">
        <f>J229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115</v>
      </c>
      <c r="E102" s="187"/>
      <c r="F102" s="187"/>
      <c r="G102" s="187"/>
      <c r="H102" s="187"/>
      <c r="I102" s="187"/>
      <c r="J102" s="188">
        <f>J232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116</v>
      </c>
      <c r="E103" s="187"/>
      <c r="F103" s="187"/>
      <c r="G103" s="187"/>
      <c r="H103" s="187"/>
      <c r="I103" s="187"/>
      <c r="J103" s="188">
        <f>J261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117</v>
      </c>
      <c r="E104" s="187"/>
      <c r="F104" s="187"/>
      <c r="G104" s="187"/>
      <c r="H104" s="187"/>
      <c r="I104" s="187"/>
      <c r="J104" s="188">
        <f>J270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118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173" t="str">
        <f>E7</f>
        <v>Stavební úpravy náměstí a hřbitova v Těrlicku</v>
      </c>
      <c r="F114" s="31"/>
      <c r="G114" s="31"/>
      <c r="H114" s="31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103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75" t="str">
        <f>E9</f>
        <v xml:space="preserve">004 - Úprava ploch náměstí v obci Těrlicko  - náměstí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9"/>
      <c r="E118" s="39"/>
      <c r="F118" s="26" t="str">
        <f>F12</f>
        <v>Těrlicko</v>
      </c>
      <c r="G118" s="39"/>
      <c r="H118" s="39"/>
      <c r="I118" s="31" t="s">
        <v>22</v>
      </c>
      <c r="J118" s="78" t="str">
        <f>IF(J12="","",J12)</f>
        <v>24. 5. 2024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24</v>
      </c>
      <c r="D120" s="39"/>
      <c r="E120" s="39"/>
      <c r="F120" s="26" t="str">
        <f>E15</f>
        <v>Obec Těrlicko</v>
      </c>
      <c r="G120" s="39"/>
      <c r="H120" s="39"/>
      <c r="I120" s="31" t="s">
        <v>30</v>
      </c>
      <c r="J120" s="35" t="str">
        <f>E21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28</v>
      </c>
      <c r="D121" s="39"/>
      <c r="E121" s="39"/>
      <c r="F121" s="26" t="str">
        <f>IF(E18="","",E18)</f>
        <v>Vyplň údaj</v>
      </c>
      <c r="G121" s="39"/>
      <c r="H121" s="39"/>
      <c r="I121" s="31" t="s">
        <v>33</v>
      </c>
      <c r="J121" s="35" t="str">
        <f>E24</f>
        <v>Barbora Kyšková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90"/>
      <c r="B123" s="191"/>
      <c r="C123" s="192" t="s">
        <v>119</v>
      </c>
      <c r="D123" s="193" t="s">
        <v>61</v>
      </c>
      <c r="E123" s="193" t="s">
        <v>57</v>
      </c>
      <c r="F123" s="193" t="s">
        <v>58</v>
      </c>
      <c r="G123" s="193" t="s">
        <v>120</v>
      </c>
      <c r="H123" s="193" t="s">
        <v>121</v>
      </c>
      <c r="I123" s="193" t="s">
        <v>122</v>
      </c>
      <c r="J123" s="193" t="s">
        <v>107</v>
      </c>
      <c r="K123" s="194" t="s">
        <v>123</v>
      </c>
      <c r="L123" s="195"/>
      <c r="M123" s="99" t="s">
        <v>1</v>
      </c>
      <c r="N123" s="100" t="s">
        <v>40</v>
      </c>
      <c r="O123" s="100" t="s">
        <v>124</v>
      </c>
      <c r="P123" s="100" t="s">
        <v>125</v>
      </c>
      <c r="Q123" s="100" t="s">
        <v>126</v>
      </c>
      <c r="R123" s="100" t="s">
        <v>127</v>
      </c>
      <c r="S123" s="100" t="s">
        <v>128</v>
      </c>
      <c r="T123" s="101" t="s">
        <v>129</v>
      </c>
      <c r="U123" s="190"/>
      <c r="V123" s="190"/>
      <c r="W123" s="190"/>
      <c r="X123" s="190"/>
      <c r="Y123" s="190"/>
      <c r="Z123" s="190"/>
      <c r="AA123" s="190"/>
      <c r="AB123" s="190"/>
      <c r="AC123" s="190"/>
      <c r="AD123" s="190"/>
      <c r="AE123" s="190"/>
    </row>
    <row r="124" s="2" customFormat="1" ht="22.8" customHeight="1">
      <c r="A124" s="37"/>
      <c r="B124" s="38"/>
      <c r="C124" s="106" t="s">
        <v>130</v>
      </c>
      <c r="D124" s="39"/>
      <c r="E124" s="39"/>
      <c r="F124" s="39"/>
      <c r="G124" s="39"/>
      <c r="H124" s="39"/>
      <c r="I124" s="39"/>
      <c r="J124" s="196">
        <f>BK124</f>
        <v>0</v>
      </c>
      <c r="K124" s="39"/>
      <c r="L124" s="43"/>
      <c r="M124" s="102"/>
      <c r="N124" s="197"/>
      <c r="O124" s="103"/>
      <c r="P124" s="198">
        <f>P125</f>
        <v>0</v>
      </c>
      <c r="Q124" s="103"/>
      <c r="R124" s="198">
        <f>R125</f>
        <v>84.456091499999984</v>
      </c>
      <c r="S124" s="103"/>
      <c r="T124" s="199">
        <f>T125</f>
        <v>124.63000000000002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75</v>
      </c>
      <c r="AU124" s="16" t="s">
        <v>109</v>
      </c>
      <c r="BK124" s="200">
        <f>BK125</f>
        <v>0</v>
      </c>
    </row>
    <row r="125" s="12" customFormat="1" ht="25.92" customHeight="1">
      <c r="A125" s="12"/>
      <c r="B125" s="201"/>
      <c r="C125" s="202"/>
      <c r="D125" s="203" t="s">
        <v>75</v>
      </c>
      <c r="E125" s="204" t="s">
        <v>131</v>
      </c>
      <c r="F125" s="204" t="s">
        <v>132</v>
      </c>
      <c r="G125" s="202"/>
      <c r="H125" s="202"/>
      <c r="I125" s="205"/>
      <c r="J125" s="206">
        <f>BK125</f>
        <v>0</v>
      </c>
      <c r="K125" s="202"/>
      <c r="L125" s="207"/>
      <c r="M125" s="208"/>
      <c r="N125" s="209"/>
      <c r="O125" s="209"/>
      <c r="P125" s="210">
        <f>P126+P176+P181+P229+P232+P261+P270</f>
        <v>0</v>
      </c>
      <c r="Q125" s="209"/>
      <c r="R125" s="210">
        <f>R126+R176+R181+R229+R232+R261+R270</f>
        <v>84.456091499999984</v>
      </c>
      <c r="S125" s="209"/>
      <c r="T125" s="211">
        <f>T126+T176+T181+T229+T232+T261+T270</f>
        <v>124.63000000000002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2" t="s">
        <v>84</v>
      </c>
      <c r="AT125" s="213" t="s">
        <v>75</v>
      </c>
      <c r="AU125" s="213" t="s">
        <v>76</v>
      </c>
      <c r="AY125" s="212" t="s">
        <v>133</v>
      </c>
      <c r="BK125" s="214">
        <f>BK126+BK176+BK181+BK229+BK232+BK261+BK270</f>
        <v>0</v>
      </c>
    </row>
    <row r="126" s="12" customFormat="1" ht="22.8" customHeight="1">
      <c r="A126" s="12"/>
      <c r="B126" s="201"/>
      <c r="C126" s="202"/>
      <c r="D126" s="203" t="s">
        <v>75</v>
      </c>
      <c r="E126" s="215" t="s">
        <v>84</v>
      </c>
      <c r="F126" s="215" t="s">
        <v>134</v>
      </c>
      <c r="G126" s="202"/>
      <c r="H126" s="202"/>
      <c r="I126" s="205"/>
      <c r="J126" s="216">
        <f>BK126</f>
        <v>0</v>
      </c>
      <c r="K126" s="202"/>
      <c r="L126" s="207"/>
      <c r="M126" s="208"/>
      <c r="N126" s="209"/>
      <c r="O126" s="209"/>
      <c r="P126" s="210">
        <f>SUM(P127:P175)</f>
        <v>0</v>
      </c>
      <c r="Q126" s="209"/>
      <c r="R126" s="210">
        <f>SUM(R127:R175)</f>
        <v>0</v>
      </c>
      <c r="S126" s="209"/>
      <c r="T126" s="211">
        <f>SUM(T127:T175)</f>
        <v>124.53000000000002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2" t="s">
        <v>84</v>
      </c>
      <c r="AT126" s="213" t="s">
        <v>75</v>
      </c>
      <c r="AU126" s="213" t="s">
        <v>84</v>
      </c>
      <c r="AY126" s="212" t="s">
        <v>133</v>
      </c>
      <c r="BK126" s="214">
        <f>SUM(BK127:BK175)</f>
        <v>0</v>
      </c>
    </row>
    <row r="127" s="2" customFormat="1" ht="24.15" customHeight="1">
      <c r="A127" s="37"/>
      <c r="B127" s="38"/>
      <c r="C127" s="217" t="s">
        <v>84</v>
      </c>
      <c r="D127" s="217" t="s">
        <v>135</v>
      </c>
      <c r="E127" s="218" t="s">
        <v>369</v>
      </c>
      <c r="F127" s="219" t="s">
        <v>370</v>
      </c>
      <c r="G127" s="220" t="s">
        <v>138</v>
      </c>
      <c r="H127" s="221">
        <v>113</v>
      </c>
      <c r="I127" s="222"/>
      <c r="J127" s="223">
        <f>ROUND(I127*H127,2)</f>
        <v>0</v>
      </c>
      <c r="K127" s="219" t="s">
        <v>139</v>
      </c>
      <c r="L127" s="43"/>
      <c r="M127" s="224" t="s">
        <v>1</v>
      </c>
      <c r="N127" s="225" t="s">
        <v>41</v>
      </c>
      <c r="O127" s="90"/>
      <c r="P127" s="226">
        <f>O127*H127</f>
        <v>0</v>
      </c>
      <c r="Q127" s="226">
        <v>0</v>
      </c>
      <c r="R127" s="226">
        <f>Q127*H127</f>
        <v>0</v>
      </c>
      <c r="S127" s="226">
        <v>0.26</v>
      </c>
      <c r="T127" s="227">
        <f>S127*H127</f>
        <v>29.380000000000004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8" t="s">
        <v>140</v>
      </c>
      <c r="AT127" s="228" t="s">
        <v>135</v>
      </c>
      <c r="AU127" s="228" t="s">
        <v>86</v>
      </c>
      <c r="AY127" s="16" t="s">
        <v>133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6" t="s">
        <v>84</v>
      </c>
      <c r="BK127" s="229">
        <f>ROUND(I127*H127,2)</f>
        <v>0</v>
      </c>
      <c r="BL127" s="16" t="s">
        <v>140</v>
      </c>
      <c r="BM127" s="228" t="s">
        <v>489</v>
      </c>
    </row>
    <row r="128" s="13" customFormat="1">
      <c r="A128" s="13"/>
      <c r="B128" s="230"/>
      <c r="C128" s="231"/>
      <c r="D128" s="232" t="s">
        <v>142</v>
      </c>
      <c r="E128" s="233" t="s">
        <v>1</v>
      </c>
      <c r="F128" s="234" t="s">
        <v>490</v>
      </c>
      <c r="G128" s="231"/>
      <c r="H128" s="235">
        <v>86</v>
      </c>
      <c r="I128" s="236"/>
      <c r="J128" s="231"/>
      <c r="K128" s="231"/>
      <c r="L128" s="237"/>
      <c r="M128" s="238"/>
      <c r="N128" s="239"/>
      <c r="O128" s="239"/>
      <c r="P128" s="239"/>
      <c r="Q128" s="239"/>
      <c r="R128" s="239"/>
      <c r="S128" s="239"/>
      <c r="T128" s="24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1" t="s">
        <v>142</v>
      </c>
      <c r="AU128" s="241" t="s">
        <v>86</v>
      </c>
      <c r="AV128" s="13" t="s">
        <v>86</v>
      </c>
      <c r="AW128" s="13" t="s">
        <v>32</v>
      </c>
      <c r="AX128" s="13" t="s">
        <v>76</v>
      </c>
      <c r="AY128" s="241" t="s">
        <v>133</v>
      </c>
    </row>
    <row r="129" s="13" customFormat="1">
      <c r="A129" s="13"/>
      <c r="B129" s="230"/>
      <c r="C129" s="231"/>
      <c r="D129" s="232" t="s">
        <v>142</v>
      </c>
      <c r="E129" s="233" t="s">
        <v>1</v>
      </c>
      <c r="F129" s="234" t="s">
        <v>491</v>
      </c>
      <c r="G129" s="231"/>
      <c r="H129" s="235">
        <v>27</v>
      </c>
      <c r="I129" s="236"/>
      <c r="J129" s="231"/>
      <c r="K129" s="231"/>
      <c r="L129" s="237"/>
      <c r="M129" s="238"/>
      <c r="N129" s="239"/>
      <c r="O129" s="239"/>
      <c r="P129" s="239"/>
      <c r="Q129" s="239"/>
      <c r="R129" s="239"/>
      <c r="S129" s="239"/>
      <c r="T129" s="24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1" t="s">
        <v>142</v>
      </c>
      <c r="AU129" s="241" t="s">
        <v>86</v>
      </c>
      <c r="AV129" s="13" t="s">
        <v>86</v>
      </c>
      <c r="AW129" s="13" t="s">
        <v>32</v>
      </c>
      <c r="AX129" s="13" t="s">
        <v>76</v>
      </c>
      <c r="AY129" s="241" t="s">
        <v>133</v>
      </c>
    </row>
    <row r="130" s="14" customFormat="1">
      <c r="A130" s="14"/>
      <c r="B130" s="242"/>
      <c r="C130" s="243"/>
      <c r="D130" s="232" t="s">
        <v>142</v>
      </c>
      <c r="E130" s="244" t="s">
        <v>1</v>
      </c>
      <c r="F130" s="245" t="s">
        <v>163</v>
      </c>
      <c r="G130" s="243"/>
      <c r="H130" s="246">
        <v>113</v>
      </c>
      <c r="I130" s="247"/>
      <c r="J130" s="243"/>
      <c r="K130" s="243"/>
      <c r="L130" s="248"/>
      <c r="M130" s="249"/>
      <c r="N130" s="250"/>
      <c r="O130" s="250"/>
      <c r="P130" s="250"/>
      <c r="Q130" s="250"/>
      <c r="R130" s="250"/>
      <c r="S130" s="250"/>
      <c r="T130" s="25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2" t="s">
        <v>142</v>
      </c>
      <c r="AU130" s="252" t="s">
        <v>86</v>
      </c>
      <c r="AV130" s="14" t="s">
        <v>140</v>
      </c>
      <c r="AW130" s="14" t="s">
        <v>32</v>
      </c>
      <c r="AX130" s="14" t="s">
        <v>84</v>
      </c>
      <c r="AY130" s="252" t="s">
        <v>133</v>
      </c>
    </row>
    <row r="131" s="2" customFormat="1" ht="24.15" customHeight="1">
      <c r="A131" s="37"/>
      <c r="B131" s="38"/>
      <c r="C131" s="217" t="s">
        <v>86</v>
      </c>
      <c r="D131" s="217" t="s">
        <v>135</v>
      </c>
      <c r="E131" s="218" t="s">
        <v>492</v>
      </c>
      <c r="F131" s="219" t="s">
        <v>493</v>
      </c>
      <c r="G131" s="220" t="s">
        <v>138</v>
      </c>
      <c r="H131" s="221">
        <v>23</v>
      </c>
      <c r="I131" s="222"/>
      <c r="J131" s="223">
        <f>ROUND(I131*H131,2)</f>
        <v>0</v>
      </c>
      <c r="K131" s="219" t="s">
        <v>139</v>
      </c>
      <c r="L131" s="43"/>
      <c r="M131" s="224" t="s">
        <v>1</v>
      </c>
      <c r="N131" s="225" t="s">
        <v>41</v>
      </c>
      <c r="O131" s="90"/>
      <c r="P131" s="226">
        <f>O131*H131</f>
        <v>0</v>
      </c>
      <c r="Q131" s="226">
        <v>0</v>
      </c>
      <c r="R131" s="226">
        <f>Q131*H131</f>
        <v>0</v>
      </c>
      <c r="S131" s="226">
        <v>0.29</v>
      </c>
      <c r="T131" s="227">
        <f>S131*H131</f>
        <v>6.67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140</v>
      </c>
      <c r="AT131" s="228" t="s">
        <v>135</v>
      </c>
      <c r="AU131" s="228" t="s">
        <v>86</v>
      </c>
      <c r="AY131" s="16" t="s">
        <v>133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84</v>
      </c>
      <c r="BK131" s="229">
        <f>ROUND(I131*H131,2)</f>
        <v>0</v>
      </c>
      <c r="BL131" s="16" t="s">
        <v>140</v>
      </c>
      <c r="BM131" s="228" t="s">
        <v>494</v>
      </c>
    </row>
    <row r="132" s="13" customFormat="1">
      <c r="A132" s="13"/>
      <c r="B132" s="230"/>
      <c r="C132" s="231"/>
      <c r="D132" s="232" t="s">
        <v>142</v>
      </c>
      <c r="E132" s="233" t="s">
        <v>1</v>
      </c>
      <c r="F132" s="234" t="s">
        <v>495</v>
      </c>
      <c r="G132" s="231"/>
      <c r="H132" s="235">
        <v>23</v>
      </c>
      <c r="I132" s="236"/>
      <c r="J132" s="231"/>
      <c r="K132" s="231"/>
      <c r="L132" s="237"/>
      <c r="M132" s="238"/>
      <c r="N132" s="239"/>
      <c r="O132" s="239"/>
      <c r="P132" s="239"/>
      <c r="Q132" s="239"/>
      <c r="R132" s="239"/>
      <c r="S132" s="239"/>
      <c r="T132" s="24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1" t="s">
        <v>142</v>
      </c>
      <c r="AU132" s="241" t="s">
        <v>86</v>
      </c>
      <c r="AV132" s="13" t="s">
        <v>86</v>
      </c>
      <c r="AW132" s="13" t="s">
        <v>32</v>
      </c>
      <c r="AX132" s="13" t="s">
        <v>84</v>
      </c>
      <c r="AY132" s="241" t="s">
        <v>133</v>
      </c>
    </row>
    <row r="133" s="2" customFormat="1" ht="24.15" customHeight="1">
      <c r="A133" s="37"/>
      <c r="B133" s="38"/>
      <c r="C133" s="217" t="s">
        <v>147</v>
      </c>
      <c r="D133" s="217" t="s">
        <v>135</v>
      </c>
      <c r="E133" s="218" t="s">
        <v>496</v>
      </c>
      <c r="F133" s="219" t="s">
        <v>497</v>
      </c>
      <c r="G133" s="220" t="s">
        <v>138</v>
      </c>
      <c r="H133" s="221">
        <v>113</v>
      </c>
      <c r="I133" s="222"/>
      <c r="J133" s="223">
        <f>ROUND(I133*H133,2)</f>
        <v>0</v>
      </c>
      <c r="K133" s="219" t="s">
        <v>139</v>
      </c>
      <c r="L133" s="43"/>
      <c r="M133" s="224" t="s">
        <v>1</v>
      </c>
      <c r="N133" s="225" t="s">
        <v>41</v>
      </c>
      <c r="O133" s="90"/>
      <c r="P133" s="226">
        <f>O133*H133</f>
        <v>0</v>
      </c>
      <c r="Q133" s="226">
        <v>0</v>
      </c>
      <c r="R133" s="226">
        <f>Q133*H133</f>
        <v>0</v>
      </c>
      <c r="S133" s="226">
        <v>0.44</v>
      </c>
      <c r="T133" s="227">
        <f>S133*H133</f>
        <v>49.72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140</v>
      </c>
      <c r="AT133" s="228" t="s">
        <v>135</v>
      </c>
      <c r="AU133" s="228" t="s">
        <v>86</v>
      </c>
      <c r="AY133" s="16" t="s">
        <v>133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84</v>
      </c>
      <c r="BK133" s="229">
        <f>ROUND(I133*H133,2)</f>
        <v>0</v>
      </c>
      <c r="BL133" s="16" t="s">
        <v>140</v>
      </c>
      <c r="BM133" s="228" t="s">
        <v>498</v>
      </c>
    </row>
    <row r="134" s="13" customFormat="1">
      <c r="A134" s="13"/>
      <c r="B134" s="230"/>
      <c r="C134" s="231"/>
      <c r="D134" s="232" t="s">
        <v>142</v>
      </c>
      <c r="E134" s="233" t="s">
        <v>1</v>
      </c>
      <c r="F134" s="234" t="s">
        <v>499</v>
      </c>
      <c r="G134" s="231"/>
      <c r="H134" s="235">
        <v>86</v>
      </c>
      <c r="I134" s="236"/>
      <c r="J134" s="231"/>
      <c r="K134" s="231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142</v>
      </c>
      <c r="AU134" s="241" t="s">
        <v>86</v>
      </c>
      <c r="AV134" s="13" t="s">
        <v>86</v>
      </c>
      <c r="AW134" s="13" t="s">
        <v>32</v>
      </c>
      <c r="AX134" s="13" t="s">
        <v>76</v>
      </c>
      <c r="AY134" s="241" t="s">
        <v>133</v>
      </c>
    </row>
    <row r="135" s="13" customFormat="1">
      <c r="A135" s="13"/>
      <c r="B135" s="230"/>
      <c r="C135" s="231"/>
      <c r="D135" s="232" t="s">
        <v>142</v>
      </c>
      <c r="E135" s="233" t="s">
        <v>1</v>
      </c>
      <c r="F135" s="234" t="s">
        <v>491</v>
      </c>
      <c r="G135" s="231"/>
      <c r="H135" s="235">
        <v>27</v>
      </c>
      <c r="I135" s="236"/>
      <c r="J135" s="231"/>
      <c r="K135" s="231"/>
      <c r="L135" s="237"/>
      <c r="M135" s="238"/>
      <c r="N135" s="239"/>
      <c r="O135" s="239"/>
      <c r="P135" s="239"/>
      <c r="Q135" s="239"/>
      <c r="R135" s="239"/>
      <c r="S135" s="239"/>
      <c r="T135" s="24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142</v>
      </c>
      <c r="AU135" s="241" t="s">
        <v>86</v>
      </c>
      <c r="AV135" s="13" t="s">
        <v>86</v>
      </c>
      <c r="AW135" s="13" t="s">
        <v>32</v>
      </c>
      <c r="AX135" s="13" t="s">
        <v>76</v>
      </c>
      <c r="AY135" s="241" t="s">
        <v>133</v>
      </c>
    </row>
    <row r="136" s="14" customFormat="1">
      <c r="A136" s="14"/>
      <c r="B136" s="242"/>
      <c r="C136" s="243"/>
      <c r="D136" s="232" t="s">
        <v>142</v>
      </c>
      <c r="E136" s="244" t="s">
        <v>1</v>
      </c>
      <c r="F136" s="245" t="s">
        <v>163</v>
      </c>
      <c r="G136" s="243"/>
      <c r="H136" s="246">
        <v>113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2" t="s">
        <v>142</v>
      </c>
      <c r="AU136" s="252" t="s">
        <v>86</v>
      </c>
      <c r="AV136" s="14" t="s">
        <v>140</v>
      </c>
      <c r="AW136" s="14" t="s">
        <v>32</v>
      </c>
      <c r="AX136" s="14" t="s">
        <v>84</v>
      </c>
      <c r="AY136" s="252" t="s">
        <v>133</v>
      </c>
    </row>
    <row r="137" s="2" customFormat="1" ht="33" customHeight="1">
      <c r="A137" s="37"/>
      <c r="B137" s="38"/>
      <c r="C137" s="217" t="s">
        <v>140</v>
      </c>
      <c r="D137" s="217" t="s">
        <v>135</v>
      </c>
      <c r="E137" s="218" t="s">
        <v>500</v>
      </c>
      <c r="F137" s="219" t="s">
        <v>501</v>
      </c>
      <c r="G137" s="220" t="s">
        <v>138</v>
      </c>
      <c r="H137" s="221">
        <v>23</v>
      </c>
      <c r="I137" s="222"/>
      <c r="J137" s="223">
        <f>ROUND(I137*H137,2)</f>
        <v>0</v>
      </c>
      <c r="K137" s="219" t="s">
        <v>139</v>
      </c>
      <c r="L137" s="43"/>
      <c r="M137" s="224" t="s">
        <v>1</v>
      </c>
      <c r="N137" s="225" t="s">
        <v>41</v>
      </c>
      <c r="O137" s="90"/>
      <c r="P137" s="226">
        <f>O137*H137</f>
        <v>0</v>
      </c>
      <c r="Q137" s="226">
        <v>0</v>
      </c>
      <c r="R137" s="226">
        <f>Q137*H137</f>
        <v>0</v>
      </c>
      <c r="S137" s="226">
        <v>0.63</v>
      </c>
      <c r="T137" s="227">
        <f>S137*H137</f>
        <v>14.49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8" t="s">
        <v>140</v>
      </c>
      <c r="AT137" s="228" t="s">
        <v>135</v>
      </c>
      <c r="AU137" s="228" t="s">
        <v>86</v>
      </c>
      <c r="AY137" s="16" t="s">
        <v>133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6" t="s">
        <v>84</v>
      </c>
      <c r="BK137" s="229">
        <f>ROUND(I137*H137,2)</f>
        <v>0</v>
      </c>
      <c r="BL137" s="16" t="s">
        <v>140</v>
      </c>
      <c r="BM137" s="228" t="s">
        <v>502</v>
      </c>
    </row>
    <row r="138" s="13" customFormat="1">
      <c r="A138" s="13"/>
      <c r="B138" s="230"/>
      <c r="C138" s="231"/>
      <c r="D138" s="232" t="s">
        <v>142</v>
      </c>
      <c r="E138" s="233" t="s">
        <v>1</v>
      </c>
      <c r="F138" s="234" t="s">
        <v>495</v>
      </c>
      <c r="G138" s="231"/>
      <c r="H138" s="235">
        <v>23</v>
      </c>
      <c r="I138" s="236"/>
      <c r="J138" s="231"/>
      <c r="K138" s="231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142</v>
      </c>
      <c r="AU138" s="241" t="s">
        <v>86</v>
      </c>
      <c r="AV138" s="13" t="s">
        <v>86</v>
      </c>
      <c r="AW138" s="13" t="s">
        <v>32</v>
      </c>
      <c r="AX138" s="13" t="s">
        <v>84</v>
      </c>
      <c r="AY138" s="241" t="s">
        <v>133</v>
      </c>
    </row>
    <row r="139" s="2" customFormat="1" ht="16.5" customHeight="1">
      <c r="A139" s="37"/>
      <c r="B139" s="38"/>
      <c r="C139" s="217" t="s">
        <v>156</v>
      </c>
      <c r="D139" s="217" t="s">
        <v>135</v>
      </c>
      <c r="E139" s="218" t="s">
        <v>151</v>
      </c>
      <c r="F139" s="219" t="s">
        <v>152</v>
      </c>
      <c r="G139" s="220" t="s">
        <v>153</v>
      </c>
      <c r="H139" s="221">
        <v>74</v>
      </c>
      <c r="I139" s="222"/>
      <c r="J139" s="223">
        <f>ROUND(I139*H139,2)</f>
        <v>0</v>
      </c>
      <c r="K139" s="219" t="s">
        <v>139</v>
      </c>
      <c r="L139" s="43"/>
      <c r="M139" s="224" t="s">
        <v>1</v>
      </c>
      <c r="N139" s="225" t="s">
        <v>41</v>
      </c>
      <c r="O139" s="90"/>
      <c r="P139" s="226">
        <f>O139*H139</f>
        <v>0</v>
      </c>
      <c r="Q139" s="226">
        <v>0</v>
      </c>
      <c r="R139" s="226">
        <f>Q139*H139</f>
        <v>0</v>
      </c>
      <c r="S139" s="226">
        <v>0.205</v>
      </c>
      <c r="T139" s="227">
        <f>S139*H139</f>
        <v>15.17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8" t="s">
        <v>140</v>
      </c>
      <c r="AT139" s="228" t="s">
        <v>135</v>
      </c>
      <c r="AU139" s="228" t="s">
        <v>86</v>
      </c>
      <c r="AY139" s="16" t="s">
        <v>133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6" t="s">
        <v>84</v>
      </c>
      <c r="BK139" s="229">
        <f>ROUND(I139*H139,2)</f>
        <v>0</v>
      </c>
      <c r="BL139" s="16" t="s">
        <v>140</v>
      </c>
      <c r="BM139" s="228" t="s">
        <v>503</v>
      </c>
    </row>
    <row r="140" s="13" customFormat="1">
      <c r="A140" s="13"/>
      <c r="B140" s="230"/>
      <c r="C140" s="231"/>
      <c r="D140" s="232" t="s">
        <v>142</v>
      </c>
      <c r="E140" s="233" t="s">
        <v>1</v>
      </c>
      <c r="F140" s="234" t="s">
        <v>504</v>
      </c>
      <c r="G140" s="231"/>
      <c r="H140" s="235">
        <v>74</v>
      </c>
      <c r="I140" s="236"/>
      <c r="J140" s="231"/>
      <c r="K140" s="231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142</v>
      </c>
      <c r="AU140" s="241" t="s">
        <v>86</v>
      </c>
      <c r="AV140" s="13" t="s">
        <v>86</v>
      </c>
      <c r="AW140" s="13" t="s">
        <v>32</v>
      </c>
      <c r="AX140" s="13" t="s">
        <v>84</v>
      </c>
      <c r="AY140" s="241" t="s">
        <v>133</v>
      </c>
    </row>
    <row r="141" s="2" customFormat="1" ht="37.8" customHeight="1">
      <c r="A141" s="37"/>
      <c r="B141" s="38"/>
      <c r="C141" s="217" t="s">
        <v>164</v>
      </c>
      <c r="D141" s="217" t="s">
        <v>135</v>
      </c>
      <c r="E141" s="218" t="s">
        <v>505</v>
      </c>
      <c r="F141" s="219" t="s">
        <v>506</v>
      </c>
      <c r="G141" s="220" t="s">
        <v>212</v>
      </c>
      <c r="H141" s="221">
        <v>5</v>
      </c>
      <c r="I141" s="222"/>
      <c r="J141" s="223">
        <f>ROUND(I141*H141,2)</f>
        <v>0</v>
      </c>
      <c r="K141" s="219" t="s">
        <v>1</v>
      </c>
      <c r="L141" s="43"/>
      <c r="M141" s="224" t="s">
        <v>1</v>
      </c>
      <c r="N141" s="225" t="s">
        <v>41</v>
      </c>
      <c r="O141" s="90"/>
      <c r="P141" s="226">
        <f>O141*H141</f>
        <v>0</v>
      </c>
      <c r="Q141" s="226">
        <v>0</v>
      </c>
      <c r="R141" s="226">
        <f>Q141*H141</f>
        <v>0</v>
      </c>
      <c r="S141" s="226">
        <v>0.3</v>
      </c>
      <c r="T141" s="227">
        <f>S141*H141</f>
        <v>1.5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140</v>
      </c>
      <c r="AT141" s="228" t="s">
        <v>135</v>
      </c>
      <c r="AU141" s="228" t="s">
        <v>86</v>
      </c>
      <c r="AY141" s="16" t="s">
        <v>133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84</v>
      </c>
      <c r="BK141" s="229">
        <f>ROUND(I141*H141,2)</f>
        <v>0</v>
      </c>
      <c r="BL141" s="16" t="s">
        <v>140</v>
      </c>
      <c r="BM141" s="228" t="s">
        <v>507</v>
      </c>
    </row>
    <row r="142" s="2" customFormat="1" ht="24.15" customHeight="1">
      <c r="A142" s="37"/>
      <c r="B142" s="38"/>
      <c r="C142" s="217" t="s">
        <v>170</v>
      </c>
      <c r="D142" s="217" t="s">
        <v>135</v>
      </c>
      <c r="E142" s="218" t="s">
        <v>157</v>
      </c>
      <c r="F142" s="219" t="s">
        <v>158</v>
      </c>
      <c r="G142" s="220" t="s">
        <v>159</v>
      </c>
      <c r="H142" s="221">
        <v>44.591</v>
      </c>
      <c r="I142" s="222"/>
      <c r="J142" s="223">
        <f>ROUND(I142*H142,2)</f>
        <v>0</v>
      </c>
      <c r="K142" s="219" t="s">
        <v>139</v>
      </c>
      <c r="L142" s="43"/>
      <c r="M142" s="224" t="s">
        <v>1</v>
      </c>
      <c r="N142" s="225" t="s">
        <v>41</v>
      </c>
      <c r="O142" s="90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8" t="s">
        <v>140</v>
      </c>
      <c r="AT142" s="228" t="s">
        <v>135</v>
      </c>
      <c r="AU142" s="228" t="s">
        <v>86</v>
      </c>
      <c r="AY142" s="16" t="s">
        <v>133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6" t="s">
        <v>84</v>
      </c>
      <c r="BK142" s="229">
        <f>ROUND(I142*H142,2)</f>
        <v>0</v>
      </c>
      <c r="BL142" s="16" t="s">
        <v>140</v>
      </c>
      <c r="BM142" s="228" t="s">
        <v>508</v>
      </c>
    </row>
    <row r="143" s="13" customFormat="1">
      <c r="A143" s="13"/>
      <c r="B143" s="230"/>
      <c r="C143" s="231"/>
      <c r="D143" s="232" t="s">
        <v>142</v>
      </c>
      <c r="E143" s="233" t="s">
        <v>1</v>
      </c>
      <c r="F143" s="234" t="s">
        <v>509</v>
      </c>
      <c r="G143" s="231"/>
      <c r="H143" s="235">
        <v>10.643</v>
      </c>
      <c r="I143" s="236"/>
      <c r="J143" s="231"/>
      <c r="K143" s="231"/>
      <c r="L143" s="237"/>
      <c r="M143" s="238"/>
      <c r="N143" s="239"/>
      <c r="O143" s="239"/>
      <c r="P143" s="239"/>
      <c r="Q143" s="239"/>
      <c r="R143" s="239"/>
      <c r="S143" s="239"/>
      <c r="T143" s="24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1" t="s">
        <v>142</v>
      </c>
      <c r="AU143" s="241" t="s">
        <v>86</v>
      </c>
      <c r="AV143" s="13" t="s">
        <v>86</v>
      </c>
      <c r="AW143" s="13" t="s">
        <v>32</v>
      </c>
      <c r="AX143" s="13" t="s">
        <v>76</v>
      </c>
      <c r="AY143" s="241" t="s">
        <v>133</v>
      </c>
    </row>
    <row r="144" s="13" customFormat="1">
      <c r="A144" s="13"/>
      <c r="B144" s="230"/>
      <c r="C144" s="231"/>
      <c r="D144" s="232" t="s">
        <v>142</v>
      </c>
      <c r="E144" s="233" t="s">
        <v>1</v>
      </c>
      <c r="F144" s="234" t="s">
        <v>510</v>
      </c>
      <c r="G144" s="231"/>
      <c r="H144" s="235">
        <v>33.948</v>
      </c>
      <c r="I144" s="236"/>
      <c r="J144" s="231"/>
      <c r="K144" s="231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142</v>
      </c>
      <c r="AU144" s="241" t="s">
        <v>86</v>
      </c>
      <c r="AV144" s="13" t="s">
        <v>86</v>
      </c>
      <c r="AW144" s="13" t="s">
        <v>32</v>
      </c>
      <c r="AX144" s="13" t="s">
        <v>76</v>
      </c>
      <c r="AY144" s="241" t="s">
        <v>133</v>
      </c>
    </row>
    <row r="145" s="14" customFormat="1">
      <c r="A145" s="14"/>
      <c r="B145" s="242"/>
      <c r="C145" s="243"/>
      <c r="D145" s="232" t="s">
        <v>142</v>
      </c>
      <c r="E145" s="244" t="s">
        <v>1</v>
      </c>
      <c r="F145" s="245" t="s">
        <v>163</v>
      </c>
      <c r="G145" s="243"/>
      <c r="H145" s="246">
        <v>44.591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2" t="s">
        <v>142</v>
      </c>
      <c r="AU145" s="252" t="s">
        <v>86</v>
      </c>
      <c r="AV145" s="14" t="s">
        <v>140</v>
      </c>
      <c r="AW145" s="14" t="s">
        <v>32</v>
      </c>
      <c r="AX145" s="14" t="s">
        <v>84</v>
      </c>
      <c r="AY145" s="252" t="s">
        <v>133</v>
      </c>
    </row>
    <row r="146" s="2" customFormat="1" ht="33" customHeight="1">
      <c r="A146" s="37"/>
      <c r="B146" s="38"/>
      <c r="C146" s="217" t="s">
        <v>176</v>
      </c>
      <c r="D146" s="217" t="s">
        <v>135</v>
      </c>
      <c r="E146" s="218" t="s">
        <v>511</v>
      </c>
      <c r="F146" s="219" t="s">
        <v>512</v>
      </c>
      <c r="G146" s="220" t="s">
        <v>159</v>
      </c>
      <c r="H146" s="221">
        <v>99.585</v>
      </c>
      <c r="I146" s="222"/>
      <c r="J146" s="223">
        <f>ROUND(I146*H146,2)</f>
        <v>0</v>
      </c>
      <c r="K146" s="219" t="s">
        <v>139</v>
      </c>
      <c r="L146" s="43"/>
      <c r="M146" s="224" t="s">
        <v>1</v>
      </c>
      <c r="N146" s="225" t="s">
        <v>41</v>
      </c>
      <c r="O146" s="90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8" t="s">
        <v>140</v>
      </c>
      <c r="AT146" s="228" t="s">
        <v>135</v>
      </c>
      <c r="AU146" s="228" t="s">
        <v>86</v>
      </c>
      <c r="AY146" s="16" t="s">
        <v>133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6" t="s">
        <v>84</v>
      </c>
      <c r="BK146" s="229">
        <f>ROUND(I146*H146,2)</f>
        <v>0</v>
      </c>
      <c r="BL146" s="16" t="s">
        <v>140</v>
      </c>
      <c r="BM146" s="228" t="s">
        <v>513</v>
      </c>
    </row>
    <row r="147" s="13" customFormat="1">
      <c r="A147" s="13"/>
      <c r="B147" s="230"/>
      <c r="C147" s="231"/>
      <c r="D147" s="232" t="s">
        <v>142</v>
      </c>
      <c r="E147" s="233" t="s">
        <v>1</v>
      </c>
      <c r="F147" s="234" t="s">
        <v>514</v>
      </c>
      <c r="G147" s="231"/>
      <c r="H147" s="235">
        <v>23.768</v>
      </c>
      <c r="I147" s="236"/>
      <c r="J147" s="231"/>
      <c r="K147" s="231"/>
      <c r="L147" s="237"/>
      <c r="M147" s="238"/>
      <c r="N147" s="239"/>
      <c r="O147" s="239"/>
      <c r="P147" s="239"/>
      <c r="Q147" s="239"/>
      <c r="R147" s="239"/>
      <c r="S147" s="239"/>
      <c r="T147" s="24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142</v>
      </c>
      <c r="AU147" s="241" t="s">
        <v>86</v>
      </c>
      <c r="AV147" s="13" t="s">
        <v>86</v>
      </c>
      <c r="AW147" s="13" t="s">
        <v>32</v>
      </c>
      <c r="AX147" s="13" t="s">
        <v>76</v>
      </c>
      <c r="AY147" s="241" t="s">
        <v>133</v>
      </c>
    </row>
    <row r="148" s="13" customFormat="1">
      <c r="A148" s="13"/>
      <c r="B148" s="230"/>
      <c r="C148" s="231"/>
      <c r="D148" s="232" t="s">
        <v>142</v>
      </c>
      <c r="E148" s="233" t="s">
        <v>1</v>
      </c>
      <c r="F148" s="234" t="s">
        <v>515</v>
      </c>
      <c r="G148" s="231"/>
      <c r="H148" s="235">
        <v>75.817</v>
      </c>
      <c r="I148" s="236"/>
      <c r="J148" s="231"/>
      <c r="K148" s="231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142</v>
      </c>
      <c r="AU148" s="241" t="s">
        <v>86</v>
      </c>
      <c r="AV148" s="13" t="s">
        <v>86</v>
      </c>
      <c r="AW148" s="13" t="s">
        <v>32</v>
      </c>
      <c r="AX148" s="13" t="s">
        <v>76</v>
      </c>
      <c r="AY148" s="241" t="s">
        <v>133</v>
      </c>
    </row>
    <row r="149" s="14" customFormat="1">
      <c r="A149" s="14"/>
      <c r="B149" s="242"/>
      <c r="C149" s="243"/>
      <c r="D149" s="232" t="s">
        <v>142</v>
      </c>
      <c r="E149" s="244" t="s">
        <v>1</v>
      </c>
      <c r="F149" s="245" t="s">
        <v>163</v>
      </c>
      <c r="G149" s="243"/>
      <c r="H149" s="246">
        <v>99.585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2" t="s">
        <v>142</v>
      </c>
      <c r="AU149" s="252" t="s">
        <v>86</v>
      </c>
      <c r="AV149" s="14" t="s">
        <v>140</v>
      </c>
      <c r="AW149" s="14" t="s">
        <v>32</v>
      </c>
      <c r="AX149" s="14" t="s">
        <v>84</v>
      </c>
      <c r="AY149" s="252" t="s">
        <v>133</v>
      </c>
    </row>
    <row r="150" s="2" customFormat="1" ht="24.15" customHeight="1">
      <c r="A150" s="37"/>
      <c r="B150" s="38"/>
      <c r="C150" s="217" t="s">
        <v>182</v>
      </c>
      <c r="D150" s="217" t="s">
        <v>135</v>
      </c>
      <c r="E150" s="218" t="s">
        <v>171</v>
      </c>
      <c r="F150" s="219" t="s">
        <v>172</v>
      </c>
      <c r="G150" s="220" t="s">
        <v>159</v>
      </c>
      <c r="H150" s="221">
        <v>6.723</v>
      </c>
      <c r="I150" s="222"/>
      <c r="J150" s="223">
        <f>ROUND(I150*H150,2)</f>
        <v>0</v>
      </c>
      <c r="K150" s="219" t="s">
        <v>139</v>
      </c>
      <c r="L150" s="43"/>
      <c r="M150" s="224" t="s">
        <v>1</v>
      </c>
      <c r="N150" s="225" t="s">
        <v>41</v>
      </c>
      <c r="O150" s="90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8" t="s">
        <v>140</v>
      </c>
      <c r="AT150" s="228" t="s">
        <v>135</v>
      </c>
      <c r="AU150" s="228" t="s">
        <v>86</v>
      </c>
      <c r="AY150" s="16" t="s">
        <v>133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6" t="s">
        <v>84</v>
      </c>
      <c r="BK150" s="229">
        <f>ROUND(I150*H150,2)</f>
        <v>0</v>
      </c>
      <c r="BL150" s="16" t="s">
        <v>140</v>
      </c>
      <c r="BM150" s="228" t="s">
        <v>516</v>
      </c>
    </row>
    <row r="151" s="13" customFormat="1">
      <c r="A151" s="13"/>
      <c r="B151" s="230"/>
      <c r="C151" s="231"/>
      <c r="D151" s="232" t="s">
        <v>142</v>
      </c>
      <c r="E151" s="233" t="s">
        <v>1</v>
      </c>
      <c r="F151" s="234" t="s">
        <v>517</v>
      </c>
      <c r="G151" s="231"/>
      <c r="H151" s="235">
        <v>3.75</v>
      </c>
      <c r="I151" s="236"/>
      <c r="J151" s="231"/>
      <c r="K151" s="231"/>
      <c r="L151" s="237"/>
      <c r="M151" s="238"/>
      <c r="N151" s="239"/>
      <c r="O151" s="239"/>
      <c r="P151" s="239"/>
      <c r="Q151" s="239"/>
      <c r="R151" s="239"/>
      <c r="S151" s="239"/>
      <c r="T151" s="24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142</v>
      </c>
      <c r="AU151" s="241" t="s">
        <v>86</v>
      </c>
      <c r="AV151" s="13" t="s">
        <v>86</v>
      </c>
      <c r="AW151" s="13" t="s">
        <v>32</v>
      </c>
      <c r="AX151" s="13" t="s">
        <v>76</v>
      </c>
      <c r="AY151" s="241" t="s">
        <v>133</v>
      </c>
    </row>
    <row r="152" s="13" customFormat="1">
      <c r="A152" s="13"/>
      <c r="B152" s="230"/>
      <c r="C152" s="231"/>
      <c r="D152" s="232" t="s">
        <v>142</v>
      </c>
      <c r="E152" s="233" t="s">
        <v>1</v>
      </c>
      <c r="F152" s="234" t="s">
        <v>518</v>
      </c>
      <c r="G152" s="231"/>
      <c r="H152" s="235">
        <v>0.71</v>
      </c>
      <c r="I152" s="236"/>
      <c r="J152" s="231"/>
      <c r="K152" s="231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142</v>
      </c>
      <c r="AU152" s="241" t="s">
        <v>86</v>
      </c>
      <c r="AV152" s="13" t="s">
        <v>86</v>
      </c>
      <c r="AW152" s="13" t="s">
        <v>32</v>
      </c>
      <c r="AX152" s="13" t="s">
        <v>76</v>
      </c>
      <c r="AY152" s="241" t="s">
        <v>133</v>
      </c>
    </row>
    <row r="153" s="13" customFormat="1">
      <c r="A153" s="13"/>
      <c r="B153" s="230"/>
      <c r="C153" s="231"/>
      <c r="D153" s="232" t="s">
        <v>142</v>
      </c>
      <c r="E153" s="233" t="s">
        <v>1</v>
      </c>
      <c r="F153" s="234" t="s">
        <v>519</v>
      </c>
      <c r="G153" s="231"/>
      <c r="H153" s="235">
        <v>2.263</v>
      </c>
      <c r="I153" s="236"/>
      <c r="J153" s="231"/>
      <c r="K153" s="231"/>
      <c r="L153" s="237"/>
      <c r="M153" s="238"/>
      <c r="N153" s="239"/>
      <c r="O153" s="239"/>
      <c r="P153" s="239"/>
      <c r="Q153" s="239"/>
      <c r="R153" s="239"/>
      <c r="S153" s="239"/>
      <c r="T153" s="24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1" t="s">
        <v>142</v>
      </c>
      <c r="AU153" s="241" t="s">
        <v>86</v>
      </c>
      <c r="AV153" s="13" t="s">
        <v>86</v>
      </c>
      <c r="AW153" s="13" t="s">
        <v>32</v>
      </c>
      <c r="AX153" s="13" t="s">
        <v>76</v>
      </c>
      <c r="AY153" s="241" t="s">
        <v>133</v>
      </c>
    </row>
    <row r="154" s="14" customFormat="1">
      <c r="A154" s="14"/>
      <c r="B154" s="242"/>
      <c r="C154" s="243"/>
      <c r="D154" s="232" t="s">
        <v>142</v>
      </c>
      <c r="E154" s="244" t="s">
        <v>1</v>
      </c>
      <c r="F154" s="245" t="s">
        <v>163</v>
      </c>
      <c r="G154" s="243"/>
      <c r="H154" s="246">
        <v>6.723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2" t="s">
        <v>142</v>
      </c>
      <c r="AU154" s="252" t="s">
        <v>86</v>
      </c>
      <c r="AV154" s="14" t="s">
        <v>140</v>
      </c>
      <c r="AW154" s="14" t="s">
        <v>32</v>
      </c>
      <c r="AX154" s="14" t="s">
        <v>84</v>
      </c>
      <c r="AY154" s="252" t="s">
        <v>133</v>
      </c>
    </row>
    <row r="155" s="2" customFormat="1" ht="24.15" customHeight="1">
      <c r="A155" s="37"/>
      <c r="B155" s="38"/>
      <c r="C155" s="217" t="s">
        <v>186</v>
      </c>
      <c r="D155" s="217" t="s">
        <v>135</v>
      </c>
      <c r="E155" s="218" t="s">
        <v>177</v>
      </c>
      <c r="F155" s="219" t="s">
        <v>178</v>
      </c>
      <c r="G155" s="220" t="s">
        <v>159</v>
      </c>
      <c r="H155" s="221">
        <v>1.487</v>
      </c>
      <c r="I155" s="222"/>
      <c r="J155" s="223">
        <f>ROUND(I155*H155,2)</f>
        <v>0</v>
      </c>
      <c r="K155" s="219" t="s">
        <v>139</v>
      </c>
      <c r="L155" s="43"/>
      <c r="M155" s="224" t="s">
        <v>1</v>
      </c>
      <c r="N155" s="225" t="s">
        <v>41</v>
      </c>
      <c r="O155" s="90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8" t="s">
        <v>140</v>
      </c>
      <c r="AT155" s="228" t="s">
        <v>135</v>
      </c>
      <c r="AU155" s="228" t="s">
        <v>86</v>
      </c>
      <c r="AY155" s="16" t="s">
        <v>133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6" t="s">
        <v>84</v>
      </c>
      <c r="BK155" s="229">
        <f>ROUND(I155*H155,2)</f>
        <v>0</v>
      </c>
      <c r="BL155" s="16" t="s">
        <v>140</v>
      </c>
      <c r="BM155" s="228" t="s">
        <v>520</v>
      </c>
    </row>
    <row r="156" s="13" customFormat="1">
      <c r="A156" s="13"/>
      <c r="B156" s="230"/>
      <c r="C156" s="231"/>
      <c r="D156" s="232" t="s">
        <v>142</v>
      </c>
      <c r="E156" s="233" t="s">
        <v>1</v>
      </c>
      <c r="F156" s="234" t="s">
        <v>521</v>
      </c>
      <c r="G156" s="231"/>
      <c r="H156" s="235">
        <v>0.355</v>
      </c>
      <c r="I156" s="236"/>
      <c r="J156" s="231"/>
      <c r="K156" s="231"/>
      <c r="L156" s="237"/>
      <c r="M156" s="238"/>
      <c r="N156" s="239"/>
      <c r="O156" s="239"/>
      <c r="P156" s="239"/>
      <c r="Q156" s="239"/>
      <c r="R156" s="239"/>
      <c r="S156" s="239"/>
      <c r="T156" s="24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1" t="s">
        <v>142</v>
      </c>
      <c r="AU156" s="241" t="s">
        <v>86</v>
      </c>
      <c r="AV156" s="13" t="s">
        <v>86</v>
      </c>
      <c r="AW156" s="13" t="s">
        <v>32</v>
      </c>
      <c r="AX156" s="13" t="s">
        <v>76</v>
      </c>
      <c r="AY156" s="241" t="s">
        <v>133</v>
      </c>
    </row>
    <row r="157" s="13" customFormat="1">
      <c r="A157" s="13"/>
      <c r="B157" s="230"/>
      <c r="C157" s="231"/>
      <c r="D157" s="232" t="s">
        <v>142</v>
      </c>
      <c r="E157" s="233" t="s">
        <v>1</v>
      </c>
      <c r="F157" s="234" t="s">
        <v>522</v>
      </c>
      <c r="G157" s="231"/>
      <c r="H157" s="235">
        <v>1.1319999999999998</v>
      </c>
      <c r="I157" s="236"/>
      <c r="J157" s="231"/>
      <c r="K157" s="231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142</v>
      </c>
      <c r="AU157" s="241" t="s">
        <v>86</v>
      </c>
      <c r="AV157" s="13" t="s">
        <v>86</v>
      </c>
      <c r="AW157" s="13" t="s">
        <v>32</v>
      </c>
      <c r="AX157" s="13" t="s">
        <v>76</v>
      </c>
      <c r="AY157" s="241" t="s">
        <v>133</v>
      </c>
    </row>
    <row r="158" s="14" customFormat="1">
      <c r="A158" s="14"/>
      <c r="B158" s="242"/>
      <c r="C158" s="243"/>
      <c r="D158" s="232" t="s">
        <v>142</v>
      </c>
      <c r="E158" s="244" t="s">
        <v>1</v>
      </c>
      <c r="F158" s="245" t="s">
        <v>163</v>
      </c>
      <c r="G158" s="243"/>
      <c r="H158" s="246">
        <v>1.487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2" t="s">
        <v>142</v>
      </c>
      <c r="AU158" s="252" t="s">
        <v>86</v>
      </c>
      <c r="AV158" s="14" t="s">
        <v>140</v>
      </c>
      <c r="AW158" s="14" t="s">
        <v>32</v>
      </c>
      <c r="AX158" s="14" t="s">
        <v>84</v>
      </c>
      <c r="AY158" s="252" t="s">
        <v>133</v>
      </c>
    </row>
    <row r="159" s="2" customFormat="1" ht="33" customHeight="1">
      <c r="A159" s="37"/>
      <c r="B159" s="38"/>
      <c r="C159" s="217" t="s">
        <v>191</v>
      </c>
      <c r="D159" s="217" t="s">
        <v>135</v>
      </c>
      <c r="E159" s="218" t="s">
        <v>523</v>
      </c>
      <c r="F159" s="219" t="s">
        <v>524</v>
      </c>
      <c r="G159" s="220" t="s">
        <v>159</v>
      </c>
      <c r="H159" s="221">
        <v>5.76</v>
      </c>
      <c r="I159" s="222"/>
      <c r="J159" s="223">
        <f>ROUND(I159*H159,2)</f>
        <v>0</v>
      </c>
      <c r="K159" s="219" t="s">
        <v>139</v>
      </c>
      <c r="L159" s="43"/>
      <c r="M159" s="224" t="s">
        <v>1</v>
      </c>
      <c r="N159" s="225" t="s">
        <v>41</v>
      </c>
      <c r="O159" s="90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8" t="s">
        <v>140</v>
      </c>
      <c r="AT159" s="228" t="s">
        <v>135</v>
      </c>
      <c r="AU159" s="228" t="s">
        <v>86</v>
      </c>
      <c r="AY159" s="16" t="s">
        <v>133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6" t="s">
        <v>84</v>
      </c>
      <c r="BK159" s="229">
        <f>ROUND(I159*H159,2)</f>
        <v>0</v>
      </c>
      <c r="BL159" s="16" t="s">
        <v>140</v>
      </c>
      <c r="BM159" s="228" t="s">
        <v>525</v>
      </c>
    </row>
    <row r="160" s="13" customFormat="1">
      <c r="A160" s="13"/>
      <c r="B160" s="230"/>
      <c r="C160" s="231"/>
      <c r="D160" s="232" t="s">
        <v>142</v>
      </c>
      <c r="E160" s="233" t="s">
        <v>1</v>
      </c>
      <c r="F160" s="234" t="s">
        <v>526</v>
      </c>
      <c r="G160" s="231"/>
      <c r="H160" s="235">
        <v>5.76</v>
      </c>
      <c r="I160" s="236"/>
      <c r="J160" s="231"/>
      <c r="K160" s="231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142</v>
      </c>
      <c r="AU160" s="241" t="s">
        <v>86</v>
      </c>
      <c r="AV160" s="13" t="s">
        <v>86</v>
      </c>
      <c r="AW160" s="13" t="s">
        <v>32</v>
      </c>
      <c r="AX160" s="13" t="s">
        <v>84</v>
      </c>
      <c r="AY160" s="241" t="s">
        <v>133</v>
      </c>
    </row>
    <row r="161" s="2" customFormat="1" ht="37.8" customHeight="1">
      <c r="A161" s="37"/>
      <c r="B161" s="38"/>
      <c r="C161" s="217" t="s">
        <v>8</v>
      </c>
      <c r="D161" s="217" t="s">
        <v>135</v>
      </c>
      <c r="E161" s="218" t="s">
        <v>187</v>
      </c>
      <c r="F161" s="219" t="s">
        <v>188</v>
      </c>
      <c r="G161" s="220" t="s">
        <v>159</v>
      </c>
      <c r="H161" s="221">
        <v>149.936</v>
      </c>
      <c r="I161" s="222"/>
      <c r="J161" s="223">
        <f>ROUND(I161*H161,2)</f>
        <v>0</v>
      </c>
      <c r="K161" s="219" t="s">
        <v>139</v>
      </c>
      <c r="L161" s="43"/>
      <c r="M161" s="224" t="s">
        <v>1</v>
      </c>
      <c r="N161" s="225" t="s">
        <v>41</v>
      </c>
      <c r="O161" s="90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8" t="s">
        <v>140</v>
      </c>
      <c r="AT161" s="228" t="s">
        <v>135</v>
      </c>
      <c r="AU161" s="228" t="s">
        <v>86</v>
      </c>
      <c r="AY161" s="16" t="s">
        <v>133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6" t="s">
        <v>84</v>
      </c>
      <c r="BK161" s="229">
        <f>ROUND(I161*H161,2)</f>
        <v>0</v>
      </c>
      <c r="BL161" s="16" t="s">
        <v>140</v>
      </c>
      <c r="BM161" s="228" t="s">
        <v>527</v>
      </c>
    </row>
    <row r="162" s="13" customFormat="1">
      <c r="A162" s="13"/>
      <c r="B162" s="230"/>
      <c r="C162" s="231"/>
      <c r="D162" s="232" t="s">
        <v>142</v>
      </c>
      <c r="E162" s="233" t="s">
        <v>1</v>
      </c>
      <c r="F162" s="234" t="s">
        <v>528</v>
      </c>
      <c r="G162" s="231"/>
      <c r="H162" s="235">
        <v>149.936</v>
      </c>
      <c r="I162" s="236"/>
      <c r="J162" s="231"/>
      <c r="K162" s="231"/>
      <c r="L162" s="237"/>
      <c r="M162" s="238"/>
      <c r="N162" s="239"/>
      <c r="O162" s="239"/>
      <c r="P162" s="239"/>
      <c r="Q162" s="239"/>
      <c r="R162" s="239"/>
      <c r="S162" s="239"/>
      <c r="T162" s="24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1" t="s">
        <v>142</v>
      </c>
      <c r="AU162" s="241" t="s">
        <v>86</v>
      </c>
      <c r="AV162" s="13" t="s">
        <v>86</v>
      </c>
      <c r="AW162" s="13" t="s">
        <v>32</v>
      </c>
      <c r="AX162" s="13" t="s">
        <v>84</v>
      </c>
      <c r="AY162" s="241" t="s">
        <v>133</v>
      </c>
    </row>
    <row r="163" s="2" customFormat="1" ht="37.8" customHeight="1">
      <c r="A163" s="37"/>
      <c r="B163" s="38"/>
      <c r="C163" s="217" t="s">
        <v>201</v>
      </c>
      <c r="D163" s="217" t="s">
        <v>135</v>
      </c>
      <c r="E163" s="218" t="s">
        <v>192</v>
      </c>
      <c r="F163" s="219" t="s">
        <v>193</v>
      </c>
      <c r="G163" s="220" t="s">
        <v>159</v>
      </c>
      <c r="H163" s="221">
        <v>1499.36</v>
      </c>
      <c r="I163" s="222"/>
      <c r="J163" s="223">
        <f>ROUND(I163*H163,2)</f>
        <v>0</v>
      </c>
      <c r="K163" s="219" t="s">
        <v>139</v>
      </c>
      <c r="L163" s="43"/>
      <c r="M163" s="224" t="s">
        <v>1</v>
      </c>
      <c r="N163" s="225" t="s">
        <v>41</v>
      </c>
      <c r="O163" s="90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8" t="s">
        <v>140</v>
      </c>
      <c r="AT163" s="228" t="s">
        <v>135</v>
      </c>
      <c r="AU163" s="228" t="s">
        <v>86</v>
      </c>
      <c r="AY163" s="16" t="s">
        <v>133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6" t="s">
        <v>84</v>
      </c>
      <c r="BK163" s="229">
        <f>ROUND(I163*H163,2)</f>
        <v>0</v>
      </c>
      <c r="BL163" s="16" t="s">
        <v>140</v>
      </c>
      <c r="BM163" s="228" t="s">
        <v>529</v>
      </c>
    </row>
    <row r="164" s="13" customFormat="1">
      <c r="A164" s="13"/>
      <c r="B164" s="230"/>
      <c r="C164" s="231"/>
      <c r="D164" s="232" t="s">
        <v>142</v>
      </c>
      <c r="E164" s="233" t="s">
        <v>1</v>
      </c>
      <c r="F164" s="234" t="s">
        <v>530</v>
      </c>
      <c r="G164" s="231"/>
      <c r="H164" s="235">
        <v>1499.36</v>
      </c>
      <c r="I164" s="236"/>
      <c r="J164" s="231"/>
      <c r="K164" s="231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142</v>
      </c>
      <c r="AU164" s="241" t="s">
        <v>86</v>
      </c>
      <c r="AV164" s="13" t="s">
        <v>86</v>
      </c>
      <c r="AW164" s="13" t="s">
        <v>32</v>
      </c>
      <c r="AX164" s="13" t="s">
        <v>84</v>
      </c>
      <c r="AY164" s="241" t="s">
        <v>133</v>
      </c>
    </row>
    <row r="165" s="2" customFormat="1" ht="24.15" customHeight="1">
      <c r="A165" s="37"/>
      <c r="B165" s="38"/>
      <c r="C165" s="217" t="s">
        <v>205</v>
      </c>
      <c r="D165" s="217" t="s">
        <v>135</v>
      </c>
      <c r="E165" s="218" t="s">
        <v>531</v>
      </c>
      <c r="F165" s="219" t="s">
        <v>532</v>
      </c>
      <c r="G165" s="220" t="s">
        <v>198</v>
      </c>
      <c r="H165" s="221">
        <v>134.942</v>
      </c>
      <c r="I165" s="222"/>
      <c r="J165" s="223">
        <f>ROUND(I165*H165,2)</f>
        <v>0</v>
      </c>
      <c r="K165" s="219" t="s">
        <v>139</v>
      </c>
      <c r="L165" s="43"/>
      <c r="M165" s="224" t="s">
        <v>1</v>
      </c>
      <c r="N165" s="225" t="s">
        <v>41</v>
      </c>
      <c r="O165" s="90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8" t="s">
        <v>140</v>
      </c>
      <c r="AT165" s="228" t="s">
        <v>135</v>
      </c>
      <c r="AU165" s="228" t="s">
        <v>86</v>
      </c>
      <c r="AY165" s="16" t="s">
        <v>133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6" t="s">
        <v>84</v>
      </c>
      <c r="BK165" s="229">
        <f>ROUND(I165*H165,2)</f>
        <v>0</v>
      </c>
      <c r="BL165" s="16" t="s">
        <v>140</v>
      </c>
      <c r="BM165" s="228" t="s">
        <v>533</v>
      </c>
    </row>
    <row r="166" s="13" customFormat="1">
      <c r="A166" s="13"/>
      <c r="B166" s="230"/>
      <c r="C166" s="231"/>
      <c r="D166" s="232" t="s">
        <v>142</v>
      </c>
      <c r="E166" s="233" t="s">
        <v>1</v>
      </c>
      <c r="F166" s="234" t="s">
        <v>534</v>
      </c>
      <c r="G166" s="231"/>
      <c r="H166" s="235">
        <v>134.942</v>
      </c>
      <c r="I166" s="236"/>
      <c r="J166" s="231"/>
      <c r="K166" s="231"/>
      <c r="L166" s="237"/>
      <c r="M166" s="238"/>
      <c r="N166" s="239"/>
      <c r="O166" s="239"/>
      <c r="P166" s="239"/>
      <c r="Q166" s="239"/>
      <c r="R166" s="239"/>
      <c r="S166" s="239"/>
      <c r="T166" s="24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1" t="s">
        <v>142</v>
      </c>
      <c r="AU166" s="241" t="s">
        <v>86</v>
      </c>
      <c r="AV166" s="13" t="s">
        <v>86</v>
      </c>
      <c r="AW166" s="13" t="s">
        <v>32</v>
      </c>
      <c r="AX166" s="13" t="s">
        <v>84</v>
      </c>
      <c r="AY166" s="241" t="s">
        <v>133</v>
      </c>
    </row>
    <row r="167" s="2" customFormat="1" ht="33" customHeight="1">
      <c r="A167" s="37"/>
      <c r="B167" s="38"/>
      <c r="C167" s="217" t="s">
        <v>209</v>
      </c>
      <c r="D167" s="217" t="s">
        <v>135</v>
      </c>
      <c r="E167" s="218" t="s">
        <v>196</v>
      </c>
      <c r="F167" s="219" t="s">
        <v>197</v>
      </c>
      <c r="G167" s="220" t="s">
        <v>198</v>
      </c>
      <c r="H167" s="221">
        <v>134.942</v>
      </c>
      <c r="I167" s="222"/>
      <c r="J167" s="223">
        <f>ROUND(I167*H167,2)</f>
        <v>0</v>
      </c>
      <c r="K167" s="219" t="s">
        <v>139</v>
      </c>
      <c r="L167" s="43"/>
      <c r="M167" s="224" t="s">
        <v>1</v>
      </c>
      <c r="N167" s="225" t="s">
        <v>41</v>
      </c>
      <c r="O167" s="90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8" t="s">
        <v>140</v>
      </c>
      <c r="AT167" s="228" t="s">
        <v>135</v>
      </c>
      <c r="AU167" s="228" t="s">
        <v>86</v>
      </c>
      <c r="AY167" s="16" t="s">
        <v>133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6" t="s">
        <v>84</v>
      </c>
      <c r="BK167" s="229">
        <f>ROUND(I167*H167,2)</f>
        <v>0</v>
      </c>
      <c r="BL167" s="16" t="s">
        <v>140</v>
      </c>
      <c r="BM167" s="228" t="s">
        <v>535</v>
      </c>
    </row>
    <row r="168" s="13" customFormat="1">
      <c r="A168" s="13"/>
      <c r="B168" s="230"/>
      <c r="C168" s="231"/>
      <c r="D168" s="232" t="s">
        <v>142</v>
      </c>
      <c r="E168" s="233" t="s">
        <v>1</v>
      </c>
      <c r="F168" s="234" t="s">
        <v>534</v>
      </c>
      <c r="G168" s="231"/>
      <c r="H168" s="235">
        <v>134.942</v>
      </c>
      <c r="I168" s="236"/>
      <c r="J168" s="231"/>
      <c r="K168" s="231"/>
      <c r="L168" s="237"/>
      <c r="M168" s="238"/>
      <c r="N168" s="239"/>
      <c r="O168" s="239"/>
      <c r="P168" s="239"/>
      <c r="Q168" s="239"/>
      <c r="R168" s="239"/>
      <c r="S168" s="239"/>
      <c r="T168" s="24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142</v>
      </c>
      <c r="AU168" s="241" t="s">
        <v>86</v>
      </c>
      <c r="AV168" s="13" t="s">
        <v>86</v>
      </c>
      <c r="AW168" s="13" t="s">
        <v>32</v>
      </c>
      <c r="AX168" s="13" t="s">
        <v>84</v>
      </c>
      <c r="AY168" s="241" t="s">
        <v>133</v>
      </c>
    </row>
    <row r="169" s="2" customFormat="1" ht="16.5" customHeight="1">
      <c r="A169" s="37"/>
      <c r="B169" s="38"/>
      <c r="C169" s="217" t="s">
        <v>214</v>
      </c>
      <c r="D169" s="217" t="s">
        <v>135</v>
      </c>
      <c r="E169" s="218" t="s">
        <v>202</v>
      </c>
      <c r="F169" s="219" t="s">
        <v>203</v>
      </c>
      <c r="G169" s="220" t="s">
        <v>159</v>
      </c>
      <c r="H169" s="221">
        <v>149.936</v>
      </c>
      <c r="I169" s="222"/>
      <c r="J169" s="223">
        <f>ROUND(I169*H169,2)</f>
        <v>0</v>
      </c>
      <c r="K169" s="219" t="s">
        <v>139</v>
      </c>
      <c r="L169" s="43"/>
      <c r="M169" s="224" t="s">
        <v>1</v>
      </c>
      <c r="N169" s="225" t="s">
        <v>41</v>
      </c>
      <c r="O169" s="90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8" t="s">
        <v>140</v>
      </c>
      <c r="AT169" s="228" t="s">
        <v>135</v>
      </c>
      <c r="AU169" s="228" t="s">
        <v>86</v>
      </c>
      <c r="AY169" s="16" t="s">
        <v>133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6" t="s">
        <v>84</v>
      </c>
      <c r="BK169" s="229">
        <f>ROUND(I169*H169,2)</f>
        <v>0</v>
      </c>
      <c r="BL169" s="16" t="s">
        <v>140</v>
      </c>
      <c r="BM169" s="228" t="s">
        <v>536</v>
      </c>
    </row>
    <row r="170" s="2" customFormat="1" ht="24.15" customHeight="1">
      <c r="A170" s="37"/>
      <c r="B170" s="38"/>
      <c r="C170" s="217" t="s">
        <v>222</v>
      </c>
      <c r="D170" s="217" t="s">
        <v>135</v>
      </c>
      <c r="E170" s="218" t="s">
        <v>206</v>
      </c>
      <c r="F170" s="219" t="s">
        <v>207</v>
      </c>
      <c r="G170" s="220" t="s">
        <v>138</v>
      </c>
      <c r="H170" s="221">
        <v>276.10000000000004</v>
      </c>
      <c r="I170" s="222"/>
      <c r="J170" s="223">
        <f>ROUND(I170*H170,2)</f>
        <v>0</v>
      </c>
      <c r="K170" s="219" t="s">
        <v>139</v>
      </c>
      <c r="L170" s="43"/>
      <c r="M170" s="224" t="s">
        <v>1</v>
      </c>
      <c r="N170" s="225" t="s">
        <v>41</v>
      </c>
      <c r="O170" s="90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8" t="s">
        <v>140</v>
      </c>
      <c r="AT170" s="228" t="s">
        <v>135</v>
      </c>
      <c r="AU170" s="228" t="s">
        <v>86</v>
      </c>
      <c r="AY170" s="16" t="s">
        <v>133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6" t="s">
        <v>84</v>
      </c>
      <c r="BK170" s="229">
        <f>ROUND(I170*H170,2)</f>
        <v>0</v>
      </c>
      <c r="BL170" s="16" t="s">
        <v>140</v>
      </c>
      <c r="BM170" s="228" t="s">
        <v>537</v>
      </c>
    </row>
    <row r="171" s="13" customFormat="1">
      <c r="A171" s="13"/>
      <c r="B171" s="230"/>
      <c r="C171" s="231"/>
      <c r="D171" s="232" t="s">
        <v>142</v>
      </c>
      <c r="E171" s="233" t="s">
        <v>1</v>
      </c>
      <c r="F171" s="234" t="s">
        <v>538</v>
      </c>
      <c r="G171" s="231"/>
      <c r="H171" s="235">
        <v>276.10000000000004</v>
      </c>
      <c r="I171" s="236"/>
      <c r="J171" s="231"/>
      <c r="K171" s="231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142</v>
      </c>
      <c r="AU171" s="241" t="s">
        <v>86</v>
      </c>
      <c r="AV171" s="13" t="s">
        <v>86</v>
      </c>
      <c r="AW171" s="13" t="s">
        <v>32</v>
      </c>
      <c r="AX171" s="13" t="s">
        <v>84</v>
      </c>
      <c r="AY171" s="241" t="s">
        <v>133</v>
      </c>
    </row>
    <row r="172" s="2" customFormat="1" ht="16.5" customHeight="1">
      <c r="A172" s="37"/>
      <c r="B172" s="38"/>
      <c r="C172" s="217" t="s">
        <v>227</v>
      </c>
      <c r="D172" s="217" t="s">
        <v>135</v>
      </c>
      <c r="E172" s="218" t="s">
        <v>539</v>
      </c>
      <c r="F172" s="219" t="s">
        <v>540</v>
      </c>
      <c r="G172" s="220" t="s">
        <v>159</v>
      </c>
      <c r="H172" s="221">
        <v>12</v>
      </c>
      <c r="I172" s="222"/>
      <c r="J172" s="223">
        <f>ROUND(I172*H172,2)</f>
        <v>0</v>
      </c>
      <c r="K172" s="219" t="s">
        <v>1</v>
      </c>
      <c r="L172" s="43"/>
      <c r="M172" s="224" t="s">
        <v>1</v>
      </c>
      <c r="N172" s="225" t="s">
        <v>41</v>
      </c>
      <c r="O172" s="90"/>
      <c r="P172" s="226">
        <f>O172*H172</f>
        <v>0</v>
      </c>
      <c r="Q172" s="226">
        <v>0</v>
      </c>
      <c r="R172" s="226">
        <f>Q172*H172</f>
        <v>0</v>
      </c>
      <c r="S172" s="226">
        <v>0.1</v>
      </c>
      <c r="T172" s="227">
        <f>S172*H172</f>
        <v>1.2000000000000002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8" t="s">
        <v>140</v>
      </c>
      <c r="AT172" s="228" t="s">
        <v>135</v>
      </c>
      <c r="AU172" s="228" t="s">
        <v>86</v>
      </c>
      <c r="AY172" s="16" t="s">
        <v>133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6" t="s">
        <v>84</v>
      </c>
      <c r="BK172" s="229">
        <f>ROUND(I172*H172,2)</f>
        <v>0</v>
      </c>
      <c r="BL172" s="16" t="s">
        <v>140</v>
      </c>
      <c r="BM172" s="228" t="s">
        <v>541</v>
      </c>
    </row>
    <row r="173" s="13" customFormat="1">
      <c r="A173" s="13"/>
      <c r="B173" s="230"/>
      <c r="C173" s="231"/>
      <c r="D173" s="232" t="s">
        <v>142</v>
      </c>
      <c r="E173" s="233" t="s">
        <v>1</v>
      </c>
      <c r="F173" s="234" t="s">
        <v>542</v>
      </c>
      <c r="G173" s="231"/>
      <c r="H173" s="235">
        <v>12</v>
      </c>
      <c r="I173" s="236"/>
      <c r="J173" s="231"/>
      <c r="K173" s="231"/>
      <c r="L173" s="237"/>
      <c r="M173" s="238"/>
      <c r="N173" s="239"/>
      <c r="O173" s="239"/>
      <c r="P173" s="239"/>
      <c r="Q173" s="239"/>
      <c r="R173" s="239"/>
      <c r="S173" s="239"/>
      <c r="T173" s="24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1" t="s">
        <v>142</v>
      </c>
      <c r="AU173" s="241" t="s">
        <v>86</v>
      </c>
      <c r="AV173" s="13" t="s">
        <v>86</v>
      </c>
      <c r="AW173" s="13" t="s">
        <v>32</v>
      </c>
      <c r="AX173" s="13" t="s">
        <v>84</v>
      </c>
      <c r="AY173" s="241" t="s">
        <v>133</v>
      </c>
    </row>
    <row r="174" s="2" customFormat="1" ht="24.15" customHeight="1">
      <c r="A174" s="37"/>
      <c r="B174" s="38"/>
      <c r="C174" s="217" t="s">
        <v>233</v>
      </c>
      <c r="D174" s="217" t="s">
        <v>135</v>
      </c>
      <c r="E174" s="218" t="s">
        <v>543</v>
      </c>
      <c r="F174" s="219" t="s">
        <v>544</v>
      </c>
      <c r="G174" s="220" t="s">
        <v>212</v>
      </c>
      <c r="H174" s="221">
        <v>2</v>
      </c>
      <c r="I174" s="222"/>
      <c r="J174" s="223">
        <f>ROUND(I174*H174,2)</f>
        <v>0</v>
      </c>
      <c r="K174" s="219" t="s">
        <v>1</v>
      </c>
      <c r="L174" s="43"/>
      <c r="M174" s="224" t="s">
        <v>1</v>
      </c>
      <c r="N174" s="225" t="s">
        <v>41</v>
      </c>
      <c r="O174" s="90"/>
      <c r="P174" s="226">
        <f>O174*H174</f>
        <v>0</v>
      </c>
      <c r="Q174" s="226">
        <v>0</v>
      </c>
      <c r="R174" s="226">
        <f>Q174*H174</f>
        <v>0</v>
      </c>
      <c r="S174" s="226">
        <v>0.2</v>
      </c>
      <c r="T174" s="227">
        <f>S174*H174</f>
        <v>0.4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8" t="s">
        <v>140</v>
      </c>
      <c r="AT174" s="228" t="s">
        <v>135</v>
      </c>
      <c r="AU174" s="228" t="s">
        <v>86</v>
      </c>
      <c r="AY174" s="16" t="s">
        <v>133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6" t="s">
        <v>84</v>
      </c>
      <c r="BK174" s="229">
        <f>ROUND(I174*H174,2)</f>
        <v>0</v>
      </c>
      <c r="BL174" s="16" t="s">
        <v>140</v>
      </c>
      <c r="BM174" s="228" t="s">
        <v>545</v>
      </c>
    </row>
    <row r="175" s="2" customFormat="1" ht="33" customHeight="1">
      <c r="A175" s="37"/>
      <c r="B175" s="38"/>
      <c r="C175" s="217" t="s">
        <v>238</v>
      </c>
      <c r="D175" s="217" t="s">
        <v>135</v>
      </c>
      <c r="E175" s="218" t="s">
        <v>546</v>
      </c>
      <c r="F175" s="219" t="s">
        <v>547</v>
      </c>
      <c r="G175" s="220" t="s">
        <v>153</v>
      </c>
      <c r="H175" s="221">
        <v>30</v>
      </c>
      <c r="I175" s="222"/>
      <c r="J175" s="223">
        <f>ROUND(I175*H175,2)</f>
        <v>0</v>
      </c>
      <c r="K175" s="219" t="s">
        <v>1</v>
      </c>
      <c r="L175" s="43"/>
      <c r="M175" s="224" t="s">
        <v>1</v>
      </c>
      <c r="N175" s="225" t="s">
        <v>41</v>
      </c>
      <c r="O175" s="90"/>
      <c r="P175" s="226">
        <f>O175*H175</f>
        <v>0</v>
      </c>
      <c r="Q175" s="226">
        <v>0</v>
      </c>
      <c r="R175" s="226">
        <f>Q175*H175</f>
        <v>0</v>
      </c>
      <c r="S175" s="226">
        <v>0.2</v>
      </c>
      <c r="T175" s="227">
        <f>S175*H175</f>
        <v>6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8" t="s">
        <v>140</v>
      </c>
      <c r="AT175" s="228" t="s">
        <v>135</v>
      </c>
      <c r="AU175" s="228" t="s">
        <v>86</v>
      </c>
      <c r="AY175" s="16" t="s">
        <v>133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6" t="s">
        <v>84</v>
      </c>
      <c r="BK175" s="229">
        <f>ROUND(I175*H175,2)</f>
        <v>0</v>
      </c>
      <c r="BL175" s="16" t="s">
        <v>140</v>
      </c>
      <c r="BM175" s="228" t="s">
        <v>548</v>
      </c>
    </row>
    <row r="176" s="12" customFormat="1" ht="22.8" customHeight="1">
      <c r="A176" s="12"/>
      <c r="B176" s="201"/>
      <c r="C176" s="202"/>
      <c r="D176" s="203" t="s">
        <v>75</v>
      </c>
      <c r="E176" s="215" t="s">
        <v>86</v>
      </c>
      <c r="F176" s="215" t="s">
        <v>221</v>
      </c>
      <c r="G176" s="202"/>
      <c r="H176" s="202"/>
      <c r="I176" s="205"/>
      <c r="J176" s="216">
        <f>BK176</f>
        <v>0</v>
      </c>
      <c r="K176" s="202"/>
      <c r="L176" s="207"/>
      <c r="M176" s="208"/>
      <c r="N176" s="209"/>
      <c r="O176" s="209"/>
      <c r="P176" s="210">
        <f>SUM(P177:P180)</f>
        <v>0</v>
      </c>
      <c r="Q176" s="209"/>
      <c r="R176" s="210">
        <f>SUM(R177:R180)</f>
        <v>22.7051712</v>
      </c>
      <c r="S176" s="209"/>
      <c r="T176" s="211">
        <f>SUM(T177:T180)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2" t="s">
        <v>84</v>
      </c>
      <c r="AT176" s="213" t="s">
        <v>75</v>
      </c>
      <c r="AU176" s="213" t="s">
        <v>84</v>
      </c>
      <c r="AY176" s="212" t="s">
        <v>133</v>
      </c>
      <c r="BK176" s="214">
        <f>SUM(BK177:BK180)</f>
        <v>0</v>
      </c>
    </row>
    <row r="177" s="2" customFormat="1" ht="24.15" customHeight="1">
      <c r="A177" s="37"/>
      <c r="B177" s="38"/>
      <c r="C177" s="217" t="s">
        <v>7</v>
      </c>
      <c r="D177" s="217" t="s">
        <v>135</v>
      </c>
      <c r="E177" s="218" t="s">
        <v>549</v>
      </c>
      <c r="F177" s="219" t="s">
        <v>550</v>
      </c>
      <c r="G177" s="220" t="s">
        <v>159</v>
      </c>
      <c r="H177" s="221">
        <v>3.84</v>
      </c>
      <c r="I177" s="222"/>
      <c r="J177" s="223">
        <f>ROUND(I177*H177,2)</f>
        <v>0</v>
      </c>
      <c r="K177" s="219" t="s">
        <v>139</v>
      </c>
      <c r="L177" s="43"/>
      <c r="M177" s="224" t="s">
        <v>1</v>
      </c>
      <c r="N177" s="225" t="s">
        <v>41</v>
      </c>
      <c r="O177" s="90"/>
      <c r="P177" s="226">
        <f>O177*H177</f>
        <v>0</v>
      </c>
      <c r="Q177" s="226">
        <v>2.16</v>
      </c>
      <c r="R177" s="226">
        <f>Q177*H177</f>
        <v>8.2944</v>
      </c>
      <c r="S177" s="226">
        <v>0</v>
      </c>
      <c r="T177" s="22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8" t="s">
        <v>140</v>
      </c>
      <c r="AT177" s="228" t="s">
        <v>135</v>
      </c>
      <c r="AU177" s="228" t="s">
        <v>86</v>
      </c>
      <c r="AY177" s="16" t="s">
        <v>133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6" t="s">
        <v>84</v>
      </c>
      <c r="BK177" s="229">
        <f>ROUND(I177*H177,2)</f>
        <v>0</v>
      </c>
      <c r="BL177" s="16" t="s">
        <v>140</v>
      </c>
      <c r="BM177" s="228" t="s">
        <v>551</v>
      </c>
    </row>
    <row r="178" s="13" customFormat="1">
      <c r="A178" s="13"/>
      <c r="B178" s="230"/>
      <c r="C178" s="231"/>
      <c r="D178" s="232" t="s">
        <v>142</v>
      </c>
      <c r="E178" s="233" t="s">
        <v>1</v>
      </c>
      <c r="F178" s="234" t="s">
        <v>552</v>
      </c>
      <c r="G178" s="231"/>
      <c r="H178" s="235">
        <v>3.84</v>
      </c>
      <c r="I178" s="236"/>
      <c r="J178" s="231"/>
      <c r="K178" s="231"/>
      <c r="L178" s="237"/>
      <c r="M178" s="238"/>
      <c r="N178" s="239"/>
      <c r="O178" s="239"/>
      <c r="P178" s="239"/>
      <c r="Q178" s="239"/>
      <c r="R178" s="239"/>
      <c r="S178" s="239"/>
      <c r="T178" s="24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1" t="s">
        <v>142</v>
      </c>
      <c r="AU178" s="241" t="s">
        <v>86</v>
      </c>
      <c r="AV178" s="13" t="s">
        <v>86</v>
      </c>
      <c r="AW178" s="13" t="s">
        <v>32</v>
      </c>
      <c r="AX178" s="13" t="s">
        <v>84</v>
      </c>
      <c r="AY178" s="241" t="s">
        <v>133</v>
      </c>
    </row>
    <row r="179" s="2" customFormat="1" ht="16.5" customHeight="1">
      <c r="A179" s="37"/>
      <c r="B179" s="38"/>
      <c r="C179" s="217" t="s">
        <v>249</v>
      </c>
      <c r="D179" s="217" t="s">
        <v>135</v>
      </c>
      <c r="E179" s="218" t="s">
        <v>553</v>
      </c>
      <c r="F179" s="219" t="s">
        <v>554</v>
      </c>
      <c r="G179" s="220" t="s">
        <v>159</v>
      </c>
      <c r="H179" s="221">
        <v>5.76</v>
      </c>
      <c r="I179" s="222"/>
      <c r="J179" s="223">
        <f>ROUND(I179*H179,2)</f>
        <v>0</v>
      </c>
      <c r="K179" s="219" t="s">
        <v>139</v>
      </c>
      <c r="L179" s="43"/>
      <c r="M179" s="224" t="s">
        <v>1</v>
      </c>
      <c r="N179" s="225" t="s">
        <v>41</v>
      </c>
      <c r="O179" s="90"/>
      <c r="P179" s="226">
        <f>O179*H179</f>
        <v>0</v>
      </c>
      <c r="Q179" s="226">
        <v>2.50187</v>
      </c>
      <c r="R179" s="226">
        <f>Q179*H179</f>
        <v>14.4107712</v>
      </c>
      <c r="S179" s="226">
        <v>0</v>
      </c>
      <c r="T179" s="22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8" t="s">
        <v>140</v>
      </c>
      <c r="AT179" s="228" t="s">
        <v>135</v>
      </c>
      <c r="AU179" s="228" t="s">
        <v>86</v>
      </c>
      <c r="AY179" s="16" t="s">
        <v>133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6" t="s">
        <v>84</v>
      </c>
      <c r="BK179" s="229">
        <f>ROUND(I179*H179,2)</f>
        <v>0</v>
      </c>
      <c r="BL179" s="16" t="s">
        <v>140</v>
      </c>
      <c r="BM179" s="228" t="s">
        <v>555</v>
      </c>
    </row>
    <row r="180" s="13" customFormat="1">
      <c r="A180" s="13"/>
      <c r="B180" s="230"/>
      <c r="C180" s="231"/>
      <c r="D180" s="232" t="s">
        <v>142</v>
      </c>
      <c r="E180" s="233" t="s">
        <v>1</v>
      </c>
      <c r="F180" s="234" t="s">
        <v>526</v>
      </c>
      <c r="G180" s="231"/>
      <c r="H180" s="235">
        <v>5.76</v>
      </c>
      <c r="I180" s="236"/>
      <c r="J180" s="231"/>
      <c r="K180" s="231"/>
      <c r="L180" s="237"/>
      <c r="M180" s="238"/>
      <c r="N180" s="239"/>
      <c r="O180" s="239"/>
      <c r="P180" s="239"/>
      <c r="Q180" s="239"/>
      <c r="R180" s="239"/>
      <c r="S180" s="239"/>
      <c r="T180" s="24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1" t="s">
        <v>142</v>
      </c>
      <c r="AU180" s="241" t="s">
        <v>86</v>
      </c>
      <c r="AV180" s="13" t="s">
        <v>86</v>
      </c>
      <c r="AW180" s="13" t="s">
        <v>32</v>
      </c>
      <c r="AX180" s="13" t="s">
        <v>84</v>
      </c>
      <c r="AY180" s="241" t="s">
        <v>133</v>
      </c>
    </row>
    <row r="181" s="12" customFormat="1" ht="22.8" customHeight="1">
      <c r="A181" s="12"/>
      <c r="B181" s="201"/>
      <c r="C181" s="202"/>
      <c r="D181" s="203" t="s">
        <v>75</v>
      </c>
      <c r="E181" s="215" t="s">
        <v>156</v>
      </c>
      <c r="F181" s="215" t="s">
        <v>237</v>
      </c>
      <c r="G181" s="202"/>
      <c r="H181" s="202"/>
      <c r="I181" s="205"/>
      <c r="J181" s="216">
        <f>BK181</f>
        <v>0</v>
      </c>
      <c r="K181" s="202"/>
      <c r="L181" s="207"/>
      <c r="M181" s="208"/>
      <c r="N181" s="209"/>
      <c r="O181" s="209"/>
      <c r="P181" s="210">
        <f>SUM(P182:P228)</f>
        <v>0</v>
      </c>
      <c r="Q181" s="209"/>
      <c r="R181" s="210">
        <f>SUM(R182:R228)</f>
        <v>49.52202</v>
      </c>
      <c r="S181" s="209"/>
      <c r="T181" s="211">
        <f>SUM(T182:T228)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2" t="s">
        <v>84</v>
      </c>
      <c r="AT181" s="213" t="s">
        <v>75</v>
      </c>
      <c r="AU181" s="213" t="s">
        <v>84</v>
      </c>
      <c r="AY181" s="212" t="s">
        <v>133</v>
      </c>
      <c r="BK181" s="214">
        <f>SUM(BK182:BK228)</f>
        <v>0</v>
      </c>
    </row>
    <row r="182" s="2" customFormat="1" ht="21.75" customHeight="1">
      <c r="A182" s="37"/>
      <c r="B182" s="38"/>
      <c r="C182" s="217" t="s">
        <v>254</v>
      </c>
      <c r="D182" s="217" t="s">
        <v>135</v>
      </c>
      <c r="E182" s="218" t="s">
        <v>556</v>
      </c>
      <c r="F182" s="219" t="s">
        <v>557</v>
      </c>
      <c r="G182" s="220" t="s">
        <v>138</v>
      </c>
      <c r="H182" s="221">
        <v>98</v>
      </c>
      <c r="I182" s="222"/>
      <c r="J182" s="223">
        <f>ROUND(I182*H182,2)</f>
        <v>0</v>
      </c>
      <c r="K182" s="219" t="s">
        <v>139</v>
      </c>
      <c r="L182" s="43"/>
      <c r="M182" s="224" t="s">
        <v>1</v>
      </c>
      <c r="N182" s="225" t="s">
        <v>41</v>
      </c>
      <c r="O182" s="90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8" t="s">
        <v>140</v>
      </c>
      <c r="AT182" s="228" t="s">
        <v>135</v>
      </c>
      <c r="AU182" s="228" t="s">
        <v>86</v>
      </c>
      <c r="AY182" s="16" t="s">
        <v>133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6" t="s">
        <v>84</v>
      </c>
      <c r="BK182" s="229">
        <f>ROUND(I182*H182,2)</f>
        <v>0</v>
      </c>
      <c r="BL182" s="16" t="s">
        <v>140</v>
      </c>
      <c r="BM182" s="228" t="s">
        <v>558</v>
      </c>
    </row>
    <row r="183" s="2" customFormat="1">
      <c r="A183" s="37"/>
      <c r="B183" s="38"/>
      <c r="C183" s="39"/>
      <c r="D183" s="232" t="s">
        <v>218</v>
      </c>
      <c r="E183" s="39"/>
      <c r="F183" s="267" t="s">
        <v>253</v>
      </c>
      <c r="G183" s="39"/>
      <c r="H183" s="39"/>
      <c r="I183" s="254"/>
      <c r="J183" s="39"/>
      <c r="K183" s="39"/>
      <c r="L183" s="43"/>
      <c r="M183" s="255"/>
      <c r="N183" s="256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218</v>
      </c>
      <c r="AU183" s="16" t="s">
        <v>86</v>
      </c>
    </row>
    <row r="184" s="13" customFormat="1">
      <c r="A184" s="13"/>
      <c r="B184" s="230"/>
      <c r="C184" s="231"/>
      <c r="D184" s="232" t="s">
        <v>142</v>
      </c>
      <c r="E184" s="233" t="s">
        <v>1</v>
      </c>
      <c r="F184" s="234" t="s">
        <v>559</v>
      </c>
      <c r="G184" s="231"/>
      <c r="H184" s="235">
        <v>20</v>
      </c>
      <c r="I184" s="236"/>
      <c r="J184" s="231"/>
      <c r="K184" s="231"/>
      <c r="L184" s="237"/>
      <c r="M184" s="238"/>
      <c r="N184" s="239"/>
      <c r="O184" s="239"/>
      <c r="P184" s="239"/>
      <c r="Q184" s="239"/>
      <c r="R184" s="239"/>
      <c r="S184" s="239"/>
      <c r="T184" s="24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1" t="s">
        <v>142</v>
      </c>
      <c r="AU184" s="241" t="s">
        <v>86</v>
      </c>
      <c r="AV184" s="13" t="s">
        <v>86</v>
      </c>
      <c r="AW184" s="13" t="s">
        <v>32</v>
      </c>
      <c r="AX184" s="13" t="s">
        <v>76</v>
      </c>
      <c r="AY184" s="241" t="s">
        <v>133</v>
      </c>
    </row>
    <row r="185" s="13" customFormat="1">
      <c r="A185" s="13"/>
      <c r="B185" s="230"/>
      <c r="C185" s="231"/>
      <c r="D185" s="232" t="s">
        <v>142</v>
      </c>
      <c r="E185" s="233" t="s">
        <v>1</v>
      </c>
      <c r="F185" s="234" t="s">
        <v>560</v>
      </c>
      <c r="G185" s="231"/>
      <c r="H185" s="235">
        <v>42</v>
      </c>
      <c r="I185" s="236"/>
      <c r="J185" s="231"/>
      <c r="K185" s="231"/>
      <c r="L185" s="237"/>
      <c r="M185" s="238"/>
      <c r="N185" s="239"/>
      <c r="O185" s="239"/>
      <c r="P185" s="239"/>
      <c r="Q185" s="239"/>
      <c r="R185" s="239"/>
      <c r="S185" s="239"/>
      <c r="T185" s="24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1" t="s">
        <v>142</v>
      </c>
      <c r="AU185" s="241" t="s">
        <v>86</v>
      </c>
      <c r="AV185" s="13" t="s">
        <v>86</v>
      </c>
      <c r="AW185" s="13" t="s">
        <v>32</v>
      </c>
      <c r="AX185" s="13" t="s">
        <v>76</v>
      </c>
      <c r="AY185" s="241" t="s">
        <v>133</v>
      </c>
    </row>
    <row r="186" s="13" customFormat="1">
      <c r="A186" s="13"/>
      <c r="B186" s="230"/>
      <c r="C186" s="231"/>
      <c r="D186" s="232" t="s">
        <v>142</v>
      </c>
      <c r="E186" s="233" t="s">
        <v>1</v>
      </c>
      <c r="F186" s="234" t="s">
        <v>561</v>
      </c>
      <c r="G186" s="231"/>
      <c r="H186" s="235">
        <v>36</v>
      </c>
      <c r="I186" s="236"/>
      <c r="J186" s="231"/>
      <c r="K186" s="231"/>
      <c r="L186" s="237"/>
      <c r="M186" s="238"/>
      <c r="N186" s="239"/>
      <c r="O186" s="239"/>
      <c r="P186" s="239"/>
      <c r="Q186" s="239"/>
      <c r="R186" s="239"/>
      <c r="S186" s="239"/>
      <c r="T186" s="24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1" t="s">
        <v>142</v>
      </c>
      <c r="AU186" s="241" t="s">
        <v>86</v>
      </c>
      <c r="AV186" s="13" t="s">
        <v>86</v>
      </c>
      <c r="AW186" s="13" t="s">
        <v>32</v>
      </c>
      <c r="AX186" s="13" t="s">
        <v>76</v>
      </c>
      <c r="AY186" s="241" t="s">
        <v>133</v>
      </c>
    </row>
    <row r="187" s="14" customFormat="1">
      <c r="A187" s="14"/>
      <c r="B187" s="242"/>
      <c r="C187" s="243"/>
      <c r="D187" s="232" t="s">
        <v>142</v>
      </c>
      <c r="E187" s="244" t="s">
        <v>1</v>
      </c>
      <c r="F187" s="245" t="s">
        <v>163</v>
      </c>
      <c r="G187" s="243"/>
      <c r="H187" s="246">
        <v>98</v>
      </c>
      <c r="I187" s="247"/>
      <c r="J187" s="243"/>
      <c r="K187" s="243"/>
      <c r="L187" s="248"/>
      <c r="M187" s="249"/>
      <c r="N187" s="250"/>
      <c r="O187" s="250"/>
      <c r="P187" s="250"/>
      <c r="Q187" s="250"/>
      <c r="R187" s="250"/>
      <c r="S187" s="250"/>
      <c r="T187" s="25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2" t="s">
        <v>142</v>
      </c>
      <c r="AU187" s="252" t="s">
        <v>86</v>
      </c>
      <c r="AV187" s="14" t="s">
        <v>140</v>
      </c>
      <c r="AW187" s="14" t="s">
        <v>32</v>
      </c>
      <c r="AX187" s="14" t="s">
        <v>84</v>
      </c>
      <c r="AY187" s="252" t="s">
        <v>133</v>
      </c>
    </row>
    <row r="188" s="2" customFormat="1" ht="21.75" customHeight="1">
      <c r="A188" s="37"/>
      <c r="B188" s="38"/>
      <c r="C188" s="217" t="s">
        <v>259</v>
      </c>
      <c r="D188" s="217" t="s">
        <v>135</v>
      </c>
      <c r="E188" s="218" t="s">
        <v>562</v>
      </c>
      <c r="F188" s="219" t="s">
        <v>563</v>
      </c>
      <c r="G188" s="220" t="s">
        <v>138</v>
      </c>
      <c r="H188" s="221">
        <v>153</v>
      </c>
      <c r="I188" s="222"/>
      <c r="J188" s="223">
        <f>ROUND(I188*H188,2)</f>
        <v>0</v>
      </c>
      <c r="K188" s="219" t="s">
        <v>139</v>
      </c>
      <c r="L188" s="43"/>
      <c r="M188" s="224" t="s">
        <v>1</v>
      </c>
      <c r="N188" s="225" t="s">
        <v>41</v>
      </c>
      <c r="O188" s="90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8" t="s">
        <v>140</v>
      </c>
      <c r="AT188" s="228" t="s">
        <v>135</v>
      </c>
      <c r="AU188" s="228" t="s">
        <v>86</v>
      </c>
      <c r="AY188" s="16" t="s">
        <v>133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6" t="s">
        <v>84</v>
      </c>
      <c r="BK188" s="229">
        <f>ROUND(I188*H188,2)</f>
        <v>0</v>
      </c>
      <c r="BL188" s="16" t="s">
        <v>140</v>
      </c>
      <c r="BM188" s="228" t="s">
        <v>564</v>
      </c>
    </row>
    <row r="189" s="2" customFormat="1">
      <c r="A189" s="37"/>
      <c r="B189" s="38"/>
      <c r="C189" s="39"/>
      <c r="D189" s="232" t="s">
        <v>218</v>
      </c>
      <c r="E189" s="39"/>
      <c r="F189" s="267" t="s">
        <v>565</v>
      </c>
      <c r="G189" s="39"/>
      <c r="H189" s="39"/>
      <c r="I189" s="254"/>
      <c r="J189" s="39"/>
      <c r="K189" s="39"/>
      <c r="L189" s="43"/>
      <c r="M189" s="255"/>
      <c r="N189" s="256"/>
      <c r="O189" s="90"/>
      <c r="P189" s="90"/>
      <c r="Q189" s="90"/>
      <c r="R189" s="90"/>
      <c r="S189" s="90"/>
      <c r="T189" s="91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218</v>
      </c>
      <c r="AU189" s="16" t="s">
        <v>86</v>
      </c>
    </row>
    <row r="190" s="13" customFormat="1">
      <c r="A190" s="13"/>
      <c r="B190" s="230"/>
      <c r="C190" s="231"/>
      <c r="D190" s="232" t="s">
        <v>142</v>
      </c>
      <c r="E190" s="233" t="s">
        <v>1</v>
      </c>
      <c r="F190" s="234" t="s">
        <v>566</v>
      </c>
      <c r="G190" s="231"/>
      <c r="H190" s="235">
        <v>31</v>
      </c>
      <c r="I190" s="236"/>
      <c r="J190" s="231"/>
      <c r="K190" s="231"/>
      <c r="L190" s="237"/>
      <c r="M190" s="238"/>
      <c r="N190" s="239"/>
      <c r="O190" s="239"/>
      <c r="P190" s="239"/>
      <c r="Q190" s="239"/>
      <c r="R190" s="239"/>
      <c r="S190" s="239"/>
      <c r="T190" s="24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1" t="s">
        <v>142</v>
      </c>
      <c r="AU190" s="241" t="s">
        <v>86</v>
      </c>
      <c r="AV190" s="13" t="s">
        <v>86</v>
      </c>
      <c r="AW190" s="13" t="s">
        <v>32</v>
      </c>
      <c r="AX190" s="13" t="s">
        <v>76</v>
      </c>
      <c r="AY190" s="241" t="s">
        <v>133</v>
      </c>
    </row>
    <row r="191" s="13" customFormat="1">
      <c r="A191" s="13"/>
      <c r="B191" s="230"/>
      <c r="C191" s="231"/>
      <c r="D191" s="232" t="s">
        <v>142</v>
      </c>
      <c r="E191" s="233" t="s">
        <v>1</v>
      </c>
      <c r="F191" s="234" t="s">
        <v>567</v>
      </c>
      <c r="G191" s="231"/>
      <c r="H191" s="235">
        <v>122</v>
      </c>
      <c r="I191" s="236"/>
      <c r="J191" s="231"/>
      <c r="K191" s="231"/>
      <c r="L191" s="237"/>
      <c r="M191" s="238"/>
      <c r="N191" s="239"/>
      <c r="O191" s="239"/>
      <c r="P191" s="239"/>
      <c r="Q191" s="239"/>
      <c r="R191" s="239"/>
      <c r="S191" s="239"/>
      <c r="T191" s="24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1" t="s">
        <v>142</v>
      </c>
      <c r="AU191" s="241" t="s">
        <v>86</v>
      </c>
      <c r="AV191" s="13" t="s">
        <v>86</v>
      </c>
      <c r="AW191" s="13" t="s">
        <v>32</v>
      </c>
      <c r="AX191" s="13" t="s">
        <v>76</v>
      </c>
      <c r="AY191" s="241" t="s">
        <v>133</v>
      </c>
    </row>
    <row r="192" s="14" customFormat="1">
      <c r="A192" s="14"/>
      <c r="B192" s="242"/>
      <c r="C192" s="243"/>
      <c r="D192" s="232" t="s">
        <v>142</v>
      </c>
      <c r="E192" s="244" t="s">
        <v>1</v>
      </c>
      <c r="F192" s="245" t="s">
        <v>163</v>
      </c>
      <c r="G192" s="243"/>
      <c r="H192" s="246">
        <v>153</v>
      </c>
      <c r="I192" s="247"/>
      <c r="J192" s="243"/>
      <c r="K192" s="243"/>
      <c r="L192" s="248"/>
      <c r="M192" s="249"/>
      <c r="N192" s="250"/>
      <c r="O192" s="250"/>
      <c r="P192" s="250"/>
      <c r="Q192" s="250"/>
      <c r="R192" s="250"/>
      <c r="S192" s="250"/>
      <c r="T192" s="25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2" t="s">
        <v>142</v>
      </c>
      <c r="AU192" s="252" t="s">
        <v>86</v>
      </c>
      <c r="AV192" s="14" t="s">
        <v>140</v>
      </c>
      <c r="AW192" s="14" t="s">
        <v>32</v>
      </c>
      <c r="AX192" s="14" t="s">
        <v>84</v>
      </c>
      <c r="AY192" s="252" t="s">
        <v>133</v>
      </c>
    </row>
    <row r="193" s="2" customFormat="1" ht="21.75" customHeight="1">
      <c r="A193" s="37"/>
      <c r="B193" s="38"/>
      <c r="C193" s="217" t="s">
        <v>263</v>
      </c>
      <c r="D193" s="217" t="s">
        <v>135</v>
      </c>
      <c r="E193" s="218" t="s">
        <v>568</v>
      </c>
      <c r="F193" s="219" t="s">
        <v>569</v>
      </c>
      <c r="G193" s="220" t="s">
        <v>138</v>
      </c>
      <c r="H193" s="221">
        <v>250</v>
      </c>
      <c r="I193" s="222"/>
      <c r="J193" s="223">
        <f>ROUND(I193*H193,2)</f>
        <v>0</v>
      </c>
      <c r="K193" s="219" t="s">
        <v>139</v>
      </c>
      <c r="L193" s="43"/>
      <c r="M193" s="224" t="s">
        <v>1</v>
      </c>
      <c r="N193" s="225" t="s">
        <v>41</v>
      </c>
      <c r="O193" s="90"/>
      <c r="P193" s="226">
        <f>O193*H193</f>
        <v>0</v>
      </c>
      <c r="Q193" s="226">
        <v>0</v>
      </c>
      <c r="R193" s="226">
        <f>Q193*H193</f>
        <v>0</v>
      </c>
      <c r="S193" s="226">
        <v>0</v>
      </c>
      <c r="T193" s="227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8" t="s">
        <v>140</v>
      </c>
      <c r="AT193" s="228" t="s">
        <v>135</v>
      </c>
      <c r="AU193" s="228" t="s">
        <v>86</v>
      </c>
      <c r="AY193" s="16" t="s">
        <v>133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6" t="s">
        <v>84</v>
      </c>
      <c r="BK193" s="229">
        <f>ROUND(I193*H193,2)</f>
        <v>0</v>
      </c>
      <c r="BL193" s="16" t="s">
        <v>140</v>
      </c>
      <c r="BM193" s="228" t="s">
        <v>570</v>
      </c>
    </row>
    <row r="194" s="2" customFormat="1">
      <c r="A194" s="37"/>
      <c r="B194" s="38"/>
      <c r="C194" s="39"/>
      <c r="D194" s="232" t="s">
        <v>218</v>
      </c>
      <c r="E194" s="39"/>
      <c r="F194" s="267" t="s">
        <v>253</v>
      </c>
      <c r="G194" s="39"/>
      <c r="H194" s="39"/>
      <c r="I194" s="254"/>
      <c r="J194" s="39"/>
      <c r="K194" s="39"/>
      <c r="L194" s="43"/>
      <c r="M194" s="255"/>
      <c r="N194" s="256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218</v>
      </c>
      <c r="AU194" s="16" t="s">
        <v>86</v>
      </c>
    </row>
    <row r="195" s="13" customFormat="1">
      <c r="A195" s="13"/>
      <c r="B195" s="230"/>
      <c r="C195" s="231"/>
      <c r="D195" s="232" t="s">
        <v>142</v>
      </c>
      <c r="E195" s="233" t="s">
        <v>1</v>
      </c>
      <c r="F195" s="234" t="s">
        <v>571</v>
      </c>
      <c r="G195" s="231"/>
      <c r="H195" s="235">
        <v>22</v>
      </c>
      <c r="I195" s="236"/>
      <c r="J195" s="231"/>
      <c r="K195" s="231"/>
      <c r="L195" s="237"/>
      <c r="M195" s="238"/>
      <c r="N195" s="239"/>
      <c r="O195" s="239"/>
      <c r="P195" s="239"/>
      <c r="Q195" s="239"/>
      <c r="R195" s="239"/>
      <c r="S195" s="239"/>
      <c r="T195" s="24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1" t="s">
        <v>142</v>
      </c>
      <c r="AU195" s="241" t="s">
        <v>86</v>
      </c>
      <c r="AV195" s="13" t="s">
        <v>86</v>
      </c>
      <c r="AW195" s="13" t="s">
        <v>32</v>
      </c>
      <c r="AX195" s="13" t="s">
        <v>76</v>
      </c>
      <c r="AY195" s="241" t="s">
        <v>133</v>
      </c>
    </row>
    <row r="196" s="13" customFormat="1">
      <c r="A196" s="13"/>
      <c r="B196" s="230"/>
      <c r="C196" s="231"/>
      <c r="D196" s="232" t="s">
        <v>142</v>
      </c>
      <c r="E196" s="233" t="s">
        <v>1</v>
      </c>
      <c r="F196" s="234" t="s">
        <v>572</v>
      </c>
      <c r="G196" s="231"/>
      <c r="H196" s="235">
        <v>46.5</v>
      </c>
      <c r="I196" s="236"/>
      <c r="J196" s="231"/>
      <c r="K196" s="231"/>
      <c r="L196" s="237"/>
      <c r="M196" s="238"/>
      <c r="N196" s="239"/>
      <c r="O196" s="239"/>
      <c r="P196" s="239"/>
      <c r="Q196" s="239"/>
      <c r="R196" s="239"/>
      <c r="S196" s="239"/>
      <c r="T196" s="24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1" t="s">
        <v>142</v>
      </c>
      <c r="AU196" s="241" t="s">
        <v>86</v>
      </c>
      <c r="AV196" s="13" t="s">
        <v>86</v>
      </c>
      <c r="AW196" s="13" t="s">
        <v>32</v>
      </c>
      <c r="AX196" s="13" t="s">
        <v>76</v>
      </c>
      <c r="AY196" s="241" t="s">
        <v>133</v>
      </c>
    </row>
    <row r="197" s="13" customFormat="1">
      <c r="A197" s="13"/>
      <c r="B197" s="230"/>
      <c r="C197" s="231"/>
      <c r="D197" s="232" t="s">
        <v>142</v>
      </c>
      <c r="E197" s="233" t="s">
        <v>1</v>
      </c>
      <c r="F197" s="234" t="s">
        <v>573</v>
      </c>
      <c r="G197" s="231"/>
      <c r="H197" s="235">
        <v>39.6</v>
      </c>
      <c r="I197" s="236"/>
      <c r="J197" s="231"/>
      <c r="K197" s="231"/>
      <c r="L197" s="237"/>
      <c r="M197" s="238"/>
      <c r="N197" s="239"/>
      <c r="O197" s="239"/>
      <c r="P197" s="239"/>
      <c r="Q197" s="239"/>
      <c r="R197" s="239"/>
      <c r="S197" s="239"/>
      <c r="T197" s="24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1" t="s">
        <v>142</v>
      </c>
      <c r="AU197" s="241" t="s">
        <v>86</v>
      </c>
      <c r="AV197" s="13" t="s">
        <v>86</v>
      </c>
      <c r="AW197" s="13" t="s">
        <v>32</v>
      </c>
      <c r="AX197" s="13" t="s">
        <v>76</v>
      </c>
      <c r="AY197" s="241" t="s">
        <v>133</v>
      </c>
    </row>
    <row r="198" s="13" customFormat="1">
      <c r="A198" s="13"/>
      <c r="B198" s="230"/>
      <c r="C198" s="231"/>
      <c r="D198" s="232" t="s">
        <v>142</v>
      </c>
      <c r="E198" s="233" t="s">
        <v>1</v>
      </c>
      <c r="F198" s="234" t="s">
        <v>574</v>
      </c>
      <c r="G198" s="231"/>
      <c r="H198" s="235">
        <v>141.9</v>
      </c>
      <c r="I198" s="236"/>
      <c r="J198" s="231"/>
      <c r="K198" s="231"/>
      <c r="L198" s="237"/>
      <c r="M198" s="238"/>
      <c r="N198" s="239"/>
      <c r="O198" s="239"/>
      <c r="P198" s="239"/>
      <c r="Q198" s="239"/>
      <c r="R198" s="239"/>
      <c r="S198" s="239"/>
      <c r="T198" s="24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1" t="s">
        <v>142</v>
      </c>
      <c r="AU198" s="241" t="s">
        <v>86</v>
      </c>
      <c r="AV198" s="13" t="s">
        <v>86</v>
      </c>
      <c r="AW198" s="13" t="s">
        <v>32</v>
      </c>
      <c r="AX198" s="13" t="s">
        <v>76</v>
      </c>
      <c r="AY198" s="241" t="s">
        <v>133</v>
      </c>
    </row>
    <row r="199" s="14" customFormat="1">
      <c r="A199" s="14"/>
      <c r="B199" s="242"/>
      <c r="C199" s="243"/>
      <c r="D199" s="232" t="s">
        <v>142</v>
      </c>
      <c r="E199" s="244" t="s">
        <v>1</v>
      </c>
      <c r="F199" s="245" t="s">
        <v>163</v>
      </c>
      <c r="G199" s="243"/>
      <c r="H199" s="246">
        <v>250</v>
      </c>
      <c r="I199" s="247"/>
      <c r="J199" s="243"/>
      <c r="K199" s="243"/>
      <c r="L199" s="248"/>
      <c r="M199" s="249"/>
      <c r="N199" s="250"/>
      <c r="O199" s="250"/>
      <c r="P199" s="250"/>
      <c r="Q199" s="250"/>
      <c r="R199" s="250"/>
      <c r="S199" s="250"/>
      <c r="T199" s="25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2" t="s">
        <v>142</v>
      </c>
      <c r="AU199" s="252" t="s">
        <v>86</v>
      </c>
      <c r="AV199" s="14" t="s">
        <v>140</v>
      </c>
      <c r="AW199" s="14" t="s">
        <v>32</v>
      </c>
      <c r="AX199" s="14" t="s">
        <v>84</v>
      </c>
      <c r="AY199" s="252" t="s">
        <v>133</v>
      </c>
    </row>
    <row r="200" s="2" customFormat="1" ht="21.75" customHeight="1">
      <c r="A200" s="37"/>
      <c r="B200" s="38"/>
      <c r="C200" s="217" t="s">
        <v>267</v>
      </c>
      <c r="D200" s="217" t="s">
        <v>135</v>
      </c>
      <c r="E200" s="218" t="s">
        <v>575</v>
      </c>
      <c r="F200" s="219" t="s">
        <v>576</v>
      </c>
      <c r="G200" s="220" t="s">
        <v>138</v>
      </c>
      <c r="H200" s="221">
        <v>168</v>
      </c>
      <c r="I200" s="222"/>
      <c r="J200" s="223">
        <f>ROUND(I200*H200,2)</f>
        <v>0</v>
      </c>
      <c r="K200" s="219" t="s">
        <v>139</v>
      </c>
      <c r="L200" s="43"/>
      <c r="M200" s="224" t="s">
        <v>1</v>
      </c>
      <c r="N200" s="225" t="s">
        <v>41</v>
      </c>
      <c r="O200" s="90"/>
      <c r="P200" s="226">
        <f>O200*H200</f>
        <v>0</v>
      </c>
      <c r="Q200" s="226">
        <v>0</v>
      </c>
      <c r="R200" s="226">
        <f>Q200*H200</f>
        <v>0</v>
      </c>
      <c r="S200" s="226">
        <v>0</v>
      </c>
      <c r="T200" s="227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8" t="s">
        <v>140</v>
      </c>
      <c r="AT200" s="228" t="s">
        <v>135</v>
      </c>
      <c r="AU200" s="228" t="s">
        <v>86</v>
      </c>
      <c r="AY200" s="16" t="s">
        <v>133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6" t="s">
        <v>84</v>
      </c>
      <c r="BK200" s="229">
        <f>ROUND(I200*H200,2)</f>
        <v>0</v>
      </c>
      <c r="BL200" s="16" t="s">
        <v>140</v>
      </c>
      <c r="BM200" s="228" t="s">
        <v>577</v>
      </c>
    </row>
    <row r="201" s="2" customFormat="1">
      <c r="A201" s="37"/>
      <c r="B201" s="38"/>
      <c r="C201" s="39"/>
      <c r="D201" s="232" t="s">
        <v>218</v>
      </c>
      <c r="E201" s="39"/>
      <c r="F201" s="267" t="s">
        <v>253</v>
      </c>
      <c r="G201" s="39"/>
      <c r="H201" s="39"/>
      <c r="I201" s="254"/>
      <c r="J201" s="39"/>
      <c r="K201" s="39"/>
      <c r="L201" s="43"/>
      <c r="M201" s="255"/>
      <c r="N201" s="256"/>
      <c r="O201" s="90"/>
      <c r="P201" s="90"/>
      <c r="Q201" s="90"/>
      <c r="R201" s="90"/>
      <c r="S201" s="90"/>
      <c r="T201" s="91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218</v>
      </c>
      <c r="AU201" s="16" t="s">
        <v>86</v>
      </c>
    </row>
    <row r="202" s="13" customFormat="1">
      <c r="A202" s="13"/>
      <c r="B202" s="230"/>
      <c r="C202" s="231"/>
      <c r="D202" s="232" t="s">
        <v>142</v>
      </c>
      <c r="E202" s="233" t="s">
        <v>1</v>
      </c>
      <c r="F202" s="234" t="s">
        <v>578</v>
      </c>
      <c r="G202" s="231"/>
      <c r="H202" s="235">
        <v>34</v>
      </c>
      <c r="I202" s="236"/>
      <c r="J202" s="231"/>
      <c r="K202" s="231"/>
      <c r="L202" s="237"/>
      <c r="M202" s="238"/>
      <c r="N202" s="239"/>
      <c r="O202" s="239"/>
      <c r="P202" s="239"/>
      <c r="Q202" s="239"/>
      <c r="R202" s="239"/>
      <c r="S202" s="239"/>
      <c r="T202" s="24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1" t="s">
        <v>142</v>
      </c>
      <c r="AU202" s="241" t="s">
        <v>86</v>
      </c>
      <c r="AV202" s="13" t="s">
        <v>86</v>
      </c>
      <c r="AW202" s="13" t="s">
        <v>32</v>
      </c>
      <c r="AX202" s="13" t="s">
        <v>76</v>
      </c>
      <c r="AY202" s="241" t="s">
        <v>133</v>
      </c>
    </row>
    <row r="203" s="13" customFormat="1">
      <c r="A203" s="13"/>
      <c r="B203" s="230"/>
      <c r="C203" s="231"/>
      <c r="D203" s="232" t="s">
        <v>142</v>
      </c>
      <c r="E203" s="233" t="s">
        <v>1</v>
      </c>
      <c r="F203" s="234" t="s">
        <v>579</v>
      </c>
      <c r="G203" s="231"/>
      <c r="H203" s="235">
        <v>134</v>
      </c>
      <c r="I203" s="236"/>
      <c r="J203" s="231"/>
      <c r="K203" s="231"/>
      <c r="L203" s="237"/>
      <c r="M203" s="238"/>
      <c r="N203" s="239"/>
      <c r="O203" s="239"/>
      <c r="P203" s="239"/>
      <c r="Q203" s="239"/>
      <c r="R203" s="239"/>
      <c r="S203" s="239"/>
      <c r="T203" s="24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1" t="s">
        <v>142</v>
      </c>
      <c r="AU203" s="241" t="s">
        <v>86</v>
      </c>
      <c r="AV203" s="13" t="s">
        <v>86</v>
      </c>
      <c r="AW203" s="13" t="s">
        <v>32</v>
      </c>
      <c r="AX203" s="13" t="s">
        <v>76</v>
      </c>
      <c r="AY203" s="241" t="s">
        <v>133</v>
      </c>
    </row>
    <row r="204" s="14" customFormat="1">
      <c r="A204" s="14"/>
      <c r="B204" s="242"/>
      <c r="C204" s="243"/>
      <c r="D204" s="232" t="s">
        <v>142</v>
      </c>
      <c r="E204" s="244" t="s">
        <v>1</v>
      </c>
      <c r="F204" s="245" t="s">
        <v>163</v>
      </c>
      <c r="G204" s="243"/>
      <c r="H204" s="246">
        <v>168</v>
      </c>
      <c r="I204" s="247"/>
      <c r="J204" s="243"/>
      <c r="K204" s="243"/>
      <c r="L204" s="248"/>
      <c r="M204" s="249"/>
      <c r="N204" s="250"/>
      <c r="O204" s="250"/>
      <c r="P204" s="250"/>
      <c r="Q204" s="250"/>
      <c r="R204" s="250"/>
      <c r="S204" s="250"/>
      <c r="T204" s="25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2" t="s">
        <v>142</v>
      </c>
      <c r="AU204" s="252" t="s">
        <v>86</v>
      </c>
      <c r="AV204" s="14" t="s">
        <v>140</v>
      </c>
      <c r="AW204" s="14" t="s">
        <v>32</v>
      </c>
      <c r="AX204" s="14" t="s">
        <v>84</v>
      </c>
      <c r="AY204" s="252" t="s">
        <v>133</v>
      </c>
    </row>
    <row r="205" s="2" customFormat="1" ht="24.15" customHeight="1">
      <c r="A205" s="37"/>
      <c r="B205" s="38"/>
      <c r="C205" s="217" t="s">
        <v>272</v>
      </c>
      <c r="D205" s="217" t="s">
        <v>135</v>
      </c>
      <c r="E205" s="218" t="s">
        <v>401</v>
      </c>
      <c r="F205" s="219" t="s">
        <v>402</v>
      </c>
      <c r="G205" s="220" t="s">
        <v>138</v>
      </c>
      <c r="H205" s="221">
        <v>20</v>
      </c>
      <c r="I205" s="222"/>
      <c r="J205" s="223">
        <f>ROUND(I205*H205,2)</f>
        <v>0</v>
      </c>
      <c r="K205" s="219" t="s">
        <v>139</v>
      </c>
      <c r="L205" s="43"/>
      <c r="M205" s="224" t="s">
        <v>1</v>
      </c>
      <c r="N205" s="225" t="s">
        <v>41</v>
      </c>
      <c r="O205" s="90"/>
      <c r="P205" s="226">
        <f>O205*H205</f>
        <v>0</v>
      </c>
      <c r="Q205" s="226">
        <v>0.089219999999999984</v>
      </c>
      <c r="R205" s="226">
        <f>Q205*H205</f>
        <v>1.7843999999999997</v>
      </c>
      <c r="S205" s="226">
        <v>0</v>
      </c>
      <c r="T205" s="22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8" t="s">
        <v>140</v>
      </c>
      <c r="AT205" s="228" t="s">
        <v>135</v>
      </c>
      <c r="AU205" s="228" t="s">
        <v>86</v>
      </c>
      <c r="AY205" s="16" t="s">
        <v>133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6" t="s">
        <v>84</v>
      </c>
      <c r="BK205" s="229">
        <f>ROUND(I205*H205,2)</f>
        <v>0</v>
      </c>
      <c r="BL205" s="16" t="s">
        <v>140</v>
      </c>
      <c r="BM205" s="228" t="s">
        <v>580</v>
      </c>
    </row>
    <row r="206" s="13" customFormat="1">
      <c r="A206" s="13"/>
      <c r="B206" s="230"/>
      <c r="C206" s="231"/>
      <c r="D206" s="232" t="s">
        <v>142</v>
      </c>
      <c r="E206" s="233" t="s">
        <v>1</v>
      </c>
      <c r="F206" s="234" t="s">
        <v>559</v>
      </c>
      <c r="G206" s="231"/>
      <c r="H206" s="235">
        <v>20</v>
      </c>
      <c r="I206" s="236"/>
      <c r="J206" s="231"/>
      <c r="K206" s="231"/>
      <c r="L206" s="237"/>
      <c r="M206" s="238"/>
      <c r="N206" s="239"/>
      <c r="O206" s="239"/>
      <c r="P206" s="239"/>
      <c r="Q206" s="239"/>
      <c r="R206" s="239"/>
      <c r="S206" s="239"/>
      <c r="T206" s="24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1" t="s">
        <v>142</v>
      </c>
      <c r="AU206" s="241" t="s">
        <v>86</v>
      </c>
      <c r="AV206" s="13" t="s">
        <v>86</v>
      </c>
      <c r="AW206" s="13" t="s">
        <v>32</v>
      </c>
      <c r="AX206" s="13" t="s">
        <v>84</v>
      </c>
      <c r="AY206" s="241" t="s">
        <v>133</v>
      </c>
    </row>
    <row r="207" s="2" customFormat="1" ht="24.15" customHeight="1">
      <c r="A207" s="37"/>
      <c r="B207" s="38"/>
      <c r="C207" s="257" t="s">
        <v>277</v>
      </c>
      <c r="D207" s="257" t="s">
        <v>228</v>
      </c>
      <c r="E207" s="258" t="s">
        <v>581</v>
      </c>
      <c r="F207" s="259" t="s">
        <v>582</v>
      </c>
      <c r="G207" s="260" t="s">
        <v>138</v>
      </c>
      <c r="H207" s="261">
        <v>15.225</v>
      </c>
      <c r="I207" s="262"/>
      <c r="J207" s="263">
        <f>ROUND(I207*H207,2)</f>
        <v>0</v>
      </c>
      <c r="K207" s="259" t="s">
        <v>139</v>
      </c>
      <c r="L207" s="264"/>
      <c r="M207" s="265" t="s">
        <v>1</v>
      </c>
      <c r="N207" s="266" t="s">
        <v>41</v>
      </c>
      <c r="O207" s="90"/>
      <c r="P207" s="226">
        <f>O207*H207</f>
        <v>0</v>
      </c>
      <c r="Q207" s="226">
        <v>0.13100000000000002</v>
      </c>
      <c r="R207" s="226">
        <f>Q207*H207</f>
        <v>1.994475</v>
      </c>
      <c r="S207" s="226">
        <v>0</v>
      </c>
      <c r="T207" s="227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8" t="s">
        <v>176</v>
      </c>
      <c r="AT207" s="228" t="s">
        <v>228</v>
      </c>
      <c r="AU207" s="228" t="s">
        <v>86</v>
      </c>
      <c r="AY207" s="16" t="s">
        <v>133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6" t="s">
        <v>84</v>
      </c>
      <c r="BK207" s="229">
        <f>ROUND(I207*H207,2)</f>
        <v>0</v>
      </c>
      <c r="BL207" s="16" t="s">
        <v>140</v>
      </c>
      <c r="BM207" s="228" t="s">
        <v>583</v>
      </c>
    </row>
    <row r="208" s="13" customFormat="1">
      <c r="A208" s="13"/>
      <c r="B208" s="230"/>
      <c r="C208" s="231"/>
      <c r="D208" s="232" t="s">
        <v>142</v>
      </c>
      <c r="E208" s="233" t="s">
        <v>1</v>
      </c>
      <c r="F208" s="234" t="s">
        <v>584</v>
      </c>
      <c r="G208" s="231"/>
      <c r="H208" s="235">
        <v>15.225</v>
      </c>
      <c r="I208" s="236"/>
      <c r="J208" s="231"/>
      <c r="K208" s="231"/>
      <c r="L208" s="237"/>
      <c r="M208" s="238"/>
      <c r="N208" s="239"/>
      <c r="O208" s="239"/>
      <c r="P208" s="239"/>
      <c r="Q208" s="239"/>
      <c r="R208" s="239"/>
      <c r="S208" s="239"/>
      <c r="T208" s="24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1" t="s">
        <v>142</v>
      </c>
      <c r="AU208" s="241" t="s">
        <v>86</v>
      </c>
      <c r="AV208" s="13" t="s">
        <v>86</v>
      </c>
      <c r="AW208" s="13" t="s">
        <v>32</v>
      </c>
      <c r="AX208" s="13" t="s">
        <v>84</v>
      </c>
      <c r="AY208" s="241" t="s">
        <v>133</v>
      </c>
    </row>
    <row r="209" s="2" customFormat="1" ht="24.15" customHeight="1">
      <c r="A209" s="37"/>
      <c r="B209" s="38"/>
      <c r="C209" s="257" t="s">
        <v>282</v>
      </c>
      <c r="D209" s="257" t="s">
        <v>228</v>
      </c>
      <c r="E209" s="258" t="s">
        <v>585</v>
      </c>
      <c r="F209" s="259" t="s">
        <v>586</v>
      </c>
      <c r="G209" s="260" t="s">
        <v>138</v>
      </c>
      <c r="H209" s="261">
        <v>5.775</v>
      </c>
      <c r="I209" s="262"/>
      <c r="J209" s="263">
        <f>ROUND(I209*H209,2)</f>
        <v>0</v>
      </c>
      <c r="K209" s="259" t="s">
        <v>139</v>
      </c>
      <c r="L209" s="264"/>
      <c r="M209" s="265" t="s">
        <v>1</v>
      </c>
      <c r="N209" s="266" t="s">
        <v>41</v>
      </c>
      <c r="O209" s="90"/>
      <c r="P209" s="226">
        <f>O209*H209</f>
        <v>0</v>
      </c>
      <c r="Q209" s="226">
        <v>0.13100000000000002</v>
      </c>
      <c r="R209" s="226">
        <f>Q209*H209</f>
        <v>0.756525</v>
      </c>
      <c r="S209" s="226">
        <v>0</v>
      </c>
      <c r="T209" s="227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8" t="s">
        <v>176</v>
      </c>
      <c r="AT209" s="228" t="s">
        <v>228</v>
      </c>
      <c r="AU209" s="228" t="s">
        <v>86</v>
      </c>
      <c r="AY209" s="16" t="s">
        <v>133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6" t="s">
        <v>84</v>
      </c>
      <c r="BK209" s="229">
        <f>ROUND(I209*H209,2)</f>
        <v>0</v>
      </c>
      <c r="BL209" s="16" t="s">
        <v>140</v>
      </c>
      <c r="BM209" s="228" t="s">
        <v>587</v>
      </c>
    </row>
    <row r="210" s="13" customFormat="1">
      <c r="A210" s="13"/>
      <c r="B210" s="230"/>
      <c r="C210" s="231"/>
      <c r="D210" s="232" t="s">
        <v>142</v>
      </c>
      <c r="E210" s="233" t="s">
        <v>1</v>
      </c>
      <c r="F210" s="234" t="s">
        <v>588</v>
      </c>
      <c r="G210" s="231"/>
      <c r="H210" s="235">
        <v>5.775</v>
      </c>
      <c r="I210" s="236"/>
      <c r="J210" s="231"/>
      <c r="K210" s="231"/>
      <c r="L210" s="237"/>
      <c r="M210" s="238"/>
      <c r="N210" s="239"/>
      <c r="O210" s="239"/>
      <c r="P210" s="239"/>
      <c r="Q210" s="239"/>
      <c r="R210" s="239"/>
      <c r="S210" s="239"/>
      <c r="T210" s="24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1" t="s">
        <v>142</v>
      </c>
      <c r="AU210" s="241" t="s">
        <v>86</v>
      </c>
      <c r="AV210" s="13" t="s">
        <v>86</v>
      </c>
      <c r="AW210" s="13" t="s">
        <v>32</v>
      </c>
      <c r="AX210" s="13" t="s">
        <v>84</v>
      </c>
      <c r="AY210" s="241" t="s">
        <v>133</v>
      </c>
    </row>
    <row r="211" s="2" customFormat="1" ht="24.15" customHeight="1">
      <c r="A211" s="37"/>
      <c r="B211" s="38"/>
      <c r="C211" s="217" t="s">
        <v>287</v>
      </c>
      <c r="D211" s="217" t="s">
        <v>135</v>
      </c>
      <c r="E211" s="218" t="s">
        <v>401</v>
      </c>
      <c r="F211" s="219" t="s">
        <v>402</v>
      </c>
      <c r="G211" s="220" t="s">
        <v>138</v>
      </c>
      <c r="H211" s="221">
        <v>78</v>
      </c>
      <c r="I211" s="222"/>
      <c r="J211" s="223">
        <f>ROUND(I211*H211,2)</f>
        <v>0</v>
      </c>
      <c r="K211" s="219" t="s">
        <v>139</v>
      </c>
      <c r="L211" s="43"/>
      <c r="M211" s="224" t="s">
        <v>1</v>
      </c>
      <c r="N211" s="225" t="s">
        <v>41</v>
      </c>
      <c r="O211" s="90"/>
      <c r="P211" s="226">
        <f>O211*H211</f>
        <v>0</v>
      </c>
      <c r="Q211" s="226">
        <v>0.089219999999999984</v>
      </c>
      <c r="R211" s="226">
        <f>Q211*H211</f>
        <v>6.95916</v>
      </c>
      <c r="S211" s="226">
        <v>0</v>
      </c>
      <c r="T211" s="227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8" t="s">
        <v>140</v>
      </c>
      <c r="AT211" s="228" t="s">
        <v>135</v>
      </c>
      <c r="AU211" s="228" t="s">
        <v>86</v>
      </c>
      <c r="AY211" s="16" t="s">
        <v>133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6" t="s">
        <v>84</v>
      </c>
      <c r="BK211" s="229">
        <f>ROUND(I211*H211,2)</f>
        <v>0</v>
      </c>
      <c r="BL211" s="16" t="s">
        <v>140</v>
      </c>
      <c r="BM211" s="228" t="s">
        <v>589</v>
      </c>
    </row>
    <row r="212" s="13" customFormat="1">
      <c r="A212" s="13"/>
      <c r="B212" s="230"/>
      <c r="C212" s="231"/>
      <c r="D212" s="232" t="s">
        <v>142</v>
      </c>
      <c r="E212" s="233" t="s">
        <v>1</v>
      </c>
      <c r="F212" s="234" t="s">
        <v>560</v>
      </c>
      <c r="G212" s="231"/>
      <c r="H212" s="235">
        <v>42</v>
      </c>
      <c r="I212" s="236"/>
      <c r="J212" s="231"/>
      <c r="K212" s="231"/>
      <c r="L212" s="237"/>
      <c r="M212" s="238"/>
      <c r="N212" s="239"/>
      <c r="O212" s="239"/>
      <c r="P212" s="239"/>
      <c r="Q212" s="239"/>
      <c r="R212" s="239"/>
      <c r="S212" s="239"/>
      <c r="T212" s="24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1" t="s">
        <v>142</v>
      </c>
      <c r="AU212" s="241" t="s">
        <v>86</v>
      </c>
      <c r="AV212" s="13" t="s">
        <v>86</v>
      </c>
      <c r="AW212" s="13" t="s">
        <v>32</v>
      </c>
      <c r="AX212" s="13" t="s">
        <v>76</v>
      </c>
      <c r="AY212" s="241" t="s">
        <v>133</v>
      </c>
    </row>
    <row r="213" s="13" customFormat="1">
      <c r="A213" s="13"/>
      <c r="B213" s="230"/>
      <c r="C213" s="231"/>
      <c r="D213" s="232" t="s">
        <v>142</v>
      </c>
      <c r="E213" s="233" t="s">
        <v>1</v>
      </c>
      <c r="F213" s="234" t="s">
        <v>590</v>
      </c>
      <c r="G213" s="231"/>
      <c r="H213" s="235">
        <v>36</v>
      </c>
      <c r="I213" s="236"/>
      <c r="J213" s="231"/>
      <c r="K213" s="231"/>
      <c r="L213" s="237"/>
      <c r="M213" s="238"/>
      <c r="N213" s="239"/>
      <c r="O213" s="239"/>
      <c r="P213" s="239"/>
      <c r="Q213" s="239"/>
      <c r="R213" s="239"/>
      <c r="S213" s="239"/>
      <c r="T213" s="24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1" t="s">
        <v>142</v>
      </c>
      <c r="AU213" s="241" t="s">
        <v>86</v>
      </c>
      <c r="AV213" s="13" t="s">
        <v>86</v>
      </c>
      <c r="AW213" s="13" t="s">
        <v>32</v>
      </c>
      <c r="AX213" s="13" t="s">
        <v>76</v>
      </c>
      <c r="AY213" s="241" t="s">
        <v>133</v>
      </c>
    </row>
    <row r="214" s="14" customFormat="1">
      <c r="A214" s="14"/>
      <c r="B214" s="242"/>
      <c r="C214" s="243"/>
      <c r="D214" s="232" t="s">
        <v>142</v>
      </c>
      <c r="E214" s="244" t="s">
        <v>1</v>
      </c>
      <c r="F214" s="245" t="s">
        <v>163</v>
      </c>
      <c r="G214" s="243"/>
      <c r="H214" s="246">
        <v>78</v>
      </c>
      <c r="I214" s="247"/>
      <c r="J214" s="243"/>
      <c r="K214" s="243"/>
      <c r="L214" s="248"/>
      <c r="M214" s="249"/>
      <c r="N214" s="250"/>
      <c r="O214" s="250"/>
      <c r="P214" s="250"/>
      <c r="Q214" s="250"/>
      <c r="R214" s="250"/>
      <c r="S214" s="250"/>
      <c r="T214" s="25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2" t="s">
        <v>142</v>
      </c>
      <c r="AU214" s="252" t="s">
        <v>86</v>
      </c>
      <c r="AV214" s="14" t="s">
        <v>140</v>
      </c>
      <c r="AW214" s="14" t="s">
        <v>32</v>
      </c>
      <c r="AX214" s="14" t="s">
        <v>84</v>
      </c>
      <c r="AY214" s="252" t="s">
        <v>133</v>
      </c>
    </row>
    <row r="215" s="2" customFormat="1" ht="37.8" customHeight="1">
      <c r="A215" s="37"/>
      <c r="B215" s="38"/>
      <c r="C215" s="257" t="s">
        <v>291</v>
      </c>
      <c r="D215" s="257" t="s">
        <v>228</v>
      </c>
      <c r="E215" s="258" t="s">
        <v>591</v>
      </c>
      <c r="F215" s="259" t="s">
        <v>592</v>
      </c>
      <c r="G215" s="260" t="s">
        <v>138</v>
      </c>
      <c r="H215" s="261">
        <v>23.1</v>
      </c>
      <c r="I215" s="262"/>
      <c r="J215" s="263">
        <f>ROUND(I215*H215,2)</f>
        <v>0</v>
      </c>
      <c r="K215" s="259" t="s">
        <v>1</v>
      </c>
      <c r="L215" s="264"/>
      <c r="M215" s="265" t="s">
        <v>1</v>
      </c>
      <c r="N215" s="266" t="s">
        <v>41</v>
      </c>
      <c r="O215" s="90"/>
      <c r="P215" s="226">
        <f>O215*H215</f>
        <v>0</v>
      </c>
      <c r="Q215" s="226">
        <v>0</v>
      </c>
      <c r="R215" s="226">
        <f>Q215*H215</f>
        <v>0</v>
      </c>
      <c r="S215" s="226">
        <v>0</v>
      </c>
      <c r="T215" s="227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8" t="s">
        <v>176</v>
      </c>
      <c r="AT215" s="228" t="s">
        <v>228</v>
      </c>
      <c r="AU215" s="228" t="s">
        <v>86</v>
      </c>
      <c r="AY215" s="16" t="s">
        <v>133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6" t="s">
        <v>84</v>
      </c>
      <c r="BK215" s="229">
        <f>ROUND(I215*H215,2)</f>
        <v>0</v>
      </c>
      <c r="BL215" s="16" t="s">
        <v>140</v>
      </c>
      <c r="BM215" s="228" t="s">
        <v>593</v>
      </c>
    </row>
    <row r="216" s="13" customFormat="1">
      <c r="A216" s="13"/>
      <c r="B216" s="230"/>
      <c r="C216" s="231"/>
      <c r="D216" s="232" t="s">
        <v>142</v>
      </c>
      <c r="E216" s="233" t="s">
        <v>1</v>
      </c>
      <c r="F216" s="234" t="s">
        <v>594</v>
      </c>
      <c r="G216" s="231"/>
      <c r="H216" s="235">
        <v>23.1</v>
      </c>
      <c r="I216" s="236"/>
      <c r="J216" s="231"/>
      <c r="K216" s="231"/>
      <c r="L216" s="237"/>
      <c r="M216" s="238"/>
      <c r="N216" s="239"/>
      <c r="O216" s="239"/>
      <c r="P216" s="239"/>
      <c r="Q216" s="239"/>
      <c r="R216" s="239"/>
      <c r="S216" s="239"/>
      <c r="T216" s="24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1" t="s">
        <v>142</v>
      </c>
      <c r="AU216" s="241" t="s">
        <v>86</v>
      </c>
      <c r="AV216" s="13" t="s">
        <v>86</v>
      </c>
      <c r="AW216" s="13" t="s">
        <v>32</v>
      </c>
      <c r="AX216" s="13" t="s">
        <v>84</v>
      </c>
      <c r="AY216" s="241" t="s">
        <v>133</v>
      </c>
    </row>
    <row r="217" s="2" customFormat="1" ht="37.8" customHeight="1">
      <c r="A217" s="37"/>
      <c r="B217" s="38"/>
      <c r="C217" s="257" t="s">
        <v>296</v>
      </c>
      <c r="D217" s="257" t="s">
        <v>228</v>
      </c>
      <c r="E217" s="258" t="s">
        <v>595</v>
      </c>
      <c r="F217" s="259" t="s">
        <v>596</v>
      </c>
      <c r="G217" s="260" t="s">
        <v>138</v>
      </c>
      <c r="H217" s="261">
        <v>21</v>
      </c>
      <c r="I217" s="262"/>
      <c r="J217" s="263">
        <f>ROUND(I217*H217,2)</f>
        <v>0</v>
      </c>
      <c r="K217" s="259" t="s">
        <v>1</v>
      </c>
      <c r="L217" s="264"/>
      <c r="M217" s="265" t="s">
        <v>1</v>
      </c>
      <c r="N217" s="266" t="s">
        <v>41</v>
      </c>
      <c r="O217" s="90"/>
      <c r="P217" s="226">
        <f>O217*H217</f>
        <v>0</v>
      </c>
      <c r="Q217" s="226">
        <v>0</v>
      </c>
      <c r="R217" s="226">
        <f>Q217*H217</f>
        <v>0</v>
      </c>
      <c r="S217" s="226">
        <v>0</v>
      </c>
      <c r="T217" s="227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8" t="s">
        <v>176</v>
      </c>
      <c r="AT217" s="228" t="s">
        <v>228</v>
      </c>
      <c r="AU217" s="228" t="s">
        <v>86</v>
      </c>
      <c r="AY217" s="16" t="s">
        <v>133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6" t="s">
        <v>84</v>
      </c>
      <c r="BK217" s="229">
        <f>ROUND(I217*H217,2)</f>
        <v>0</v>
      </c>
      <c r="BL217" s="16" t="s">
        <v>140</v>
      </c>
      <c r="BM217" s="228" t="s">
        <v>597</v>
      </c>
    </row>
    <row r="218" s="13" customFormat="1">
      <c r="A218" s="13"/>
      <c r="B218" s="230"/>
      <c r="C218" s="231"/>
      <c r="D218" s="232" t="s">
        <v>142</v>
      </c>
      <c r="E218" s="233" t="s">
        <v>1</v>
      </c>
      <c r="F218" s="234" t="s">
        <v>598</v>
      </c>
      <c r="G218" s="231"/>
      <c r="H218" s="235">
        <v>21</v>
      </c>
      <c r="I218" s="236"/>
      <c r="J218" s="231"/>
      <c r="K218" s="231"/>
      <c r="L218" s="237"/>
      <c r="M218" s="238"/>
      <c r="N218" s="239"/>
      <c r="O218" s="239"/>
      <c r="P218" s="239"/>
      <c r="Q218" s="239"/>
      <c r="R218" s="239"/>
      <c r="S218" s="239"/>
      <c r="T218" s="24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1" t="s">
        <v>142</v>
      </c>
      <c r="AU218" s="241" t="s">
        <v>86</v>
      </c>
      <c r="AV218" s="13" t="s">
        <v>86</v>
      </c>
      <c r="AW218" s="13" t="s">
        <v>32</v>
      </c>
      <c r="AX218" s="13" t="s">
        <v>84</v>
      </c>
      <c r="AY218" s="241" t="s">
        <v>133</v>
      </c>
    </row>
    <row r="219" s="2" customFormat="1" ht="37.8" customHeight="1">
      <c r="A219" s="37"/>
      <c r="B219" s="38"/>
      <c r="C219" s="257" t="s">
        <v>302</v>
      </c>
      <c r="D219" s="257" t="s">
        <v>228</v>
      </c>
      <c r="E219" s="258" t="s">
        <v>599</v>
      </c>
      <c r="F219" s="259" t="s">
        <v>600</v>
      </c>
      <c r="G219" s="260" t="s">
        <v>138</v>
      </c>
      <c r="H219" s="261">
        <v>37.8</v>
      </c>
      <c r="I219" s="262"/>
      <c r="J219" s="263">
        <f>ROUND(I219*H219,2)</f>
        <v>0</v>
      </c>
      <c r="K219" s="259" t="s">
        <v>1</v>
      </c>
      <c r="L219" s="264"/>
      <c r="M219" s="265" t="s">
        <v>1</v>
      </c>
      <c r="N219" s="266" t="s">
        <v>41</v>
      </c>
      <c r="O219" s="90"/>
      <c r="P219" s="226">
        <f>O219*H219</f>
        <v>0</v>
      </c>
      <c r="Q219" s="226">
        <v>0</v>
      </c>
      <c r="R219" s="226">
        <f>Q219*H219</f>
        <v>0</v>
      </c>
      <c r="S219" s="226">
        <v>0</v>
      </c>
      <c r="T219" s="227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8" t="s">
        <v>176</v>
      </c>
      <c r="AT219" s="228" t="s">
        <v>228</v>
      </c>
      <c r="AU219" s="228" t="s">
        <v>86</v>
      </c>
      <c r="AY219" s="16" t="s">
        <v>133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16" t="s">
        <v>84</v>
      </c>
      <c r="BK219" s="229">
        <f>ROUND(I219*H219,2)</f>
        <v>0</v>
      </c>
      <c r="BL219" s="16" t="s">
        <v>140</v>
      </c>
      <c r="BM219" s="228" t="s">
        <v>601</v>
      </c>
    </row>
    <row r="220" s="13" customFormat="1">
      <c r="A220" s="13"/>
      <c r="B220" s="230"/>
      <c r="C220" s="231"/>
      <c r="D220" s="232" t="s">
        <v>142</v>
      </c>
      <c r="E220" s="233" t="s">
        <v>1</v>
      </c>
      <c r="F220" s="234" t="s">
        <v>602</v>
      </c>
      <c r="G220" s="231"/>
      <c r="H220" s="235">
        <v>37.8</v>
      </c>
      <c r="I220" s="236"/>
      <c r="J220" s="231"/>
      <c r="K220" s="231"/>
      <c r="L220" s="237"/>
      <c r="M220" s="238"/>
      <c r="N220" s="239"/>
      <c r="O220" s="239"/>
      <c r="P220" s="239"/>
      <c r="Q220" s="239"/>
      <c r="R220" s="239"/>
      <c r="S220" s="239"/>
      <c r="T220" s="24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1" t="s">
        <v>142</v>
      </c>
      <c r="AU220" s="241" t="s">
        <v>86</v>
      </c>
      <c r="AV220" s="13" t="s">
        <v>86</v>
      </c>
      <c r="AW220" s="13" t="s">
        <v>32</v>
      </c>
      <c r="AX220" s="13" t="s">
        <v>84</v>
      </c>
      <c r="AY220" s="241" t="s">
        <v>133</v>
      </c>
    </row>
    <row r="221" s="2" customFormat="1" ht="24.15" customHeight="1">
      <c r="A221" s="37"/>
      <c r="B221" s="38"/>
      <c r="C221" s="217" t="s">
        <v>307</v>
      </c>
      <c r="D221" s="217" t="s">
        <v>135</v>
      </c>
      <c r="E221" s="218" t="s">
        <v>603</v>
      </c>
      <c r="F221" s="219" t="s">
        <v>604</v>
      </c>
      <c r="G221" s="220" t="s">
        <v>138</v>
      </c>
      <c r="H221" s="221">
        <v>31</v>
      </c>
      <c r="I221" s="222"/>
      <c r="J221" s="223">
        <f>ROUND(I221*H221,2)</f>
        <v>0</v>
      </c>
      <c r="K221" s="219" t="s">
        <v>139</v>
      </c>
      <c r="L221" s="43"/>
      <c r="M221" s="224" t="s">
        <v>1</v>
      </c>
      <c r="N221" s="225" t="s">
        <v>41</v>
      </c>
      <c r="O221" s="90"/>
      <c r="P221" s="226">
        <f>O221*H221</f>
        <v>0</v>
      </c>
      <c r="Q221" s="226">
        <v>0.090620000000000016</v>
      </c>
      <c r="R221" s="226">
        <f>Q221*H221</f>
        <v>2.8092200000000004</v>
      </c>
      <c r="S221" s="226">
        <v>0</v>
      </c>
      <c r="T221" s="227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28" t="s">
        <v>140</v>
      </c>
      <c r="AT221" s="228" t="s">
        <v>135</v>
      </c>
      <c r="AU221" s="228" t="s">
        <v>86</v>
      </c>
      <c r="AY221" s="16" t="s">
        <v>133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16" t="s">
        <v>84</v>
      </c>
      <c r="BK221" s="229">
        <f>ROUND(I221*H221,2)</f>
        <v>0</v>
      </c>
      <c r="BL221" s="16" t="s">
        <v>140</v>
      </c>
      <c r="BM221" s="228" t="s">
        <v>605</v>
      </c>
    </row>
    <row r="222" s="13" customFormat="1">
      <c r="A222" s="13"/>
      <c r="B222" s="230"/>
      <c r="C222" s="231"/>
      <c r="D222" s="232" t="s">
        <v>142</v>
      </c>
      <c r="E222" s="233" t="s">
        <v>1</v>
      </c>
      <c r="F222" s="234" t="s">
        <v>566</v>
      </c>
      <c r="G222" s="231"/>
      <c r="H222" s="235">
        <v>31</v>
      </c>
      <c r="I222" s="236"/>
      <c r="J222" s="231"/>
      <c r="K222" s="231"/>
      <c r="L222" s="237"/>
      <c r="M222" s="238"/>
      <c r="N222" s="239"/>
      <c r="O222" s="239"/>
      <c r="P222" s="239"/>
      <c r="Q222" s="239"/>
      <c r="R222" s="239"/>
      <c r="S222" s="239"/>
      <c r="T222" s="240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1" t="s">
        <v>142</v>
      </c>
      <c r="AU222" s="241" t="s">
        <v>86</v>
      </c>
      <c r="AV222" s="13" t="s">
        <v>86</v>
      </c>
      <c r="AW222" s="13" t="s">
        <v>32</v>
      </c>
      <c r="AX222" s="13" t="s">
        <v>84</v>
      </c>
      <c r="AY222" s="241" t="s">
        <v>133</v>
      </c>
    </row>
    <row r="223" s="2" customFormat="1" ht="24.15" customHeight="1">
      <c r="A223" s="37"/>
      <c r="B223" s="38"/>
      <c r="C223" s="257" t="s">
        <v>312</v>
      </c>
      <c r="D223" s="257" t="s">
        <v>228</v>
      </c>
      <c r="E223" s="258" t="s">
        <v>606</v>
      </c>
      <c r="F223" s="259" t="s">
        <v>607</v>
      </c>
      <c r="G223" s="260" t="s">
        <v>138</v>
      </c>
      <c r="H223" s="261">
        <v>32.549999999999996</v>
      </c>
      <c r="I223" s="262"/>
      <c r="J223" s="263">
        <f>ROUND(I223*H223,2)</f>
        <v>0</v>
      </c>
      <c r="K223" s="259" t="s">
        <v>139</v>
      </c>
      <c r="L223" s="264"/>
      <c r="M223" s="265" t="s">
        <v>1</v>
      </c>
      <c r="N223" s="266" t="s">
        <v>41</v>
      </c>
      <c r="O223" s="90"/>
      <c r="P223" s="226">
        <f>O223*H223</f>
        <v>0</v>
      </c>
      <c r="Q223" s="226">
        <v>0.152</v>
      </c>
      <c r="R223" s="226">
        <f>Q223*H223</f>
        <v>4.9475999999999992</v>
      </c>
      <c r="S223" s="226">
        <v>0</v>
      </c>
      <c r="T223" s="227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28" t="s">
        <v>176</v>
      </c>
      <c r="AT223" s="228" t="s">
        <v>228</v>
      </c>
      <c r="AU223" s="228" t="s">
        <v>86</v>
      </c>
      <c r="AY223" s="16" t="s">
        <v>133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16" t="s">
        <v>84</v>
      </c>
      <c r="BK223" s="229">
        <f>ROUND(I223*H223,2)</f>
        <v>0</v>
      </c>
      <c r="BL223" s="16" t="s">
        <v>140</v>
      </c>
      <c r="BM223" s="228" t="s">
        <v>608</v>
      </c>
    </row>
    <row r="224" s="13" customFormat="1">
      <c r="A224" s="13"/>
      <c r="B224" s="230"/>
      <c r="C224" s="231"/>
      <c r="D224" s="232" t="s">
        <v>142</v>
      </c>
      <c r="E224" s="231"/>
      <c r="F224" s="234" t="s">
        <v>609</v>
      </c>
      <c r="G224" s="231"/>
      <c r="H224" s="235">
        <v>32.549999999999996</v>
      </c>
      <c r="I224" s="236"/>
      <c r="J224" s="231"/>
      <c r="K224" s="231"/>
      <c r="L224" s="237"/>
      <c r="M224" s="238"/>
      <c r="N224" s="239"/>
      <c r="O224" s="239"/>
      <c r="P224" s="239"/>
      <c r="Q224" s="239"/>
      <c r="R224" s="239"/>
      <c r="S224" s="239"/>
      <c r="T224" s="24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1" t="s">
        <v>142</v>
      </c>
      <c r="AU224" s="241" t="s">
        <v>86</v>
      </c>
      <c r="AV224" s="13" t="s">
        <v>86</v>
      </c>
      <c r="AW224" s="13" t="s">
        <v>4</v>
      </c>
      <c r="AX224" s="13" t="s">
        <v>84</v>
      </c>
      <c r="AY224" s="241" t="s">
        <v>133</v>
      </c>
    </row>
    <row r="225" s="2" customFormat="1" ht="33" customHeight="1">
      <c r="A225" s="37"/>
      <c r="B225" s="38"/>
      <c r="C225" s="217" t="s">
        <v>317</v>
      </c>
      <c r="D225" s="217" t="s">
        <v>135</v>
      </c>
      <c r="E225" s="218" t="s">
        <v>610</v>
      </c>
      <c r="F225" s="219" t="s">
        <v>611</v>
      </c>
      <c r="G225" s="220" t="s">
        <v>138</v>
      </c>
      <c r="H225" s="221">
        <v>122</v>
      </c>
      <c r="I225" s="222"/>
      <c r="J225" s="223">
        <f>ROUND(I225*H225,2)</f>
        <v>0</v>
      </c>
      <c r="K225" s="219" t="s">
        <v>139</v>
      </c>
      <c r="L225" s="43"/>
      <c r="M225" s="224" t="s">
        <v>1</v>
      </c>
      <c r="N225" s="225" t="s">
        <v>41</v>
      </c>
      <c r="O225" s="90"/>
      <c r="P225" s="226">
        <f>O225*H225</f>
        <v>0</v>
      </c>
      <c r="Q225" s="226">
        <v>0.090620000000000016</v>
      </c>
      <c r="R225" s="226">
        <f>Q225*H225</f>
        <v>11.05564</v>
      </c>
      <c r="S225" s="226">
        <v>0</v>
      </c>
      <c r="T225" s="227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8" t="s">
        <v>140</v>
      </c>
      <c r="AT225" s="228" t="s">
        <v>135</v>
      </c>
      <c r="AU225" s="228" t="s">
        <v>86</v>
      </c>
      <c r="AY225" s="16" t="s">
        <v>133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6" t="s">
        <v>84</v>
      </c>
      <c r="BK225" s="229">
        <f>ROUND(I225*H225,2)</f>
        <v>0</v>
      </c>
      <c r="BL225" s="16" t="s">
        <v>140</v>
      </c>
      <c r="BM225" s="228" t="s">
        <v>612</v>
      </c>
    </row>
    <row r="226" s="13" customFormat="1">
      <c r="A226" s="13"/>
      <c r="B226" s="230"/>
      <c r="C226" s="231"/>
      <c r="D226" s="232" t="s">
        <v>142</v>
      </c>
      <c r="E226" s="233" t="s">
        <v>1</v>
      </c>
      <c r="F226" s="234" t="s">
        <v>567</v>
      </c>
      <c r="G226" s="231"/>
      <c r="H226" s="235">
        <v>122</v>
      </c>
      <c r="I226" s="236"/>
      <c r="J226" s="231"/>
      <c r="K226" s="231"/>
      <c r="L226" s="237"/>
      <c r="M226" s="238"/>
      <c r="N226" s="239"/>
      <c r="O226" s="239"/>
      <c r="P226" s="239"/>
      <c r="Q226" s="239"/>
      <c r="R226" s="239"/>
      <c r="S226" s="239"/>
      <c r="T226" s="24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1" t="s">
        <v>142</v>
      </c>
      <c r="AU226" s="241" t="s">
        <v>86</v>
      </c>
      <c r="AV226" s="13" t="s">
        <v>86</v>
      </c>
      <c r="AW226" s="13" t="s">
        <v>32</v>
      </c>
      <c r="AX226" s="13" t="s">
        <v>84</v>
      </c>
      <c r="AY226" s="241" t="s">
        <v>133</v>
      </c>
    </row>
    <row r="227" s="2" customFormat="1" ht="24.15" customHeight="1">
      <c r="A227" s="37"/>
      <c r="B227" s="38"/>
      <c r="C227" s="257" t="s">
        <v>322</v>
      </c>
      <c r="D227" s="257" t="s">
        <v>228</v>
      </c>
      <c r="E227" s="258" t="s">
        <v>268</v>
      </c>
      <c r="F227" s="259" t="s">
        <v>269</v>
      </c>
      <c r="G227" s="260" t="s">
        <v>138</v>
      </c>
      <c r="H227" s="261">
        <v>128.1</v>
      </c>
      <c r="I227" s="262"/>
      <c r="J227" s="263">
        <f>ROUND(I227*H227,2)</f>
        <v>0</v>
      </c>
      <c r="K227" s="259" t="s">
        <v>139</v>
      </c>
      <c r="L227" s="264"/>
      <c r="M227" s="265" t="s">
        <v>1</v>
      </c>
      <c r="N227" s="266" t="s">
        <v>41</v>
      </c>
      <c r="O227" s="90"/>
      <c r="P227" s="226">
        <f>O227*H227</f>
        <v>0</v>
      </c>
      <c r="Q227" s="226">
        <v>0.15</v>
      </c>
      <c r="R227" s="226">
        <f>Q227*H227</f>
        <v>19.215</v>
      </c>
      <c r="S227" s="226">
        <v>0</v>
      </c>
      <c r="T227" s="227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28" t="s">
        <v>176</v>
      </c>
      <c r="AT227" s="228" t="s">
        <v>228</v>
      </c>
      <c r="AU227" s="228" t="s">
        <v>86</v>
      </c>
      <c r="AY227" s="16" t="s">
        <v>133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16" t="s">
        <v>84</v>
      </c>
      <c r="BK227" s="229">
        <f>ROUND(I227*H227,2)</f>
        <v>0</v>
      </c>
      <c r="BL227" s="16" t="s">
        <v>140</v>
      </c>
      <c r="BM227" s="228" t="s">
        <v>613</v>
      </c>
    </row>
    <row r="228" s="13" customFormat="1">
      <c r="A228" s="13"/>
      <c r="B228" s="230"/>
      <c r="C228" s="231"/>
      <c r="D228" s="232" t="s">
        <v>142</v>
      </c>
      <c r="E228" s="231"/>
      <c r="F228" s="234" t="s">
        <v>614</v>
      </c>
      <c r="G228" s="231"/>
      <c r="H228" s="235">
        <v>128.1</v>
      </c>
      <c r="I228" s="236"/>
      <c r="J228" s="231"/>
      <c r="K228" s="231"/>
      <c r="L228" s="237"/>
      <c r="M228" s="238"/>
      <c r="N228" s="239"/>
      <c r="O228" s="239"/>
      <c r="P228" s="239"/>
      <c r="Q228" s="239"/>
      <c r="R228" s="239"/>
      <c r="S228" s="239"/>
      <c r="T228" s="24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1" t="s">
        <v>142</v>
      </c>
      <c r="AU228" s="241" t="s">
        <v>86</v>
      </c>
      <c r="AV228" s="13" t="s">
        <v>86</v>
      </c>
      <c r="AW228" s="13" t="s">
        <v>4</v>
      </c>
      <c r="AX228" s="13" t="s">
        <v>84</v>
      </c>
      <c r="AY228" s="241" t="s">
        <v>133</v>
      </c>
    </row>
    <row r="229" s="12" customFormat="1" ht="22.8" customHeight="1">
      <c r="A229" s="12"/>
      <c r="B229" s="201"/>
      <c r="C229" s="202"/>
      <c r="D229" s="203" t="s">
        <v>75</v>
      </c>
      <c r="E229" s="215" t="s">
        <v>176</v>
      </c>
      <c r="F229" s="215" t="s">
        <v>281</v>
      </c>
      <c r="G229" s="202"/>
      <c r="H229" s="202"/>
      <c r="I229" s="205"/>
      <c r="J229" s="216">
        <f>BK229</f>
        <v>0</v>
      </c>
      <c r="K229" s="202"/>
      <c r="L229" s="207"/>
      <c r="M229" s="208"/>
      <c r="N229" s="209"/>
      <c r="O229" s="209"/>
      <c r="P229" s="210">
        <f>SUM(P230:P231)</f>
        <v>0</v>
      </c>
      <c r="Q229" s="209"/>
      <c r="R229" s="210">
        <f>SUM(R230:R231)</f>
        <v>1.04296</v>
      </c>
      <c r="S229" s="209"/>
      <c r="T229" s="211">
        <f>SUM(T230:T231)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12" t="s">
        <v>84</v>
      </c>
      <c r="AT229" s="213" t="s">
        <v>75</v>
      </c>
      <c r="AU229" s="213" t="s">
        <v>84</v>
      </c>
      <c r="AY229" s="212" t="s">
        <v>133</v>
      </c>
      <c r="BK229" s="214">
        <f>SUM(BK230:BK231)</f>
        <v>0</v>
      </c>
    </row>
    <row r="230" s="2" customFormat="1" ht="24.15" customHeight="1">
      <c r="A230" s="37"/>
      <c r="B230" s="38"/>
      <c r="C230" s="217" t="s">
        <v>327</v>
      </c>
      <c r="D230" s="217" t="s">
        <v>135</v>
      </c>
      <c r="E230" s="218" t="s">
        <v>283</v>
      </c>
      <c r="F230" s="219" t="s">
        <v>284</v>
      </c>
      <c r="G230" s="220" t="s">
        <v>212</v>
      </c>
      <c r="H230" s="221">
        <v>1</v>
      </c>
      <c r="I230" s="222"/>
      <c r="J230" s="223">
        <f>ROUND(I230*H230,2)</f>
        <v>0</v>
      </c>
      <c r="K230" s="219" t="s">
        <v>285</v>
      </c>
      <c r="L230" s="43"/>
      <c r="M230" s="224" t="s">
        <v>1</v>
      </c>
      <c r="N230" s="225" t="s">
        <v>41</v>
      </c>
      <c r="O230" s="90"/>
      <c r="P230" s="226">
        <f>O230*H230</f>
        <v>0</v>
      </c>
      <c r="Q230" s="226">
        <v>0.4208</v>
      </c>
      <c r="R230" s="226">
        <f>Q230*H230</f>
        <v>0.4208</v>
      </c>
      <c r="S230" s="226">
        <v>0</v>
      </c>
      <c r="T230" s="227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28" t="s">
        <v>140</v>
      </c>
      <c r="AT230" s="228" t="s">
        <v>135</v>
      </c>
      <c r="AU230" s="228" t="s">
        <v>86</v>
      </c>
      <c r="AY230" s="16" t="s">
        <v>133</v>
      </c>
      <c r="BE230" s="229">
        <f>IF(N230="základní",J230,0)</f>
        <v>0</v>
      </c>
      <c r="BF230" s="229">
        <f>IF(N230="snížená",J230,0)</f>
        <v>0</v>
      </c>
      <c r="BG230" s="229">
        <f>IF(N230="zákl. přenesená",J230,0)</f>
        <v>0</v>
      </c>
      <c r="BH230" s="229">
        <f>IF(N230="sníž. přenesená",J230,0)</f>
        <v>0</v>
      </c>
      <c r="BI230" s="229">
        <f>IF(N230="nulová",J230,0)</f>
        <v>0</v>
      </c>
      <c r="BJ230" s="16" t="s">
        <v>84</v>
      </c>
      <c r="BK230" s="229">
        <f>ROUND(I230*H230,2)</f>
        <v>0</v>
      </c>
      <c r="BL230" s="16" t="s">
        <v>140</v>
      </c>
      <c r="BM230" s="228" t="s">
        <v>615</v>
      </c>
    </row>
    <row r="231" s="2" customFormat="1" ht="33" customHeight="1">
      <c r="A231" s="37"/>
      <c r="B231" s="38"/>
      <c r="C231" s="217" t="s">
        <v>331</v>
      </c>
      <c r="D231" s="217" t="s">
        <v>135</v>
      </c>
      <c r="E231" s="218" t="s">
        <v>288</v>
      </c>
      <c r="F231" s="219" t="s">
        <v>289</v>
      </c>
      <c r="G231" s="220" t="s">
        <v>212</v>
      </c>
      <c r="H231" s="221">
        <v>2</v>
      </c>
      <c r="I231" s="222"/>
      <c r="J231" s="223">
        <f>ROUND(I231*H231,2)</f>
        <v>0</v>
      </c>
      <c r="K231" s="219" t="s">
        <v>285</v>
      </c>
      <c r="L231" s="43"/>
      <c r="M231" s="224" t="s">
        <v>1</v>
      </c>
      <c r="N231" s="225" t="s">
        <v>41</v>
      </c>
      <c r="O231" s="90"/>
      <c r="P231" s="226">
        <f>O231*H231</f>
        <v>0</v>
      </c>
      <c r="Q231" s="226">
        <v>0.31108000000000004</v>
      </c>
      <c r="R231" s="226">
        <f>Q231*H231</f>
        <v>0.62216000000000008</v>
      </c>
      <c r="S231" s="226">
        <v>0</v>
      </c>
      <c r="T231" s="227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28" t="s">
        <v>140</v>
      </c>
      <c r="AT231" s="228" t="s">
        <v>135</v>
      </c>
      <c r="AU231" s="228" t="s">
        <v>86</v>
      </c>
      <c r="AY231" s="16" t="s">
        <v>133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6" t="s">
        <v>84</v>
      </c>
      <c r="BK231" s="229">
        <f>ROUND(I231*H231,2)</f>
        <v>0</v>
      </c>
      <c r="BL231" s="16" t="s">
        <v>140</v>
      </c>
      <c r="BM231" s="228" t="s">
        <v>616</v>
      </c>
    </row>
    <row r="232" s="12" customFormat="1" ht="22.8" customHeight="1">
      <c r="A232" s="12"/>
      <c r="B232" s="201"/>
      <c r="C232" s="202"/>
      <c r="D232" s="203" t="s">
        <v>75</v>
      </c>
      <c r="E232" s="215" t="s">
        <v>182</v>
      </c>
      <c r="F232" s="215" t="s">
        <v>306</v>
      </c>
      <c r="G232" s="202"/>
      <c r="H232" s="202"/>
      <c r="I232" s="205"/>
      <c r="J232" s="216">
        <f>BK232</f>
        <v>0</v>
      </c>
      <c r="K232" s="202"/>
      <c r="L232" s="207"/>
      <c r="M232" s="208"/>
      <c r="N232" s="209"/>
      <c r="O232" s="209"/>
      <c r="P232" s="210">
        <f>SUM(P233:P260)</f>
        <v>0</v>
      </c>
      <c r="Q232" s="209"/>
      <c r="R232" s="210">
        <f>SUM(R233:R260)</f>
        <v>11.1859403</v>
      </c>
      <c r="S232" s="209"/>
      <c r="T232" s="211">
        <f>SUM(T233:T260)</f>
        <v>0.1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2" t="s">
        <v>84</v>
      </c>
      <c r="AT232" s="213" t="s">
        <v>75</v>
      </c>
      <c r="AU232" s="213" t="s">
        <v>84</v>
      </c>
      <c r="AY232" s="212" t="s">
        <v>133</v>
      </c>
      <c r="BK232" s="214">
        <f>SUM(BK233:BK260)</f>
        <v>0</v>
      </c>
    </row>
    <row r="233" s="2" customFormat="1" ht="33" customHeight="1">
      <c r="A233" s="37"/>
      <c r="B233" s="38"/>
      <c r="C233" s="217" t="s">
        <v>337</v>
      </c>
      <c r="D233" s="217" t="s">
        <v>135</v>
      </c>
      <c r="E233" s="218" t="s">
        <v>308</v>
      </c>
      <c r="F233" s="219" t="s">
        <v>309</v>
      </c>
      <c r="G233" s="220" t="s">
        <v>153</v>
      </c>
      <c r="H233" s="221">
        <v>40</v>
      </c>
      <c r="I233" s="222"/>
      <c r="J233" s="223">
        <f>ROUND(I233*H233,2)</f>
        <v>0</v>
      </c>
      <c r="K233" s="219" t="s">
        <v>139</v>
      </c>
      <c r="L233" s="43"/>
      <c r="M233" s="224" t="s">
        <v>1</v>
      </c>
      <c r="N233" s="225" t="s">
        <v>41</v>
      </c>
      <c r="O233" s="90"/>
      <c r="P233" s="226">
        <f>O233*H233</f>
        <v>0</v>
      </c>
      <c r="Q233" s="226">
        <v>0.12950000000000002</v>
      </c>
      <c r="R233" s="226">
        <f>Q233*H233</f>
        <v>5.18</v>
      </c>
      <c r="S233" s="226">
        <v>0</v>
      </c>
      <c r="T233" s="227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28" t="s">
        <v>140</v>
      </c>
      <c r="AT233" s="228" t="s">
        <v>135</v>
      </c>
      <c r="AU233" s="228" t="s">
        <v>86</v>
      </c>
      <c r="AY233" s="16" t="s">
        <v>133</v>
      </c>
      <c r="BE233" s="229">
        <f>IF(N233="základní",J233,0)</f>
        <v>0</v>
      </c>
      <c r="BF233" s="229">
        <f>IF(N233="snížená",J233,0)</f>
        <v>0</v>
      </c>
      <c r="BG233" s="229">
        <f>IF(N233="zákl. přenesená",J233,0)</f>
        <v>0</v>
      </c>
      <c r="BH233" s="229">
        <f>IF(N233="sníž. přenesená",J233,0)</f>
        <v>0</v>
      </c>
      <c r="BI233" s="229">
        <f>IF(N233="nulová",J233,0)</f>
        <v>0</v>
      </c>
      <c r="BJ233" s="16" t="s">
        <v>84</v>
      </c>
      <c r="BK233" s="229">
        <f>ROUND(I233*H233,2)</f>
        <v>0</v>
      </c>
      <c r="BL233" s="16" t="s">
        <v>140</v>
      </c>
      <c r="BM233" s="228" t="s">
        <v>617</v>
      </c>
    </row>
    <row r="234" s="13" customFormat="1">
      <c r="A234" s="13"/>
      <c r="B234" s="230"/>
      <c r="C234" s="231"/>
      <c r="D234" s="232" t="s">
        <v>142</v>
      </c>
      <c r="E234" s="233" t="s">
        <v>1</v>
      </c>
      <c r="F234" s="234" t="s">
        <v>618</v>
      </c>
      <c r="G234" s="231"/>
      <c r="H234" s="235">
        <v>40</v>
      </c>
      <c r="I234" s="236"/>
      <c r="J234" s="231"/>
      <c r="K234" s="231"/>
      <c r="L234" s="237"/>
      <c r="M234" s="238"/>
      <c r="N234" s="239"/>
      <c r="O234" s="239"/>
      <c r="P234" s="239"/>
      <c r="Q234" s="239"/>
      <c r="R234" s="239"/>
      <c r="S234" s="239"/>
      <c r="T234" s="24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1" t="s">
        <v>142</v>
      </c>
      <c r="AU234" s="241" t="s">
        <v>86</v>
      </c>
      <c r="AV234" s="13" t="s">
        <v>86</v>
      </c>
      <c r="AW234" s="13" t="s">
        <v>32</v>
      </c>
      <c r="AX234" s="13" t="s">
        <v>84</v>
      </c>
      <c r="AY234" s="241" t="s">
        <v>133</v>
      </c>
    </row>
    <row r="235" s="2" customFormat="1" ht="16.5" customHeight="1">
      <c r="A235" s="37"/>
      <c r="B235" s="38"/>
      <c r="C235" s="257" t="s">
        <v>341</v>
      </c>
      <c r="D235" s="257" t="s">
        <v>228</v>
      </c>
      <c r="E235" s="258" t="s">
        <v>313</v>
      </c>
      <c r="F235" s="259" t="s">
        <v>314</v>
      </c>
      <c r="G235" s="260" t="s">
        <v>153</v>
      </c>
      <c r="H235" s="261">
        <v>40.8</v>
      </c>
      <c r="I235" s="262"/>
      <c r="J235" s="263">
        <f>ROUND(I235*H235,2)</f>
        <v>0</v>
      </c>
      <c r="K235" s="259" t="s">
        <v>139</v>
      </c>
      <c r="L235" s="264"/>
      <c r="M235" s="265" t="s">
        <v>1</v>
      </c>
      <c r="N235" s="266" t="s">
        <v>41</v>
      </c>
      <c r="O235" s="90"/>
      <c r="P235" s="226">
        <f>O235*H235</f>
        <v>0</v>
      </c>
      <c r="Q235" s="226">
        <v>0.05612</v>
      </c>
      <c r="R235" s="226">
        <f>Q235*H235</f>
        <v>2.289696</v>
      </c>
      <c r="S235" s="226">
        <v>0</v>
      </c>
      <c r="T235" s="227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28" t="s">
        <v>176</v>
      </c>
      <c r="AT235" s="228" t="s">
        <v>228</v>
      </c>
      <c r="AU235" s="228" t="s">
        <v>86</v>
      </c>
      <c r="AY235" s="16" t="s">
        <v>133</v>
      </c>
      <c r="BE235" s="229">
        <f>IF(N235="základní",J235,0)</f>
        <v>0</v>
      </c>
      <c r="BF235" s="229">
        <f>IF(N235="snížená",J235,0)</f>
        <v>0</v>
      </c>
      <c r="BG235" s="229">
        <f>IF(N235="zákl. přenesená",J235,0)</f>
        <v>0</v>
      </c>
      <c r="BH235" s="229">
        <f>IF(N235="sníž. přenesená",J235,0)</f>
        <v>0</v>
      </c>
      <c r="BI235" s="229">
        <f>IF(N235="nulová",J235,0)</f>
        <v>0</v>
      </c>
      <c r="BJ235" s="16" t="s">
        <v>84</v>
      </c>
      <c r="BK235" s="229">
        <f>ROUND(I235*H235,2)</f>
        <v>0</v>
      </c>
      <c r="BL235" s="16" t="s">
        <v>140</v>
      </c>
      <c r="BM235" s="228" t="s">
        <v>619</v>
      </c>
    </row>
    <row r="236" s="13" customFormat="1">
      <c r="A236" s="13"/>
      <c r="B236" s="230"/>
      <c r="C236" s="231"/>
      <c r="D236" s="232" t="s">
        <v>142</v>
      </c>
      <c r="E236" s="231"/>
      <c r="F236" s="234" t="s">
        <v>620</v>
      </c>
      <c r="G236" s="231"/>
      <c r="H236" s="235">
        <v>40.8</v>
      </c>
      <c r="I236" s="236"/>
      <c r="J236" s="231"/>
      <c r="K236" s="231"/>
      <c r="L236" s="237"/>
      <c r="M236" s="238"/>
      <c r="N236" s="239"/>
      <c r="O236" s="239"/>
      <c r="P236" s="239"/>
      <c r="Q236" s="239"/>
      <c r="R236" s="239"/>
      <c r="S236" s="239"/>
      <c r="T236" s="24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1" t="s">
        <v>142</v>
      </c>
      <c r="AU236" s="241" t="s">
        <v>86</v>
      </c>
      <c r="AV236" s="13" t="s">
        <v>86</v>
      </c>
      <c r="AW236" s="13" t="s">
        <v>4</v>
      </c>
      <c r="AX236" s="13" t="s">
        <v>84</v>
      </c>
      <c r="AY236" s="241" t="s">
        <v>133</v>
      </c>
    </row>
    <row r="237" s="2" customFormat="1" ht="24.15" customHeight="1">
      <c r="A237" s="37"/>
      <c r="B237" s="38"/>
      <c r="C237" s="217" t="s">
        <v>346</v>
      </c>
      <c r="D237" s="217" t="s">
        <v>135</v>
      </c>
      <c r="E237" s="218" t="s">
        <v>621</v>
      </c>
      <c r="F237" s="219" t="s">
        <v>622</v>
      </c>
      <c r="G237" s="220" t="s">
        <v>153</v>
      </c>
      <c r="H237" s="221">
        <v>16</v>
      </c>
      <c r="I237" s="222"/>
      <c r="J237" s="223">
        <f>ROUND(I237*H237,2)</f>
        <v>0</v>
      </c>
      <c r="K237" s="219" t="s">
        <v>139</v>
      </c>
      <c r="L237" s="43"/>
      <c r="M237" s="224" t="s">
        <v>1</v>
      </c>
      <c r="N237" s="225" t="s">
        <v>41</v>
      </c>
      <c r="O237" s="90"/>
      <c r="P237" s="226">
        <f>O237*H237</f>
        <v>0</v>
      </c>
      <c r="Q237" s="226">
        <v>0.14066999999999998</v>
      </c>
      <c r="R237" s="226">
        <f>Q237*H237</f>
        <v>2.25072</v>
      </c>
      <c r="S237" s="226">
        <v>0</v>
      </c>
      <c r="T237" s="227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28" t="s">
        <v>140</v>
      </c>
      <c r="AT237" s="228" t="s">
        <v>135</v>
      </c>
      <c r="AU237" s="228" t="s">
        <v>86</v>
      </c>
      <c r="AY237" s="16" t="s">
        <v>133</v>
      </c>
      <c r="BE237" s="229">
        <f>IF(N237="základní",J237,0)</f>
        <v>0</v>
      </c>
      <c r="BF237" s="229">
        <f>IF(N237="snížená",J237,0)</f>
        <v>0</v>
      </c>
      <c r="BG237" s="229">
        <f>IF(N237="zákl. přenesená",J237,0)</f>
        <v>0</v>
      </c>
      <c r="BH237" s="229">
        <f>IF(N237="sníž. přenesená",J237,0)</f>
        <v>0</v>
      </c>
      <c r="BI237" s="229">
        <f>IF(N237="nulová",J237,0)</f>
        <v>0</v>
      </c>
      <c r="BJ237" s="16" t="s">
        <v>84</v>
      </c>
      <c r="BK237" s="229">
        <f>ROUND(I237*H237,2)</f>
        <v>0</v>
      </c>
      <c r="BL237" s="16" t="s">
        <v>140</v>
      </c>
      <c r="BM237" s="228" t="s">
        <v>623</v>
      </c>
    </row>
    <row r="238" s="13" customFormat="1">
      <c r="A238" s="13"/>
      <c r="B238" s="230"/>
      <c r="C238" s="231"/>
      <c r="D238" s="232" t="s">
        <v>142</v>
      </c>
      <c r="E238" s="233" t="s">
        <v>1</v>
      </c>
      <c r="F238" s="234" t="s">
        <v>624</v>
      </c>
      <c r="G238" s="231"/>
      <c r="H238" s="235">
        <v>16</v>
      </c>
      <c r="I238" s="236"/>
      <c r="J238" s="231"/>
      <c r="K238" s="231"/>
      <c r="L238" s="237"/>
      <c r="M238" s="238"/>
      <c r="N238" s="239"/>
      <c r="O238" s="239"/>
      <c r="P238" s="239"/>
      <c r="Q238" s="239"/>
      <c r="R238" s="239"/>
      <c r="S238" s="239"/>
      <c r="T238" s="24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1" t="s">
        <v>142</v>
      </c>
      <c r="AU238" s="241" t="s">
        <v>86</v>
      </c>
      <c r="AV238" s="13" t="s">
        <v>86</v>
      </c>
      <c r="AW238" s="13" t="s">
        <v>32</v>
      </c>
      <c r="AX238" s="13" t="s">
        <v>84</v>
      </c>
      <c r="AY238" s="241" t="s">
        <v>133</v>
      </c>
    </row>
    <row r="239" s="2" customFormat="1" ht="16.5" customHeight="1">
      <c r="A239" s="37"/>
      <c r="B239" s="38"/>
      <c r="C239" s="257" t="s">
        <v>350</v>
      </c>
      <c r="D239" s="257" t="s">
        <v>228</v>
      </c>
      <c r="E239" s="258" t="s">
        <v>625</v>
      </c>
      <c r="F239" s="259" t="s">
        <v>626</v>
      </c>
      <c r="G239" s="260" t="s">
        <v>153</v>
      </c>
      <c r="H239" s="261">
        <v>16.32</v>
      </c>
      <c r="I239" s="262"/>
      <c r="J239" s="263">
        <f>ROUND(I239*H239,2)</f>
        <v>0</v>
      </c>
      <c r="K239" s="259" t="s">
        <v>139</v>
      </c>
      <c r="L239" s="264"/>
      <c r="M239" s="265" t="s">
        <v>1</v>
      </c>
      <c r="N239" s="266" t="s">
        <v>41</v>
      </c>
      <c r="O239" s="90"/>
      <c r="P239" s="226">
        <f>O239*H239</f>
        <v>0</v>
      </c>
      <c r="Q239" s="226">
        <v>0.082000000000000016</v>
      </c>
      <c r="R239" s="226">
        <f>Q239*H239</f>
        <v>1.33824</v>
      </c>
      <c r="S239" s="226">
        <v>0</v>
      </c>
      <c r="T239" s="227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28" t="s">
        <v>176</v>
      </c>
      <c r="AT239" s="228" t="s">
        <v>228</v>
      </c>
      <c r="AU239" s="228" t="s">
        <v>86</v>
      </c>
      <c r="AY239" s="16" t="s">
        <v>133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16" t="s">
        <v>84</v>
      </c>
      <c r="BK239" s="229">
        <f>ROUND(I239*H239,2)</f>
        <v>0</v>
      </c>
      <c r="BL239" s="16" t="s">
        <v>140</v>
      </c>
      <c r="BM239" s="228" t="s">
        <v>627</v>
      </c>
    </row>
    <row r="240" s="13" customFormat="1">
      <c r="A240" s="13"/>
      <c r="B240" s="230"/>
      <c r="C240" s="231"/>
      <c r="D240" s="232" t="s">
        <v>142</v>
      </c>
      <c r="E240" s="231"/>
      <c r="F240" s="234" t="s">
        <v>416</v>
      </c>
      <c r="G240" s="231"/>
      <c r="H240" s="235">
        <v>16.32</v>
      </c>
      <c r="I240" s="236"/>
      <c r="J240" s="231"/>
      <c r="K240" s="231"/>
      <c r="L240" s="237"/>
      <c r="M240" s="238"/>
      <c r="N240" s="239"/>
      <c r="O240" s="239"/>
      <c r="P240" s="239"/>
      <c r="Q240" s="239"/>
      <c r="R240" s="239"/>
      <c r="S240" s="239"/>
      <c r="T240" s="240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1" t="s">
        <v>142</v>
      </c>
      <c r="AU240" s="241" t="s">
        <v>86</v>
      </c>
      <c r="AV240" s="13" t="s">
        <v>86</v>
      </c>
      <c r="AW240" s="13" t="s">
        <v>4</v>
      </c>
      <c r="AX240" s="13" t="s">
        <v>84</v>
      </c>
      <c r="AY240" s="241" t="s">
        <v>133</v>
      </c>
    </row>
    <row r="241" s="2" customFormat="1" ht="24.15" customHeight="1">
      <c r="A241" s="37"/>
      <c r="B241" s="38"/>
      <c r="C241" s="217" t="s">
        <v>354</v>
      </c>
      <c r="D241" s="217" t="s">
        <v>135</v>
      </c>
      <c r="E241" s="218" t="s">
        <v>323</v>
      </c>
      <c r="F241" s="219" t="s">
        <v>324</v>
      </c>
      <c r="G241" s="220" t="s">
        <v>138</v>
      </c>
      <c r="H241" s="221">
        <v>184.47</v>
      </c>
      <c r="I241" s="222"/>
      <c r="J241" s="223">
        <f>ROUND(I241*H241,2)</f>
        <v>0</v>
      </c>
      <c r="K241" s="219" t="s">
        <v>139</v>
      </c>
      <c r="L241" s="43"/>
      <c r="M241" s="224" t="s">
        <v>1</v>
      </c>
      <c r="N241" s="225" t="s">
        <v>41</v>
      </c>
      <c r="O241" s="90"/>
      <c r="P241" s="226">
        <f>O241*H241</f>
        <v>0</v>
      </c>
      <c r="Q241" s="226">
        <v>0.00068999999999999992</v>
      </c>
      <c r="R241" s="226">
        <f>Q241*H241</f>
        <v>0.1272843</v>
      </c>
      <c r="S241" s="226">
        <v>0</v>
      </c>
      <c r="T241" s="227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28" t="s">
        <v>140</v>
      </c>
      <c r="AT241" s="228" t="s">
        <v>135</v>
      </c>
      <c r="AU241" s="228" t="s">
        <v>86</v>
      </c>
      <c r="AY241" s="16" t="s">
        <v>133</v>
      </c>
      <c r="BE241" s="229">
        <f>IF(N241="základní",J241,0)</f>
        <v>0</v>
      </c>
      <c r="BF241" s="229">
        <f>IF(N241="snížená",J241,0)</f>
        <v>0</v>
      </c>
      <c r="BG241" s="229">
        <f>IF(N241="zákl. přenesená",J241,0)</f>
        <v>0</v>
      </c>
      <c r="BH241" s="229">
        <f>IF(N241="sníž. přenesená",J241,0)</f>
        <v>0</v>
      </c>
      <c r="BI241" s="229">
        <f>IF(N241="nulová",J241,0)</f>
        <v>0</v>
      </c>
      <c r="BJ241" s="16" t="s">
        <v>84</v>
      </c>
      <c r="BK241" s="229">
        <f>ROUND(I241*H241,2)</f>
        <v>0</v>
      </c>
      <c r="BL241" s="16" t="s">
        <v>140</v>
      </c>
      <c r="BM241" s="228" t="s">
        <v>628</v>
      </c>
    </row>
    <row r="242" s="13" customFormat="1">
      <c r="A242" s="13"/>
      <c r="B242" s="230"/>
      <c r="C242" s="231"/>
      <c r="D242" s="232" t="s">
        <v>142</v>
      </c>
      <c r="E242" s="233" t="s">
        <v>1</v>
      </c>
      <c r="F242" s="234" t="s">
        <v>629</v>
      </c>
      <c r="G242" s="231"/>
      <c r="H242" s="235">
        <v>184.47</v>
      </c>
      <c r="I242" s="236"/>
      <c r="J242" s="231"/>
      <c r="K242" s="231"/>
      <c r="L242" s="237"/>
      <c r="M242" s="238"/>
      <c r="N242" s="239"/>
      <c r="O242" s="239"/>
      <c r="P242" s="239"/>
      <c r="Q242" s="239"/>
      <c r="R242" s="239"/>
      <c r="S242" s="239"/>
      <c r="T242" s="24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1" t="s">
        <v>142</v>
      </c>
      <c r="AU242" s="241" t="s">
        <v>86</v>
      </c>
      <c r="AV242" s="13" t="s">
        <v>86</v>
      </c>
      <c r="AW242" s="13" t="s">
        <v>32</v>
      </c>
      <c r="AX242" s="13" t="s">
        <v>84</v>
      </c>
      <c r="AY242" s="241" t="s">
        <v>133</v>
      </c>
    </row>
    <row r="243" s="2" customFormat="1" ht="24.15" customHeight="1">
      <c r="A243" s="37"/>
      <c r="B243" s="38"/>
      <c r="C243" s="217" t="s">
        <v>358</v>
      </c>
      <c r="D243" s="217" t="s">
        <v>135</v>
      </c>
      <c r="E243" s="218" t="s">
        <v>630</v>
      </c>
      <c r="F243" s="219" t="s">
        <v>631</v>
      </c>
      <c r="G243" s="220" t="s">
        <v>212</v>
      </c>
      <c r="H243" s="221">
        <v>1</v>
      </c>
      <c r="I243" s="222"/>
      <c r="J243" s="223">
        <f>ROUND(I243*H243,2)</f>
        <v>0</v>
      </c>
      <c r="K243" s="219" t="s">
        <v>1</v>
      </c>
      <c r="L243" s="43"/>
      <c r="M243" s="224" t="s">
        <v>1</v>
      </c>
      <c r="N243" s="225" t="s">
        <v>41</v>
      </c>
      <c r="O243" s="90"/>
      <c r="P243" s="226">
        <f>O243*H243</f>
        <v>0</v>
      </c>
      <c r="Q243" s="226">
        <v>0</v>
      </c>
      <c r="R243" s="226">
        <f>Q243*H243</f>
        <v>0</v>
      </c>
      <c r="S243" s="226">
        <v>0</v>
      </c>
      <c r="T243" s="227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28" t="s">
        <v>140</v>
      </c>
      <c r="AT243" s="228" t="s">
        <v>135</v>
      </c>
      <c r="AU243" s="228" t="s">
        <v>86</v>
      </c>
      <c r="AY243" s="16" t="s">
        <v>133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16" t="s">
        <v>84</v>
      </c>
      <c r="BK243" s="229">
        <f>ROUND(I243*H243,2)</f>
        <v>0</v>
      </c>
      <c r="BL243" s="16" t="s">
        <v>140</v>
      </c>
      <c r="BM243" s="228" t="s">
        <v>632</v>
      </c>
    </row>
    <row r="244" s="2" customFormat="1" ht="24.15" customHeight="1">
      <c r="A244" s="37"/>
      <c r="B244" s="38"/>
      <c r="C244" s="217" t="s">
        <v>364</v>
      </c>
      <c r="D244" s="217" t="s">
        <v>135</v>
      </c>
      <c r="E244" s="218" t="s">
        <v>633</v>
      </c>
      <c r="F244" s="219" t="s">
        <v>634</v>
      </c>
      <c r="G244" s="220" t="s">
        <v>212</v>
      </c>
      <c r="H244" s="221">
        <v>19</v>
      </c>
      <c r="I244" s="222"/>
      <c r="J244" s="223">
        <f>ROUND(I244*H244,2)</f>
        <v>0</v>
      </c>
      <c r="K244" s="219" t="s">
        <v>1</v>
      </c>
      <c r="L244" s="43"/>
      <c r="M244" s="224" t="s">
        <v>1</v>
      </c>
      <c r="N244" s="225" t="s">
        <v>41</v>
      </c>
      <c r="O244" s="90"/>
      <c r="P244" s="226">
        <f>O244*H244</f>
        <v>0</v>
      </c>
      <c r="Q244" s="226">
        <v>0</v>
      </c>
      <c r="R244" s="226">
        <f>Q244*H244</f>
        <v>0</v>
      </c>
      <c r="S244" s="226">
        <v>0</v>
      </c>
      <c r="T244" s="227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28" t="s">
        <v>140</v>
      </c>
      <c r="AT244" s="228" t="s">
        <v>135</v>
      </c>
      <c r="AU244" s="228" t="s">
        <v>86</v>
      </c>
      <c r="AY244" s="16" t="s">
        <v>133</v>
      </c>
      <c r="BE244" s="229">
        <f>IF(N244="základní",J244,0)</f>
        <v>0</v>
      </c>
      <c r="BF244" s="229">
        <f>IF(N244="snížená",J244,0)</f>
        <v>0</v>
      </c>
      <c r="BG244" s="229">
        <f>IF(N244="zákl. přenesená",J244,0)</f>
        <v>0</v>
      </c>
      <c r="BH244" s="229">
        <f>IF(N244="sníž. přenesená",J244,0)</f>
        <v>0</v>
      </c>
      <c r="BI244" s="229">
        <f>IF(N244="nulová",J244,0)</f>
        <v>0</v>
      </c>
      <c r="BJ244" s="16" t="s">
        <v>84</v>
      </c>
      <c r="BK244" s="229">
        <f>ROUND(I244*H244,2)</f>
        <v>0</v>
      </c>
      <c r="BL244" s="16" t="s">
        <v>140</v>
      </c>
      <c r="BM244" s="228" t="s">
        <v>635</v>
      </c>
    </row>
    <row r="245" s="2" customFormat="1">
      <c r="A245" s="37"/>
      <c r="B245" s="38"/>
      <c r="C245" s="39"/>
      <c r="D245" s="232" t="s">
        <v>218</v>
      </c>
      <c r="E245" s="39"/>
      <c r="F245" s="267" t="s">
        <v>636</v>
      </c>
      <c r="G245" s="39"/>
      <c r="H245" s="39"/>
      <c r="I245" s="254"/>
      <c r="J245" s="39"/>
      <c r="K245" s="39"/>
      <c r="L245" s="43"/>
      <c r="M245" s="255"/>
      <c r="N245" s="256"/>
      <c r="O245" s="90"/>
      <c r="P245" s="90"/>
      <c r="Q245" s="90"/>
      <c r="R245" s="90"/>
      <c r="S245" s="90"/>
      <c r="T245" s="91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218</v>
      </c>
      <c r="AU245" s="16" t="s">
        <v>86</v>
      </c>
    </row>
    <row r="246" s="2" customFormat="1" ht="24.15" customHeight="1">
      <c r="A246" s="37"/>
      <c r="B246" s="38"/>
      <c r="C246" s="217" t="s">
        <v>637</v>
      </c>
      <c r="D246" s="217" t="s">
        <v>135</v>
      </c>
      <c r="E246" s="218" t="s">
        <v>638</v>
      </c>
      <c r="F246" s="219" t="s">
        <v>639</v>
      </c>
      <c r="G246" s="220" t="s">
        <v>212</v>
      </c>
      <c r="H246" s="221">
        <v>1</v>
      </c>
      <c r="I246" s="222"/>
      <c r="J246" s="223">
        <f>ROUND(I246*H246,2)</f>
        <v>0</v>
      </c>
      <c r="K246" s="219" t="s">
        <v>1</v>
      </c>
      <c r="L246" s="43"/>
      <c r="M246" s="224" t="s">
        <v>1</v>
      </c>
      <c r="N246" s="225" t="s">
        <v>41</v>
      </c>
      <c r="O246" s="90"/>
      <c r="P246" s="226">
        <f>O246*H246</f>
        <v>0</v>
      </c>
      <c r="Q246" s="226">
        <v>0</v>
      </c>
      <c r="R246" s="226">
        <f>Q246*H246</f>
        <v>0</v>
      </c>
      <c r="S246" s="226">
        <v>0</v>
      </c>
      <c r="T246" s="227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28" t="s">
        <v>140</v>
      </c>
      <c r="AT246" s="228" t="s">
        <v>135</v>
      </c>
      <c r="AU246" s="228" t="s">
        <v>86</v>
      </c>
      <c r="AY246" s="16" t="s">
        <v>133</v>
      </c>
      <c r="BE246" s="229">
        <f>IF(N246="základní",J246,0)</f>
        <v>0</v>
      </c>
      <c r="BF246" s="229">
        <f>IF(N246="snížená",J246,0)</f>
        <v>0</v>
      </c>
      <c r="BG246" s="229">
        <f>IF(N246="zákl. přenesená",J246,0)</f>
        <v>0</v>
      </c>
      <c r="BH246" s="229">
        <f>IF(N246="sníž. přenesená",J246,0)</f>
        <v>0</v>
      </c>
      <c r="BI246" s="229">
        <f>IF(N246="nulová",J246,0)</f>
        <v>0</v>
      </c>
      <c r="BJ246" s="16" t="s">
        <v>84</v>
      </c>
      <c r="BK246" s="229">
        <f>ROUND(I246*H246,2)</f>
        <v>0</v>
      </c>
      <c r="BL246" s="16" t="s">
        <v>140</v>
      </c>
      <c r="BM246" s="228" t="s">
        <v>640</v>
      </c>
    </row>
    <row r="247" s="2" customFormat="1">
      <c r="A247" s="37"/>
      <c r="B247" s="38"/>
      <c r="C247" s="39"/>
      <c r="D247" s="232" t="s">
        <v>218</v>
      </c>
      <c r="E247" s="39"/>
      <c r="F247" s="267" t="s">
        <v>641</v>
      </c>
      <c r="G247" s="39"/>
      <c r="H247" s="39"/>
      <c r="I247" s="254"/>
      <c r="J247" s="39"/>
      <c r="K247" s="39"/>
      <c r="L247" s="43"/>
      <c r="M247" s="255"/>
      <c r="N247" s="256"/>
      <c r="O247" s="90"/>
      <c r="P247" s="90"/>
      <c r="Q247" s="90"/>
      <c r="R247" s="90"/>
      <c r="S247" s="90"/>
      <c r="T247" s="91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218</v>
      </c>
      <c r="AU247" s="16" t="s">
        <v>86</v>
      </c>
    </row>
    <row r="248" s="2" customFormat="1" ht="21.75" customHeight="1">
      <c r="A248" s="37"/>
      <c r="B248" s="38"/>
      <c r="C248" s="217" t="s">
        <v>642</v>
      </c>
      <c r="D248" s="217" t="s">
        <v>135</v>
      </c>
      <c r="E248" s="218" t="s">
        <v>643</v>
      </c>
      <c r="F248" s="219" t="s">
        <v>644</v>
      </c>
      <c r="G248" s="220" t="s">
        <v>212</v>
      </c>
      <c r="H248" s="221">
        <v>13</v>
      </c>
      <c r="I248" s="222"/>
      <c r="J248" s="223">
        <f>ROUND(I248*H248,2)</f>
        <v>0</v>
      </c>
      <c r="K248" s="219" t="s">
        <v>1</v>
      </c>
      <c r="L248" s="43"/>
      <c r="M248" s="224" t="s">
        <v>1</v>
      </c>
      <c r="N248" s="225" t="s">
        <v>41</v>
      </c>
      <c r="O248" s="90"/>
      <c r="P248" s="226">
        <f>O248*H248</f>
        <v>0</v>
      </c>
      <c r="Q248" s="226">
        <v>0</v>
      </c>
      <c r="R248" s="226">
        <f>Q248*H248</f>
        <v>0</v>
      </c>
      <c r="S248" s="226">
        <v>0</v>
      </c>
      <c r="T248" s="227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28" t="s">
        <v>140</v>
      </c>
      <c r="AT248" s="228" t="s">
        <v>135</v>
      </c>
      <c r="AU248" s="228" t="s">
        <v>86</v>
      </c>
      <c r="AY248" s="16" t="s">
        <v>133</v>
      </c>
      <c r="BE248" s="229">
        <f>IF(N248="základní",J248,0)</f>
        <v>0</v>
      </c>
      <c r="BF248" s="229">
        <f>IF(N248="snížená",J248,0)</f>
        <v>0</v>
      </c>
      <c r="BG248" s="229">
        <f>IF(N248="zákl. přenesená",J248,0)</f>
        <v>0</v>
      </c>
      <c r="BH248" s="229">
        <f>IF(N248="sníž. přenesená",J248,0)</f>
        <v>0</v>
      </c>
      <c r="BI248" s="229">
        <f>IF(N248="nulová",J248,0)</f>
        <v>0</v>
      </c>
      <c r="BJ248" s="16" t="s">
        <v>84</v>
      </c>
      <c r="BK248" s="229">
        <f>ROUND(I248*H248,2)</f>
        <v>0</v>
      </c>
      <c r="BL248" s="16" t="s">
        <v>140</v>
      </c>
      <c r="BM248" s="228" t="s">
        <v>645</v>
      </c>
    </row>
    <row r="249" s="2" customFormat="1">
      <c r="A249" s="37"/>
      <c r="B249" s="38"/>
      <c r="C249" s="39"/>
      <c r="D249" s="232" t="s">
        <v>218</v>
      </c>
      <c r="E249" s="39"/>
      <c r="F249" s="267" t="s">
        <v>646</v>
      </c>
      <c r="G249" s="39"/>
      <c r="H249" s="39"/>
      <c r="I249" s="254"/>
      <c r="J249" s="39"/>
      <c r="K249" s="39"/>
      <c r="L249" s="43"/>
      <c r="M249" s="255"/>
      <c r="N249" s="256"/>
      <c r="O249" s="90"/>
      <c r="P249" s="90"/>
      <c r="Q249" s="90"/>
      <c r="R249" s="90"/>
      <c r="S249" s="90"/>
      <c r="T249" s="91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218</v>
      </c>
      <c r="AU249" s="16" t="s">
        <v>86</v>
      </c>
    </row>
    <row r="250" s="2" customFormat="1" ht="21.75" customHeight="1">
      <c r="A250" s="37"/>
      <c r="B250" s="38"/>
      <c r="C250" s="217" t="s">
        <v>647</v>
      </c>
      <c r="D250" s="217" t="s">
        <v>135</v>
      </c>
      <c r="E250" s="218" t="s">
        <v>648</v>
      </c>
      <c r="F250" s="219" t="s">
        <v>649</v>
      </c>
      <c r="G250" s="220" t="s">
        <v>212</v>
      </c>
      <c r="H250" s="221">
        <v>2</v>
      </c>
      <c r="I250" s="222"/>
      <c r="J250" s="223">
        <f>ROUND(I250*H250,2)</f>
        <v>0</v>
      </c>
      <c r="K250" s="219" t="s">
        <v>1</v>
      </c>
      <c r="L250" s="43"/>
      <c r="M250" s="224" t="s">
        <v>1</v>
      </c>
      <c r="N250" s="225" t="s">
        <v>41</v>
      </c>
      <c r="O250" s="90"/>
      <c r="P250" s="226">
        <f>O250*H250</f>
        <v>0</v>
      </c>
      <c r="Q250" s="226">
        <v>0</v>
      </c>
      <c r="R250" s="226">
        <f>Q250*H250</f>
        <v>0</v>
      </c>
      <c r="S250" s="226">
        <v>0</v>
      </c>
      <c r="T250" s="227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28" t="s">
        <v>140</v>
      </c>
      <c r="AT250" s="228" t="s">
        <v>135</v>
      </c>
      <c r="AU250" s="228" t="s">
        <v>86</v>
      </c>
      <c r="AY250" s="16" t="s">
        <v>133</v>
      </c>
      <c r="BE250" s="229">
        <f>IF(N250="základní",J250,0)</f>
        <v>0</v>
      </c>
      <c r="BF250" s="229">
        <f>IF(N250="snížená",J250,0)</f>
        <v>0</v>
      </c>
      <c r="BG250" s="229">
        <f>IF(N250="zákl. přenesená",J250,0)</f>
        <v>0</v>
      </c>
      <c r="BH250" s="229">
        <f>IF(N250="sníž. přenesená",J250,0)</f>
        <v>0</v>
      </c>
      <c r="BI250" s="229">
        <f>IF(N250="nulová",J250,0)</f>
        <v>0</v>
      </c>
      <c r="BJ250" s="16" t="s">
        <v>84</v>
      </c>
      <c r="BK250" s="229">
        <f>ROUND(I250*H250,2)</f>
        <v>0</v>
      </c>
      <c r="BL250" s="16" t="s">
        <v>140</v>
      </c>
      <c r="BM250" s="228" t="s">
        <v>650</v>
      </c>
    </row>
    <row r="251" s="2" customFormat="1">
      <c r="A251" s="37"/>
      <c r="B251" s="38"/>
      <c r="C251" s="39"/>
      <c r="D251" s="232" t="s">
        <v>218</v>
      </c>
      <c r="E251" s="39"/>
      <c r="F251" s="267" t="s">
        <v>646</v>
      </c>
      <c r="G251" s="39"/>
      <c r="H251" s="39"/>
      <c r="I251" s="254"/>
      <c r="J251" s="39"/>
      <c r="K251" s="39"/>
      <c r="L251" s="43"/>
      <c r="M251" s="255"/>
      <c r="N251" s="256"/>
      <c r="O251" s="90"/>
      <c r="P251" s="90"/>
      <c r="Q251" s="90"/>
      <c r="R251" s="90"/>
      <c r="S251" s="90"/>
      <c r="T251" s="91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218</v>
      </c>
      <c r="AU251" s="16" t="s">
        <v>86</v>
      </c>
    </row>
    <row r="252" s="2" customFormat="1" ht="21.75" customHeight="1">
      <c r="A252" s="37"/>
      <c r="B252" s="38"/>
      <c r="C252" s="217" t="s">
        <v>651</v>
      </c>
      <c r="D252" s="217" t="s">
        <v>135</v>
      </c>
      <c r="E252" s="218" t="s">
        <v>652</v>
      </c>
      <c r="F252" s="219" t="s">
        <v>653</v>
      </c>
      <c r="G252" s="220" t="s">
        <v>212</v>
      </c>
      <c r="H252" s="221">
        <v>1</v>
      </c>
      <c r="I252" s="222"/>
      <c r="J252" s="223">
        <f>ROUND(I252*H252,2)</f>
        <v>0</v>
      </c>
      <c r="K252" s="219" t="s">
        <v>1</v>
      </c>
      <c r="L252" s="43"/>
      <c r="M252" s="224" t="s">
        <v>1</v>
      </c>
      <c r="N252" s="225" t="s">
        <v>41</v>
      </c>
      <c r="O252" s="90"/>
      <c r="P252" s="226">
        <f>O252*H252</f>
        <v>0</v>
      </c>
      <c r="Q252" s="226">
        <v>0</v>
      </c>
      <c r="R252" s="226">
        <f>Q252*H252</f>
        <v>0</v>
      </c>
      <c r="S252" s="226">
        <v>0</v>
      </c>
      <c r="T252" s="227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28" t="s">
        <v>140</v>
      </c>
      <c r="AT252" s="228" t="s">
        <v>135</v>
      </c>
      <c r="AU252" s="228" t="s">
        <v>86</v>
      </c>
      <c r="AY252" s="16" t="s">
        <v>133</v>
      </c>
      <c r="BE252" s="229">
        <f>IF(N252="základní",J252,0)</f>
        <v>0</v>
      </c>
      <c r="BF252" s="229">
        <f>IF(N252="snížená",J252,0)</f>
        <v>0</v>
      </c>
      <c r="BG252" s="229">
        <f>IF(N252="zákl. přenesená",J252,0)</f>
        <v>0</v>
      </c>
      <c r="BH252" s="229">
        <f>IF(N252="sníž. přenesená",J252,0)</f>
        <v>0</v>
      </c>
      <c r="BI252" s="229">
        <f>IF(N252="nulová",J252,0)</f>
        <v>0</v>
      </c>
      <c r="BJ252" s="16" t="s">
        <v>84</v>
      </c>
      <c r="BK252" s="229">
        <f>ROUND(I252*H252,2)</f>
        <v>0</v>
      </c>
      <c r="BL252" s="16" t="s">
        <v>140</v>
      </c>
      <c r="BM252" s="228" t="s">
        <v>654</v>
      </c>
    </row>
    <row r="253" s="2" customFormat="1">
      <c r="A253" s="37"/>
      <c r="B253" s="38"/>
      <c r="C253" s="39"/>
      <c r="D253" s="232" t="s">
        <v>218</v>
      </c>
      <c r="E253" s="39"/>
      <c r="F253" s="267" t="s">
        <v>655</v>
      </c>
      <c r="G253" s="39"/>
      <c r="H253" s="39"/>
      <c r="I253" s="254"/>
      <c r="J253" s="39"/>
      <c r="K253" s="39"/>
      <c r="L253" s="43"/>
      <c r="M253" s="255"/>
      <c r="N253" s="256"/>
      <c r="O253" s="90"/>
      <c r="P253" s="90"/>
      <c r="Q253" s="90"/>
      <c r="R253" s="90"/>
      <c r="S253" s="90"/>
      <c r="T253" s="91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218</v>
      </c>
      <c r="AU253" s="16" t="s">
        <v>86</v>
      </c>
    </row>
    <row r="254" s="2" customFormat="1" ht="16.5" customHeight="1">
      <c r="A254" s="37"/>
      <c r="B254" s="38"/>
      <c r="C254" s="217" t="s">
        <v>656</v>
      </c>
      <c r="D254" s="217" t="s">
        <v>135</v>
      </c>
      <c r="E254" s="218" t="s">
        <v>657</v>
      </c>
      <c r="F254" s="219" t="s">
        <v>658</v>
      </c>
      <c r="G254" s="220" t="s">
        <v>212</v>
      </c>
      <c r="H254" s="221">
        <v>3</v>
      </c>
      <c r="I254" s="222"/>
      <c r="J254" s="223">
        <f>ROUND(I254*H254,2)</f>
        <v>0</v>
      </c>
      <c r="K254" s="219" t="s">
        <v>1</v>
      </c>
      <c r="L254" s="43"/>
      <c r="M254" s="224" t="s">
        <v>1</v>
      </c>
      <c r="N254" s="225" t="s">
        <v>41</v>
      </c>
      <c r="O254" s="90"/>
      <c r="P254" s="226">
        <f>O254*H254</f>
        <v>0</v>
      </c>
      <c r="Q254" s="226">
        <v>0</v>
      </c>
      <c r="R254" s="226">
        <f>Q254*H254</f>
        <v>0</v>
      </c>
      <c r="S254" s="226">
        <v>0</v>
      </c>
      <c r="T254" s="227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28" t="s">
        <v>140</v>
      </c>
      <c r="AT254" s="228" t="s">
        <v>135</v>
      </c>
      <c r="AU254" s="228" t="s">
        <v>86</v>
      </c>
      <c r="AY254" s="16" t="s">
        <v>133</v>
      </c>
      <c r="BE254" s="229">
        <f>IF(N254="základní",J254,0)</f>
        <v>0</v>
      </c>
      <c r="BF254" s="229">
        <f>IF(N254="snížená",J254,0)</f>
        <v>0</v>
      </c>
      <c r="BG254" s="229">
        <f>IF(N254="zákl. přenesená",J254,0)</f>
        <v>0</v>
      </c>
      <c r="BH254" s="229">
        <f>IF(N254="sníž. přenesená",J254,0)</f>
        <v>0</v>
      </c>
      <c r="BI254" s="229">
        <f>IF(N254="nulová",J254,0)</f>
        <v>0</v>
      </c>
      <c r="BJ254" s="16" t="s">
        <v>84</v>
      </c>
      <c r="BK254" s="229">
        <f>ROUND(I254*H254,2)</f>
        <v>0</v>
      </c>
      <c r="BL254" s="16" t="s">
        <v>140</v>
      </c>
      <c r="BM254" s="228" t="s">
        <v>659</v>
      </c>
    </row>
    <row r="255" s="2" customFormat="1">
      <c r="A255" s="37"/>
      <c r="B255" s="38"/>
      <c r="C255" s="39"/>
      <c r="D255" s="232" t="s">
        <v>218</v>
      </c>
      <c r="E255" s="39"/>
      <c r="F255" s="267" t="s">
        <v>660</v>
      </c>
      <c r="G255" s="39"/>
      <c r="H255" s="39"/>
      <c r="I255" s="254"/>
      <c r="J255" s="39"/>
      <c r="K255" s="39"/>
      <c r="L255" s="43"/>
      <c r="M255" s="255"/>
      <c r="N255" s="256"/>
      <c r="O255" s="90"/>
      <c r="P255" s="90"/>
      <c r="Q255" s="90"/>
      <c r="R255" s="90"/>
      <c r="S255" s="90"/>
      <c r="T255" s="91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218</v>
      </c>
      <c r="AU255" s="16" t="s">
        <v>86</v>
      </c>
    </row>
    <row r="256" s="2" customFormat="1" ht="24.15" customHeight="1">
      <c r="A256" s="37"/>
      <c r="B256" s="38"/>
      <c r="C256" s="217" t="s">
        <v>661</v>
      </c>
      <c r="D256" s="217" t="s">
        <v>135</v>
      </c>
      <c r="E256" s="218" t="s">
        <v>662</v>
      </c>
      <c r="F256" s="219" t="s">
        <v>663</v>
      </c>
      <c r="G256" s="220" t="s">
        <v>212</v>
      </c>
      <c r="H256" s="221">
        <v>1</v>
      </c>
      <c r="I256" s="222"/>
      <c r="J256" s="223">
        <f>ROUND(I256*H256,2)</f>
        <v>0</v>
      </c>
      <c r="K256" s="219" t="s">
        <v>1</v>
      </c>
      <c r="L256" s="43"/>
      <c r="M256" s="224" t="s">
        <v>1</v>
      </c>
      <c r="N256" s="225" t="s">
        <v>41</v>
      </c>
      <c r="O256" s="90"/>
      <c r="P256" s="226">
        <f>O256*H256</f>
        <v>0</v>
      </c>
      <c r="Q256" s="226">
        <v>0</v>
      </c>
      <c r="R256" s="226">
        <f>Q256*H256</f>
        <v>0</v>
      </c>
      <c r="S256" s="226">
        <v>0</v>
      </c>
      <c r="T256" s="227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28" t="s">
        <v>140</v>
      </c>
      <c r="AT256" s="228" t="s">
        <v>135</v>
      </c>
      <c r="AU256" s="228" t="s">
        <v>86</v>
      </c>
      <c r="AY256" s="16" t="s">
        <v>133</v>
      </c>
      <c r="BE256" s="229">
        <f>IF(N256="základní",J256,0)</f>
        <v>0</v>
      </c>
      <c r="BF256" s="229">
        <f>IF(N256="snížená",J256,0)</f>
        <v>0</v>
      </c>
      <c r="BG256" s="229">
        <f>IF(N256="zákl. přenesená",J256,0)</f>
        <v>0</v>
      </c>
      <c r="BH256" s="229">
        <f>IF(N256="sníž. přenesená",J256,0)</f>
        <v>0</v>
      </c>
      <c r="BI256" s="229">
        <f>IF(N256="nulová",J256,0)</f>
        <v>0</v>
      </c>
      <c r="BJ256" s="16" t="s">
        <v>84</v>
      </c>
      <c r="BK256" s="229">
        <f>ROUND(I256*H256,2)</f>
        <v>0</v>
      </c>
      <c r="BL256" s="16" t="s">
        <v>140</v>
      </c>
      <c r="BM256" s="228" t="s">
        <v>664</v>
      </c>
    </row>
    <row r="257" s="2" customFormat="1" ht="24.15" customHeight="1">
      <c r="A257" s="37"/>
      <c r="B257" s="38"/>
      <c r="C257" s="217" t="s">
        <v>665</v>
      </c>
      <c r="D257" s="217" t="s">
        <v>135</v>
      </c>
      <c r="E257" s="218" t="s">
        <v>666</v>
      </c>
      <c r="F257" s="219" t="s">
        <v>667</v>
      </c>
      <c r="G257" s="220" t="s">
        <v>212</v>
      </c>
      <c r="H257" s="221">
        <v>24</v>
      </c>
      <c r="I257" s="222"/>
      <c r="J257" s="223">
        <f>ROUND(I257*H257,2)</f>
        <v>0</v>
      </c>
      <c r="K257" s="219" t="s">
        <v>1</v>
      </c>
      <c r="L257" s="43"/>
      <c r="M257" s="224" t="s">
        <v>1</v>
      </c>
      <c r="N257" s="225" t="s">
        <v>41</v>
      </c>
      <c r="O257" s="90"/>
      <c r="P257" s="226">
        <f>O257*H257</f>
        <v>0</v>
      </c>
      <c r="Q257" s="226">
        <v>0</v>
      </c>
      <c r="R257" s="226">
        <f>Q257*H257</f>
        <v>0</v>
      </c>
      <c r="S257" s="226">
        <v>0</v>
      </c>
      <c r="T257" s="227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28" t="s">
        <v>140</v>
      </c>
      <c r="AT257" s="228" t="s">
        <v>135</v>
      </c>
      <c r="AU257" s="228" t="s">
        <v>86</v>
      </c>
      <c r="AY257" s="16" t="s">
        <v>133</v>
      </c>
      <c r="BE257" s="229">
        <f>IF(N257="základní",J257,0)</f>
        <v>0</v>
      </c>
      <c r="BF257" s="229">
        <f>IF(N257="snížená",J257,0)</f>
        <v>0</v>
      </c>
      <c r="BG257" s="229">
        <f>IF(N257="zákl. přenesená",J257,0)</f>
        <v>0</v>
      </c>
      <c r="BH257" s="229">
        <f>IF(N257="sníž. přenesená",J257,0)</f>
        <v>0</v>
      </c>
      <c r="BI257" s="229">
        <f>IF(N257="nulová",J257,0)</f>
        <v>0</v>
      </c>
      <c r="BJ257" s="16" t="s">
        <v>84</v>
      </c>
      <c r="BK257" s="229">
        <f>ROUND(I257*H257,2)</f>
        <v>0</v>
      </c>
      <c r="BL257" s="16" t="s">
        <v>140</v>
      </c>
      <c r="BM257" s="228" t="s">
        <v>668</v>
      </c>
    </row>
    <row r="258" s="2" customFormat="1" ht="24.15" customHeight="1">
      <c r="A258" s="37"/>
      <c r="B258" s="38"/>
      <c r="C258" s="217" t="s">
        <v>669</v>
      </c>
      <c r="D258" s="217" t="s">
        <v>135</v>
      </c>
      <c r="E258" s="218" t="s">
        <v>670</v>
      </c>
      <c r="F258" s="219" t="s">
        <v>671</v>
      </c>
      <c r="G258" s="220" t="s">
        <v>212</v>
      </c>
      <c r="H258" s="221">
        <v>12</v>
      </c>
      <c r="I258" s="222"/>
      <c r="J258" s="223">
        <f>ROUND(I258*H258,2)</f>
        <v>0</v>
      </c>
      <c r="K258" s="219" t="s">
        <v>1</v>
      </c>
      <c r="L258" s="43"/>
      <c r="M258" s="224" t="s">
        <v>1</v>
      </c>
      <c r="N258" s="225" t="s">
        <v>41</v>
      </c>
      <c r="O258" s="90"/>
      <c r="P258" s="226">
        <f>O258*H258</f>
        <v>0</v>
      </c>
      <c r="Q258" s="226">
        <v>0</v>
      </c>
      <c r="R258" s="226">
        <f>Q258*H258</f>
        <v>0</v>
      </c>
      <c r="S258" s="226">
        <v>0</v>
      </c>
      <c r="T258" s="227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28" t="s">
        <v>140</v>
      </c>
      <c r="AT258" s="228" t="s">
        <v>135</v>
      </c>
      <c r="AU258" s="228" t="s">
        <v>86</v>
      </c>
      <c r="AY258" s="16" t="s">
        <v>133</v>
      </c>
      <c r="BE258" s="229">
        <f>IF(N258="základní",J258,0)</f>
        <v>0</v>
      </c>
      <c r="BF258" s="229">
        <f>IF(N258="snížená",J258,0)</f>
        <v>0</v>
      </c>
      <c r="BG258" s="229">
        <f>IF(N258="zákl. přenesená",J258,0)</f>
        <v>0</v>
      </c>
      <c r="BH258" s="229">
        <f>IF(N258="sníž. přenesená",J258,0)</f>
        <v>0</v>
      </c>
      <c r="BI258" s="229">
        <f>IF(N258="nulová",J258,0)</f>
        <v>0</v>
      </c>
      <c r="BJ258" s="16" t="s">
        <v>84</v>
      </c>
      <c r="BK258" s="229">
        <f>ROUND(I258*H258,2)</f>
        <v>0</v>
      </c>
      <c r="BL258" s="16" t="s">
        <v>140</v>
      </c>
      <c r="BM258" s="228" t="s">
        <v>672</v>
      </c>
    </row>
    <row r="259" s="2" customFormat="1" ht="24.15" customHeight="1">
      <c r="A259" s="37"/>
      <c r="B259" s="38"/>
      <c r="C259" s="217" t="s">
        <v>673</v>
      </c>
      <c r="D259" s="217" t="s">
        <v>135</v>
      </c>
      <c r="E259" s="218" t="s">
        <v>674</v>
      </c>
      <c r="F259" s="219" t="s">
        <v>675</v>
      </c>
      <c r="G259" s="220" t="s">
        <v>212</v>
      </c>
      <c r="H259" s="221">
        <v>288</v>
      </c>
      <c r="I259" s="222"/>
      <c r="J259" s="223">
        <f>ROUND(I259*H259,2)</f>
        <v>0</v>
      </c>
      <c r="K259" s="219" t="s">
        <v>1</v>
      </c>
      <c r="L259" s="43"/>
      <c r="M259" s="224" t="s">
        <v>1</v>
      </c>
      <c r="N259" s="225" t="s">
        <v>41</v>
      </c>
      <c r="O259" s="90"/>
      <c r="P259" s="226">
        <f>O259*H259</f>
        <v>0</v>
      </c>
      <c r="Q259" s="226">
        <v>0</v>
      </c>
      <c r="R259" s="226">
        <f>Q259*H259</f>
        <v>0</v>
      </c>
      <c r="S259" s="226">
        <v>0</v>
      </c>
      <c r="T259" s="227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28" t="s">
        <v>140</v>
      </c>
      <c r="AT259" s="228" t="s">
        <v>135</v>
      </c>
      <c r="AU259" s="228" t="s">
        <v>86</v>
      </c>
      <c r="AY259" s="16" t="s">
        <v>133</v>
      </c>
      <c r="BE259" s="229">
        <f>IF(N259="základní",J259,0)</f>
        <v>0</v>
      </c>
      <c r="BF259" s="229">
        <f>IF(N259="snížená",J259,0)</f>
        <v>0</v>
      </c>
      <c r="BG259" s="229">
        <f>IF(N259="zákl. přenesená",J259,0)</f>
        <v>0</v>
      </c>
      <c r="BH259" s="229">
        <f>IF(N259="sníž. přenesená",J259,0)</f>
        <v>0</v>
      </c>
      <c r="BI259" s="229">
        <f>IF(N259="nulová",J259,0)</f>
        <v>0</v>
      </c>
      <c r="BJ259" s="16" t="s">
        <v>84</v>
      </c>
      <c r="BK259" s="229">
        <f>ROUND(I259*H259,2)</f>
        <v>0</v>
      </c>
      <c r="BL259" s="16" t="s">
        <v>140</v>
      </c>
      <c r="BM259" s="228" t="s">
        <v>676</v>
      </c>
    </row>
    <row r="260" s="2" customFormat="1" ht="21.75" customHeight="1">
      <c r="A260" s="37"/>
      <c r="B260" s="38"/>
      <c r="C260" s="217" t="s">
        <v>677</v>
      </c>
      <c r="D260" s="217" t="s">
        <v>135</v>
      </c>
      <c r="E260" s="218" t="s">
        <v>678</v>
      </c>
      <c r="F260" s="219" t="s">
        <v>679</v>
      </c>
      <c r="G260" s="220" t="s">
        <v>212</v>
      </c>
      <c r="H260" s="221">
        <v>2</v>
      </c>
      <c r="I260" s="222"/>
      <c r="J260" s="223">
        <f>ROUND(I260*H260,2)</f>
        <v>0</v>
      </c>
      <c r="K260" s="219" t="s">
        <v>1</v>
      </c>
      <c r="L260" s="43"/>
      <c r="M260" s="224" t="s">
        <v>1</v>
      </c>
      <c r="N260" s="225" t="s">
        <v>41</v>
      </c>
      <c r="O260" s="90"/>
      <c r="P260" s="226">
        <f>O260*H260</f>
        <v>0</v>
      </c>
      <c r="Q260" s="226">
        <v>0</v>
      </c>
      <c r="R260" s="226">
        <f>Q260*H260</f>
        <v>0</v>
      </c>
      <c r="S260" s="226">
        <v>0.05</v>
      </c>
      <c r="T260" s="227">
        <f>S260*H260</f>
        <v>0.1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28" t="s">
        <v>140</v>
      </c>
      <c r="AT260" s="228" t="s">
        <v>135</v>
      </c>
      <c r="AU260" s="228" t="s">
        <v>86</v>
      </c>
      <c r="AY260" s="16" t="s">
        <v>133</v>
      </c>
      <c r="BE260" s="229">
        <f>IF(N260="základní",J260,0)</f>
        <v>0</v>
      </c>
      <c r="BF260" s="229">
        <f>IF(N260="snížená",J260,0)</f>
        <v>0</v>
      </c>
      <c r="BG260" s="229">
        <f>IF(N260="zákl. přenesená",J260,0)</f>
        <v>0</v>
      </c>
      <c r="BH260" s="229">
        <f>IF(N260="sníž. přenesená",J260,0)</f>
        <v>0</v>
      </c>
      <c r="BI260" s="229">
        <f>IF(N260="nulová",J260,0)</f>
        <v>0</v>
      </c>
      <c r="BJ260" s="16" t="s">
        <v>84</v>
      </c>
      <c r="BK260" s="229">
        <f>ROUND(I260*H260,2)</f>
        <v>0</v>
      </c>
      <c r="BL260" s="16" t="s">
        <v>140</v>
      </c>
      <c r="BM260" s="228" t="s">
        <v>680</v>
      </c>
    </row>
    <row r="261" s="12" customFormat="1" ht="22.8" customHeight="1">
      <c r="A261" s="12"/>
      <c r="B261" s="201"/>
      <c r="C261" s="202"/>
      <c r="D261" s="203" t="s">
        <v>75</v>
      </c>
      <c r="E261" s="215" t="s">
        <v>335</v>
      </c>
      <c r="F261" s="215" t="s">
        <v>336</v>
      </c>
      <c r="G261" s="202"/>
      <c r="H261" s="202"/>
      <c r="I261" s="205"/>
      <c r="J261" s="216">
        <f>BK261</f>
        <v>0</v>
      </c>
      <c r="K261" s="202"/>
      <c r="L261" s="207"/>
      <c r="M261" s="208"/>
      <c r="N261" s="209"/>
      <c r="O261" s="209"/>
      <c r="P261" s="210">
        <f>SUM(P262:P269)</f>
        <v>0</v>
      </c>
      <c r="Q261" s="209"/>
      <c r="R261" s="210">
        <f>SUM(R262:R269)</f>
        <v>0</v>
      </c>
      <c r="S261" s="209"/>
      <c r="T261" s="211">
        <f>SUM(T262:T269)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12" t="s">
        <v>84</v>
      </c>
      <c r="AT261" s="213" t="s">
        <v>75</v>
      </c>
      <c r="AU261" s="213" t="s">
        <v>84</v>
      </c>
      <c r="AY261" s="212" t="s">
        <v>133</v>
      </c>
      <c r="BK261" s="214">
        <f>SUM(BK262:BK269)</f>
        <v>0</v>
      </c>
    </row>
    <row r="262" s="2" customFormat="1" ht="21.75" customHeight="1">
      <c r="A262" s="37"/>
      <c r="B262" s="38"/>
      <c r="C262" s="217" t="s">
        <v>681</v>
      </c>
      <c r="D262" s="217" t="s">
        <v>135</v>
      </c>
      <c r="E262" s="218" t="s">
        <v>338</v>
      </c>
      <c r="F262" s="219" t="s">
        <v>339</v>
      </c>
      <c r="G262" s="220" t="s">
        <v>198</v>
      </c>
      <c r="H262" s="221">
        <v>124.63</v>
      </c>
      <c r="I262" s="222"/>
      <c r="J262" s="223">
        <f>ROUND(I262*H262,2)</f>
        <v>0</v>
      </c>
      <c r="K262" s="219" t="s">
        <v>139</v>
      </c>
      <c r="L262" s="43"/>
      <c r="M262" s="224" t="s">
        <v>1</v>
      </c>
      <c r="N262" s="225" t="s">
        <v>41</v>
      </c>
      <c r="O262" s="90"/>
      <c r="P262" s="226">
        <f>O262*H262</f>
        <v>0</v>
      </c>
      <c r="Q262" s="226">
        <v>0</v>
      </c>
      <c r="R262" s="226">
        <f>Q262*H262</f>
        <v>0</v>
      </c>
      <c r="S262" s="226">
        <v>0</v>
      </c>
      <c r="T262" s="227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28" t="s">
        <v>140</v>
      </c>
      <c r="AT262" s="228" t="s">
        <v>135</v>
      </c>
      <c r="AU262" s="228" t="s">
        <v>86</v>
      </c>
      <c r="AY262" s="16" t="s">
        <v>133</v>
      </c>
      <c r="BE262" s="229">
        <f>IF(N262="základní",J262,0)</f>
        <v>0</v>
      </c>
      <c r="BF262" s="229">
        <f>IF(N262="snížená",J262,0)</f>
        <v>0</v>
      </c>
      <c r="BG262" s="229">
        <f>IF(N262="zákl. přenesená",J262,0)</f>
        <v>0</v>
      </c>
      <c r="BH262" s="229">
        <f>IF(N262="sníž. přenesená",J262,0)</f>
        <v>0</v>
      </c>
      <c r="BI262" s="229">
        <f>IF(N262="nulová",J262,0)</f>
        <v>0</v>
      </c>
      <c r="BJ262" s="16" t="s">
        <v>84</v>
      </c>
      <c r="BK262" s="229">
        <f>ROUND(I262*H262,2)</f>
        <v>0</v>
      </c>
      <c r="BL262" s="16" t="s">
        <v>140</v>
      </c>
      <c r="BM262" s="228" t="s">
        <v>682</v>
      </c>
    </row>
    <row r="263" s="2" customFormat="1" ht="24.15" customHeight="1">
      <c r="A263" s="37"/>
      <c r="B263" s="38"/>
      <c r="C263" s="217" t="s">
        <v>683</v>
      </c>
      <c r="D263" s="217" t="s">
        <v>135</v>
      </c>
      <c r="E263" s="218" t="s">
        <v>342</v>
      </c>
      <c r="F263" s="219" t="s">
        <v>343</v>
      </c>
      <c r="G263" s="220" t="s">
        <v>198</v>
      </c>
      <c r="H263" s="221">
        <v>2367.9699999999996</v>
      </c>
      <c r="I263" s="222"/>
      <c r="J263" s="223">
        <f>ROUND(I263*H263,2)</f>
        <v>0</v>
      </c>
      <c r="K263" s="219" t="s">
        <v>139</v>
      </c>
      <c r="L263" s="43"/>
      <c r="M263" s="224" t="s">
        <v>1</v>
      </c>
      <c r="N263" s="225" t="s">
        <v>41</v>
      </c>
      <c r="O263" s="90"/>
      <c r="P263" s="226">
        <f>O263*H263</f>
        <v>0</v>
      </c>
      <c r="Q263" s="226">
        <v>0</v>
      </c>
      <c r="R263" s="226">
        <f>Q263*H263</f>
        <v>0</v>
      </c>
      <c r="S263" s="226">
        <v>0</v>
      </c>
      <c r="T263" s="227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28" t="s">
        <v>140</v>
      </c>
      <c r="AT263" s="228" t="s">
        <v>135</v>
      </c>
      <c r="AU263" s="228" t="s">
        <v>86</v>
      </c>
      <c r="AY263" s="16" t="s">
        <v>133</v>
      </c>
      <c r="BE263" s="229">
        <f>IF(N263="základní",J263,0)</f>
        <v>0</v>
      </c>
      <c r="BF263" s="229">
        <f>IF(N263="snížená",J263,0)</f>
        <v>0</v>
      </c>
      <c r="BG263" s="229">
        <f>IF(N263="zákl. přenesená",J263,0)</f>
        <v>0</v>
      </c>
      <c r="BH263" s="229">
        <f>IF(N263="sníž. přenesená",J263,0)</f>
        <v>0</v>
      </c>
      <c r="BI263" s="229">
        <f>IF(N263="nulová",J263,0)</f>
        <v>0</v>
      </c>
      <c r="BJ263" s="16" t="s">
        <v>84</v>
      </c>
      <c r="BK263" s="229">
        <f>ROUND(I263*H263,2)</f>
        <v>0</v>
      </c>
      <c r="BL263" s="16" t="s">
        <v>140</v>
      </c>
      <c r="BM263" s="228" t="s">
        <v>684</v>
      </c>
    </row>
    <row r="264" s="13" customFormat="1">
      <c r="A264" s="13"/>
      <c r="B264" s="230"/>
      <c r="C264" s="231"/>
      <c r="D264" s="232" t="s">
        <v>142</v>
      </c>
      <c r="E264" s="231"/>
      <c r="F264" s="234" t="s">
        <v>685</v>
      </c>
      <c r="G264" s="231"/>
      <c r="H264" s="235">
        <v>2367.9699999999996</v>
      </c>
      <c r="I264" s="236"/>
      <c r="J264" s="231"/>
      <c r="K264" s="231"/>
      <c r="L264" s="237"/>
      <c r="M264" s="238"/>
      <c r="N264" s="239"/>
      <c r="O264" s="239"/>
      <c r="P264" s="239"/>
      <c r="Q264" s="239"/>
      <c r="R264" s="239"/>
      <c r="S264" s="239"/>
      <c r="T264" s="240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1" t="s">
        <v>142</v>
      </c>
      <c r="AU264" s="241" t="s">
        <v>86</v>
      </c>
      <c r="AV264" s="13" t="s">
        <v>86</v>
      </c>
      <c r="AW264" s="13" t="s">
        <v>4</v>
      </c>
      <c r="AX264" s="13" t="s">
        <v>84</v>
      </c>
      <c r="AY264" s="241" t="s">
        <v>133</v>
      </c>
    </row>
    <row r="265" s="2" customFormat="1" ht="24.15" customHeight="1">
      <c r="A265" s="37"/>
      <c r="B265" s="38"/>
      <c r="C265" s="217" t="s">
        <v>686</v>
      </c>
      <c r="D265" s="217" t="s">
        <v>135</v>
      </c>
      <c r="E265" s="218" t="s">
        <v>347</v>
      </c>
      <c r="F265" s="219" t="s">
        <v>348</v>
      </c>
      <c r="G265" s="220" t="s">
        <v>198</v>
      </c>
      <c r="H265" s="221">
        <v>124.63</v>
      </c>
      <c r="I265" s="222"/>
      <c r="J265" s="223">
        <f>ROUND(I265*H265,2)</f>
        <v>0</v>
      </c>
      <c r="K265" s="219" t="s">
        <v>139</v>
      </c>
      <c r="L265" s="43"/>
      <c r="M265" s="224" t="s">
        <v>1</v>
      </c>
      <c r="N265" s="225" t="s">
        <v>41</v>
      </c>
      <c r="O265" s="90"/>
      <c r="P265" s="226">
        <f>O265*H265</f>
        <v>0</v>
      </c>
      <c r="Q265" s="226">
        <v>0</v>
      </c>
      <c r="R265" s="226">
        <f>Q265*H265</f>
        <v>0</v>
      </c>
      <c r="S265" s="226">
        <v>0</v>
      </c>
      <c r="T265" s="227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28" t="s">
        <v>140</v>
      </c>
      <c r="AT265" s="228" t="s">
        <v>135</v>
      </c>
      <c r="AU265" s="228" t="s">
        <v>86</v>
      </c>
      <c r="AY265" s="16" t="s">
        <v>133</v>
      </c>
      <c r="BE265" s="229">
        <f>IF(N265="základní",J265,0)</f>
        <v>0</v>
      </c>
      <c r="BF265" s="229">
        <f>IF(N265="snížená",J265,0)</f>
        <v>0</v>
      </c>
      <c r="BG265" s="229">
        <f>IF(N265="zákl. přenesená",J265,0)</f>
        <v>0</v>
      </c>
      <c r="BH265" s="229">
        <f>IF(N265="sníž. přenesená",J265,0)</f>
        <v>0</v>
      </c>
      <c r="BI265" s="229">
        <f>IF(N265="nulová",J265,0)</f>
        <v>0</v>
      </c>
      <c r="BJ265" s="16" t="s">
        <v>84</v>
      </c>
      <c r="BK265" s="229">
        <f>ROUND(I265*H265,2)</f>
        <v>0</v>
      </c>
      <c r="BL265" s="16" t="s">
        <v>140</v>
      </c>
      <c r="BM265" s="228" t="s">
        <v>687</v>
      </c>
    </row>
    <row r="266" s="2" customFormat="1" ht="37.8" customHeight="1">
      <c r="A266" s="37"/>
      <c r="B266" s="38"/>
      <c r="C266" s="217" t="s">
        <v>688</v>
      </c>
      <c r="D266" s="217" t="s">
        <v>135</v>
      </c>
      <c r="E266" s="218" t="s">
        <v>689</v>
      </c>
      <c r="F266" s="219" t="s">
        <v>690</v>
      </c>
      <c r="G266" s="220" t="s">
        <v>198</v>
      </c>
      <c r="H266" s="221">
        <v>29.52</v>
      </c>
      <c r="I266" s="222"/>
      <c r="J266" s="223">
        <f>ROUND(I266*H266,2)</f>
        <v>0</v>
      </c>
      <c r="K266" s="219" t="s">
        <v>139</v>
      </c>
      <c r="L266" s="43"/>
      <c r="M266" s="224" t="s">
        <v>1</v>
      </c>
      <c r="N266" s="225" t="s">
        <v>41</v>
      </c>
      <c r="O266" s="90"/>
      <c r="P266" s="226">
        <f>O266*H266</f>
        <v>0</v>
      </c>
      <c r="Q266" s="226">
        <v>0</v>
      </c>
      <c r="R266" s="226">
        <f>Q266*H266</f>
        <v>0</v>
      </c>
      <c r="S266" s="226">
        <v>0</v>
      </c>
      <c r="T266" s="227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28" t="s">
        <v>140</v>
      </c>
      <c r="AT266" s="228" t="s">
        <v>135</v>
      </c>
      <c r="AU266" s="228" t="s">
        <v>86</v>
      </c>
      <c r="AY266" s="16" t="s">
        <v>133</v>
      </c>
      <c r="BE266" s="229">
        <f>IF(N266="základní",J266,0)</f>
        <v>0</v>
      </c>
      <c r="BF266" s="229">
        <f>IF(N266="snížená",J266,0)</f>
        <v>0</v>
      </c>
      <c r="BG266" s="229">
        <f>IF(N266="zákl. přenesená",J266,0)</f>
        <v>0</v>
      </c>
      <c r="BH266" s="229">
        <f>IF(N266="sníž. přenesená",J266,0)</f>
        <v>0</v>
      </c>
      <c r="BI266" s="229">
        <f>IF(N266="nulová",J266,0)</f>
        <v>0</v>
      </c>
      <c r="BJ266" s="16" t="s">
        <v>84</v>
      </c>
      <c r="BK266" s="229">
        <f>ROUND(I266*H266,2)</f>
        <v>0</v>
      </c>
      <c r="BL266" s="16" t="s">
        <v>140</v>
      </c>
      <c r="BM266" s="228" t="s">
        <v>691</v>
      </c>
    </row>
    <row r="267" s="2" customFormat="1" ht="24.15" customHeight="1">
      <c r="A267" s="37"/>
      <c r="B267" s="38"/>
      <c r="C267" s="217" t="s">
        <v>692</v>
      </c>
      <c r="D267" s="217" t="s">
        <v>135</v>
      </c>
      <c r="E267" s="218" t="s">
        <v>693</v>
      </c>
      <c r="F267" s="219" t="s">
        <v>532</v>
      </c>
      <c r="G267" s="220" t="s">
        <v>198</v>
      </c>
      <c r="H267" s="221">
        <v>32.795</v>
      </c>
      <c r="I267" s="222"/>
      <c r="J267" s="223">
        <f>ROUND(I267*H267,2)</f>
        <v>0</v>
      </c>
      <c r="K267" s="219" t="s">
        <v>139</v>
      </c>
      <c r="L267" s="43"/>
      <c r="M267" s="224" t="s">
        <v>1</v>
      </c>
      <c r="N267" s="225" t="s">
        <v>41</v>
      </c>
      <c r="O267" s="90"/>
      <c r="P267" s="226">
        <f>O267*H267</f>
        <v>0</v>
      </c>
      <c r="Q267" s="226">
        <v>0</v>
      </c>
      <c r="R267" s="226">
        <f>Q267*H267</f>
        <v>0</v>
      </c>
      <c r="S267" s="226">
        <v>0</v>
      </c>
      <c r="T267" s="227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28" t="s">
        <v>140</v>
      </c>
      <c r="AT267" s="228" t="s">
        <v>135</v>
      </c>
      <c r="AU267" s="228" t="s">
        <v>86</v>
      </c>
      <c r="AY267" s="16" t="s">
        <v>133</v>
      </c>
      <c r="BE267" s="229">
        <f>IF(N267="základní",J267,0)</f>
        <v>0</v>
      </c>
      <c r="BF267" s="229">
        <f>IF(N267="snížená",J267,0)</f>
        <v>0</v>
      </c>
      <c r="BG267" s="229">
        <f>IF(N267="zákl. přenesená",J267,0)</f>
        <v>0</v>
      </c>
      <c r="BH267" s="229">
        <f>IF(N267="sníž. přenesená",J267,0)</f>
        <v>0</v>
      </c>
      <c r="BI267" s="229">
        <f>IF(N267="nulová",J267,0)</f>
        <v>0</v>
      </c>
      <c r="BJ267" s="16" t="s">
        <v>84</v>
      </c>
      <c r="BK267" s="229">
        <f>ROUND(I267*H267,2)</f>
        <v>0</v>
      </c>
      <c r="BL267" s="16" t="s">
        <v>140</v>
      </c>
      <c r="BM267" s="228" t="s">
        <v>694</v>
      </c>
    </row>
    <row r="268" s="2" customFormat="1" ht="37.8" customHeight="1">
      <c r="A268" s="37"/>
      <c r="B268" s="38"/>
      <c r="C268" s="217" t="s">
        <v>695</v>
      </c>
      <c r="D268" s="217" t="s">
        <v>135</v>
      </c>
      <c r="E268" s="218" t="s">
        <v>351</v>
      </c>
      <c r="F268" s="219" t="s">
        <v>352</v>
      </c>
      <c r="G268" s="220" t="s">
        <v>198</v>
      </c>
      <c r="H268" s="221">
        <v>29.52</v>
      </c>
      <c r="I268" s="222"/>
      <c r="J268" s="223">
        <f>ROUND(I268*H268,2)</f>
        <v>0</v>
      </c>
      <c r="K268" s="219" t="s">
        <v>139</v>
      </c>
      <c r="L268" s="43"/>
      <c r="M268" s="224" t="s">
        <v>1</v>
      </c>
      <c r="N268" s="225" t="s">
        <v>41</v>
      </c>
      <c r="O268" s="90"/>
      <c r="P268" s="226">
        <f>O268*H268</f>
        <v>0</v>
      </c>
      <c r="Q268" s="226">
        <v>0</v>
      </c>
      <c r="R268" s="226">
        <f>Q268*H268</f>
        <v>0</v>
      </c>
      <c r="S268" s="226">
        <v>0</v>
      </c>
      <c r="T268" s="227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28" t="s">
        <v>140</v>
      </c>
      <c r="AT268" s="228" t="s">
        <v>135</v>
      </c>
      <c r="AU268" s="228" t="s">
        <v>86</v>
      </c>
      <c r="AY268" s="16" t="s">
        <v>133</v>
      </c>
      <c r="BE268" s="229">
        <f>IF(N268="základní",J268,0)</f>
        <v>0</v>
      </c>
      <c r="BF268" s="229">
        <f>IF(N268="snížená",J268,0)</f>
        <v>0</v>
      </c>
      <c r="BG268" s="229">
        <f>IF(N268="zákl. přenesená",J268,0)</f>
        <v>0</v>
      </c>
      <c r="BH268" s="229">
        <f>IF(N268="sníž. přenesená",J268,0)</f>
        <v>0</v>
      </c>
      <c r="BI268" s="229">
        <f>IF(N268="nulová",J268,0)</f>
        <v>0</v>
      </c>
      <c r="BJ268" s="16" t="s">
        <v>84</v>
      </c>
      <c r="BK268" s="229">
        <f>ROUND(I268*H268,2)</f>
        <v>0</v>
      </c>
      <c r="BL268" s="16" t="s">
        <v>140</v>
      </c>
      <c r="BM268" s="228" t="s">
        <v>696</v>
      </c>
    </row>
    <row r="269" s="2" customFormat="1" ht="44.25" customHeight="1">
      <c r="A269" s="37"/>
      <c r="B269" s="38"/>
      <c r="C269" s="217" t="s">
        <v>697</v>
      </c>
      <c r="D269" s="217" t="s">
        <v>135</v>
      </c>
      <c r="E269" s="218" t="s">
        <v>355</v>
      </c>
      <c r="F269" s="219" t="s">
        <v>356</v>
      </c>
      <c r="G269" s="220" t="s">
        <v>198</v>
      </c>
      <c r="H269" s="221">
        <v>32.795</v>
      </c>
      <c r="I269" s="222"/>
      <c r="J269" s="223">
        <f>ROUND(I269*H269,2)</f>
        <v>0</v>
      </c>
      <c r="K269" s="219" t="s">
        <v>139</v>
      </c>
      <c r="L269" s="43"/>
      <c r="M269" s="224" t="s">
        <v>1</v>
      </c>
      <c r="N269" s="225" t="s">
        <v>41</v>
      </c>
      <c r="O269" s="90"/>
      <c r="P269" s="226">
        <f>O269*H269</f>
        <v>0</v>
      </c>
      <c r="Q269" s="226">
        <v>0</v>
      </c>
      <c r="R269" s="226">
        <f>Q269*H269</f>
        <v>0</v>
      </c>
      <c r="S269" s="226">
        <v>0</v>
      </c>
      <c r="T269" s="227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28" t="s">
        <v>140</v>
      </c>
      <c r="AT269" s="228" t="s">
        <v>135</v>
      </c>
      <c r="AU269" s="228" t="s">
        <v>86</v>
      </c>
      <c r="AY269" s="16" t="s">
        <v>133</v>
      </c>
      <c r="BE269" s="229">
        <f>IF(N269="základní",J269,0)</f>
        <v>0</v>
      </c>
      <c r="BF269" s="229">
        <f>IF(N269="snížená",J269,0)</f>
        <v>0</v>
      </c>
      <c r="BG269" s="229">
        <f>IF(N269="zákl. přenesená",J269,0)</f>
        <v>0</v>
      </c>
      <c r="BH269" s="229">
        <f>IF(N269="sníž. přenesená",J269,0)</f>
        <v>0</v>
      </c>
      <c r="BI269" s="229">
        <f>IF(N269="nulová",J269,0)</f>
        <v>0</v>
      </c>
      <c r="BJ269" s="16" t="s">
        <v>84</v>
      </c>
      <c r="BK269" s="229">
        <f>ROUND(I269*H269,2)</f>
        <v>0</v>
      </c>
      <c r="BL269" s="16" t="s">
        <v>140</v>
      </c>
      <c r="BM269" s="228" t="s">
        <v>698</v>
      </c>
    </row>
    <row r="270" s="12" customFormat="1" ht="22.8" customHeight="1">
      <c r="A270" s="12"/>
      <c r="B270" s="201"/>
      <c r="C270" s="202"/>
      <c r="D270" s="203" t="s">
        <v>75</v>
      </c>
      <c r="E270" s="215" t="s">
        <v>362</v>
      </c>
      <c r="F270" s="215" t="s">
        <v>363</v>
      </c>
      <c r="G270" s="202"/>
      <c r="H270" s="202"/>
      <c r="I270" s="205"/>
      <c r="J270" s="216">
        <f>BK270</f>
        <v>0</v>
      </c>
      <c r="K270" s="202"/>
      <c r="L270" s="207"/>
      <c r="M270" s="208"/>
      <c r="N270" s="209"/>
      <c r="O270" s="209"/>
      <c r="P270" s="210">
        <f>P271</f>
        <v>0</v>
      </c>
      <c r="Q270" s="209"/>
      <c r="R270" s="210">
        <f>R271</f>
        <v>0</v>
      </c>
      <c r="S270" s="209"/>
      <c r="T270" s="211">
        <f>T271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12" t="s">
        <v>84</v>
      </c>
      <c r="AT270" s="213" t="s">
        <v>75</v>
      </c>
      <c r="AU270" s="213" t="s">
        <v>84</v>
      </c>
      <c r="AY270" s="212" t="s">
        <v>133</v>
      </c>
      <c r="BK270" s="214">
        <f>BK271</f>
        <v>0</v>
      </c>
    </row>
    <row r="271" s="2" customFormat="1" ht="24.15" customHeight="1">
      <c r="A271" s="37"/>
      <c r="B271" s="38"/>
      <c r="C271" s="217" t="s">
        <v>699</v>
      </c>
      <c r="D271" s="217" t="s">
        <v>135</v>
      </c>
      <c r="E271" s="218" t="s">
        <v>365</v>
      </c>
      <c r="F271" s="219" t="s">
        <v>366</v>
      </c>
      <c r="G271" s="220" t="s">
        <v>198</v>
      </c>
      <c r="H271" s="221">
        <v>84.456</v>
      </c>
      <c r="I271" s="222"/>
      <c r="J271" s="223">
        <f>ROUND(I271*H271,2)</f>
        <v>0</v>
      </c>
      <c r="K271" s="219" t="s">
        <v>139</v>
      </c>
      <c r="L271" s="43"/>
      <c r="M271" s="268" t="s">
        <v>1</v>
      </c>
      <c r="N271" s="269" t="s">
        <v>41</v>
      </c>
      <c r="O271" s="270"/>
      <c r="P271" s="271">
        <f>O271*H271</f>
        <v>0</v>
      </c>
      <c r="Q271" s="271">
        <v>0</v>
      </c>
      <c r="R271" s="271">
        <f>Q271*H271</f>
        <v>0</v>
      </c>
      <c r="S271" s="271">
        <v>0</v>
      </c>
      <c r="T271" s="272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28" t="s">
        <v>140</v>
      </c>
      <c r="AT271" s="228" t="s">
        <v>135</v>
      </c>
      <c r="AU271" s="228" t="s">
        <v>86</v>
      </c>
      <c r="AY271" s="16" t="s">
        <v>133</v>
      </c>
      <c r="BE271" s="229">
        <f>IF(N271="základní",J271,0)</f>
        <v>0</v>
      </c>
      <c r="BF271" s="229">
        <f>IF(N271="snížená",J271,0)</f>
        <v>0</v>
      </c>
      <c r="BG271" s="229">
        <f>IF(N271="zákl. přenesená",J271,0)</f>
        <v>0</v>
      </c>
      <c r="BH271" s="229">
        <f>IF(N271="sníž. přenesená",J271,0)</f>
        <v>0</v>
      </c>
      <c r="BI271" s="229">
        <f>IF(N271="nulová",J271,0)</f>
        <v>0</v>
      </c>
      <c r="BJ271" s="16" t="s">
        <v>84</v>
      </c>
      <c r="BK271" s="229">
        <f>ROUND(I271*H271,2)</f>
        <v>0</v>
      </c>
      <c r="BL271" s="16" t="s">
        <v>140</v>
      </c>
      <c r="BM271" s="228" t="s">
        <v>700</v>
      </c>
    </row>
    <row r="272" s="2" customFormat="1" ht="6.96" customHeight="1">
      <c r="A272" s="37"/>
      <c r="B272" s="65"/>
      <c r="C272" s="66"/>
      <c r="D272" s="66"/>
      <c r="E272" s="66"/>
      <c r="F272" s="66"/>
      <c r="G272" s="66"/>
      <c r="H272" s="66"/>
      <c r="I272" s="66"/>
      <c r="J272" s="66"/>
      <c r="K272" s="66"/>
      <c r="L272" s="43"/>
      <c r="M272" s="37"/>
      <c r="O272" s="37"/>
      <c r="P272" s="37"/>
      <c r="Q272" s="37"/>
      <c r="R272" s="37"/>
      <c r="S272" s="37"/>
      <c r="T272" s="37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</row>
  </sheetData>
  <sheetProtection sheet="1" autoFilter="0" formatColumns="0" formatRows="0" objects="1" scenarios="1" spinCount="100000" saltValue="jaT9PCXT2Lc3glhTQvm6s1jriT2sMrnuU+ZRYkIESML3j6nEqhju9XYeEKDnyuOvOE0JrepsMCPJYJWO1+TvTw==" hashValue="jqoSR6BeIJc+GXv1r5xeh3IKE7yB9PKJyRwMRmnSug/9yTx59L+k56led6lx8YJ+osEtgiOzXVQyhTEsJ+mdUw==" algorithmName="SHA-512" password="CC35"/>
  <autoFilter ref="C123:K271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98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102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Stavební úpravy náměstí a hřbitova v Těrlicku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103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701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31</v>
      </c>
      <c r="G12" s="37"/>
      <c r="H12" s="37"/>
      <c r="I12" s="139" t="s">
        <v>22</v>
      </c>
      <c r="J12" s="143" t="str">
        <f>'Rekapitulace stavby'!AN8</f>
        <v>24. 5. 2024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>Obec Těrlicko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>Barbora Kyšková</v>
      </c>
      <c r="F24" s="37"/>
      <c r="G24" s="37"/>
      <c r="H24" s="37"/>
      <c r="I24" s="139" t="s">
        <v>27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ROUND(J122,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ROUND((SUM(BE122:BE188)),  2)</f>
        <v>0</v>
      </c>
      <c r="G33" s="37"/>
      <c r="H33" s="37"/>
      <c r="I33" s="154">
        <v>0.21</v>
      </c>
      <c r="J33" s="153">
        <f>ROUND(((SUM(BE122:BE188))*I33),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ROUND((SUM(BF122:BF188)),  2)</f>
        <v>0</v>
      </c>
      <c r="G34" s="37"/>
      <c r="H34" s="37"/>
      <c r="I34" s="154">
        <v>0.12</v>
      </c>
      <c r="J34" s="153">
        <f>ROUND(((SUM(BF122:BF188))*I34),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ROUND((SUM(BG122:BG188)),  2)</f>
        <v>0</v>
      </c>
      <c r="G35" s="37"/>
      <c r="H35" s="37"/>
      <c r="I35" s="154">
        <v>0.21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ROUND((SUM(BH122:BH188)),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ROUND((SUM(BI122:BI188)),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Stavební úpravy náměstí a hřbitova v Těrlicku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 xml:space="preserve">005 - Osvětlení náměstí 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24. 5. 2024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Obec Těrlicko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Barbora Kyšková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106</v>
      </c>
      <c r="D94" s="175"/>
      <c r="E94" s="175"/>
      <c r="F94" s="175"/>
      <c r="G94" s="175"/>
      <c r="H94" s="175"/>
      <c r="I94" s="175"/>
      <c r="J94" s="176" t="s">
        <v>107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108</v>
      </c>
      <c r="D96" s="39"/>
      <c r="E96" s="39"/>
      <c r="F96" s="39"/>
      <c r="G96" s="39"/>
      <c r="H96" s="39"/>
      <c r="I96" s="39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109</v>
      </c>
    </row>
    <row r="97" s="9" customFormat="1" ht="24.96" customHeight="1">
      <c r="A97" s="9"/>
      <c r="B97" s="178"/>
      <c r="C97" s="179"/>
      <c r="D97" s="180" t="s">
        <v>702</v>
      </c>
      <c r="E97" s="181"/>
      <c r="F97" s="181"/>
      <c r="G97" s="181"/>
      <c r="H97" s="181"/>
      <c r="I97" s="181"/>
      <c r="J97" s="182">
        <f>J123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8"/>
      <c r="C98" s="179"/>
      <c r="D98" s="180" t="s">
        <v>703</v>
      </c>
      <c r="E98" s="181"/>
      <c r="F98" s="181"/>
      <c r="G98" s="181"/>
      <c r="H98" s="181"/>
      <c r="I98" s="181"/>
      <c r="J98" s="182">
        <f>J144</f>
        <v>0</v>
      </c>
      <c r="K98" s="179"/>
      <c r="L98" s="18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8"/>
      <c r="C99" s="179"/>
      <c r="D99" s="180" t="s">
        <v>704</v>
      </c>
      <c r="E99" s="181"/>
      <c r="F99" s="181"/>
      <c r="G99" s="181"/>
      <c r="H99" s="181"/>
      <c r="I99" s="181"/>
      <c r="J99" s="182">
        <f>J153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8"/>
      <c r="C100" s="179"/>
      <c r="D100" s="180" t="s">
        <v>705</v>
      </c>
      <c r="E100" s="181"/>
      <c r="F100" s="181"/>
      <c r="G100" s="181"/>
      <c r="H100" s="181"/>
      <c r="I100" s="181"/>
      <c r="J100" s="182">
        <f>J156</f>
        <v>0</v>
      </c>
      <c r="K100" s="179"/>
      <c r="L100" s="18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8"/>
      <c r="C101" s="179"/>
      <c r="D101" s="180" t="s">
        <v>706</v>
      </c>
      <c r="E101" s="181"/>
      <c r="F101" s="181"/>
      <c r="G101" s="181"/>
      <c r="H101" s="181"/>
      <c r="I101" s="181"/>
      <c r="J101" s="182">
        <f>J174</f>
        <v>0</v>
      </c>
      <c r="K101" s="179"/>
      <c r="L101" s="18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8"/>
      <c r="C102" s="179"/>
      <c r="D102" s="180" t="s">
        <v>707</v>
      </c>
      <c r="E102" s="181"/>
      <c r="F102" s="181"/>
      <c r="G102" s="181"/>
      <c r="H102" s="181"/>
      <c r="I102" s="181"/>
      <c r="J102" s="182">
        <f>J177</f>
        <v>0</v>
      </c>
      <c r="K102" s="179"/>
      <c r="L102" s="18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118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73" t="str">
        <f>E7</f>
        <v>Stavební úpravy náměstí a hřbitova v Těrlicku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103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E9</f>
        <v xml:space="preserve">005 - Osvětlení náměstí 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F12</f>
        <v xml:space="preserve"> </v>
      </c>
      <c r="G116" s="39"/>
      <c r="H116" s="39"/>
      <c r="I116" s="31" t="s">
        <v>22</v>
      </c>
      <c r="J116" s="78" t="str">
        <f>IF(J12="","",J12)</f>
        <v>24. 5. 2024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E15</f>
        <v>Obec Těrlicko</v>
      </c>
      <c r="G118" s="39"/>
      <c r="H118" s="39"/>
      <c r="I118" s="31" t="s">
        <v>30</v>
      </c>
      <c r="J118" s="35" t="str">
        <f>E21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28</v>
      </c>
      <c r="D119" s="39"/>
      <c r="E119" s="39"/>
      <c r="F119" s="26" t="str">
        <f>IF(E18="","",E18)</f>
        <v>Vyplň údaj</v>
      </c>
      <c r="G119" s="39"/>
      <c r="H119" s="39"/>
      <c r="I119" s="31" t="s">
        <v>33</v>
      </c>
      <c r="J119" s="35" t="str">
        <f>E24</f>
        <v>Barbora Kyšková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90"/>
      <c r="B121" s="191"/>
      <c r="C121" s="192" t="s">
        <v>119</v>
      </c>
      <c r="D121" s="193" t="s">
        <v>61</v>
      </c>
      <c r="E121" s="193" t="s">
        <v>57</v>
      </c>
      <c r="F121" s="193" t="s">
        <v>58</v>
      </c>
      <c r="G121" s="193" t="s">
        <v>120</v>
      </c>
      <c r="H121" s="193" t="s">
        <v>121</v>
      </c>
      <c r="I121" s="193" t="s">
        <v>122</v>
      </c>
      <c r="J121" s="193" t="s">
        <v>107</v>
      </c>
      <c r="K121" s="194" t="s">
        <v>123</v>
      </c>
      <c r="L121" s="195"/>
      <c r="M121" s="99" t="s">
        <v>1</v>
      </c>
      <c r="N121" s="100" t="s">
        <v>40</v>
      </c>
      <c r="O121" s="100" t="s">
        <v>124</v>
      </c>
      <c r="P121" s="100" t="s">
        <v>125</v>
      </c>
      <c r="Q121" s="100" t="s">
        <v>126</v>
      </c>
      <c r="R121" s="100" t="s">
        <v>127</v>
      </c>
      <c r="S121" s="100" t="s">
        <v>128</v>
      </c>
      <c r="T121" s="101" t="s">
        <v>129</v>
      </c>
      <c r="U121" s="190"/>
      <c r="V121" s="190"/>
      <c r="W121" s="190"/>
      <c r="X121" s="190"/>
      <c r="Y121" s="190"/>
      <c r="Z121" s="190"/>
      <c r="AA121" s="190"/>
      <c r="AB121" s="190"/>
      <c r="AC121" s="190"/>
      <c r="AD121" s="190"/>
      <c r="AE121" s="190"/>
    </row>
    <row r="122" s="2" customFormat="1" ht="22.8" customHeight="1">
      <c r="A122" s="37"/>
      <c r="B122" s="38"/>
      <c r="C122" s="106" t="s">
        <v>130</v>
      </c>
      <c r="D122" s="39"/>
      <c r="E122" s="39"/>
      <c r="F122" s="39"/>
      <c r="G122" s="39"/>
      <c r="H122" s="39"/>
      <c r="I122" s="39"/>
      <c r="J122" s="196">
        <f>BK122</f>
        <v>0</v>
      </c>
      <c r="K122" s="39"/>
      <c r="L122" s="43"/>
      <c r="M122" s="102"/>
      <c r="N122" s="197"/>
      <c r="O122" s="103"/>
      <c r="P122" s="198">
        <f>P123+P144+P153+P156+P174+P177</f>
        <v>0</v>
      </c>
      <c r="Q122" s="103"/>
      <c r="R122" s="198">
        <f>R123+R144+R153+R156+R174+R177</f>
        <v>0</v>
      </c>
      <c r="S122" s="103"/>
      <c r="T122" s="199">
        <f>T123+T144+T153+T156+T174+T177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75</v>
      </c>
      <c r="AU122" s="16" t="s">
        <v>109</v>
      </c>
      <c r="BK122" s="200">
        <f>BK123+BK144+BK153+BK156+BK174+BK177</f>
        <v>0</v>
      </c>
    </row>
    <row r="123" s="12" customFormat="1" ht="25.92" customHeight="1">
      <c r="A123" s="12"/>
      <c r="B123" s="201"/>
      <c r="C123" s="202"/>
      <c r="D123" s="203" t="s">
        <v>75</v>
      </c>
      <c r="E123" s="204" t="s">
        <v>708</v>
      </c>
      <c r="F123" s="204" t="s">
        <v>709</v>
      </c>
      <c r="G123" s="202"/>
      <c r="H123" s="202"/>
      <c r="I123" s="205"/>
      <c r="J123" s="206">
        <f>BK123</f>
        <v>0</v>
      </c>
      <c r="K123" s="202"/>
      <c r="L123" s="207"/>
      <c r="M123" s="208"/>
      <c r="N123" s="209"/>
      <c r="O123" s="209"/>
      <c r="P123" s="210">
        <f>SUM(P124:P143)</f>
        <v>0</v>
      </c>
      <c r="Q123" s="209"/>
      <c r="R123" s="210">
        <f>SUM(R124:R143)</f>
        <v>0</v>
      </c>
      <c r="S123" s="209"/>
      <c r="T123" s="211">
        <f>SUM(T124:T143)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2" t="s">
        <v>84</v>
      </c>
      <c r="AT123" s="213" t="s">
        <v>75</v>
      </c>
      <c r="AU123" s="213" t="s">
        <v>76</v>
      </c>
      <c r="AY123" s="212" t="s">
        <v>133</v>
      </c>
      <c r="BK123" s="214">
        <f>SUM(BK124:BK143)</f>
        <v>0</v>
      </c>
    </row>
    <row r="124" s="2" customFormat="1" ht="24.15" customHeight="1">
      <c r="A124" s="37"/>
      <c r="B124" s="38"/>
      <c r="C124" s="217" t="s">
        <v>84</v>
      </c>
      <c r="D124" s="217" t="s">
        <v>135</v>
      </c>
      <c r="E124" s="218" t="s">
        <v>710</v>
      </c>
      <c r="F124" s="219" t="s">
        <v>711</v>
      </c>
      <c r="G124" s="220" t="s">
        <v>153</v>
      </c>
      <c r="H124" s="221">
        <v>170</v>
      </c>
      <c r="I124" s="222"/>
      <c r="J124" s="223">
        <f>ROUND(I124*H124,2)</f>
        <v>0</v>
      </c>
      <c r="K124" s="219" t="s">
        <v>1</v>
      </c>
      <c r="L124" s="43"/>
      <c r="M124" s="224" t="s">
        <v>1</v>
      </c>
      <c r="N124" s="225" t="s">
        <v>41</v>
      </c>
      <c r="O124" s="90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8" t="s">
        <v>140</v>
      </c>
      <c r="AT124" s="228" t="s">
        <v>135</v>
      </c>
      <c r="AU124" s="228" t="s">
        <v>84</v>
      </c>
      <c r="AY124" s="16" t="s">
        <v>133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6" t="s">
        <v>84</v>
      </c>
      <c r="BK124" s="229">
        <f>ROUND(I124*H124,2)</f>
        <v>0</v>
      </c>
      <c r="BL124" s="16" t="s">
        <v>140</v>
      </c>
      <c r="BM124" s="228" t="s">
        <v>86</v>
      </c>
    </row>
    <row r="125" s="2" customFormat="1" ht="16.5" customHeight="1">
      <c r="A125" s="37"/>
      <c r="B125" s="38"/>
      <c r="C125" s="217" t="s">
        <v>86</v>
      </c>
      <c r="D125" s="217" t="s">
        <v>135</v>
      </c>
      <c r="E125" s="218" t="s">
        <v>712</v>
      </c>
      <c r="F125" s="219" t="s">
        <v>713</v>
      </c>
      <c r="G125" s="220" t="s">
        <v>153</v>
      </c>
      <c r="H125" s="221">
        <v>20</v>
      </c>
      <c r="I125" s="222"/>
      <c r="J125" s="223">
        <f>ROUND(I125*H125,2)</f>
        <v>0</v>
      </c>
      <c r="K125" s="219" t="s">
        <v>1</v>
      </c>
      <c r="L125" s="43"/>
      <c r="M125" s="224" t="s">
        <v>1</v>
      </c>
      <c r="N125" s="225" t="s">
        <v>41</v>
      </c>
      <c r="O125" s="90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8" t="s">
        <v>140</v>
      </c>
      <c r="AT125" s="228" t="s">
        <v>135</v>
      </c>
      <c r="AU125" s="228" t="s">
        <v>84</v>
      </c>
      <c r="AY125" s="16" t="s">
        <v>133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6" t="s">
        <v>84</v>
      </c>
      <c r="BK125" s="229">
        <f>ROUND(I125*H125,2)</f>
        <v>0</v>
      </c>
      <c r="BL125" s="16" t="s">
        <v>140</v>
      </c>
      <c r="BM125" s="228" t="s">
        <v>140</v>
      </c>
    </row>
    <row r="126" s="2" customFormat="1" ht="16.5" customHeight="1">
      <c r="A126" s="37"/>
      <c r="B126" s="38"/>
      <c r="C126" s="217" t="s">
        <v>147</v>
      </c>
      <c r="D126" s="217" t="s">
        <v>135</v>
      </c>
      <c r="E126" s="218" t="s">
        <v>714</v>
      </c>
      <c r="F126" s="219" t="s">
        <v>715</v>
      </c>
      <c r="G126" s="220" t="s">
        <v>716</v>
      </c>
      <c r="H126" s="221">
        <v>22</v>
      </c>
      <c r="I126" s="222"/>
      <c r="J126" s="223">
        <f>ROUND(I126*H126,2)</f>
        <v>0</v>
      </c>
      <c r="K126" s="219" t="s">
        <v>1</v>
      </c>
      <c r="L126" s="43"/>
      <c r="M126" s="224" t="s">
        <v>1</v>
      </c>
      <c r="N126" s="225" t="s">
        <v>41</v>
      </c>
      <c r="O126" s="90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8" t="s">
        <v>140</v>
      </c>
      <c r="AT126" s="228" t="s">
        <v>135</v>
      </c>
      <c r="AU126" s="228" t="s">
        <v>84</v>
      </c>
      <c r="AY126" s="16" t="s">
        <v>133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6" t="s">
        <v>84</v>
      </c>
      <c r="BK126" s="229">
        <f>ROUND(I126*H126,2)</f>
        <v>0</v>
      </c>
      <c r="BL126" s="16" t="s">
        <v>140</v>
      </c>
      <c r="BM126" s="228" t="s">
        <v>164</v>
      </c>
    </row>
    <row r="127" s="2" customFormat="1" ht="16.5" customHeight="1">
      <c r="A127" s="37"/>
      <c r="B127" s="38"/>
      <c r="C127" s="217" t="s">
        <v>140</v>
      </c>
      <c r="D127" s="217" t="s">
        <v>135</v>
      </c>
      <c r="E127" s="218" t="s">
        <v>717</v>
      </c>
      <c r="F127" s="219" t="s">
        <v>718</v>
      </c>
      <c r="G127" s="220" t="s">
        <v>716</v>
      </c>
      <c r="H127" s="221">
        <v>3</v>
      </c>
      <c r="I127" s="222"/>
      <c r="J127" s="223">
        <f>ROUND(I127*H127,2)</f>
        <v>0</v>
      </c>
      <c r="K127" s="219" t="s">
        <v>1</v>
      </c>
      <c r="L127" s="43"/>
      <c r="M127" s="224" t="s">
        <v>1</v>
      </c>
      <c r="N127" s="225" t="s">
        <v>41</v>
      </c>
      <c r="O127" s="90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8" t="s">
        <v>140</v>
      </c>
      <c r="AT127" s="228" t="s">
        <v>135</v>
      </c>
      <c r="AU127" s="228" t="s">
        <v>84</v>
      </c>
      <c r="AY127" s="16" t="s">
        <v>133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6" t="s">
        <v>84</v>
      </c>
      <c r="BK127" s="229">
        <f>ROUND(I127*H127,2)</f>
        <v>0</v>
      </c>
      <c r="BL127" s="16" t="s">
        <v>140</v>
      </c>
      <c r="BM127" s="228" t="s">
        <v>176</v>
      </c>
    </row>
    <row r="128" s="2" customFormat="1" ht="16.5" customHeight="1">
      <c r="A128" s="37"/>
      <c r="B128" s="38"/>
      <c r="C128" s="217" t="s">
        <v>156</v>
      </c>
      <c r="D128" s="217" t="s">
        <v>135</v>
      </c>
      <c r="E128" s="218" t="s">
        <v>719</v>
      </c>
      <c r="F128" s="219" t="s">
        <v>720</v>
      </c>
      <c r="G128" s="220" t="s">
        <v>716</v>
      </c>
      <c r="H128" s="221">
        <v>3</v>
      </c>
      <c r="I128" s="222"/>
      <c r="J128" s="223">
        <f>ROUND(I128*H128,2)</f>
        <v>0</v>
      </c>
      <c r="K128" s="219" t="s">
        <v>1</v>
      </c>
      <c r="L128" s="43"/>
      <c r="M128" s="224" t="s">
        <v>1</v>
      </c>
      <c r="N128" s="225" t="s">
        <v>41</v>
      </c>
      <c r="O128" s="90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140</v>
      </c>
      <c r="AT128" s="228" t="s">
        <v>135</v>
      </c>
      <c r="AU128" s="228" t="s">
        <v>84</v>
      </c>
      <c r="AY128" s="16" t="s">
        <v>133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84</v>
      </c>
      <c r="BK128" s="229">
        <f>ROUND(I128*H128,2)</f>
        <v>0</v>
      </c>
      <c r="BL128" s="16" t="s">
        <v>140</v>
      </c>
      <c r="BM128" s="228" t="s">
        <v>186</v>
      </c>
    </row>
    <row r="129" s="2" customFormat="1" ht="16.5" customHeight="1">
      <c r="A129" s="37"/>
      <c r="B129" s="38"/>
      <c r="C129" s="217" t="s">
        <v>164</v>
      </c>
      <c r="D129" s="217" t="s">
        <v>135</v>
      </c>
      <c r="E129" s="218" t="s">
        <v>721</v>
      </c>
      <c r="F129" s="219" t="s">
        <v>722</v>
      </c>
      <c r="G129" s="220" t="s">
        <v>716</v>
      </c>
      <c r="H129" s="221">
        <v>3</v>
      </c>
      <c r="I129" s="222"/>
      <c r="J129" s="223">
        <f>ROUND(I129*H129,2)</f>
        <v>0</v>
      </c>
      <c r="K129" s="219" t="s">
        <v>1</v>
      </c>
      <c r="L129" s="43"/>
      <c r="M129" s="224" t="s">
        <v>1</v>
      </c>
      <c r="N129" s="225" t="s">
        <v>41</v>
      </c>
      <c r="O129" s="90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140</v>
      </c>
      <c r="AT129" s="228" t="s">
        <v>135</v>
      </c>
      <c r="AU129" s="228" t="s">
        <v>84</v>
      </c>
      <c r="AY129" s="16" t="s">
        <v>133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84</v>
      </c>
      <c r="BK129" s="229">
        <f>ROUND(I129*H129,2)</f>
        <v>0</v>
      </c>
      <c r="BL129" s="16" t="s">
        <v>140</v>
      </c>
      <c r="BM129" s="228" t="s">
        <v>8</v>
      </c>
    </row>
    <row r="130" s="2" customFormat="1" ht="21.75" customHeight="1">
      <c r="A130" s="37"/>
      <c r="B130" s="38"/>
      <c r="C130" s="217" t="s">
        <v>170</v>
      </c>
      <c r="D130" s="217" t="s">
        <v>135</v>
      </c>
      <c r="E130" s="218" t="s">
        <v>723</v>
      </c>
      <c r="F130" s="219" t="s">
        <v>724</v>
      </c>
      <c r="G130" s="220" t="s">
        <v>716</v>
      </c>
      <c r="H130" s="221">
        <v>1</v>
      </c>
      <c r="I130" s="222"/>
      <c r="J130" s="223">
        <f>ROUND(I130*H130,2)</f>
        <v>0</v>
      </c>
      <c r="K130" s="219" t="s">
        <v>1</v>
      </c>
      <c r="L130" s="43"/>
      <c r="M130" s="224" t="s">
        <v>1</v>
      </c>
      <c r="N130" s="225" t="s">
        <v>41</v>
      </c>
      <c r="O130" s="90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140</v>
      </c>
      <c r="AT130" s="228" t="s">
        <v>135</v>
      </c>
      <c r="AU130" s="228" t="s">
        <v>84</v>
      </c>
      <c r="AY130" s="16" t="s">
        <v>133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84</v>
      </c>
      <c r="BK130" s="229">
        <f>ROUND(I130*H130,2)</f>
        <v>0</v>
      </c>
      <c r="BL130" s="16" t="s">
        <v>140</v>
      </c>
      <c r="BM130" s="228" t="s">
        <v>205</v>
      </c>
    </row>
    <row r="131" s="2" customFormat="1" ht="16.5" customHeight="1">
      <c r="A131" s="37"/>
      <c r="B131" s="38"/>
      <c r="C131" s="217" t="s">
        <v>176</v>
      </c>
      <c r="D131" s="217" t="s">
        <v>135</v>
      </c>
      <c r="E131" s="218" t="s">
        <v>725</v>
      </c>
      <c r="F131" s="219" t="s">
        <v>726</v>
      </c>
      <c r="G131" s="220" t="s">
        <v>716</v>
      </c>
      <c r="H131" s="221">
        <v>1</v>
      </c>
      <c r="I131" s="222"/>
      <c r="J131" s="223">
        <f>ROUND(I131*H131,2)</f>
        <v>0</v>
      </c>
      <c r="K131" s="219" t="s">
        <v>1</v>
      </c>
      <c r="L131" s="43"/>
      <c r="M131" s="224" t="s">
        <v>1</v>
      </c>
      <c r="N131" s="225" t="s">
        <v>41</v>
      </c>
      <c r="O131" s="90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140</v>
      </c>
      <c r="AT131" s="228" t="s">
        <v>135</v>
      </c>
      <c r="AU131" s="228" t="s">
        <v>84</v>
      </c>
      <c r="AY131" s="16" t="s">
        <v>133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84</v>
      </c>
      <c r="BK131" s="229">
        <f>ROUND(I131*H131,2)</f>
        <v>0</v>
      </c>
      <c r="BL131" s="16" t="s">
        <v>140</v>
      </c>
      <c r="BM131" s="228" t="s">
        <v>214</v>
      </c>
    </row>
    <row r="132" s="2" customFormat="1" ht="16.5" customHeight="1">
      <c r="A132" s="37"/>
      <c r="B132" s="38"/>
      <c r="C132" s="217" t="s">
        <v>182</v>
      </c>
      <c r="D132" s="217" t="s">
        <v>135</v>
      </c>
      <c r="E132" s="218" t="s">
        <v>727</v>
      </c>
      <c r="F132" s="219" t="s">
        <v>728</v>
      </c>
      <c r="G132" s="220" t="s">
        <v>716</v>
      </c>
      <c r="H132" s="221">
        <v>1</v>
      </c>
      <c r="I132" s="222"/>
      <c r="J132" s="223">
        <f>ROUND(I132*H132,2)</f>
        <v>0</v>
      </c>
      <c r="K132" s="219" t="s">
        <v>1</v>
      </c>
      <c r="L132" s="43"/>
      <c r="M132" s="224" t="s">
        <v>1</v>
      </c>
      <c r="N132" s="225" t="s">
        <v>41</v>
      </c>
      <c r="O132" s="90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140</v>
      </c>
      <c r="AT132" s="228" t="s">
        <v>135</v>
      </c>
      <c r="AU132" s="228" t="s">
        <v>84</v>
      </c>
      <c r="AY132" s="16" t="s">
        <v>133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84</v>
      </c>
      <c r="BK132" s="229">
        <f>ROUND(I132*H132,2)</f>
        <v>0</v>
      </c>
      <c r="BL132" s="16" t="s">
        <v>140</v>
      </c>
      <c r="BM132" s="228" t="s">
        <v>227</v>
      </c>
    </row>
    <row r="133" s="2" customFormat="1" ht="16.5" customHeight="1">
      <c r="A133" s="37"/>
      <c r="B133" s="38"/>
      <c r="C133" s="217" t="s">
        <v>186</v>
      </c>
      <c r="D133" s="217" t="s">
        <v>135</v>
      </c>
      <c r="E133" s="218" t="s">
        <v>729</v>
      </c>
      <c r="F133" s="219" t="s">
        <v>730</v>
      </c>
      <c r="G133" s="220" t="s">
        <v>1</v>
      </c>
      <c r="H133" s="221">
        <v>9</v>
      </c>
      <c r="I133" s="222"/>
      <c r="J133" s="223">
        <f>ROUND(I133*H133,2)</f>
        <v>0</v>
      </c>
      <c r="K133" s="219" t="s">
        <v>1</v>
      </c>
      <c r="L133" s="43"/>
      <c r="M133" s="224" t="s">
        <v>1</v>
      </c>
      <c r="N133" s="225" t="s">
        <v>41</v>
      </c>
      <c r="O133" s="90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140</v>
      </c>
      <c r="AT133" s="228" t="s">
        <v>135</v>
      </c>
      <c r="AU133" s="228" t="s">
        <v>84</v>
      </c>
      <c r="AY133" s="16" t="s">
        <v>133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84</v>
      </c>
      <c r="BK133" s="229">
        <f>ROUND(I133*H133,2)</f>
        <v>0</v>
      </c>
      <c r="BL133" s="16" t="s">
        <v>140</v>
      </c>
      <c r="BM133" s="228" t="s">
        <v>238</v>
      </c>
    </row>
    <row r="134" s="2" customFormat="1" ht="16.5" customHeight="1">
      <c r="A134" s="37"/>
      <c r="B134" s="38"/>
      <c r="C134" s="217" t="s">
        <v>191</v>
      </c>
      <c r="D134" s="217" t="s">
        <v>135</v>
      </c>
      <c r="E134" s="218" t="s">
        <v>731</v>
      </c>
      <c r="F134" s="219" t="s">
        <v>732</v>
      </c>
      <c r="G134" s="220" t="s">
        <v>716</v>
      </c>
      <c r="H134" s="221">
        <v>12</v>
      </c>
      <c r="I134" s="222"/>
      <c r="J134" s="223">
        <f>ROUND(I134*H134,2)</f>
        <v>0</v>
      </c>
      <c r="K134" s="219" t="s">
        <v>1</v>
      </c>
      <c r="L134" s="43"/>
      <c r="M134" s="224" t="s">
        <v>1</v>
      </c>
      <c r="N134" s="225" t="s">
        <v>41</v>
      </c>
      <c r="O134" s="90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140</v>
      </c>
      <c r="AT134" s="228" t="s">
        <v>135</v>
      </c>
      <c r="AU134" s="228" t="s">
        <v>84</v>
      </c>
      <c r="AY134" s="16" t="s">
        <v>133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84</v>
      </c>
      <c r="BK134" s="229">
        <f>ROUND(I134*H134,2)</f>
        <v>0</v>
      </c>
      <c r="BL134" s="16" t="s">
        <v>140</v>
      </c>
      <c r="BM134" s="228" t="s">
        <v>249</v>
      </c>
    </row>
    <row r="135" s="2" customFormat="1" ht="21.75" customHeight="1">
      <c r="A135" s="37"/>
      <c r="B135" s="38"/>
      <c r="C135" s="217" t="s">
        <v>8</v>
      </c>
      <c r="D135" s="217" t="s">
        <v>135</v>
      </c>
      <c r="E135" s="218" t="s">
        <v>733</v>
      </c>
      <c r="F135" s="219" t="s">
        <v>734</v>
      </c>
      <c r="G135" s="220" t="s">
        <v>153</v>
      </c>
      <c r="H135" s="221">
        <v>80</v>
      </c>
      <c r="I135" s="222"/>
      <c r="J135" s="223">
        <f>ROUND(I135*H135,2)</f>
        <v>0</v>
      </c>
      <c r="K135" s="219" t="s">
        <v>1</v>
      </c>
      <c r="L135" s="43"/>
      <c r="M135" s="224" t="s">
        <v>1</v>
      </c>
      <c r="N135" s="225" t="s">
        <v>41</v>
      </c>
      <c r="O135" s="90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140</v>
      </c>
      <c r="AT135" s="228" t="s">
        <v>135</v>
      </c>
      <c r="AU135" s="228" t="s">
        <v>84</v>
      </c>
      <c r="AY135" s="16" t="s">
        <v>133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84</v>
      </c>
      <c r="BK135" s="229">
        <f>ROUND(I135*H135,2)</f>
        <v>0</v>
      </c>
      <c r="BL135" s="16" t="s">
        <v>140</v>
      </c>
      <c r="BM135" s="228" t="s">
        <v>259</v>
      </c>
    </row>
    <row r="136" s="2" customFormat="1" ht="16.5" customHeight="1">
      <c r="A136" s="37"/>
      <c r="B136" s="38"/>
      <c r="C136" s="217" t="s">
        <v>201</v>
      </c>
      <c r="D136" s="217" t="s">
        <v>135</v>
      </c>
      <c r="E136" s="218" t="s">
        <v>735</v>
      </c>
      <c r="F136" s="219" t="s">
        <v>736</v>
      </c>
      <c r="G136" s="220" t="s">
        <v>716</v>
      </c>
      <c r="H136" s="221">
        <v>2</v>
      </c>
      <c r="I136" s="222"/>
      <c r="J136" s="223">
        <f>ROUND(I136*H136,2)</f>
        <v>0</v>
      </c>
      <c r="K136" s="219" t="s">
        <v>1</v>
      </c>
      <c r="L136" s="43"/>
      <c r="M136" s="224" t="s">
        <v>1</v>
      </c>
      <c r="N136" s="225" t="s">
        <v>41</v>
      </c>
      <c r="O136" s="90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8" t="s">
        <v>140</v>
      </c>
      <c r="AT136" s="228" t="s">
        <v>135</v>
      </c>
      <c r="AU136" s="228" t="s">
        <v>84</v>
      </c>
      <c r="AY136" s="16" t="s">
        <v>133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6" t="s">
        <v>84</v>
      </c>
      <c r="BK136" s="229">
        <f>ROUND(I136*H136,2)</f>
        <v>0</v>
      </c>
      <c r="BL136" s="16" t="s">
        <v>140</v>
      </c>
      <c r="BM136" s="228" t="s">
        <v>267</v>
      </c>
    </row>
    <row r="137" s="2" customFormat="1" ht="16.5" customHeight="1">
      <c r="A137" s="37"/>
      <c r="B137" s="38"/>
      <c r="C137" s="217" t="s">
        <v>205</v>
      </c>
      <c r="D137" s="217" t="s">
        <v>135</v>
      </c>
      <c r="E137" s="218" t="s">
        <v>737</v>
      </c>
      <c r="F137" s="219" t="s">
        <v>738</v>
      </c>
      <c r="G137" s="220" t="s">
        <v>716</v>
      </c>
      <c r="H137" s="221">
        <v>4</v>
      </c>
      <c r="I137" s="222"/>
      <c r="J137" s="223">
        <f>ROUND(I137*H137,2)</f>
        <v>0</v>
      </c>
      <c r="K137" s="219" t="s">
        <v>1</v>
      </c>
      <c r="L137" s="43"/>
      <c r="M137" s="224" t="s">
        <v>1</v>
      </c>
      <c r="N137" s="225" t="s">
        <v>41</v>
      </c>
      <c r="O137" s="90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8" t="s">
        <v>140</v>
      </c>
      <c r="AT137" s="228" t="s">
        <v>135</v>
      </c>
      <c r="AU137" s="228" t="s">
        <v>84</v>
      </c>
      <c r="AY137" s="16" t="s">
        <v>133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6" t="s">
        <v>84</v>
      </c>
      <c r="BK137" s="229">
        <f>ROUND(I137*H137,2)</f>
        <v>0</v>
      </c>
      <c r="BL137" s="16" t="s">
        <v>140</v>
      </c>
      <c r="BM137" s="228" t="s">
        <v>277</v>
      </c>
    </row>
    <row r="138" s="2" customFormat="1" ht="16.5" customHeight="1">
      <c r="A138" s="37"/>
      <c r="B138" s="38"/>
      <c r="C138" s="217" t="s">
        <v>209</v>
      </c>
      <c r="D138" s="217" t="s">
        <v>135</v>
      </c>
      <c r="E138" s="218" t="s">
        <v>739</v>
      </c>
      <c r="F138" s="219" t="s">
        <v>740</v>
      </c>
      <c r="G138" s="220" t="s">
        <v>716</v>
      </c>
      <c r="H138" s="221">
        <v>2</v>
      </c>
      <c r="I138" s="222"/>
      <c r="J138" s="223">
        <f>ROUND(I138*H138,2)</f>
        <v>0</v>
      </c>
      <c r="K138" s="219" t="s">
        <v>1</v>
      </c>
      <c r="L138" s="43"/>
      <c r="M138" s="224" t="s">
        <v>1</v>
      </c>
      <c r="N138" s="225" t="s">
        <v>41</v>
      </c>
      <c r="O138" s="90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140</v>
      </c>
      <c r="AT138" s="228" t="s">
        <v>135</v>
      </c>
      <c r="AU138" s="228" t="s">
        <v>84</v>
      </c>
      <c r="AY138" s="16" t="s">
        <v>133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84</v>
      </c>
      <c r="BK138" s="229">
        <f>ROUND(I138*H138,2)</f>
        <v>0</v>
      </c>
      <c r="BL138" s="16" t="s">
        <v>140</v>
      </c>
      <c r="BM138" s="228" t="s">
        <v>287</v>
      </c>
    </row>
    <row r="139" s="2" customFormat="1" ht="16.5" customHeight="1">
      <c r="A139" s="37"/>
      <c r="B139" s="38"/>
      <c r="C139" s="217" t="s">
        <v>214</v>
      </c>
      <c r="D139" s="217" t="s">
        <v>135</v>
      </c>
      <c r="E139" s="218" t="s">
        <v>741</v>
      </c>
      <c r="F139" s="219" t="s">
        <v>742</v>
      </c>
      <c r="G139" s="220" t="s">
        <v>153</v>
      </c>
      <c r="H139" s="221">
        <v>115</v>
      </c>
      <c r="I139" s="222"/>
      <c r="J139" s="223">
        <f>ROUND(I139*H139,2)</f>
        <v>0</v>
      </c>
      <c r="K139" s="219" t="s">
        <v>1</v>
      </c>
      <c r="L139" s="43"/>
      <c r="M139" s="224" t="s">
        <v>1</v>
      </c>
      <c r="N139" s="225" t="s">
        <v>41</v>
      </c>
      <c r="O139" s="90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8" t="s">
        <v>140</v>
      </c>
      <c r="AT139" s="228" t="s">
        <v>135</v>
      </c>
      <c r="AU139" s="228" t="s">
        <v>84</v>
      </c>
      <c r="AY139" s="16" t="s">
        <v>133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6" t="s">
        <v>84</v>
      </c>
      <c r="BK139" s="229">
        <f>ROUND(I139*H139,2)</f>
        <v>0</v>
      </c>
      <c r="BL139" s="16" t="s">
        <v>140</v>
      </c>
      <c r="BM139" s="228" t="s">
        <v>296</v>
      </c>
    </row>
    <row r="140" s="2" customFormat="1" ht="16.5" customHeight="1">
      <c r="A140" s="37"/>
      <c r="B140" s="38"/>
      <c r="C140" s="217" t="s">
        <v>222</v>
      </c>
      <c r="D140" s="217" t="s">
        <v>135</v>
      </c>
      <c r="E140" s="218" t="s">
        <v>743</v>
      </c>
      <c r="F140" s="219" t="s">
        <v>744</v>
      </c>
      <c r="G140" s="220" t="s">
        <v>153</v>
      </c>
      <c r="H140" s="221">
        <v>90</v>
      </c>
      <c r="I140" s="222"/>
      <c r="J140" s="223">
        <f>ROUND(I140*H140,2)</f>
        <v>0</v>
      </c>
      <c r="K140" s="219" t="s">
        <v>1</v>
      </c>
      <c r="L140" s="43"/>
      <c r="M140" s="224" t="s">
        <v>1</v>
      </c>
      <c r="N140" s="225" t="s">
        <v>41</v>
      </c>
      <c r="O140" s="90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140</v>
      </c>
      <c r="AT140" s="228" t="s">
        <v>135</v>
      </c>
      <c r="AU140" s="228" t="s">
        <v>84</v>
      </c>
      <c r="AY140" s="16" t="s">
        <v>133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84</v>
      </c>
      <c r="BK140" s="229">
        <f>ROUND(I140*H140,2)</f>
        <v>0</v>
      </c>
      <c r="BL140" s="16" t="s">
        <v>140</v>
      </c>
      <c r="BM140" s="228" t="s">
        <v>307</v>
      </c>
    </row>
    <row r="141" s="2" customFormat="1" ht="21.75" customHeight="1">
      <c r="A141" s="37"/>
      <c r="B141" s="38"/>
      <c r="C141" s="217" t="s">
        <v>227</v>
      </c>
      <c r="D141" s="217" t="s">
        <v>135</v>
      </c>
      <c r="E141" s="218" t="s">
        <v>745</v>
      </c>
      <c r="F141" s="219" t="s">
        <v>746</v>
      </c>
      <c r="G141" s="220" t="s">
        <v>153</v>
      </c>
      <c r="H141" s="221">
        <v>115</v>
      </c>
      <c r="I141" s="222"/>
      <c r="J141" s="223">
        <f>ROUND(I141*H141,2)</f>
        <v>0</v>
      </c>
      <c r="K141" s="219" t="s">
        <v>1</v>
      </c>
      <c r="L141" s="43"/>
      <c r="M141" s="224" t="s">
        <v>1</v>
      </c>
      <c r="N141" s="225" t="s">
        <v>41</v>
      </c>
      <c r="O141" s="90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140</v>
      </c>
      <c r="AT141" s="228" t="s">
        <v>135</v>
      </c>
      <c r="AU141" s="228" t="s">
        <v>84</v>
      </c>
      <c r="AY141" s="16" t="s">
        <v>133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84</v>
      </c>
      <c r="BK141" s="229">
        <f>ROUND(I141*H141,2)</f>
        <v>0</v>
      </c>
      <c r="BL141" s="16" t="s">
        <v>140</v>
      </c>
      <c r="BM141" s="228" t="s">
        <v>317</v>
      </c>
    </row>
    <row r="142" s="2" customFormat="1" ht="16.5" customHeight="1">
      <c r="A142" s="37"/>
      <c r="B142" s="38"/>
      <c r="C142" s="217" t="s">
        <v>233</v>
      </c>
      <c r="D142" s="217" t="s">
        <v>135</v>
      </c>
      <c r="E142" s="218" t="s">
        <v>747</v>
      </c>
      <c r="F142" s="219" t="s">
        <v>748</v>
      </c>
      <c r="G142" s="220" t="s">
        <v>153</v>
      </c>
      <c r="H142" s="221">
        <v>90</v>
      </c>
      <c r="I142" s="222"/>
      <c r="J142" s="223">
        <f>ROUND(I142*H142,2)</f>
        <v>0</v>
      </c>
      <c r="K142" s="219" t="s">
        <v>1</v>
      </c>
      <c r="L142" s="43"/>
      <c r="M142" s="224" t="s">
        <v>1</v>
      </c>
      <c r="N142" s="225" t="s">
        <v>41</v>
      </c>
      <c r="O142" s="90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8" t="s">
        <v>140</v>
      </c>
      <c r="AT142" s="228" t="s">
        <v>135</v>
      </c>
      <c r="AU142" s="228" t="s">
        <v>84</v>
      </c>
      <c r="AY142" s="16" t="s">
        <v>133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6" t="s">
        <v>84</v>
      </c>
      <c r="BK142" s="229">
        <f>ROUND(I142*H142,2)</f>
        <v>0</v>
      </c>
      <c r="BL142" s="16" t="s">
        <v>140</v>
      </c>
      <c r="BM142" s="228" t="s">
        <v>327</v>
      </c>
    </row>
    <row r="143" s="2" customFormat="1" ht="16.5" customHeight="1">
      <c r="A143" s="37"/>
      <c r="B143" s="38"/>
      <c r="C143" s="217" t="s">
        <v>238</v>
      </c>
      <c r="D143" s="217" t="s">
        <v>135</v>
      </c>
      <c r="E143" s="218" t="s">
        <v>749</v>
      </c>
      <c r="F143" s="219" t="s">
        <v>750</v>
      </c>
      <c r="G143" s="220" t="s">
        <v>716</v>
      </c>
      <c r="H143" s="221">
        <v>40</v>
      </c>
      <c r="I143" s="222"/>
      <c r="J143" s="223">
        <f>ROUND(I143*H143,2)</f>
        <v>0</v>
      </c>
      <c r="K143" s="219" t="s">
        <v>1</v>
      </c>
      <c r="L143" s="43"/>
      <c r="M143" s="224" t="s">
        <v>1</v>
      </c>
      <c r="N143" s="225" t="s">
        <v>41</v>
      </c>
      <c r="O143" s="90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8" t="s">
        <v>140</v>
      </c>
      <c r="AT143" s="228" t="s">
        <v>135</v>
      </c>
      <c r="AU143" s="228" t="s">
        <v>84</v>
      </c>
      <c r="AY143" s="16" t="s">
        <v>133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6" t="s">
        <v>84</v>
      </c>
      <c r="BK143" s="229">
        <f>ROUND(I143*H143,2)</f>
        <v>0</v>
      </c>
      <c r="BL143" s="16" t="s">
        <v>140</v>
      </c>
      <c r="BM143" s="228" t="s">
        <v>337</v>
      </c>
    </row>
    <row r="144" s="12" customFormat="1" ht="25.92" customHeight="1">
      <c r="A144" s="12"/>
      <c r="B144" s="201"/>
      <c r="C144" s="202"/>
      <c r="D144" s="203" t="s">
        <v>75</v>
      </c>
      <c r="E144" s="204" t="s">
        <v>751</v>
      </c>
      <c r="F144" s="204" t="s">
        <v>134</v>
      </c>
      <c r="G144" s="202"/>
      <c r="H144" s="202"/>
      <c r="I144" s="205"/>
      <c r="J144" s="206">
        <f>BK144</f>
        <v>0</v>
      </c>
      <c r="K144" s="202"/>
      <c r="L144" s="207"/>
      <c r="M144" s="208"/>
      <c r="N144" s="209"/>
      <c r="O144" s="209"/>
      <c r="P144" s="210">
        <f>SUM(P145:P152)</f>
        <v>0</v>
      </c>
      <c r="Q144" s="209"/>
      <c r="R144" s="210">
        <f>SUM(R145:R152)</f>
        <v>0</v>
      </c>
      <c r="S144" s="209"/>
      <c r="T144" s="211">
        <f>SUM(T145:T152)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2" t="s">
        <v>84</v>
      </c>
      <c r="AT144" s="213" t="s">
        <v>75</v>
      </c>
      <c r="AU144" s="213" t="s">
        <v>76</v>
      </c>
      <c r="AY144" s="212" t="s">
        <v>133</v>
      </c>
      <c r="BK144" s="214">
        <f>SUM(BK145:BK152)</f>
        <v>0</v>
      </c>
    </row>
    <row r="145" s="2" customFormat="1" ht="16.5" customHeight="1">
      <c r="A145" s="37"/>
      <c r="B145" s="38"/>
      <c r="C145" s="217" t="s">
        <v>7</v>
      </c>
      <c r="D145" s="217" t="s">
        <v>135</v>
      </c>
      <c r="E145" s="218" t="s">
        <v>752</v>
      </c>
      <c r="F145" s="219" t="s">
        <v>753</v>
      </c>
      <c r="G145" s="220" t="s">
        <v>754</v>
      </c>
      <c r="H145" s="221">
        <v>0.15</v>
      </c>
      <c r="I145" s="222"/>
      <c r="J145" s="223">
        <f>ROUND(I145*H145,2)</f>
        <v>0</v>
      </c>
      <c r="K145" s="219" t="s">
        <v>1</v>
      </c>
      <c r="L145" s="43"/>
      <c r="M145" s="224" t="s">
        <v>1</v>
      </c>
      <c r="N145" s="225" t="s">
        <v>41</v>
      </c>
      <c r="O145" s="90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8" t="s">
        <v>140</v>
      </c>
      <c r="AT145" s="228" t="s">
        <v>135</v>
      </c>
      <c r="AU145" s="228" t="s">
        <v>84</v>
      </c>
      <c r="AY145" s="16" t="s">
        <v>133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6" t="s">
        <v>84</v>
      </c>
      <c r="BK145" s="229">
        <f>ROUND(I145*H145,2)</f>
        <v>0</v>
      </c>
      <c r="BL145" s="16" t="s">
        <v>140</v>
      </c>
      <c r="BM145" s="228" t="s">
        <v>346</v>
      </c>
    </row>
    <row r="146" s="2" customFormat="1" ht="16.5" customHeight="1">
      <c r="A146" s="37"/>
      <c r="B146" s="38"/>
      <c r="C146" s="217" t="s">
        <v>249</v>
      </c>
      <c r="D146" s="217" t="s">
        <v>135</v>
      </c>
      <c r="E146" s="218" t="s">
        <v>755</v>
      </c>
      <c r="F146" s="219" t="s">
        <v>756</v>
      </c>
      <c r="G146" s="220" t="s">
        <v>159</v>
      </c>
      <c r="H146" s="221">
        <v>6</v>
      </c>
      <c r="I146" s="222"/>
      <c r="J146" s="223">
        <f>ROUND(I146*H146,2)</f>
        <v>0</v>
      </c>
      <c r="K146" s="219" t="s">
        <v>1</v>
      </c>
      <c r="L146" s="43"/>
      <c r="M146" s="224" t="s">
        <v>1</v>
      </c>
      <c r="N146" s="225" t="s">
        <v>41</v>
      </c>
      <c r="O146" s="90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8" t="s">
        <v>140</v>
      </c>
      <c r="AT146" s="228" t="s">
        <v>135</v>
      </c>
      <c r="AU146" s="228" t="s">
        <v>84</v>
      </c>
      <c r="AY146" s="16" t="s">
        <v>133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6" t="s">
        <v>84</v>
      </c>
      <c r="BK146" s="229">
        <f>ROUND(I146*H146,2)</f>
        <v>0</v>
      </c>
      <c r="BL146" s="16" t="s">
        <v>140</v>
      </c>
      <c r="BM146" s="228" t="s">
        <v>354</v>
      </c>
    </row>
    <row r="147" s="2" customFormat="1" ht="16.5" customHeight="1">
      <c r="A147" s="37"/>
      <c r="B147" s="38"/>
      <c r="C147" s="217" t="s">
        <v>254</v>
      </c>
      <c r="D147" s="217" t="s">
        <v>135</v>
      </c>
      <c r="E147" s="218" t="s">
        <v>757</v>
      </c>
      <c r="F147" s="219" t="s">
        <v>758</v>
      </c>
      <c r="G147" s="220" t="s">
        <v>159</v>
      </c>
      <c r="H147" s="221">
        <v>1.5</v>
      </c>
      <c r="I147" s="222"/>
      <c r="J147" s="223">
        <f>ROUND(I147*H147,2)</f>
        <v>0</v>
      </c>
      <c r="K147" s="219" t="s">
        <v>1</v>
      </c>
      <c r="L147" s="43"/>
      <c r="M147" s="224" t="s">
        <v>1</v>
      </c>
      <c r="N147" s="225" t="s">
        <v>41</v>
      </c>
      <c r="O147" s="90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140</v>
      </c>
      <c r="AT147" s="228" t="s">
        <v>135</v>
      </c>
      <c r="AU147" s="228" t="s">
        <v>84</v>
      </c>
      <c r="AY147" s="16" t="s">
        <v>133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84</v>
      </c>
      <c r="BK147" s="229">
        <f>ROUND(I147*H147,2)</f>
        <v>0</v>
      </c>
      <c r="BL147" s="16" t="s">
        <v>140</v>
      </c>
      <c r="BM147" s="228" t="s">
        <v>364</v>
      </c>
    </row>
    <row r="148" s="2" customFormat="1" ht="16.5" customHeight="1">
      <c r="A148" s="37"/>
      <c r="B148" s="38"/>
      <c r="C148" s="217" t="s">
        <v>259</v>
      </c>
      <c r="D148" s="217" t="s">
        <v>135</v>
      </c>
      <c r="E148" s="218" t="s">
        <v>759</v>
      </c>
      <c r="F148" s="219" t="s">
        <v>760</v>
      </c>
      <c r="G148" s="220" t="s">
        <v>159</v>
      </c>
      <c r="H148" s="221">
        <v>4</v>
      </c>
      <c r="I148" s="222"/>
      <c r="J148" s="223">
        <f>ROUND(I148*H148,2)</f>
        <v>0</v>
      </c>
      <c r="K148" s="219" t="s">
        <v>1</v>
      </c>
      <c r="L148" s="43"/>
      <c r="M148" s="224" t="s">
        <v>1</v>
      </c>
      <c r="N148" s="225" t="s">
        <v>41</v>
      </c>
      <c r="O148" s="90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8" t="s">
        <v>140</v>
      </c>
      <c r="AT148" s="228" t="s">
        <v>135</v>
      </c>
      <c r="AU148" s="228" t="s">
        <v>84</v>
      </c>
      <c r="AY148" s="16" t="s">
        <v>133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6" t="s">
        <v>84</v>
      </c>
      <c r="BK148" s="229">
        <f>ROUND(I148*H148,2)</f>
        <v>0</v>
      </c>
      <c r="BL148" s="16" t="s">
        <v>140</v>
      </c>
      <c r="BM148" s="228" t="s">
        <v>642</v>
      </c>
    </row>
    <row r="149" s="2" customFormat="1" ht="16.5" customHeight="1">
      <c r="A149" s="37"/>
      <c r="B149" s="38"/>
      <c r="C149" s="217" t="s">
        <v>263</v>
      </c>
      <c r="D149" s="217" t="s">
        <v>135</v>
      </c>
      <c r="E149" s="218" t="s">
        <v>761</v>
      </c>
      <c r="F149" s="219" t="s">
        <v>762</v>
      </c>
      <c r="G149" s="220" t="s">
        <v>153</v>
      </c>
      <c r="H149" s="221">
        <v>150</v>
      </c>
      <c r="I149" s="222"/>
      <c r="J149" s="223">
        <f>ROUND(I149*H149,2)</f>
        <v>0</v>
      </c>
      <c r="K149" s="219" t="s">
        <v>1</v>
      </c>
      <c r="L149" s="43"/>
      <c r="M149" s="224" t="s">
        <v>1</v>
      </c>
      <c r="N149" s="225" t="s">
        <v>41</v>
      </c>
      <c r="O149" s="90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8" t="s">
        <v>140</v>
      </c>
      <c r="AT149" s="228" t="s">
        <v>135</v>
      </c>
      <c r="AU149" s="228" t="s">
        <v>84</v>
      </c>
      <c r="AY149" s="16" t="s">
        <v>133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6" t="s">
        <v>84</v>
      </c>
      <c r="BK149" s="229">
        <f>ROUND(I149*H149,2)</f>
        <v>0</v>
      </c>
      <c r="BL149" s="16" t="s">
        <v>140</v>
      </c>
      <c r="BM149" s="228" t="s">
        <v>651</v>
      </c>
    </row>
    <row r="150" s="2" customFormat="1" ht="16.5" customHeight="1">
      <c r="A150" s="37"/>
      <c r="B150" s="38"/>
      <c r="C150" s="217" t="s">
        <v>267</v>
      </c>
      <c r="D150" s="217" t="s">
        <v>135</v>
      </c>
      <c r="E150" s="218" t="s">
        <v>763</v>
      </c>
      <c r="F150" s="219" t="s">
        <v>764</v>
      </c>
      <c r="G150" s="220" t="s">
        <v>159</v>
      </c>
      <c r="H150" s="221">
        <v>48</v>
      </c>
      <c r="I150" s="222"/>
      <c r="J150" s="223">
        <f>ROUND(I150*H150,2)</f>
        <v>0</v>
      </c>
      <c r="K150" s="219" t="s">
        <v>1</v>
      </c>
      <c r="L150" s="43"/>
      <c r="M150" s="224" t="s">
        <v>1</v>
      </c>
      <c r="N150" s="225" t="s">
        <v>41</v>
      </c>
      <c r="O150" s="90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8" t="s">
        <v>140</v>
      </c>
      <c r="AT150" s="228" t="s">
        <v>135</v>
      </c>
      <c r="AU150" s="228" t="s">
        <v>84</v>
      </c>
      <c r="AY150" s="16" t="s">
        <v>133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6" t="s">
        <v>84</v>
      </c>
      <c r="BK150" s="229">
        <f>ROUND(I150*H150,2)</f>
        <v>0</v>
      </c>
      <c r="BL150" s="16" t="s">
        <v>140</v>
      </c>
      <c r="BM150" s="228" t="s">
        <v>661</v>
      </c>
    </row>
    <row r="151" s="2" customFormat="1" ht="16.5" customHeight="1">
      <c r="A151" s="37"/>
      <c r="B151" s="38"/>
      <c r="C151" s="217" t="s">
        <v>272</v>
      </c>
      <c r="D151" s="217" t="s">
        <v>135</v>
      </c>
      <c r="E151" s="218" t="s">
        <v>765</v>
      </c>
      <c r="F151" s="219" t="s">
        <v>766</v>
      </c>
      <c r="G151" s="220" t="s">
        <v>153</v>
      </c>
      <c r="H151" s="221">
        <v>150</v>
      </c>
      <c r="I151" s="222"/>
      <c r="J151" s="223">
        <f>ROUND(I151*H151,2)</f>
        <v>0</v>
      </c>
      <c r="K151" s="219" t="s">
        <v>1</v>
      </c>
      <c r="L151" s="43"/>
      <c r="M151" s="224" t="s">
        <v>1</v>
      </c>
      <c r="N151" s="225" t="s">
        <v>41</v>
      </c>
      <c r="O151" s="90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8" t="s">
        <v>140</v>
      </c>
      <c r="AT151" s="228" t="s">
        <v>135</v>
      </c>
      <c r="AU151" s="228" t="s">
        <v>84</v>
      </c>
      <c r="AY151" s="16" t="s">
        <v>133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6" t="s">
        <v>84</v>
      </c>
      <c r="BK151" s="229">
        <f>ROUND(I151*H151,2)</f>
        <v>0</v>
      </c>
      <c r="BL151" s="16" t="s">
        <v>140</v>
      </c>
      <c r="BM151" s="228" t="s">
        <v>669</v>
      </c>
    </row>
    <row r="152" s="2" customFormat="1" ht="16.5" customHeight="1">
      <c r="A152" s="37"/>
      <c r="B152" s="38"/>
      <c r="C152" s="217" t="s">
        <v>277</v>
      </c>
      <c r="D152" s="217" t="s">
        <v>135</v>
      </c>
      <c r="E152" s="218" t="s">
        <v>767</v>
      </c>
      <c r="F152" s="219" t="s">
        <v>768</v>
      </c>
      <c r="G152" s="220" t="s">
        <v>153</v>
      </c>
      <c r="H152" s="221">
        <v>150</v>
      </c>
      <c r="I152" s="222"/>
      <c r="J152" s="223">
        <f>ROUND(I152*H152,2)</f>
        <v>0</v>
      </c>
      <c r="K152" s="219" t="s">
        <v>1</v>
      </c>
      <c r="L152" s="43"/>
      <c r="M152" s="224" t="s">
        <v>1</v>
      </c>
      <c r="N152" s="225" t="s">
        <v>41</v>
      </c>
      <c r="O152" s="90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8" t="s">
        <v>140</v>
      </c>
      <c r="AT152" s="228" t="s">
        <v>135</v>
      </c>
      <c r="AU152" s="228" t="s">
        <v>84</v>
      </c>
      <c r="AY152" s="16" t="s">
        <v>133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6" t="s">
        <v>84</v>
      </c>
      <c r="BK152" s="229">
        <f>ROUND(I152*H152,2)</f>
        <v>0</v>
      </c>
      <c r="BL152" s="16" t="s">
        <v>140</v>
      </c>
      <c r="BM152" s="228" t="s">
        <v>677</v>
      </c>
    </row>
    <row r="153" s="12" customFormat="1" ht="25.92" customHeight="1">
      <c r="A153" s="12"/>
      <c r="B153" s="201"/>
      <c r="C153" s="202"/>
      <c r="D153" s="203" t="s">
        <v>75</v>
      </c>
      <c r="E153" s="204" t="s">
        <v>769</v>
      </c>
      <c r="F153" s="204" t="s">
        <v>770</v>
      </c>
      <c r="G153" s="202"/>
      <c r="H153" s="202"/>
      <c r="I153" s="205"/>
      <c r="J153" s="206">
        <f>BK153</f>
        <v>0</v>
      </c>
      <c r="K153" s="202"/>
      <c r="L153" s="207"/>
      <c r="M153" s="208"/>
      <c r="N153" s="209"/>
      <c r="O153" s="209"/>
      <c r="P153" s="210">
        <f>SUM(P154:P155)</f>
        <v>0</v>
      </c>
      <c r="Q153" s="209"/>
      <c r="R153" s="210">
        <f>SUM(R154:R155)</f>
        <v>0</v>
      </c>
      <c r="S153" s="209"/>
      <c r="T153" s="211">
        <f>SUM(T154:T155)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2" t="s">
        <v>84</v>
      </c>
      <c r="AT153" s="213" t="s">
        <v>75</v>
      </c>
      <c r="AU153" s="213" t="s">
        <v>76</v>
      </c>
      <c r="AY153" s="212" t="s">
        <v>133</v>
      </c>
      <c r="BK153" s="214">
        <f>SUM(BK154:BK155)</f>
        <v>0</v>
      </c>
    </row>
    <row r="154" s="2" customFormat="1" ht="21.75" customHeight="1">
      <c r="A154" s="37"/>
      <c r="B154" s="38"/>
      <c r="C154" s="217" t="s">
        <v>282</v>
      </c>
      <c r="D154" s="217" t="s">
        <v>135</v>
      </c>
      <c r="E154" s="218" t="s">
        <v>771</v>
      </c>
      <c r="F154" s="219" t="s">
        <v>772</v>
      </c>
      <c r="G154" s="220" t="s">
        <v>716</v>
      </c>
      <c r="H154" s="221">
        <v>3</v>
      </c>
      <c r="I154" s="222"/>
      <c r="J154" s="223">
        <f>ROUND(I154*H154,2)</f>
        <v>0</v>
      </c>
      <c r="K154" s="219" t="s">
        <v>1</v>
      </c>
      <c r="L154" s="43"/>
      <c r="M154" s="224" t="s">
        <v>1</v>
      </c>
      <c r="N154" s="225" t="s">
        <v>41</v>
      </c>
      <c r="O154" s="90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8" t="s">
        <v>140</v>
      </c>
      <c r="AT154" s="228" t="s">
        <v>135</v>
      </c>
      <c r="AU154" s="228" t="s">
        <v>84</v>
      </c>
      <c r="AY154" s="16" t="s">
        <v>133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6" t="s">
        <v>84</v>
      </c>
      <c r="BK154" s="229">
        <f>ROUND(I154*H154,2)</f>
        <v>0</v>
      </c>
      <c r="BL154" s="16" t="s">
        <v>140</v>
      </c>
      <c r="BM154" s="228" t="s">
        <v>683</v>
      </c>
    </row>
    <row r="155" s="2" customFormat="1" ht="16.5" customHeight="1">
      <c r="A155" s="37"/>
      <c r="B155" s="38"/>
      <c r="C155" s="217" t="s">
        <v>287</v>
      </c>
      <c r="D155" s="217" t="s">
        <v>135</v>
      </c>
      <c r="E155" s="218" t="s">
        <v>773</v>
      </c>
      <c r="F155" s="219" t="s">
        <v>774</v>
      </c>
      <c r="G155" s="220" t="s">
        <v>716</v>
      </c>
      <c r="H155" s="221">
        <v>1</v>
      </c>
      <c r="I155" s="222"/>
      <c r="J155" s="223">
        <f>ROUND(I155*H155,2)</f>
        <v>0</v>
      </c>
      <c r="K155" s="219" t="s">
        <v>1</v>
      </c>
      <c r="L155" s="43"/>
      <c r="M155" s="224" t="s">
        <v>1</v>
      </c>
      <c r="N155" s="225" t="s">
        <v>41</v>
      </c>
      <c r="O155" s="90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8" t="s">
        <v>140</v>
      </c>
      <c r="AT155" s="228" t="s">
        <v>135</v>
      </c>
      <c r="AU155" s="228" t="s">
        <v>84</v>
      </c>
      <c r="AY155" s="16" t="s">
        <v>133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6" t="s">
        <v>84</v>
      </c>
      <c r="BK155" s="229">
        <f>ROUND(I155*H155,2)</f>
        <v>0</v>
      </c>
      <c r="BL155" s="16" t="s">
        <v>140</v>
      </c>
      <c r="BM155" s="228" t="s">
        <v>688</v>
      </c>
    </row>
    <row r="156" s="12" customFormat="1" ht="25.92" customHeight="1">
      <c r="A156" s="12"/>
      <c r="B156" s="201"/>
      <c r="C156" s="202"/>
      <c r="D156" s="203" t="s">
        <v>75</v>
      </c>
      <c r="E156" s="204" t="s">
        <v>775</v>
      </c>
      <c r="F156" s="204" t="s">
        <v>776</v>
      </c>
      <c r="G156" s="202"/>
      <c r="H156" s="202"/>
      <c r="I156" s="205"/>
      <c r="J156" s="206">
        <f>BK156</f>
        <v>0</v>
      </c>
      <c r="K156" s="202"/>
      <c r="L156" s="207"/>
      <c r="M156" s="208"/>
      <c r="N156" s="209"/>
      <c r="O156" s="209"/>
      <c r="P156" s="210">
        <f>SUM(P157:P173)</f>
        <v>0</v>
      </c>
      <c r="Q156" s="209"/>
      <c r="R156" s="210">
        <f>SUM(R157:R173)</f>
        <v>0</v>
      </c>
      <c r="S156" s="209"/>
      <c r="T156" s="211">
        <f>SUM(T157:T173)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2" t="s">
        <v>84</v>
      </c>
      <c r="AT156" s="213" t="s">
        <v>75</v>
      </c>
      <c r="AU156" s="213" t="s">
        <v>76</v>
      </c>
      <c r="AY156" s="212" t="s">
        <v>133</v>
      </c>
      <c r="BK156" s="214">
        <f>SUM(BK157:BK173)</f>
        <v>0</v>
      </c>
    </row>
    <row r="157" s="2" customFormat="1" ht="16.5" customHeight="1">
      <c r="A157" s="37"/>
      <c r="B157" s="38"/>
      <c r="C157" s="217" t="s">
        <v>291</v>
      </c>
      <c r="D157" s="217" t="s">
        <v>135</v>
      </c>
      <c r="E157" s="218" t="s">
        <v>777</v>
      </c>
      <c r="F157" s="219" t="s">
        <v>778</v>
      </c>
      <c r="G157" s="220" t="s">
        <v>228</v>
      </c>
      <c r="H157" s="221">
        <v>115</v>
      </c>
      <c r="I157" s="222"/>
      <c r="J157" s="223">
        <f>ROUND(I157*H157,2)</f>
        <v>0</v>
      </c>
      <c r="K157" s="219" t="s">
        <v>1</v>
      </c>
      <c r="L157" s="43"/>
      <c r="M157" s="224" t="s">
        <v>1</v>
      </c>
      <c r="N157" s="225" t="s">
        <v>41</v>
      </c>
      <c r="O157" s="90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8" t="s">
        <v>140</v>
      </c>
      <c r="AT157" s="228" t="s">
        <v>135</v>
      </c>
      <c r="AU157" s="228" t="s">
        <v>84</v>
      </c>
      <c r="AY157" s="16" t="s">
        <v>133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6" t="s">
        <v>84</v>
      </c>
      <c r="BK157" s="229">
        <f>ROUND(I157*H157,2)</f>
        <v>0</v>
      </c>
      <c r="BL157" s="16" t="s">
        <v>140</v>
      </c>
      <c r="BM157" s="228" t="s">
        <v>695</v>
      </c>
    </row>
    <row r="158" s="2" customFormat="1" ht="16.5" customHeight="1">
      <c r="A158" s="37"/>
      <c r="B158" s="38"/>
      <c r="C158" s="217" t="s">
        <v>296</v>
      </c>
      <c r="D158" s="217" t="s">
        <v>135</v>
      </c>
      <c r="E158" s="218" t="s">
        <v>779</v>
      </c>
      <c r="F158" s="219" t="s">
        <v>780</v>
      </c>
      <c r="G158" s="220" t="s">
        <v>228</v>
      </c>
      <c r="H158" s="221">
        <v>90</v>
      </c>
      <c r="I158" s="222"/>
      <c r="J158" s="223">
        <f>ROUND(I158*H158,2)</f>
        <v>0</v>
      </c>
      <c r="K158" s="219" t="s">
        <v>1</v>
      </c>
      <c r="L158" s="43"/>
      <c r="M158" s="224" t="s">
        <v>1</v>
      </c>
      <c r="N158" s="225" t="s">
        <v>41</v>
      </c>
      <c r="O158" s="90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8" t="s">
        <v>140</v>
      </c>
      <c r="AT158" s="228" t="s">
        <v>135</v>
      </c>
      <c r="AU158" s="228" t="s">
        <v>84</v>
      </c>
      <c r="AY158" s="16" t="s">
        <v>133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6" t="s">
        <v>84</v>
      </c>
      <c r="BK158" s="229">
        <f>ROUND(I158*H158,2)</f>
        <v>0</v>
      </c>
      <c r="BL158" s="16" t="s">
        <v>140</v>
      </c>
      <c r="BM158" s="228" t="s">
        <v>699</v>
      </c>
    </row>
    <row r="159" s="2" customFormat="1" ht="16.5" customHeight="1">
      <c r="A159" s="37"/>
      <c r="B159" s="38"/>
      <c r="C159" s="217" t="s">
        <v>302</v>
      </c>
      <c r="D159" s="217" t="s">
        <v>135</v>
      </c>
      <c r="E159" s="218" t="s">
        <v>781</v>
      </c>
      <c r="F159" s="219" t="s">
        <v>782</v>
      </c>
      <c r="G159" s="220" t="s">
        <v>783</v>
      </c>
      <c r="H159" s="221">
        <v>2</v>
      </c>
      <c r="I159" s="222"/>
      <c r="J159" s="223">
        <f>ROUND(I159*H159,2)</f>
        <v>0</v>
      </c>
      <c r="K159" s="219" t="s">
        <v>1</v>
      </c>
      <c r="L159" s="43"/>
      <c r="M159" s="224" t="s">
        <v>1</v>
      </c>
      <c r="N159" s="225" t="s">
        <v>41</v>
      </c>
      <c r="O159" s="90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8" t="s">
        <v>140</v>
      </c>
      <c r="AT159" s="228" t="s">
        <v>135</v>
      </c>
      <c r="AU159" s="228" t="s">
        <v>84</v>
      </c>
      <c r="AY159" s="16" t="s">
        <v>133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6" t="s">
        <v>84</v>
      </c>
      <c r="BK159" s="229">
        <f>ROUND(I159*H159,2)</f>
        <v>0</v>
      </c>
      <c r="BL159" s="16" t="s">
        <v>140</v>
      </c>
      <c r="BM159" s="228" t="s">
        <v>784</v>
      </c>
    </row>
    <row r="160" s="2" customFormat="1" ht="16.5" customHeight="1">
      <c r="A160" s="37"/>
      <c r="B160" s="38"/>
      <c r="C160" s="217" t="s">
        <v>307</v>
      </c>
      <c r="D160" s="217" t="s">
        <v>135</v>
      </c>
      <c r="E160" s="218" t="s">
        <v>785</v>
      </c>
      <c r="F160" s="219" t="s">
        <v>786</v>
      </c>
      <c r="G160" s="220" t="s">
        <v>783</v>
      </c>
      <c r="H160" s="221">
        <v>2</v>
      </c>
      <c r="I160" s="222"/>
      <c r="J160" s="223">
        <f>ROUND(I160*H160,2)</f>
        <v>0</v>
      </c>
      <c r="K160" s="219" t="s">
        <v>1</v>
      </c>
      <c r="L160" s="43"/>
      <c r="M160" s="224" t="s">
        <v>1</v>
      </c>
      <c r="N160" s="225" t="s">
        <v>41</v>
      </c>
      <c r="O160" s="90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8" t="s">
        <v>140</v>
      </c>
      <c r="AT160" s="228" t="s">
        <v>135</v>
      </c>
      <c r="AU160" s="228" t="s">
        <v>84</v>
      </c>
      <c r="AY160" s="16" t="s">
        <v>133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6" t="s">
        <v>84</v>
      </c>
      <c r="BK160" s="229">
        <f>ROUND(I160*H160,2)</f>
        <v>0</v>
      </c>
      <c r="BL160" s="16" t="s">
        <v>140</v>
      </c>
      <c r="BM160" s="228" t="s">
        <v>787</v>
      </c>
    </row>
    <row r="161" s="2" customFormat="1" ht="16.5" customHeight="1">
      <c r="A161" s="37"/>
      <c r="B161" s="38"/>
      <c r="C161" s="217" t="s">
        <v>312</v>
      </c>
      <c r="D161" s="217" t="s">
        <v>135</v>
      </c>
      <c r="E161" s="218" t="s">
        <v>788</v>
      </c>
      <c r="F161" s="219" t="s">
        <v>789</v>
      </c>
      <c r="G161" s="220" t="s">
        <v>783</v>
      </c>
      <c r="H161" s="221">
        <v>4</v>
      </c>
      <c r="I161" s="222"/>
      <c r="J161" s="223">
        <f>ROUND(I161*H161,2)</f>
        <v>0</v>
      </c>
      <c r="K161" s="219" t="s">
        <v>1</v>
      </c>
      <c r="L161" s="43"/>
      <c r="M161" s="224" t="s">
        <v>1</v>
      </c>
      <c r="N161" s="225" t="s">
        <v>41</v>
      </c>
      <c r="O161" s="90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8" t="s">
        <v>140</v>
      </c>
      <c r="AT161" s="228" t="s">
        <v>135</v>
      </c>
      <c r="AU161" s="228" t="s">
        <v>84</v>
      </c>
      <c r="AY161" s="16" t="s">
        <v>133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6" t="s">
        <v>84</v>
      </c>
      <c r="BK161" s="229">
        <f>ROUND(I161*H161,2)</f>
        <v>0</v>
      </c>
      <c r="BL161" s="16" t="s">
        <v>140</v>
      </c>
      <c r="BM161" s="228" t="s">
        <v>790</v>
      </c>
    </row>
    <row r="162" s="2" customFormat="1" ht="16.5" customHeight="1">
      <c r="A162" s="37"/>
      <c r="B162" s="38"/>
      <c r="C162" s="217" t="s">
        <v>317</v>
      </c>
      <c r="D162" s="217" t="s">
        <v>135</v>
      </c>
      <c r="E162" s="218" t="s">
        <v>791</v>
      </c>
      <c r="F162" s="219" t="s">
        <v>792</v>
      </c>
      <c r="G162" s="220" t="s">
        <v>793</v>
      </c>
      <c r="H162" s="221">
        <v>80</v>
      </c>
      <c r="I162" s="222"/>
      <c r="J162" s="223">
        <f>ROUND(I162*H162,2)</f>
        <v>0</v>
      </c>
      <c r="K162" s="219" t="s">
        <v>1</v>
      </c>
      <c r="L162" s="43"/>
      <c r="M162" s="224" t="s">
        <v>1</v>
      </c>
      <c r="N162" s="225" t="s">
        <v>41</v>
      </c>
      <c r="O162" s="90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8" t="s">
        <v>140</v>
      </c>
      <c r="AT162" s="228" t="s">
        <v>135</v>
      </c>
      <c r="AU162" s="228" t="s">
        <v>84</v>
      </c>
      <c r="AY162" s="16" t="s">
        <v>133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6" t="s">
        <v>84</v>
      </c>
      <c r="BK162" s="229">
        <f>ROUND(I162*H162,2)</f>
        <v>0</v>
      </c>
      <c r="BL162" s="16" t="s">
        <v>140</v>
      </c>
      <c r="BM162" s="228" t="s">
        <v>794</v>
      </c>
    </row>
    <row r="163" s="2" customFormat="1" ht="16.5" customHeight="1">
      <c r="A163" s="37"/>
      <c r="B163" s="38"/>
      <c r="C163" s="217" t="s">
        <v>322</v>
      </c>
      <c r="D163" s="217" t="s">
        <v>135</v>
      </c>
      <c r="E163" s="218" t="s">
        <v>795</v>
      </c>
      <c r="F163" s="219" t="s">
        <v>796</v>
      </c>
      <c r="G163" s="220" t="s">
        <v>228</v>
      </c>
      <c r="H163" s="221">
        <v>150</v>
      </c>
      <c r="I163" s="222"/>
      <c r="J163" s="223">
        <f>ROUND(I163*H163,2)</f>
        <v>0</v>
      </c>
      <c r="K163" s="219" t="s">
        <v>1</v>
      </c>
      <c r="L163" s="43"/>
      <c r="M163" s="224" t="s">
        <v>1</v>
      </c>
      <c r="N163" s="225" t="s">
        <v>41</v>
      </c>
      <c r="O163" s="90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8" t="s">
        <v>140</v>
      </c>
      <c r="AT163" s="228" t="s">
        <v>135</v>
      </c>
      <c r="AU163" s="228" t="s">
        <v>84</v>
      </c>
      <c r="AY163" s="16" t="s">
        <v>133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6" t="s">
        <v>84</v>
      </c>
      <c r="BK163" s="229">
        <f>ROUND(I163*H163,2)</f>
        <v>0</v>
      </c>
      <c r="BL163" s="16" t="s">
        <v>140</v>
      </c>
      <c r="BM163" s="228" t="s">
        <v>797</v>
      </c>
    </row>
    <row r="164" s="2" customFormat="1" ht="16.5" customHeight="1">
      <c r="A164" s="37"/>
      <c r="B164" s="38"/>
      <c r="C164" s="217" t="s">
        <v>327</v>
      </c>
      <c r="D164" s="217" t="s">
        <v>135</v>
      </c>
      <c r="E164" s="218" t="s">
        <v>798</v>
      </c>
      <c r="F164" s="219" t="s">
        <v>799</v>
      </c>
      <c r="G164" s="220" t="s">
        <v>228</v>
      </c>
      <c r="H164" s="221">
        <v>20</v>
      </c>
      <c r="I164" s="222"/>
      <c r="J164" s="223">
        <f>ROUND(I164*H164,2)</f>
        <v>0</v>
      </c>
      <c r="K164" s="219" t="s">
        <v>1</v>
      </c>
      <c r="L164" s="43"/>
      <c r="M164" s="224" t="s">
        <v>1</v>
      </c>
      <c r="N164" s="225" t="s">
        <v>41</v>
      </c>
      <c r="O164" s="90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8" t="s">
        <v>140</v>
      </c>
      <c r="AT164" s="228" t="s">
        <v>135</v>
      </c>
      <c r="AU164" s="228" t="s">
        <v>84</v>
      </c>
      <c r="AY164" s="16" t="s">
        <v>133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6" t="s">
        <v>84</v>
      </c>
      <c r="BK164" s="229">
        <f>ROUND(I164*H164,2)</f>
        <v>0</v>
      </c>
      <c r="BL164" s="16" t="s">
        <v>140</v>
      </c>
      <c r="BM164" s="228" t="s">
        <v>800</v>
      </c>
    </row>
    <row r="165" s="2" customFormat="1" ht="16.5" customHeight="1">
      <c r="A165" s="37"/>
      <c r="B165" s="38"/>
      <c r="C165" s="217" t="s">
        <v>331</v>
      </c>
      <c r="D165" s="217" t="s">
        <v>135</v>
      </c>
      <c r="E165" s="218" t="s">
        <v>801</v>
      </c>
      <c r="F165" s="219" t="s">
        <v>802</v>
      </c>
      <c r="G165" s="220" t="s">
        <v>803</v>
      </c>
      <c r="H165" s="221">
        <v>40</v>
      </c>
      <c r="I165" s="222"/>
      <c r="J165" s="223">
        <f>ROUND(I165*H165,2)</f>
        <v>0</v>
      </c>
      <c r="K165" s="219" t="s">
        <v>1</v>
      </c>
      <c r="L165" s="43"/>
      <c r="M165" s="224" t="s">
        <v>1</v>
      </c>
      <c r="N165" s="225" t="s">
        <v>41</v>
      </c>
      <c r="O165" s="90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8" t="s">
        <v>140</v>
      </c>
      <c r="AT165" s="228" t="s">
        <v>135</v>
      </c>
      <c r="AU165" s="228" t="s">
        <v>84</v>
      </c>
      <c r="AY165" s="16" t="s">
        <v>133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6" t="s">
        <v>84</v>
      </c>
      <c r="BK165" s="229">
        <f>ROUND(I165*H165,2)</f>
        <v>0</v>
      </c>
      <c r="BL165" s="16" t="s">
        <v>140</v>
      </c>
      <c r="BM165" s="228" t="s">
        <v>804</v>
      </c>
    </row>
    <row r="166" s="2" customFormat="1" ht="16.5" customHeight="1">
      <c r="A166" s="37"/>
      <c r="B166" s="38"/>
      <c r="C166" s="217" t="s">
        <v>337</v>
      </c>
      <c r="D166" s="217" t="s">
        <v>135</v>
      </c>
      <c r="E166" s="218" t="s">
        <v>805</v>
      </c>
      <c r="F166" s="219" t="s">
        <v>806</v>
      </c>
      <c r="G166" s="220" t="s">
        <v>228</v>
      </c>
      <c r="H166" s="221">
        <v>170</v>
      </c>
      <c r="I166" s="222"/>
      <c r="J166" s="223">
        <f>ROUND(I166*H166,2)</f>
        <v>0</v>
      </c>
      <c r="K166" s="219" t="s">
        <v>1</v>
      </c>
      <c r="L166" s="43"/>
      <c r="M166" s="224" t="s">
        <v>1</v>
      </c>
      <c r="N166" s="225" t="s">
        <v>41</v>
      </c>
      <c r="O166" s="90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8" t="s">
        <v>140</v>
      </c>
      <c r="AT166" s="228" t="s">
        <v>135</v>
      </c>
      <c r="AU166" s="228" t="s">
        <v>84</v>
      </c>
      <c r="AY166" s="16" t="s">
        <v>133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6" t="s">
        <v>84</v>
      </c>
      <c r="BK166" s="229">
        <f>ROUND(I166*H166,2)</f>
        <v>0</v>
      </c>
      <c r="BL166" s="16" t="s">
        <v>140</v>
      </c>
      <c r="BM166" s="228" t="s">
        <v>807</v>
      </c>
    </row>
    <row r="167" s="2" customFormat="1" ht="16.5" customHeight="1">
      <c r="A167" s="37"/>
      <c r="B167" s="38"/>
      <c r="C167" s="217" t="s">
        <v>341</v>
      </c>
      <c r="D167" s="217" t="s">
        <v>135</v>
      </c>
      <c r="E167" s="218" t="s">
        <v>808</v>
      </c>
      <c r="F167" s="219" t="s">
        <v>809</v>
      </c>
      <c r="G167" s="220" t="s">
        <v>803</v>
      </c>
      <c r="H167" s="221">
        <v>3</v>
      </c>
      <c r="I167" s="222"/>
      <c r="J167" s="223">
        <f>ROUND(I167*H167,2)</f>
        <v>0</v>
      </c>
      <c r="K167" s="219" t="s">
        <v>1</v>
      </c>
      <c r="L167" s="43"/>
      <c r="M167" s="224" t="s">
        <v>1</v>
      </c>
      <c r="N167" s="225" t="s">
        <v>41</v>
      </c>
      <c r="O167" s="90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8" t="s">
        <v>140</v>
      </c>
      <c r="AT167" s="228" t="s">
        <v>135</v>
      </c>
      <c r="AU167" s="228" t="s">
        <v>84</v>
      </c>
      <c r="AY167" s="16" t="s">
        <v>133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6" t="s">
        <v>84</v>
      </c>
      <c r="BK167" s="229">
        <f>ROUND(I167*H167,2)</f>
        <v>0</v>
      </c>
      <c r="BL167" s="16" t="s">
        <v>140</v>
      </c>
      <c r="BM167" s="228" t="s">
        <v>810</v>
      </c>
    </row>
    <row r="168" s="2" customFormat="1" ht="16.5" customHeight="1">
      <c r="A168" s="37"/>
      <c r="B168" s="38"/>
      <c r="C168" s="217" t="s">
        <v>346</v>
      </c>
      <c r="D168" s="217" t="s">
        <v>135</v>
      </c>
      <c r="E168" s="218" t="s">
        <v>811</v>
      </c>
      <c r="F168" s="219" t="s">
        <v>812</v>
      </c>
      <c r="G168" s="220" t="s">
        <v>803</v>
      </c>
      <c r="H168" s="221">
        <v>1</v>
      </c>
      <c r="I168" s="222"/>
      <c r="J168" s="223">
        <f>ROUND(I168*H168,2)</f>
        <v>0</v>
      </c>
      <c r="K168" s="219" t="s">
        <v>1</v>
      </c>
      <c r="L168" s="43"/>
      <c r="M168" s="224" t="s">
        <v>1</v>
      </c>
      <c r="N168" s="225" t="s">
        <v>41</v>
      </c>
      <c r="O168" s="90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8" t="s">
        <v>140</v>
      </c>
      <c r="AT168" s="228" t="s">
        <v>135</v>
      </c>
      <c r="AU168" s="228" t="s">
        <v>84</v>
      </c>
      <c r="AY168" s="16" t="s">
        <v>133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6" t="s">
        <v>84</v>
      </c>
      <c r="BK168" s="229">
        <f>ROUND(I168*H168,2)</f>
        <v>0</v>
      </c>
      <c r="BL168" s="16" t="s">
        <v>140</v>
      </c>
      <c r="BM168" s="228" t="s">
        <v>813</v>
      </c>
    </row>
    <row r="169" s="2" customFormat="1" ht="16.5" customHeight="1">
      <c r="A169" s="37"/>
      <c r="B169" s="38"/>
      <c r="C169" s="217" t="s">
        <v>350</v>
      </c>
      <c r="D169" s="217" t="s">
        <v>135</v>
      </c>
      <c r="E169" s="218" t="s">
        <v>814</v>
      </c>
      <c r="F169" s="219" t="s">
        <v>815</v>
      </c>
      <c r="G169" s="220" t="s">
        <v>228</v>
      </c>
      <c r="H169" s="221">
        <v>1</v>
      </c>
      <c r="I169" s="222"/>
      <c r="J169" s="223">
        <f>ROUND(I169*H169,2)</f>
        <v>0</v>
      </c>
      <c r="K169" s="219" t="s">
        <v>1</v>
      </c>
      <c r="L169" s="43"/>
      <c r="M169" s="224" t="s">
        <v>1</v>
      </c>
      <c r="N169" s="225" t="s">
        <v>41</v>
      </c>
      <c r="O169" s="90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8" t="s">
        <v>140</v>
      </c>
      <c r="AT169" s="228" t="s">
        <v>135</v>
      </c>
      <c r="AU169" s="228" t="s">
        <v>84</v>
      </c>
      <c r="AY169" s="16" t="s">
        <v>133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6" t="s">
        <v>84</v>
      </c>
      <c r="BK169" s="229">
        <f>ROUND(I169*H169,2)</f>
        <v>0</v>
      </c>
      <c r="BL169" s="16" t="s">
        <v>140</v>
      </c>
      <c r="BM169" s="228" t="s">
        <v>816</v>
      </c>
    </row>
    <row r="170" s="2" customFormat="1" ht="16.5" customHeight="1">
      <c r="A170" s="37"/>
      <c r="B170" s="38"/>
      <c r="C170" s="217" t="s">
        <v>354</v>
      </c>
      <c r="D170" s="217" t="s">
        <v>135</v>
      </c>
      <c r="E170" s="218" t="s">
        <v>817</v>
      </c>
      <c r="F170" s="219" t="s">
        <v>818</v>
      </c>
      <c r="G170" s="220" t="s">
        <v>803</v>
      </c>
      <c r="H170" s="221">
        <v>1</v>
      </c>
      <c r="I170" s="222"/>
      <c r="J170" s="223">
        <f>ROUND(I170*H170,2)</f>
        <v>0</v>
      </c>
      <c r="K170" s="219" t="s">
        <v>1</v>
      </c>
      <c r="L170" s="43"/>
      <c r="M170" s="224" t="s">
        <v>1</v>
      </c>
      <c r="N170" s="225" t="s">
        <v>41</v>
      </c>
      <c r="O170" s="90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8" t="s">
        <v>140</v>
      </c>
      <c r="AT170" s="228" t="s">
        <v>135</v>
      </c>
      <c r="AU170" s="228" t="s">
        <v>84</v>
      </c>
      <c r="AY170" s="16" t="s">
        <v>133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6" t="s">
        <v>84</v>
      </c>
      <c r="BK170" s="229">
        <f>ROUND(I170*H170,2)</f>
        <v>0</v>
      </c>
      <c r="BL170" s="16" t="s">
        <v>140</v>
      </c>
      <c r="BM170" s="228" t="s">
        <v>819</v>
      </c>
    </row>
    <row r="171" s="2" customFormat="1" ht="16.5" customHeight="1">
      <c r="A171" s="37"/>
      <c r="B171" s="38"/>
      <c r="C171" s="217" t="s">
        <v>358</v>
      </c>
      <c r="D171" s="217" t="s">
        <v>135</v>
      </c>
      <c r="E171" s="218" t="s">
        <v>820</v>
      </c>
      <c r="F171" s="219" t="s">
        <v>821</v>
      </c>
      <c r="G171" s="220" t="s">
        <v>803</v>
      </c>
      <c r="H171" s="221">
        <v>9</v>
      </c>
      <c r="I171" s="222"/>
      <c r="J171" s="223">
        <f>ROUND(I171*H171,2)</f>
        <v>0</v>
      </c>
      <c r="K171" s="219" t="s">
        <v>1</v>
      </c>
      <c r="L171" s="43"/>
      <c r="M171" s="224" t="s">
        <v>1</v>
      </c>
      <c r="N171" s="225" t="s">
        <v>41</v>
      </c>
      <c r="O171" s="90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8" t="s">
        <v>140</v>
      </c>
      <c r="AT171" s="228" t="s">
        <v>135</v>
      </c>
      <c r="AU171" s="228" t="s">
        <v>84</v>
      </c>
      <c r="AY171" s="16" t="s">
        <v>133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6" t="s">
        <v>84</v>
      </c>
      <c r="BK171" s="229">
        <f>ROUND(I171*H171,2)</f>
        <v>0</v>
      </c>
      <c r="BL171" s="16" t="s">
        <v>140</v>
      </c>
      <c r="BM171" s="228" t="s">
        <v>822</v>
      </c>
    </row>
    <row r="172" s="2" customFormat="1" ht="16.5" customHeight="1">
      <c r="A172" s="37"/>
      <c r="B172" s="38"/>
      <c r="C172" s="217" t="s">
        <v>364</v>
      </c>
      <c r="D172" s="217" t="s">
        <v>135</v>
      </c>
      <c r="E172" s="218" t="s">
        <v>823</v>
      </c>
      <c r="F172" s="219" t="s">
        <v>824</v>
      </c>
      <c r="G172" s="220" t="s">
        <v>803</v>
      </c>
      <c r="H172" s="221">
        <v>12</v>
      </c>
      <c r="I172" s="222"/>
      <c r="J172" s="223">
        <f>ROUND(I172*H172,2)</f>
        <v>0</v>
      </c>
      <c r="K172" s="219" t="s">
        <v>1</v>
      </c>
      <c r="L172" s="43"/>
      <c r="M172" s="224" t="s">
        <v>1</v>
      </c>
      <c r="N172" s="225" t="s">
        <v>41</v>
      </c>
      <c r="O172" s="90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8" t="s">
        <v>140</v>
      </c>
      <c r="AT172" s="228" t="s">
        <v>135</v>
      </c>
      <c r="AU172" s="228" t="s">
        <v>84</v>
      </c>
      <c r="AY172" s="16" t="s">
        <v>133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6" t="s">
        <v>84</v>
      </c>
      <c r="BK172" s="229">
        <f>ROUND(I172*H172,2)</f>
        <v>0</v>
      </c>
      <c r="BL172" s="16" t="s">
        <v>140</v>
      </c>
      <c r="BM172" s="228" t="s">
        <v>825</v>
      </c>
    </row>
    <row r="173" s="2" customFormat="1" ht="16.5" customHeight="1">
      <c r="A173" s="37"/>
      <c r="B173" s="38"/>
      <c r="C173" s="217" t="s">
        <v>637</v>
      </c>
      <c r="D173" s="217" t="s">
        <v>135</v>
      </c>
      <c r="E173" s="218" t="s">
        <v>826</v>
      </c>
      <c r="F173" s="219" t="s">
        <v>827</v>
      </c>
      <c r="G173" s="220" t="s">
        <v>159</v>
      </c>
      <c r="H173" s="221">
        <v>1.5</v>
      </c>
      <c r="I173" s="222"/>
      <c r="J173" s="223">
        <f>ROUND(I173*H173,2)</f>
        <v>0</v>
      </c>
      <c r="K173" s="219" t="s">
        <v>1</v>
      </c>
      <c r="L173" s="43"/>
      <c r="M173" s="224" t="s">
        <v>1</v>
      </c>
      <c r="N173" s="225" t="s">
        <v>41</v>
      </c>
      <c r="O173" s="90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8" t="s">
        <v>140</v>
      </c>
      <c r="AT173" s="228" t="s">
        <v>135</v>
      </c>
      <c r="AU173" s="228" t="s">
        <v>84</v>
      </c>
      <c r="AY173" s="16" t="s">
        <v>133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6" t="s">
        <v>84</v>
      </c>
      <c r="BK173" s="229">
        <f>ROUND(I173*H173,2)</f>
        <v>0</v>
      </c>
      <c r="BL173" s="16" t="s">
        <v>140</v>
      </c>
      <c r="BM173" s="228" t="s">
        <v>828</v>
      </c>
    </row>
    <row r="174" s="12" customFormat="1" ht="25.92" customHeight="1">
      <c r="A174" s="12"/>
      <c r="B174" s="201"/>
      <c r="C174" s="202"/>
      <c r="D174" s="203" t="s">
        <v>75</v>
      </c>
      <c r="E174" s="204" t="s">
        <v>829</v>
      </c>
      <c r="F174" s="204" t="s">
        <v>830</v>
      </c>
      <c r="G174" s="202"/>
      <c r="H174" s="202"/>
      <c r="I174" s="205"/>
      <c r="J174" s="206">
        <f>BK174</f>
        <v>0</v>
      </c>
      <c r="K174" s="202"/>
      <c r="L174" s="207"/>
      <c r="M174" s="208"/>
      <c r="N174" s="209"/>
      <c r="O174" s="209"/>
      <c r="P174" s="210">
        <f>SUM(P175:P176)</f>
        <v>0</v>
      </c>
      <c r="Q174" s="209"/>
      <c r="R174" s="210">
        <f>SUM(R175:R176)</f>
        <v>0</v>
      </c>
      <c r="S174" s="209"/>
      <c r="T174" s="211">
        <f>SUM(T175:T176)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2" t="s">
        <v>84</v>
      </c>
      <c r="AT174" s="213" t="s">
        <v>75</v>
      </c>
      <c r="AU174" s="213" t="s">
        <v>76</v>
      </c>
      <c r="AY174" s="212" t="s">
        <v>133</v>
      </c>
      <c r="BK174" s="214">
        <f>SUM(BK175:BK176)</f>
        <v>0</v>
      </c>
    </row>
    <row r="175" s="2" customFormat="1" ht="24.15" customHeight="1">
      <c r="A175" s="37"/>
      <c r="B175" s="38"/>
      <c r="C175" s="217" t="s">
        <v>642</v>
      </c>
      <c r="D175" s="217" t="s">
        <v>135</v>
      </c>
      <c r="E175" s="218" t="s">
        <v>831</v>
      </c>
      <c r="F175" s="219" t="s">
        <v>832</v>
      </c>
      <c r="G175" s="220" t="s">
        <v>803</v>
      </c>
      <c r="H175" s="221">
        <v>2</v>
      </c>
      <c r="I175" s="222"/>
      <c r="J175" s="223">
        <f>ROUND(I175*H175,2)</f>
        <v>0</v>
      </c>
      <c r="K175" s="219" t="s">
        <v>1</v>
      </c>
      <c r="L175" s="43"/>
      <c r="M175" s="224" t="s">
        <v>1</v>
      </c>
      <c r="N175" s="225" t="s">
        <v>41</v>
      </c>
      <c r="O175" s="90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8" t="s">
        <v>140</v>
      </c>
      <c r="AT175" s="228" t="s">
        <v>135</v>
      </c>
      <c r="AU175" s="228" t="s">
        <v>84</v>
      </c>
      <c r="AY175" s="16" t="s">
        <v>133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6" t="s">
        <v>84</v>
      </c>
      <c r="BK175" s="229">
        <f>ROUND(I175*H175,2)</f>
        <v>0</v>
      </c>
      <c r="BL175" s="16" t="s">
        <v>140</v>
      </c>
      <c r="BM175" s="228" t="s">
        <v>833</v>
      </c>
    </row>
    <row r="176" s="2" customFormat="1" ht="16.5" customHeight="1">
      <c r="A176" s="37"/>
      <c r="B176" s="38"/>
      <c r="C176" s="217" t="s">
        <v>647</v>
      </c>
      <c r="D176" s="217" t="s">
        <v>135</v>
      </c>
      <c r="E176" s="218" t="s">
        <v>834</v>
      </c>
      <c r="F176" s="219" t="s">
        <v>835</v>
      </c>
      <c r="G176" s="220" t="s">
        <v>783</v>
      </c>
      <c r="H176" s="221">
        <v>1</v>
      </c>
      <c r="I176" s="222"/>
      <c r="J176" s="223">
        <f>ROUND(I176*H176,2)</f>
        <v>0</v>
      </c>
      <c r="K176" s="219" t="s">
        <v>1</v>
      </c>
      <c r="L176" s="43"/>
      <c r="M176" s="224" t="s">
        <v>1</v>
      </c>
      <c r="N176" s="225" t="s">
        <v>41</v>
      </c>
      <c r="O176" s="90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8" t="s">
        <v>140</v>
      </c>
      <c r="AT176" s="228" t="s">
        <v>135</v>
      </c>
      <c r="AU176" s="228" t="s">
        <v>84</v>
      </c>
      <c r="AY176" s="16" t="s">
        <v>133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6" t="s">
        <v>84</v>
      </c>
      <c r="BK176" s="229">
        <f>ROUND(I176*H176,2)</f>
        <v>0</v>
      </c>
      <c r="BL176" s="16" t="s">
        <v>140</v>
      </c>
      <c r="BM176" s="228" t="s">
        <v>836</v>
      </c>
    </row>
    <row r="177" s="12" customFormat="1" ht="25.92" customHeight="1">
      <c r="A177" s="12"/>
      <c r="B177" s="201"/>
      <c r="C177" s="202"/>
      <c r="D177" s="203" t="s">
        <v>75</v>
      </c>
      <c r="E177" s="204" t="s">
        <v>837</v>
      </c>
      <c r="F177" s="204" t="s">
        <v>838</v>
      </c>
      <c r="G177" s="202"/>
      <c r="H177" s="202"/>
      <c r="I177" s="205"/>
      <c r="J177" s="206">
        <f>BK177</f>
        <v>0</v>
      </c>
      <c r="K177" s="202"/>
      <c r="L177" s="207"/>
      <c r="M177" s="208"/>
      <c r="N177" s="209"/>
      <c r="O177" s="209"/>
      <c r="P177" s="210">
        <f>SUM(P178:P188)</f>
        <v>0</v>
      </c>
      <c r="Q177" s="209"/>
      <c r="R177" s="210">
        <f>SUM(R178:R188)</f>
        <v>0</v>
      </c>
      <c r="S177" s="209"/>
      <c r="T177" s="211">
        <f>SUM(T178:T188)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2" t="s">
        <v>84</v>
      </c>
      <c r="AT177" s="213" t="s">
        <v>75</v>
      </c>
      <c r="AU177" s="213" t="s">
        <v>76</v>
      </c>
      <c r="AY177" s="212" t="s">
        <v>133</v>
      </c>
      <c r="BK177" s="214">
        <f>SUM(BK178:BK188)</f>
        <v>0</v>
      </c>
    </row>
    <row r="178" s="2" customFormat="1" ht="16.5" customHeight="1">
      <c r="A178" s="37"/>
      <c r="B178" s="38"/>
      <c r="C178" s="217" t="s">
        <v>651</v>
      </c>
      <c r="D178" s="217" t="s">
        <v>135</v>
      </c>
      <c r="E178" s="218" t="s">
        <v>839</v>
      </c>
      <c r="F178" s="219" t="s">
        <v>840</v>
      </c>
      <c r="G178" s="220" t="s">
        <v>455</v>
      </c>
      <c r="H178" s="221">
        <v>1</v>
      </c>
      <c r="I178" s="222"/>
      <c r="J178" s="223">
        <f>ROUND(I178*H178,2)</f>
        <v>0</v>
      </c>
      <c r="K178" s="219" t="s">
        <v>1</v>
      </c>
      <c r="L178" s="43"/>
      <c r="M178" s="224" t="s">
        <v>1</v>
      </c>
      <c r="N178" s="225" t="s">
        <v>41</v>
      </c>
      <c r="O178" s="90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8" t="s">
        <v>140</v>
      </c>
      <c r="AT178" s="228" t="s">
        <v>135</v>
      </c>
      <c r="AU178" s="228" t="s">
        <v>84</v>
      </c>
      <c r="AY178" s="16" t="s">
        <v>133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6" t="s">
        <v>84</v>
      </c>
      <c r="BK178" s="229">
        <f>ROUND(I178*H178,2)</f>
        <v>0</v>
      </c>
      <c r="BL178" s="16" t="s">
        <v>140</v>
      </c>
      <c r="BM178" s="228" t="s">
        <v>841</v>
      </c>
    </row>
    <row r="179" s="2" customFormat="1" ht="16.5" customHeight="1">
      <c r="A179" s="37"/>
      <c r="B179" s="38"/>
      <c r="C179" s="217" t="s">
        <v>656</v>
      </c>
      <c r="D179" s="217" t="s">
        <v>135</v>
      </c>
      <c r="E179" s="218" t="s">
        <v>842</v>
      </c>
      <c r="F179" s="219" t="s">
        <v>843</v>
      </c>
      <c r="G179" s="220" t="s">
        <v>455</v>
      </c>
      <c r="H179" s="221">
        <v>1</v>
      </c>
      <c r="I179" s="222"/>
      <c r="J179" s="223">
        <f>ROUND(I179*H179,2)</f>
        <v>0</v>
      </c>
      <c r="K179" s="219" t="s">
        <v>1</v>
      </c>
      <c r="L179" s="43"/>
      <c r="M179" s="224" t="s">
        <v>1</v>
      </c>
      <c r="N179" s="225" t="s">
        <v>41</v>
      </c>
      <c r="O179" s="90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8" t="s">
        <v>140</v>
      </c>
      <c r="AT179" s="228" t="s">
        <v>135</v>
      </c>
      <c r="AU179" s="228" t="s">
        <v>84</v>
      </c>
      <c r="AY179" s="16" t="s">
        <v>133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6" t="s">
        <v>84</v>
      </c>
      <c r="BK179" s="229">
        <f>ROUND(I179*H179,2)</f>
        <v>0</v>
      </c>
      <c r="BL179" s="16" t="s">
        <v>140</v>
      </c>
      <c r="BM179" s="228" t="s">
        <v>844</v>
      </c>
    </row>
    <row r="180" s="2" customFormat="1" ht="16.5" customHeight="1">
      <c r="A180" s="37"/>
      <c r="B180" s="38"/>
      <c r="C180" s="217" t="s">
        <v>661</v>
      </c>
      <c r="D180" s="217" t="s">
        <v>135</v>
      </c>
      <c r="E180" s="218" t="s">
        <v>845</v>
      </c>
      <c r="F180" s="219" t="s">
        <v>846</v>
      </c>
      <c r="G180" s="220" t="s">
        <v>455</v>
      </c>
      <c r="H180" s="221">
        <v>1</v>
      </c>
      <c r="I180" s="222"/>
      <c r="J180" s="223">
        <f>ROUND(I180*H180,2)</f>
        <v>0</v>
      </c>
      <c r="K180" s="219" t="s">
        <v>1</v>
      </c>
      <c r="L180" s="43"/>
      <c r="M180" s="224" t="s">
        <v>1</v>
      </c>
      <c r="N180" s="225" t="s">
        <v>41</v>
      </c>
      <c r="O180" s="90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8" t="s">
        <v>140</v>
      </c>
      <c r="AT180" s="228" t="s">
        <v>135</v>
      </c>
      <c r="AU180" s="228" t="s">
        <v>84</v>
      </c>
      <c r="AY180" s="16" t="s">
        <v>133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6" t="s">
        <v>84</v>
      </c>
      <c r="BK180" s="229">
        <f>ROUND(I180*H180,2)</f>
        <v>0</v>
      </c>
      <c r="BL180" s="16" t="s">
        <v>140</v>
      </c>
      <c r="BM180" s="228" t="s">
        <v>847</v>
      </c>
    </row>
    <row r="181" s="2" customFormat="1" ht="16.5" customHeight="1">
      <c r="A181" s="37"/>
      <c r="B181" s="38"/>
      <c r="C181" s="217" t="s">
        <v>665</v>
      </c>
      <c r="D181" s="217" t="s">
        <v>135</v>
      </c>
      <c r="E181" s="218" t="s">
        <v>836</v>
      </c>
      <c r="F181" s="219" t="s">
        <v>848</v>
      </c>
      <c r="G181" s="220" t="s">
        <v>455</v>
      </c>
      <c r="H181" s="221">
        <v>1</v>
      </c>
      <c r="I181" s="222"/>
      <c r="J181" s="223">
        <f>ROUND(I181*H181,2)</f>
        <v>0</v>
      </c>
      <c r="K181" s="219" t="s">
        <v>1</v>
      </c>
      <c r="L181" s="43"/>
      <c r="M181" s="224" t="s">
        <v>1</v>
      </c>
      <c r="N181" s="225" t="s">
        <v>41</v>
      </c>
      <c r="O181" s="90"/>
      <c r="P181" s="226">
        <f>O181*H181</f>
        <v>0</v>
      </c>
      <c r="Q181" s="226">
        <v>0</v>
      </c>
      <c r="R181" s="226">
        <f>Q181*H181</f>
        <v>0</v>
      </c>
      <c r="S181" s="226">
        <v>0</v>
      </c>
      <c r="T181" s="227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8" t="s">
        <v>140</v>
      </c>
      <c r="AT181" s="228" t="s">
        <v>135</v>
      </c>
      <c r="AU181" s="228" t="s">
        <v>84</v>
      </c>
      <c r="AY181" s="16" t="s">
        <v>133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6" t="s">
        <v>84</v>
      </c>
      <c r="BK181" s="229">
        <f>ROUND(I181*H181,2)</f>
        <v>0</v>
      </c>
      <c r="BL181" s="16" t="s">
        <v>140</v>
      </c>
      <c r="BM181" s="228" t="s">
        <v>849</v>
      </c>
    </row>
    <row r="182" s="2" customFormat="1" ht="16.5" customHeight="1">
      <c r="A182" s="37"/>
      <c r="B182" s="38"/>
      <c r="C182" s="217" t="s">
        <v>669</v>
      </c>
      <c r="D182" s="217" t="s">
        <v>135</v>
      </c>
      <c r="E182" s="218" t="s">
        <v>850</v>
      </c>
      <c r="F182" s="219" t="s">
        <v>851</v>
      </c>
      <c r="G182" s="220" t="s">
        <v>455</v>
      </c>
      <c r="H182" s="221">
        <v>1</v>
      </c>
      <c r="I182" s="222"/>
      <c r="J182" s="223">
        <f>ROUND(I182*H182,2)</f>
        <v>0</v>
      </c>
      <c r="K182" s="219" t="s">
        <v>1</v>
      </c>
      <c r="L182" s="43"/>
      <c r="M182" s="224" t="s">
        <v>1</v>
      </c>
      <c r="N182" s="225" t="s">
        <v>41</v>
      </c>
      <c r="O182" s="90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8" t="s">
        <v>140</v>
      </c>
      <c r="AT182" s="228" t="s">
        <v>135</v>
      </c>
      <c r="AU182" s="228" t="s">
        <v>84</v>
      </c>
      <c r="AY182" s="16" t="s">
        <v>133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6" t="s">
        <v>84</v>
      </c>
      <c r="BK182" s="229">
        <f>ROUND(I182*H182,2)</f>
        <v>0</v>
      </c>
      <c r="BL182" s="16" t="s">
        <v>140</v>
      </c>
      <c r="BM182" s="228" t="s">
        <v>852</v>
      </c>
    </row>
    <row r="183" s="2" customFormat="1" ht="16.5" customHeight="1">
      <c r="A183" s="37"/>
      <c r="B183" s="38"/>
      <c r="C183" s="217" t="s">
        <v>673</v>
      </c>
      <c r="D183" s="217" t="s">
        <v>135</v>
      </c>
      <c r="E183" s="218" t="s">
        <v>853</v>
      </c>
      <c r="F183" s="219" t="s">
        <v>854</v>
      </c>
      <c r="G183" s="220" t="s">
        <v>855</v>
      </c>
      <c r="H183" s="221">
        <v>2</v>
      </c>
      <c r="I183" s="222"/>
      <c r="J183" s="223">
        <f>ROUND(I183*H183,2)</f>
        <v>0</v>
      </c>
      <c r="K183" s="219" t="s">
        <v>1</v>
      </c>
      <c r="L183" s="43"/>
      <c r="M183" s="224" t="s">
        <v>1</v>
      </c>
      <c r="N183" s="225" t="s">
        <v>41</v>
      </c>
      <c r="O183" s="90"/>
      <c r="P183" s="226">
        <f>O183*H183</f>
        <v>0</v>
      </c>
      <c r="Q183" s="226">
        <v>0</v>
      </c>
      <c r="R183" s="226">
        <f>Q183*H183</f>
        <v>0</v>
      </c>
      <c r="S183" s="226">
        <v>0</v>
      </c>
      <c r="T183" s="22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8" t="s">
        <v>140</v>
      </c>
      <c r="AT183" s="228" t="s">
        <v>135</v>
      </c>
      <c r="AU183" s="228" t="s">
        <v>84</v>
      </c>
      <c r="AY183" s="16" t="s">
        <v>133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6" t="s">
        <v>84</v>
      </c>
      <c r="BK183" s="229">
        <f>ROUND(I183*H183,2)</f>
        <v>0</v>
      </c>
      <c r="BL183" s="16" t="s">
        <v>140</v>
      </c>
      <c r="BM183" s="228" t="s">
        <v>856</v>
      </c>
    </row>
    <row r="184" s="2" customFormat="1" ht="16.5" customHeight="1">
      <c r="A184" s="37"/>
      <c r="B184" s="38"/>
      <c r="C184" s="217" t="s">
        <v>677</v>
      </c>
      <c r="D184" s="217" t="s">
        <v>135</v>
      </c>
      <c r="E184" s="218" t="s">
        <v>857</v>
      </c>
      <c r="F184" s="219" t="s">
        <v>858</v>
      </c>
      <c r="G184" s="220" t="s">
        <v>855</v>
      </c>
      <c r="H184" s="221">
        <v>8</v>
      </c>
      <c r="I184" s="222"/>
      <c r="J184" s="223">
        <f>ROUND(I184*H184,2)</f>
        <v>0</v>
      </c>
      <c r="K184" s="219" t="s">
        <v>1</v>
      </c>
      <c r="L184" s="43"/>
      <c r="M184" s="224" t="s">
        <v>1</v>
      </c>
      <c r="N184" s="225" t="s">
        <v>41</v>
      </c>
      <c r="O184" s="90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8" t="s">
        <v>140</v>
      </c>
      <c r="AT184" s="228" t="s">
        <v>135</v>
      </c>
      <c r="AU184" s="228" t="s">
        <v>84</v>
      </c>
      <c r="AY184" s="16" t="s">
        <v>133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6" t="s">
        <v>84</v>
      </c>
      <c r="BK184" s="229">
        <f>ROUND(I184*H184,2)</f>
        <v>0</v>
      </c>
      <c r="BL184" s="16" t="s">
        <v>140</v>
      </c>
      <c r="BM184" s="228" t="s">
        <v>839</v>
      </c>
    </row>
    <row r="185" s="2" customFormat="1" ht="16.5" customHeight="1">
      <c r="A185" s="37"/>
      <c r="B185" s="38"/>
      <c r="C185" s="217" t="s">
        <v>681</v>
      </c>
      <c r="D185" s="217" t="s">
        <v>135</v>
      </c>
      <c r="E185" s="218" t="s">
        <v>859</v>
      </c>
      <c r="F185" s="219" t="s">
        <v>860</v>
      </c>
      <c r="G185" s="220" t="s">
        <v>855</v>
      </c>
      <c r="H185" s="221">
        <v>4</v>
      </c>
      <c r="I185" s="222"/>
      <c r="J185" s="223">
        <f>ROUND(I185*H185,2)</f>
        <v>0</v>
      </c>
      <c r="K185" s="219" t="s">
        <v>1</v>
      </c>
      <c r="L185" s="43"/>
      <c r="M185" s="224" t="s">
        <v>1</v>
      </c>
      <c r="N185" s="225" t="s">
        <v>41</v>
      </c>
      <c r="O185" s="90"/>
      <c r="P185" s="226">
        <f>O185*H185</f>
        <v>0</v>
      </c>
      <c r="Q185" s="226">
        <v>0</v>
      </c>
      <c r="R185" s="226">
        <f>Q185*H185</f>
        <v>0</v>
      </c>
      <c r="S185" s="226">
        <v>0</v>
      </c>
      <c r="T185" s="227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8" t="s">
        <v>140</v>
      </c>
      <c r="AT185" s="228" t="s">
        <v>135</v>
      </c>
      <c r="AU185" s="228" t="s">
        <v>84</v>
      </c>
      <c r="AY185" s="16" t="s">
        <v>133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6" t="s">
        <v>84</v>
      </c>
      <c r="BK185" s="229">
        <f>ROUND(I185*H185,2)</f>
        <v>0</v>
      </c>
      <c r="BL185" s="16" t="s">
        <v>140</v>
      </c>
      <c r="BM185" s="228" t="s">
        <v>861</v>
      </c>
    </row>
    <row r="186" s="2" customFormat="1" ht="16.5" customHeight="1">
      <c r="A186" s="37"/>
      <c r="B186" s="38"/>
      <c r="C186" s="217" t="s">
        <v>683</v>
      </c>
      <c r="D186" s="217" t="s">
        <v>135</v>
      </c>
      <c r="E186" s="218" t="s">
        <v>862</v>
      </c>
      <c r="F186" s="219" t="s">
        <v>863</v>
      </c>
      <c r="G186" s="220" t="s">
        <v>855</v>
      </c>
      <c r="H186" s="221">
        <v>2</v>
      </c>
      <c r="I186" s="222"/>
      <c r="J186" s="223">
        <f>ROUND(I186*H186,2)</f>
        <v>0</v>
      </c>
      <c r="K186" s="219" t="s">
        <v>1</v>
      </c>
      <c r="L186" s="43"/>
      <c r="M186" s="224" t="s">
        <v>1</v>
      </c>
      <c r="N186" s="225" t="s">
        <v>41</v>
      </c>
      <c r="O186" s="90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8" t="s">
        <v>140</v>
      </c>
      <c r="AT186" s="228" t="s">
        <v>135</v>
      </c>
      <c r="AU186" s="228" t="s">
        <v>84</v>
      </c>
      <c r="AY186" s="16" t="s">
        <v>133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6" t="s">
        <v>84</v>
      </c>
      <c r="BK186" s="229">
        <f>ROUND(I186*H186,2)</f>
        <v>0</v>
      </c>
      <c r="BL186" s="16" t="s">
        <v>140</v>
      </c>
      <c r="BM186" s="228" t="s">
        <v>864</v>
      </c>
    </row>
    <row r="187" s="2" customFormat="1" ht="16.5" customHeight="1">
      <c r="A187" s="37"/>
      <c r="B187" s="38"/>
      <c r="C187" s="217" t="s">
        <v>686</v>
      </c>
      <c r="D187" s="217" t="s">
        <v>135</v>
      </c>
      <c r="E187" s="218" t="s">
        <v>865</v>
      </c>
      <c r="F187" s="219" t="s">
        <v>866</v>
      </c>
      <c r="G187" s="220" t="s">
        <v>855</v>
      </c>
      <c r="H187" s="221">
        <v>8</v>
      </c>
      <c r="I187" s="222"/>
      <c r="J187" s="223">
        <f>ROUND(I187*H187,2)</f>
        <v>0</v>
      </c>
      <c r="K187" s="219" t="s">
        <v>1</v>
      </c>
      <c r="L187" s="43"/>
      <c r="M187" s="224" t="s">
        <v>1</v>
      </c>
      <c r="N187" s="225" t="s">
        <v>41</v>
      </c>
      <c r="O187" s="90"/>
      <c r="P187" s="226">
        <f>O187*H187</f>
        <v>0</v>
      </c>
      <c r="Q187" s="226">
        <v>0</v>
      </c>
      <c r="R187" s="226">
        <f>Q187*H187</f>
        <v>0</v>
      </c>
      <c r="S187" s="226">
        <v>0</v>
      </c>
      <c r="T187" s="22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8" t="s">
        <v>140</v>
      </c>
      <c r="AT187" s="228" t="s">
        <v>135</v>
      </c>
      <c r="AU187" s="228" t="s">
        <v>84</v>
      </c>
      <c r="AY187" s="16" t="s">
        <v>133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6" t="s">
        <v>84</v>
      </c>
      <c r="BK187" s="229">
        <f>ROUND(I187*H187,2)</f>
        <v>0</v>
      </c>
      <c r="BL187" s="16" t="s">
        <v>140</v>
      </c>
      <c r="BM187" s="228" t="s">
        <v>867</v>
      </c>
    </row>
    <row r="188" s="2" customFormat="1" ht="16.5" customHeight="1">
      <c r="A188" s="37"/>
      <c r="B188" s="38"/>
      <c r="C188" s="217" t="s">
        <v>688</v>
      </c>
      <c r="D188" s="217" t="s">
        <v>135</v>
      </c>
      <c r="E188" s="218" t="s">
        <v>868</v>
      </c>
      <c r="F188" s="219" t="s">
        <v>869</v>
      </c>
      <c r="G188" s="220" t="s">
        <v>855</v>
      </c>
      <c r="H188" s="221">
        <v>1</v>
      </c>
      <c r="I188" s="222"/>
      <c r="J188" s="223">
        <f>ROUND(I188*H188,2)</f>
        <v>0</v>
      </c>
      <c r="K188" s="219" t="s">
        <v>1</v>
      </c>
      <c r="L188" s="43"/>
      <c r="M188" s="268" t="s">
        <v>1</v>
      </c>
      <c r="N188" s="269" t="s">
        <v>41</v>
      </c>
      <c r="O188" s="270"/>
      <c r="P188" s="271">
        <f>O188*H188</f>
        <v>0</v>
      </c>
      <c r="Q188" s="271">
        <v>0</v>
      </c>
      <c r="R188" s="271">
        <f>Q188*H188</f>
        <v>0</v>
      </c>
      <c r="S188" s="271">
        <v>0</v>
      </c>
      <c r="T188" s="272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8" t="s">
        <v>140</v>
      </c>
      <c r="AT188" s="228" t="s">
        <v>135</v>
      </c>
      <c r="AU188" s="228" t="s">
        <v>84</v>
      </c>
      <c r="AY188" s="16" t="s">
        <v>133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6" t="s">
        <v>84</v>
      </c>
      <c r="BK188" s="229">
        <f>ROUND(I188*H188,2)</f>
        <v>0</v>
      </c>
      <c r="BL188" s="16" t="s">
        <v>140</v>
      </c>
      <c r="BM188" s="228" t="s">
        <v>870</v>
      </c>
    </row>
    <row r="189" s="2" customFormat="1" ht="6.96" customHeight="1">
      <c r="A189" s="37"/>
      <c r="B189" s="65"/>
      <c r="C189" s="66"/>
      <c r="D189" s="66"/>
      <c r="E189" s="66"/>
      <c r="F189" s="66"/>
      <c r="G189" s="66"/>
      <c r="H189" s="66"/>
      <c r="I189" s="66"/>
      <c r="J189" s="66"/>
      <c r="K189" s="66"/>
      <c r="L189" s="43"/>
      <c r="M189" s="37"/>
      <c r="O189" s="37"/>
      <c r="P189" s="37"/>
      <c r="Q189" s="37"/>
      <c r="R189" s="37"/>
      <c r="S189" s="37"/>
      <c r="T189" s="37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</row>
  </sheetData>
  <sheetProtection sheet="1" autoFilter="0" formatColumns="0" formatRows="0" objects="1" scenarios="1" spinCount="100000" saltValue="bTuI3WWFHKnOOYBf3Eejn5Jv3XVPGyo9N/R2ktVToLq2FwPXoxx/ZO+S+L/iyRGQAnTxMulCK61bvUvWja9Vig==" hashValue="OEaHjengVbVO45mg0orRnjRgIlBPAE7VaMj+h3XF+fqsfyi0qIyREzfHsTt/Rd+bZAj2bwbvfUkp4GqPsXH73w==" algorithmName="SHA-512" password="CC35"/>
  <autoFilter ref="C121:K188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101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102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Stavební úpravy náměstí a hřbitova v Těrlicku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103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871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24. 5. 2024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34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ROUND(J119,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ROUND((SUM(BE119:BE140)),  2)</f>
        <v>0</v>
      </c>
      <c r="G33" s="37"/>
      <c r="H33" s="37"/>
      <c r="I33" s="154">
        <v>0.21</v>
      </c>
      <c r="J33" s="153">
        <f>ROUND(((SUM(BE119:BE140))*I33),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ROUND((SUM(BF119:BF140)),  2)</f>
        <v>0</v>
      </c>
      <c r="G34" s="37"/>
      <c r="H34" s="37"/>
      <c r="I34" s="154">
        <v>0.12</v>
      </c>
      <c r="J34" s="153">
        <f>ROUND(((SUM(BF119:BF140))*I34),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ROUND((SUM(BG119:BG140)),  2)</f>
        <v>0</v>
      </c>
      <c r="G35" s="37"/>
      <c r="H35" s="37"/>
      <c r="I35" s="154">
        <v>0.21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ROUND((SUM(BH119:BH140)),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ROUND((SUM(BI119:BI140)),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Stavební úpravy náměstí a hřbitova v Těrlicku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 xml:space="preserve">006 - Pítko vč. rozvodu 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Těrlicko</v>
      </c>
      <c r="G89" s="39"/>
      <c r="H89" s="39"/>
      <c r="I89" s="31" t="s">
        <v>22</v>
      </c>
      <c r="J89" s="78" t="str">
        <f>IF(J12="","",J12)</f>
        <v>24. 5. 2024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Obec Těrlicko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Barbora Kyšková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106</v>
      </c>
      <c r="D94" s="175"/>
      <c r="E94" s="175"/>
      <c r="F94" s="175"/>
      <c r="G94" s="175"/>
      <c r="H94" s="175"/>
      <c r="I94" s="175"/>
      <c r="J94" s="176" t="s">
        <v>107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108</v>
      </c>
      <c r="D96" s="39"/>
      <c r="E96" s="39"/>
      <c r="F96" s="39"/>
      <c r="G96" s="39"/>
      <c r="H96" s="39"/>
      <c r="I96" s="39"/>
      <c r="J96" s="109">
        <f>J119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109</v>
      </c>
    </row>
    <row r="97" s="9" customFormat="1" ht="24.96" customHeight="1">
      <c r="A97" s="9"/>
      <c r="B97" s="178"/>
      <c r="C97" s="179"/>
      <c r="D97" s="180" t="s">
        <v>872</v>
      </c>
      <c r="E97" s="181"/>
      <c r="F97" s="181"/>
      <c r="G97" s="181"/>
      <c r="H97" s="181"/>
      <c r="I97" s="181"/>
      <c r="J97" s="182">
        <f>J120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873</v>
      </c>
      <c r="E98" s="187"/>
      <c r="F98" s="187"/>
      <c r="G98" s="187"/>
      <c r="H98" s="187"/>
      <c r="I98" s="187"/>
      <c r="J98" s="188">
        <f>J121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874</v>
      </c>
      <c r="E99" s="187"/>
      <c r="F99" s="187"/>
      <c r="G99" s="187"/>
      <c r="H99" s="187"/>
      <c r="I99" s="187"/>
      <c r="J99" s="188">
        <f>J125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5" s="2" customFormat="1" ht="6.96" customHeight="1">
      <c r="A105" s="37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118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173" t="str">
        <f>E7</f>
        <v>Stavební úpravy náměstí a hřbitova v Těrlicku</v>
      </c>
      <c r="F109" s="31"/>
      <c r="G109" s="31"/>
      <c r="H109" s="31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103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75" t="str">
        <f>E9</f>
        <v xml:space="preserve">006 - Pítko vč. rozvodu </v>
      </c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20</v>
      </c>
      <c r="D113" s="39"/>
      <c r="E113" s="39"/>
      <c r="F113" s="26" t="str">
        <f>F12</f>
        <v>Těrlicko</v>
      </c>
      <c r="G113" s="39"/>
      <c r="H113" s="39"/>
      <c r="I113" s="31" t="s">
        <v>22</v>
      </c>
      <c r="J113" s="78" t="str">
        <f>IF(J12="","",J12)</f>
        <v>24. 5. 2024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24</v>
      </c>
      <c r="D115" s="39"/>
      <c r="E115" s="39"/>
      <c r="F115" s="26" t="str">
        <f>E15</f>
        <v>Obec Těrlicko</v>
      </c>
      <c r="G115" s="39"/>
      <c r="H115" s="39"/>
      <c r="I115" s="31" t="s">
        <v>30</v>
      </c>
      <c r="J115" s="35" t="str">
        <f>E21</f>
        <v xml:space="preserve"> 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28</v>
      </c>
      <c r="D116" s="39"/>
      <c r="E116" s="39"/>
      <c r="F116" s="26" t="str">
        <f>IF(E18="","",E18)</f>
        <v>Vyplň údaj</v>
      </c>
      <c r="G116" s="39"/>
      <c r="H116" s="39"/>
      <c r="I116" s="31" t="s">
        <v>33</v>
      </c>
      <c r="J116" s="35" t="str">
        <f>E24</f>
        <v>Barbora Kyšková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0.32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1" customFormat="1" ht="29.28" customHeight="1">
      <c r="A118" s="190"/>
      <c r="B118" s="191"/>
      <c r="C118" s="192" t="s">
        <v>119</v>
      </c>
      <c r="D118" s="193" t="s">
        <v>61</v>
      </c>
      <c r="E118" s="193" t="s">
        <v>57</v>
      </c>
      <c r="F118" s="193" t="s">
        <v>58</v>
      </c>
      <c r="G118" s="193" t="s">
        <v>120</v>
      </c>
      <c r="H118" s="193" t="s">
        <v>121</v>
      </c>
      <c r="I118" s="193" t="s">
        <v>122</v>
      </c>
      <c r="J118" s="193" t="s">
        <v>107</v>
      </c>
      <c r="K118" s="194" t="s">
        <v>123</v>
      </c>
      <c r="L118" s="195"/>
      <c r="M118" s="99" t="s">
        <v>1</v>
      </c>
      <c r="N118" s="100" t="s">
        <v>40</v>
      </c>
      <c r="O118" s="100" t="s">
        <v>124</v>
      </c>
      <c r="P118" s="100" t="s">
        <v>125</v>
      </c>
      <c r="Q118" s="100" t="s">
        <v>126</v>
      </c>
      <c r="R118" s="100" t="s">
        <v>127</v>
      </c>
      <c r="S118" s="100" t="s">
        <v>128</v>
      </c>
      <c r="T118" s="101" t="s">
        <v>129</v>
      </c>
      <c r="U118" s="190"/>
      <c r="V118" s="190"/>
      <c r="W118" s="190"/>
      <c r="X118" s="190"/>
      <c r="Y118" s="190"/>
      <c r="Z118" s="190"/>
      <c r="AA118" s="190"/>
      <c r="AB118" s="190"/>
      <c r="AC118" s="190"/>
      <c r="AD118" s="190"/>
      <c r="AE118" s="190"/>
    </row>
    <row r="119" s="2" customFormat="1" ht="22.8" customHeight="1">
      <c r="A119" s="37"/>
      <c r="B119" s="38"/>
      <c r="C119" s="106" t="s">
        <v>130</v>
      </c>
      <c r="D119" s="39"/>
      <c r="E119" s="39"/>
      <c r="F119" s="39"/>
      <c r="G119" s="39"/>
      <c r="H119" s="39"/>
      <c r="I119" s="39"/>
      <c r="J119" s="196">
        <f>BK119</f>
        <v>0</v>
      </c>
      <c r="K119" s="39"/>
      <c r="L119" s="43"/>
      <c r="M119" s="102"/>
      <c r="N119" s="197"/>
      <c r="O119" s="103"/>
      <c r="P119" s="198">
        <f>P120</f>
        <v>0</v>
      </c>
      <c r="Q119" s="103"/>
      <c r="R119" s="198">
        <f>R120</f>
        <v>0.01788</v>
      </c>
      <c r="S119" s="103"/>
      <c r="T119" s="199">
        <f>T120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75</v>
      </c>
      <c r="AU119" s="16" t="s">
        <v>109</v>
      </c>
      <c r="BK119" s="200">
        <f>BK120</f>
        <v>0</v>
      </c>
    </row>
    <row r="120" s="12" customFormat="1" ht="25.92" customHeight="1">
      <c r="A120" s="12"/>
      <c r="B120" s="201"/>
      <c r="C120" s="202"/>
      <c r="D120" s="203" t="s">
        <v>75</v>
      </c>
      <c r="E120" s="204" t="s">
        <v>875</v>
      </c>
      <c r="F120" s="204" t="s">
        <v>876</v>
      </c>
      <c r="G120" s="202"/>
      <c r="H120" s="202"/>
      <c r="I120" s="205"/>
      <c r="J120" s="206">
        <f>BK120</f>
        <v>0</v>
      </c>
      <c r="K120" s="202"/>
      <c r="L120" s="207"/>
      <c r="M120" s="208"/>
      <c r="N120" s="209"/>
      <c r="O120" s="209"/>
      <c r="P120" s="210">
        <f>P121+P125</f>
        <v>0</v>
      </c>
      <c r="Q120" s="209"/>
      <c r="R120" s="210">
        <f>R121+R125</f>
        <v>0.01788</v>
      </c>
      <c r="S120" s="209"/>
      <c r="T120" s="211">
        <f>T121+T125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2" t="s">
        <v>86</v>
      </c>
      <c r="AT120" s="213" t="s">
        <v>75</v>
      </c>
      <c r="AU120" s="213" t="s">
        <v>76</v>
      </c>
      <c r="AY120" s="212" t="s">
        <v>133</v>
      </c>
      <c r="BK120" s="214">
        <f>BK121+BK125</f>
        <v>0</v>
      </c>
    </row>
    <row r="121" s="12" customFormat="1" ht="22.8" customHeight="1">
      <c r="A121" s="12"/>
      <c r="B121" s="201"/>
      <c r="C121" s="202"/>
      <c r="D121" s="203" t="s">
        <v>75</v>
      </c>
      <c r="E121" s="215" t="s">
        <v>877</v>
      </c>
      <c r="F121" s="215" t="s">
        <v>878</v>
      </c>
      <c r="G121" s="202"/>
      <c r="H121" s="202"/>
      <c r="I121" s="205"/>
      <c r="J121" s="216">
        <f>BK121</f>
        <v>0</v>
      </c>
      <c r="K121" s="202"/>
      <c r="L121" s="207"/>
      <c r="M121" s="208"/>
      <c r="N121" s="209"/>
      <c r="O121" s="209"/>
      <c r="P121" s="210">
        <f>SUM(P122:P124)</f>
        <v>0</v>
      </c>
      <c r="Q121" s="209"/>
      <c r="R121" s="210">
        <f>SUM(R122:R124)</f>
        <v>0.00088</v>
      </c>
      <c r="S121" s="209"/>
      <c r="T121" s="211">
        <f>SUM(T122:T124)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2" t="s">
        <v>86</v>
      </c>
      <c r="AT121" s="213" t="s">
        <v>75</v>
      </c>
      <c r="AU121" s="213" t="s">
        <v>84</v>
      </c>
      <c r="AY121" s="212" t="s">
        <v>133</v>
      </c>
      <c r="BK121" s="214">
        <f>SUM(BK122:BK124)</f>
        <v>0</v>
      </c>
    </row>
    <row r="122" s="2" customFormat="1" ht="24.15" customHeight="1">
      <c r="A122" s="37"/>
      <c r="B122" s="38"/>
      <c r="C122" s="217" t="s">
        <v>84</v>
      </c>
      <c r="D122" s="217" t="s">
        <v>135</v>
      </c>
      <c r="E122" s="218" t="s">
        <v>879</v>
      </c>
      <c r="F122" s="219" t="s">
        <v>880</v>
      </c>
      <c r="G122" s="220" t="s">
        <v>153</v>
      </c>
      <c r="H122" s="221">
        <v>10</v>
      </c>
      <c r="I122" s="222"/>
      <c r="J122" s="223">
        <f>ROUND(I122*H122,2)</f>
        <v>0</v>
      </c>
      <c r="K122" s="219" t="s">
        <v>139</v>
      </c>
      <c r="L122" s="43"/>
      <c r="M122" s="224" t="s">
        <v>1</v>
      </c>
      <c r="N122" s="225" t="s">
        <v>41</v>
      </c>
      <c r="O122" s="90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28" t="s">
        <v>214</v>
      </c>
      <c r="AT122" s="228" t="s">
        <v>135</v>
      </c>
      <c r="AU122" s="228" t="s">
        <v>86</v>
      </c>
      <c r="AY122" s="16" t="s">
        <v>133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6" t="s">
        <v>84</v>
      </c>
      <c r="BK122" s="229">
        <f>ROUND(I122*H122,2)</f>
        <v>0</v>
      </c>
      <c r="BL122" s="16" t="s">
        <v>214</v>
      </c>
      <c r="BM122" s="228" t="s">
        <v>881</v>
      </c>
    </row>
    <row r="123" s="2" customFormat="1" ht="24.15" customHeight="1">
      <c r="A123" s="37"/>
      <c r="B123" s="38"/>
      <c r="C123" s="257" t="s">
        <v>86</v>
      </c>
      <c r="D123" s="257" t="s">
        <v>228</v>
      </c>
      <c r="E123" s="258" t="s">
        <v>882</v>
      </c>
      <c r="F123" s="259" t="s">
        <v>883</v>
      </c>
      <c r="G123" s="260" t="s">
        <v>153</v>
      </c>
      <c r="H123" s="261">
        <v>11</v>
      </c>
      <c r="I123" s="262"/>
      <c r="J123" s="263">
        <f>ROUND(I123*H123,2)</f>
        <v>0</v>
      </c>
      <c r="K123" s="259" t="s">
        <v>139</v>
      </c>
      <c r="L123" s="264"/>
      <c r="M123" s="265" t="s">
        <v>1</v>
      </c>
      <c r="N123" s="266" t="s">
        <v>41</v>
      </c>
      <c r="O123" s="90"/>
      <c r="P123" s="226">
        <f>O123*H123</f>
        <v>0</v>
      </c>
      <c r="Q123" s="226">
        <v>8E-05</v>
      </c>
      <c r="R123" s="226">
        <f>Q123*H123</f>
        <v>0.00088</v>
      </c>
      <c r="S123" s="226">
        <v>0</v>
      </c>
      <c r="T123" s="227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8" t="s">
        <v>296</v>
      </c>
      <c r="AT123" s="228" t="s">
        <v>228</v>
      </c>
      <c r="AU123" s="228" t="s">
        <v>86</v>
      </c>
      <c r="AY123" s="16" t="s">
        <v>133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6" t="s">
        <v>84</v>
      </c>
      <c r="BK123" s="229">
        <f>ROUND(I123*H123,2)</f>
        <v>0</v>
      </c>
      <c r="BL123" s="16" t="s">
        <v>214</v>
      </c>
      <c r="BM123" s="228" t="s">
        <v>884</v>
      </c>
    </row>
    <row r="124" s="13" customFormat="1">
      <c r="A124" s="13"/>
      <c r="B124" s="230"/>
      <c r="C124" s="231"/>
      <c r="D124" s="232" t="s">
        <v>142</v>
      </c>
      <c r="E124" s="233" t="s">
        <v>1</v>
      </c>
      <c r="F124" s="234" t="s">
        <v>885</v>
      </c>
      <c r="G124" s="231"/>
      <c r="H124" s="235">
        <v>11</v>
      </c>
      <c r="I124" s="236"/>
      <c r="J124" s="231"/>
      <c r="K124" s="231"/>
      <c r="L124" s="237"/>
      <c r="M124" s="238"/>
      <c r="N124" s="239"/>
      <c r="O124" s="239"/>
      <c r="P124" s="239"/>
      <c r="Q124" s="239"/>
      <c r="R124" s="239"/>
      <c r="S124" s="239"/>
      <c r="T124" s="240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1" t="s">
        <v>142</v>
      </c>
      <c r="AU124" s="241" t="s">
        <v>86</v>
      </c>
      <c r="AV124" s="13" t="s">
        <v>86</v>
      </c>
      <c r="AW124" s="13" t="s">
        <v>32</v>
      </c>
      <c r="AX124" s="13" t="s">
        <v>84</v>
      </c>
      <c r="AY124" s="241" t="s">
        <v>133</v>
      </c>
    </row>
    <row r="125" s="12" customFormat="1" ht="22.8" customHeight="1">
      <c r="A125" s="12"/>
      <c r="B125" s="201"/>
      <c r="C125" s="202"/>
      <c r="D125" s="203" t="s">
        <v>75</v>
      </c>
      <c r="E125" s="215" t="s">
        <v>886</v>
      </c>
      <c r="F125" s="215" t="s">
        <v>887</v>
      </c>
      <c r="G125" s="202"/>
      <c r="H125" s="202"/>
      <c r="I125" s="205"/>
      <c r="J125" s="216">
        <f>BK125</f>
        <v>0</v>
      </c>
      <c r="K125" s="202"/>
      <c r="L125" s="207"/>
      <c r="M125" s="208"/>
      <c r="N125" s="209"/>
      <c r="O125" s="209"/>
      <c r="P125" s="210">
        <f>SUM(P126:P140)</f>
        <v>0</v>
      </c>
      <c r="Q125" s="209"/>
      <c r="R125" s="210">
        <f>SUM(R126:R140)</f>
        <v>0.017000000000000002</v>
      </c>
      <c r="S125" s="209"/>
      <c r="T125" s="211">
        <f>SUM(T126:T140)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2" t="s">
        <v>86</v>
      </c>
      <c r="AT125" s="213" t="s">
        <v>75</v>
      </c>
      <c r="AU125" s="213" t="s">
        <v>84</v>
      </c>
      <c r="AY125" s="212" t="s">
        <v>133</v>
      </c>
      <c r="BK125" s="214">
        <f>SUM(BK126:BK140)</f>
        <v>0</v>
      </c>
    </row>
    <row r="126" s="2" customFormat="1" ht="24.15" customHeight="1">
      <c r="A126" s="37"/>
      <c r="B126" s="38"/>
      <c r="C126" s="217" t="s">
        <v>147</v>
      </c>
      <c r="D126" s="217" t="s">
        <v>135</v>
      </c>
      <c r="E126" s="218" t="s">
        <v>888</v>
      </c>
      <c r="F126" s="219" t="s">
        <v>889</v>
      </c>
      <c r="G126" s="220" t="s">
        <v>153</v>
      </c>
      <c r="H126" s="221">
        <v>10</v>
      </c>
      <c r="I126" s="222"/>
      <c r="J126" s="223">
        <f>ROUND(I126*H126,2)</f>
        <v>0</v>
      </c>
      <c r="K126" s="219" t="s">
        <v>139</v>
      </c>
      <c r="L126" s="43"/>
      <c r="M126" s="224" t="s">
        <v>1</v>
      </c>
      <c r="N126" s="225" t="s">
        <v>41</v>
      </c>
      <c r="O126" s="90"/>
      <c r="P126" s="226">
        <f>O126*H126</f>
        <v>0</v>
      </c>
      <c r="Q126" s="226">
        <v>0.00084</v>
      </c>
      <c r="R126" s="226">
        <f>Q126*H126</f>
        <v>0.0084</v>
      </c>
      <c r="S126" s="226">
        <v>0</v>
      </c>
      <c r="T126" s="22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8" t="s">
        <v>214</v>
      </c>
      <c r="AT126" s="228" t="s">
        <v>135</v>
      </c>
      <c r="AU126" s="228" t="s">
        <v>86</v>
      </c>
      <c r="AY126" s="16" t="s">
        <v>133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6" t="s">
        <v>84</v>
      </c>
      <c r="BK126" s="229">
        <f>ROUND(I126*H126,2)</f>
        <v>0</v>
      </c>
      <c r="BL126" s="16" t="s">
        <v>214</v>
      </c>
      <c r="BM126" s="228" t="s">
        <v>890</v>
      </c>
    </row>
    <row r="127" s="2" customFormat="1" ht="24.15" customHeight="1">
      <c r="A127" s="37"/>
      <c r="B127" s="38"/>
      <c r="C127" s="217" t="s">
        <v>140</v>
      </c>
      <c r="D127" s="217" t="s">
        <v>135</v>
      </c>
      <c r="E127" s="218" t="s">
        <v>891</v>
      </c>
      <c r="F127" s="219" t="s">
        <v>892</v>
      </c>
      <c r="G127" s="220" t="s">
        <v>212</v>
      </c>
      <c r="H127" s="221">
        <v>1</v>
      </c>
      <c r="I127" s="222"/>
      <c r="J127" s="223">
        <f>ROUND(I127*H127,2)</f>
        <v>0</v>
      </c>
      <c r="K127" s="219" t="s">
        <v>139</v>
      </c>
      <c r="L127" s="43"/>
      <c r="M127" s="224" t="s">
        <v>1</v>
      </c>
      <c r="N127" s="225" t="s">
        <v>41</v>
      </c>
      <c r="O127" s="90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8" t="s">
        <v>214</v>
      </c>
      <c r="AT127" s="228" t="s">
        <v>135</v>
      </c>
      <c r="AU127" s="228" t="s">
        <v>86</v>
      </c>
      <c r="AY127" s="16" t="s">
        <v>133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6" t="s">
        <v>84</v>
      </c>
      <c r="BK127" s="229">
        <f>ROUND(I127*H127,2)</f>
        <v>0</v>
      </c>
      <c r="BL127" s="16" t="s">
        <v>214</v>
      </c>
      <c r="BM127" s="228" t="s">
        <v>893</v>
      </c>
    </row>
    <row r="128" s="2" customFormat="1" ht="16.5" customHeight="1">
      <c r="A128" s="37"/>
      <c r="B128" s="38"/>
      <c r="C128" s="217" t="s">
        <v>156</v>
      </c>
      <c r="D128" s="217" t="s">
        <v>135</v>
      </c>
      <c r="E128" s="218" t="s">
        <v>894</v>
      </c>
      <c r="F128" s="219" t="s">
        <v>895</v>
      </c>
      <c r="G128" s="220" t="s">
        <v>212</v>
      </c>
      <c r="H128" s="221">
        <v>1</v>
      </c>
      <c r="I128" s="222"/>
      <c r="J128" s="223">
        <f>ROUND(I128*H128,2)</f>
        <v>0</v>
      </c>
      <c r="K128" s="219" t="s">
        <v>139</v>
      </c>
      <c r="L128" s="43"/>
      <c r="M128" s="224" t="s">
        <v>1</v>
      </c>
      <c r="N128" s="225" t="s">
        <v>41</v>
      </c>
      <c r="O128" s="90"/>
      <c r="P128" s="226">
        <f>O128*H128</f>
        <v>0</v>
      </c>
      <c r="Q128" s="226">
        <v>0.00075</v>
      </c>
      <c r="R128" s="226">
        <f>Q128*H128</f>
        <v>0.00075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214</v>
      </c>
      <c r="AT128" s="228" t="s">
        <v>135</v>
      </c>
      <c r="AU128" s="228" t="s">
        <v>86</v>
      </c>
      <c r="AY128" s="16" t="s">
        <v>133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84</v>
      </c>
      <c r="BK128" s="229">
        <f>ROUND(I128*H128,2)</f>
        <v>0</v>
      </c>
      <c r="BL128" s="16" t="s">
        <v>214</v>
      </c>
      <c r="BM128" s="228" t="s">
        <v>896</v>
      </c>
    </row>
    <row r="129" s="2" customFormat="1" ht="24.15" customHeight="1">
      <c r="A129" s="37"/>
      <c r="B129" s="38"/>
      <c r="C129" s="217" t="s">
        <v>164</v>
      </c>
      <c r="D129" s="217" t="s">
        <v>135</v>
      </c>
      <c r="E129" s="218" t="s">
        <v>897</v>
      </c>
      <c r="F129" s="219" t="s">
        <v>898</v>
      </c>
      <c r="G129" s="220" t="s">
        <v>153</v>
      </c>
      <c r="H129" s="221">
        <v>10</v>
      </c>
      <c r="I129" s="222"/>
      <c r="J129" s="223">
        <f>ROUND(I129*H129,2)</f>
        <v>0</v>
      </c>
      <c r="K129" s="219" t="s">
        <v>899</v>
      </c>
      <c r="L129" s="43"/>
      <c r="M129" s="224" t="s">
        <v>1</v>
      </c>
      <c r="N129" s="225" t="s">
        <v>41</v>
      </c>
      <c r="O129" s="90"/>
      <c r="P129" s="226">
        <f>O129*H129</f>
        <v>0</v>
      </c>
      <c r="Q129" s="226">
        <v>0.0004</v>
      </c>
      <c r="R129" s="226">
        <f>Q129*H129</f>
        <v>0.004</v>
      </c>
      <c r="S129" s="226">
        <v>0</v>
      </c>
      <c r="T129" s="22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214</v>
      </c>
      <c r="AT129" s="228" t="s">
        <v>135</v>
      </c>
      <c r="AU129" s="228" t="s">
        <v>86</v>
      </c>
      <c r="AY129" s="16" t="s">
        <v>133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84</v>
      </c>
      <c r="BK129" s="229">
        <f>ROUND(I129*H129,2)</f>
        <v>0</v>
      </c>
      <c r="BL129" s="16" t="s">
        <v>214</v>
      </c>
      <c r="BM129" s="228" t="s">
        <v>900</v>
      </c>
    </row>
    <row r="130" s="2" customFormat="1" ht="21.75" customHeight="1">
      <c r="A130" s="37"/>
      <c r="B130" s="38"/>
      <c r="C130" s="217" t="s">
        <v>170</v>
      </c>
      <c r="D130" s="217" t="s">
        <v>135</v>
      </c>
      <c r="E130" s="218" t="s">
        <v>901</v>
      </c>
      <c r="F130" s="219" t="s">
        <v>902</v>
      </c>
      <c r="G130" s="220" t="s">
        <v>153</v>
      </c>
      <c r="H130" s="221">
        <v>10</v>
      </c>
      <c r="I130" s="222"/>
      <c r="J130" s="223">
        <f>ROUND(I130*H130,2)</f>
        <v>0</v>
      </c>
      <c r="K130" s="219" t="s">
        <v>899</v>
      </c>
      <c r="L130" s="43"/>
      <c r="M130" s="224" t="s">
        <v>1</v>
      </c>
      <c r="N130" s="225" t="s">
        <v>41</v>
      </c>
      <c r="O130" s="90"/>
      <c r="P130" s="226">
        <f>O130*H130</f>
        <v>0</v>
      </c>
      <c r="Q130" s="226">
        <v>1E-05</v>
      </c>
      <c r="R130" s="226">
        <f>Q130*H130</f>
        <v>0.0001</v>
      </c>
      <c r="S130" s="226">
        <v>0</v>
      </c>
      <c r="T130" s="22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214</v>
      </c>
      <c r="AT130" s="228" t="s">
        <v>135</v>
      </c>
      <c r="AU130" s="228" t="s">
        <v>86</v>
      </c>
      <c r="AY130" s="16" t="s">
        <v>133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84</v>
      </c>
      <c r="BK130" s="229">
        <f>ROUND(I130*H130,2)</f>
        <v>0</v>
      </c>
      <c r="BL130" s="16" t="s">
        <v>214</v>
      </c>
      <c r="BM130" s="228" t="s">
        <v>903</v>
      </c>
    </row>
    <row r="131" s="2" customFormat="1" ht="24.15" customHeight="1">
      <c r="A131" s="37"/>
      <c r="B131" s="38"/>
      <c r="C131" s="217" t="s">
        <v>176</v>
      </c>
      <c r="D131" s="217" t="s">
        <v>135</v>
      </c>
      <c r="E131" s="218" t="s">
        <v>904</v>
      </c>
      <c r="F131" s="219" t="s">
        <v>905</v>
      </c>
      <c r="G131" s="220" t="s">
        <v>906</v>
      </c>
      <c r="H131" s="276"/>
      <c r="I131" s="222"/>
      <c r="J131" s="223">
        <f>ROUND(I131*H131,2)</f>
        <v>0</v>
      </c>
      <c r="K131" s="219" t="s">
        <v>139</v>
      </c>
      <c r="L131" s="43"/>
      <c r="M131" s="224" t="s">
        <v>1</v>
      </c>
      <c r="N131" s="225" t="s">
        <v>41</v>
      </c>
      <c r="O131" s="90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214</v>
      </c>
      <c r="AT131" s="228" t="s">
        <v>135</v>
      </c>
      <c r="AU131" s="228" t="s">
        <v>86</v>
      </c>
      <c r="AY131" s="16" t="s">
        <v>133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84</v>
      </c>
      <c r="BK131" s="229">
        <f>ROUND(I131*H131,2)</f>
        <v>0</v>
      </c>
      <c r="BL131" s="16" t="s">
        <v>214</v>
      </c>
      <c r="BM131" s="228" t="s">
        <v>907</v>
      </c>
    </row>
    <row r="132" s="2" customFormat="1" ht="16.5" customHeight="1">
      <c r="A132" s="37"/>
      <c r="B132" s="38"/>
      <c r="C132" s="217" t="s">
        <v>182</v>
      </c>
      <c r="D132" s="217" t="s">
        <v>135</v>
      </c>
      <c r="E132" s="218" t="s">
        <v>908</v>
      </c>
      <c r="F132" s="219" t="s">
        <v>909</v>
      </c>
      <c r="G132" s="220" t="s">
        <v>455</v>
      </c>
      <c r="H132" s="221">
        <v>1</v>
      </c>
      <c r="I132" s="222"/>
      <c r="J132" s="223">
        <f>ROUND(I132*H132,2)</f>
        <v>0</v>
      </c>
      <c r="K132" s="219" t="s">
        <v>1</v>
      </c>
      <c r="L132" s="43"/>
      <c r="M132" s="224" t="s">
        <v>1</v>
      </c>
      <c r="N132" s="225" t="s">
        <v>41</v>
      </c>
      <c r="O132" s="90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214</v>
      </c>
      <c r="AT132" s="228" t="s">
        <v>135</v>
      </c>
      <c r="AU132" s="228" t="s">
        <v>86</v>
      </c>
      <c r="AY132" s="16" t="s">
        <v>133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84</v>
      </c>
      <c r="BK132" s="229">
        <f>ROUND(I132*H132,2)</f>
        <v>0</v>
      </c>
      <c r="BL132" s="16" t="s">
        <v>214</v>
      </c>
      <c r="BM132" s="228" t="s">
        <v>910</v>
      </c>
    </row>
    <row r="133" s="2" customFormat="1" ht="16.5" customHeight="1">
      <c r="A133" s="37"/>
      <c r="B133" s="38"/>
      <c r="C133" s="217" t="s">
        <v>186</v>
      </c>
      <c r="D133" s="217" t="s">
        <v>135</v>
      </c>
      <c r="E133" s="218" t="s">
        <v>911</v>
      </c>
      <c r="F133" s="219" t="s">
        <v>912</v>
      </c>
      <c r="G133" s="220" t="s">
        <v>212</v>
      </c>
      <c r="H133" s="221">
        <v>1</v>
      </c>
      <c r="I133" s="222"/>
      <c r="J133" s="223">
        <f>ROUND(I133*H133,2)</f>
        <v>0</v>
      </c>
      <c r="K133" s="219" t="s">
        <v>1</v>
      </c>
      <c r="L133" s="43"/>
      <c r="M133" s="224" t="s">
        <v>1</v>
      </c>
      <c r="N133" s="225" t="s">
        <v>41</v>
      </c>
      <c r="O133" s="90"/>
      <c r="P133" s="226">
        <f>O133*H133</f>
        <v>0</v>
      </c>
      <c r="Q133" s="226">
        <v>0.00075</v>
      </c>
      <c r="R133" s="226">
        <f>Q133*H133</f>
        <v>0.00075</v>
      </c>
      <c r="S133" s="226">
        <v>0</v>
      </c>
      <c r="T133" s="22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214</v>
      </c>
      <c r="AT133" s="228" t="s">
        <v>135</v>
      </c>
      <c r="AU133" s="228" t="s">
        <v>86</v>
      </c>
      <c r="AY133" s="16" t="s">
        <v>133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84</v>
      </c>
      <c r="BK133" s="229">
        <f>ROUND(I133*H133,2)</f>
        <v>0</v>
      </c>
      <c r="BL133" s="16" t="s">
        <v>214</v>
      </c>
      <c r="BM133" s="228" t="s">
        <v>913</v>
      </c>
    </row>
    <row r="134" s="2" customFormat="1" ht="16.5" customHeight="1">
      <c r="A134" s="37"/>
      <c r="B134" s="38"/>
      <c r="C134" s="217" t="s">
        <v>191</v>
      </c>
      <c r="D134" s="217" t="s">
        <v>135</v>
      </c>
      <c r="E134" s="218" t="s">
        <v>914</v>
      </c>
      <c r="F134" s="219" t="s">
        <v>915</v>
      </c>
      <c r="G134" s="220" t="s">
        <v>212</v>
      </c>
      <c r="H134" s="221">
        <v>1</v>
      </c>
      <c r="I134" s="222"/>
      <c r="J134" s="223">
        <f>ROUND(I134*H134,2)</f>
        <v>0</v>
      </c>
      <c r="K134" s="219" t="s">
        <v>1</v>
      </c>
      <c r="L134" s="43"/>
      <c r="M134" s="224" t="s">
        <v>1</v>
      </c>
      <c r="N134" s="225" t="s">
        <v>41</v>
      </c>
      <c r="O134" s="90"/>
      <c r="P134" s="226">
        <f>O134*H134</f>
        <v>0</v>
      </c>
      <c r="Q134" s="226">
        <v>0.00075</v>
      </c>
      <c r="R134" s="226">
        <f>Q134*H134</f>
        <v>0.00075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214</v>
      </c>
      <c r="AT134" s="228" t="s">
        <v>135</v>
      </c>
      <c r="AU134" s="228" t="s">
        <v>86</v>
      </c>
      <c r="AY134" s="16" t="s">
        <v>133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84</v>
      </c>
      <c r="BK134" s="229">
        <f>ROUND(I134*H134,2)</f>
        <v>0</v>
      </c>
      <c r="BL134" s="16" t="s">
        <v>214</v>
      </c>
      <c r="BM134" s="228" t="s">
        <v>916</v>
      </c>
    </row>
    <row r="135" s="2" customFormat="1" ht="16.5" customHeight="1">
      <c r="A135" s="37"/>
      <c r="B135" s="38"/>
      <c r="C135" s="217" t="s">
        <v>8</v>
      </c>
      <c r="D135" s="217" t="s">
        <v>135</v>
      </c>
      <c r="E135" s="218" t="s">
        <v>917</v>
      </c>
      <c r="F135" s="219" t="s">
        <v>918</v>
      </c>
      <c r="G135" s="220" t="s">
        <v>212</v>
      </c>
      <c r="H135" s="221">
        <v>1</v>
      </c>
      <c r="I135" s="222"/>
      <c r="J135" s="223">
        <f>ROUND(I135*H135,2)</f>
        <v>0</v>
      </c>
      <c r="K135" s="219" t="s">
        <v>1</v>
      </c>
      <c r="L135" s="43"/>
      <c r="M135" s="224" t="s">
        <v>1</v>
      </c>
      <c r="N135" s="225" t="s">
        <v>41</v>
      </c>
      <c r="O135" s="90"/>
      <c r="P135" s="226">
        <f>O135*H135</f>
        <v>0</v>
      </c>
      <c r="Q135" s="226">
        <v>0.00075</v>
      </c>
      <c r="R135" s="226">
        <f>Q135*H135</f>
        <v>0.00075</v>
      </c>
      <c r="S135" s="226">
        <v>0</v>
      </c>
      <c r="T135" s="22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214</v>
      </c>
      <c r="AT135" s="228" t="s">
        <v>135</v>
      </c>
      <c r="AU135" s="228" t="s">
        <v>86</v>
      </c>
      <c r="AY135" s="16" t="s">
        <v>133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84</v>
      </c>
      <c r="BK135" s="229">
        <f>ROUND(I135*H135,2)</f>
        <v>0</v>
      </c>
      <c r="BL135" s="16" t="s">
        <v>214</v>
      </c>
      <c r="BM135" s="228" t="s">
        <v>919</v>
      </c>
    </row>
    <row r="136" s="2" customFormat="1" ht="16.5" customHeight="1">
      <c r="A136" s="37"/>
      <c r="B136" s="38"/>
      <c r="C136" s="217" t="s">
        <v>201</v>
      </c>
      <c r="D136" s="217" t="s">
        <v>135</v>
      </c>
      <c r="E136" s="218" t="s">
        <v>920</v>
      </c>
      <c r="F136" s="219" t="s">
        <v>921</v>
      </c>
      <c r="G136" s="220" t="s">
        <v>212</v>
      </c>
      <c r="H136" s="221">
        <v>1</v>
      </c>
      <c r="I136" s="222"/>
      <c r="J136" s="223">
        <f>ROUND(I136*H136,2)</f>
        <v>0</v>
      </c>
      <c r="K136" s="219" t="s">
        <v>1</v>
      </c>
      <c r="L136" s="43"/>
      <c r="M136" s="224" t="s">
        <v>1</v>
      </c>
      <c r="N136" s="225" t="s">
        <v>41</v>
      </c>
      <c r="O136" s="90"/>
      <c r="P136" s="226">
        <f>O136*H136</f>
        <v>0</v>
      </c>
      <c r="Q136" s="226">
        <v>0.00075</v>
      </c>
      <c r="R136" s="226">
        <f>Q136*H136</f>
        <v>0.00075</v>
      </c>
      <c r="S136" s="226">
        <v>0</v>
      </c>
      <c r="T136" s="22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8" t="s">
        <v>214</v>
      </c>
      <c r="AT136" s="228" t="s">
        <v>135</v>
      </c>
      <c r="AU136" s="228" t="s">
        <v>86</v>
      </c>
      <c r="AY136" s="16" t="s">
        <v>133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6" t="s">
        <v>84</v>
      </c>
      <c r="BK136" s="229">
        <f>ROUND(I136*H136,2)</f>
        <v>0</v>
      </c>
      <c r="BL136" s="16" t="s">
        <v>214</v>
      </c>
      <c r="BM136" s="228" t="s">
        <v>922</v>
      </c>
    </row>
    <row r="137" s="2" customFormat="1" ht="16.5" customHeight="1">
      <c r="A137" s="37"/>
      <c r="B137" s="38"/>
      <c r="C137" s="217" t="s">
        <v>205</v>
      </c>
      <c r="D137" s="217" t="s">
        <v>135</v>
      </c>
      <c r="E137" s="218" t="s">
        <v>923</v>
      </c>
      <c r="F137" s="219" t="s">
        <v>924</v>
      </c>
      <c r="G137" s="220" t="s">
        <v>212</v>
      </c>
      <c r="H137" s="221">
        <v>1</v>
      </c>
      <c r="I137" s="222"/>
      <c r="J137" s="223">
        <f>ROUND(I137*H137,2)</f>
        <v>0</v>
      </c>
      <c r="K137" s="219" t="s">
        <v>1</v>
      </c>
      <c r="L137" s="43"/>
      <c r="M137" s="224" t="s">
        <v>1</v>
      </c>
      <c r="N137" s="225" t="s">
        <v>41</v>
      </c>
      <c r="O137" s="90"/>
      <c r="P137" s="226">
        <f>O137*H137</f>
        <v>0</v>
      </c>
      <c r="Q137" s="226">
        <v>0.00075</v>
      </c>
      <c r="R137" s="226">
        <f>Q137*H137</f>
        <v>0.00075</v>
      </c>
      <c r="S137" s="226">
        <v>0</v>
      </c>
      <c r="T137" s="22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8" t="s">
        <v>214</v>
      </c>
      <c r="AT137" s="228" t="s">
        <v>135</v>
      </c>
      <c r="AU137" s="228" t="s">
        <v>86</v>
      </c>
      <c r="AY137" s="16" t="s">
        <v>133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6" t="s">
        <v>84</v>
      </c>
      <c r="BK137" s="229">
        <f>ROUND(I137*H137,2)</f>
        <v>0</v>
      </c>
      <c r="BL137" s="16" t="s">
        <v>214</v>
      </c>
      <c r="BM137" s="228" t="s">
        <v>925</v>
      </c>
    </row>
    <row r="138" s="2" customFormat="1" ht="16.5" customHeight="1">
      <c r="A138" s="37"/>
      <c r="B138" s="38"/>
      <c r="C138" s="217" t="s">
        <v>209</v>
      </c>
      <c r="D138" s="217" t="s">
        <v>135</v>
      </c>
      <c r="E138" s="218" t="s">
        <v>926</v>
      </c>
      <c r="F138" s="219" t="s">
        <v>927</v>
      </c>
      <c r="G138" s="220" t="s">
        <v>153</v>
      </c>
      <c r="H138" s="221">
        <v>21.43</v>
      </c>
      <c r="I138" s="222"/>
      <c r="J138" s="223">
        <f>ROUND(I138*H138,2)</f>
        <v>0</v>
      </c>
      <c r="K138" s="219" t="s">
        <v>1</v>
      </c>
      <c r="L138" s="43"/>
      <c r="M138" s="224" t="s">
        <v>1</v>
      </c>
      <c r="N138" s="225" t="s">
        <v>41</v>
      </c>
      <c r="O138" s="90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214</v>
      </c>
      <c r="AT138" s="228" t="s">
        <v>135</v>
      </c>
      <c r="AU138" s="228" t="s">
        <v>86</v>
      </c>
      <c r="AY138" s="16" t="s">
        <v>133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84</v>
      </c>
      <c r="BK138" s="229">
        <f>ROUND(I138*H138,2)</f>
        <v>0</v>
      </c>
      <c r="BL138" s="16" t="s">
        <v>214</v>
      </c>
      <c r="BM138" s="228" t="s">
        <v>928</v>
      </c>
    </row>
    <row r="139" s="2" customFormat="1">
      <c r="A139" s="37"/>
      <c r="B139" s="38"/>
      <c r="C139" s="39"/>
      <c r="D139" s="232" t="s">
        <v>218</v>
      </c>
      <c r="E139" s="39"/>
      <c r="F139" s="267" t="s">
        <v>929</v>
      </c>
      <c r="G139" s="39"/>
      <c r="H139" s="39"/>
      <c r="I139" s="254"/>
      <c r="J139" s="39"/>
      <c r="K139" s="39"/>
      <c r="L139" s="43"/>
      <c r="M139" s="255"/>
      <c r="N139" s="256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218</v>
      </c>
      <c r="AU139" s="16" t="s">
        <v>86</v>
      </c>
    </row>
    <row r="140" s="2" customFormat="1" ht="16.5" customHeight="1">
      <c r="A140" s="37"/>
      <c r="B140" s="38"/>
      <c r="C140" s="217" t="s">
        <v>214</v>
      </c>
      <c r="D140" s="217" t="s">
        <v>135</v>
      </c>
      <c r="E140" s="218" t="s">
        <v>930</v>
      </c>
      <c r="F140" s="219" t="s">
        <v>931</v>
      </c>
      <c r="G140" s="220" t="s">
        <v>212</v>
      </c>
      <c r="H140" s="221">
        <v>1</v>
      </c>
      <c r="I140" s="222"/>
      <c r="J140" s="223">
        <f>ROUND(I140*H140,2)</f>
        <v>0</v>
      </c>
      <c r="K140" s="219" t="s">
        <v>1</v>
      </c>
      <c r="L140" s="43"/>
      <c r="M140" s="268" t="s">
        <v>1</v>
      </c>
      <c r="N140" s="269" t="s">
        <v>41</v>
      </c>
      <c r="O140" s="270"/>
      <c r="P140" s="271">
        <f>O140*H140</f>
        <v>0</v>
      </c>
      <c r="Q140" s="271">
        <v>0</v>
      </c>
      <c r="R140" s="271">
        <f>Q140*H140</f>
        <v>0</v>
      </c>
      <c r="S140" s="271">
        <v>0</v>
      </c>
      <c r="T140" s="272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214</v>
      </c>
      <c r="AT140" s="228" t="s">
        <v>135</v>
      </c>
      <c r="AU140" s="228" t="s">
        <v>86</v>
      </c>
      <c r="AY140" s="16" t="s">
        <v>133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84</v>
      </c>
      <c r="BK140" s="229">
        <f>ROUND(I140*H140,2)</f>
        <v>0</v>
      </c>
      <c r="BL140" s="16" t="s">
        <v>214</v>
      </c>
      <c r="BM140" s="228" t="s">
        <v>932</v>
      </c>
    </row>
    <row r="141" s="2" customFormat="1" ht="6.96" customHeight="1">
      <c r="A141" s="37"/>
      <c r="B141" s="65"/>
      <c r="C141" s="66"/>
      <c r="D141" s="66"/>
      <c r="E141" s="66"/>
      <c r="F141" s="66"/>
      <c r="G141" s="66"/>
      <c r="H141" s="66"/>
      <c r="I141" s="66"/>
      <c r="J141" s="66"/>
      <c r="K141" s="66"/>
      <c r="L141" s="43"/>
      <c r="M141" s="37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</row>
  </sheetData>
  <sheetProtection sheet="1" autoFilter="0" formatColumns="0" formatRows="0" objects="1" scenarios="1" spinCount="100000" saltValue="j6U33duC8hZ1nT3Rklkw6kuAMOhBfyB5gtAGvyCTU7DR3IJBPCpBom8qLpBWgV597H3CLgzvBSQMl/JciQzxhg==" hashValue="y7Y4XLKqMhMbmfDTWBsYclCOpYVkKUnwo0Rz0LnPVKggv5rSncuYJEzaOdJ+puxTw6Mx8+e//0wW7txbCzbMqg==" algorithmName="SHA-512" password="CC35"/>
  <autoFilter ref="C118:K140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BARBORAKYSK8FBE\barborakyskova</dc:creator>
  <cp:lastModifiedBy>BARBORAKYSK8FBE\barborakyskova</cp:lastModifiedBy>
  <dcterms:created xsi:type="dcterms:W3CDTF">2025-05-23T08:54:58Z</dcterms:created>
  <dcterms:modified xsi:type="dcterms:W3CDTF">2025-05-23T08:55:09Z</dcterms:modified>
</cp:coreProperties>
</file>