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elena\Desktop\1.ROZPOČTY\26.CHVÁTAL\001-DUKOVANY\NABÍDKA\FINÁL\"/>
    </mc:Choice>
  </mc:AlternateContent>
  <bookViews>
    <workbookView xWindow="0" yWindow="0" windowWidth="0" windowHeight="0"/>
  </bookViews>
  <sheets>
    <sheet name="Rekapitulace stavby" sheetId="1" r:id="rId1"/>
    <sheet name="SO01 - Bourací práce" sheetId="2" r:id="rId2"/>
    <sheet name="SO02.01 - Kurt" sheetId="3" r:id="rId3"/>
    <sheet name="SO02.02 - Zázemí tenisové..." sheetId="4" r:id="rId4"/>
    <sheet name="SO02.03 - Nádrž na vodu" sheetId="5" r:id="rId5"/>
    <sheet name="SO02.04 - Oplocení" sheetId="6" r:id="rId6"/>
    <sheet name="SO02.05 - Nádrž na dešťov..." sheetId="7" r:id="rId7"/>
    <sheet name="SO02.06 - Zpevněné plochy" sheetId="8" r:id="rId8"/>
    <sheet name="SO02.07 - Závlaha" sheetId="9" r:id="rId9"/>
    <sheet name="SO03 - Elektroinstalace" sheetId="10" r:id="rId10"/>
    <sheet name="SO04 - ZTI" sheetId="11" r:id="rId11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'SO01 - Bourací práce'!$C$129:$K$268</definedName>
    <definedName name="_xlnm.Print_Area" localSheetId="1">'SO01 - Bourací práce'!$C$4:$J$76,'SO01 - Bourací práce'!$C$82:$J$111,'SO01 - Bourací práce'!$C$117:$J$268</definedName>
    <definedName name="_xlnm.Print_Titles" localSheetId="1">'SO01 - Bourací práce'!$129:$129</definedName>
    <definedName name="_xlnm._FilterDatabase" localSheetId="2" hidden="1">'SO02.01 - Kurt'!$C$128:$K$249</definedName>
    <definedName name="_xlnm.Print_Area" localSheetId="2">'SO02.01 - Kurt'!$C$4:$J$76,'SO02.01 - Kurt'!$C$82:$J$108,'SO02.01 - Kurt'!$C$114:$J$249</definedName>
    <definedName name="_xlnm.Print_Titles" localSheetId="2">'SO02.01 - Kurt'!$128:$128</definedName>
    <definedName name="_xlnm._FilterDatabase" localSheetId="3" hidden="1">'SO02.02 - Zázemí tenisové...'!$C$145:$K$1098</definedName>
    <definedName name="_xlnm.Print_Area" localSheetId="3">'SO02.02 - Zázemí tenisové...'!$C$4:$J$76,'SO02.02 - Zázemí tenisové...'!$C$82:$J$125,'SO02.02 - Zázemí tenisové...'!$C$131:$J$1098</definedName>
    <definedName name="_xlnm.Print_Titles" localSheetId="3">'SO02.02 - Zázemí tenisové...'!$145:$145</definedName>
    <definedName name="_xlnm._FilterDatabase" localSheetId="4" hidden="1">'SO02.03 - Nádrž na vodu'!$C$131:$K$256</definedName>
    <definedName name="_xlnm.Print_Area" localSheetId="4">'SO02.03 - Nádrž na vodu'!$C$4:$J$76,'SO02.03 - Nádrž na vodu'!$C$82:$J$111,'SO02.03 - Nádrž na vodu'!$C$117:$J$256</definedName>
    <definedName name="_xlnm.Print_Titles" localSheetId="4">'SO02.03 - Nádrž na vodu'!$131:$131</definedName>
    <definedName name="_xlnm._FilterDatabase" localSheetId="5" hidden="1">'SO02.04 - Oplocení'!$C$125:$K$176</definedName>
    <definedName name="_xlnm.Print_Area" localSheetId="5">'SO02.04 - Oplocení'!$C$4:$J$76,'SO02.04 - Oplocení'!$C$82:$J$105,'SO02.04 - Oplocení'!$C$111:$J$176</definedName>
    <definedName name="_xlnm.Print_Titles" localSheetId="5">'SO02.04 - Oplocení'!$125:$125</definedName>
    <definedName name="_xlnm._FilterDatabase" localSheetId="6" hidden="1">'SO02.05 - Nádrž na dešťov...'!$C$128:$K$213</definedName>
    <definedName name="_xlnm.Print_Area" localSheetId="6">'SO02.05 - Nádrž na dešťov...'!$C$4:$J$76,'SO02.05 - Nádrž na dešťov...'!$C$82:$J$108,'SO02.05 - Nádrž na dešťov...'!$C$114:$J$213</definedName>
    <definedName name="_xlnm.Print_Titles" localSheetId="6">'SO02.05 - Nádrž na dešťov...'!$128:$128</definedName>
    <definedName name="_xlnm._FilterDatabase" localSheetId="7" hidden="1">'SO02.06 - Zpevněné plochy'!$C$126:$K$223</definedName>
    <definedName name="_xlnm.Print_Area" localSheetId="7">'SO02.06 - Zpevněné plochy'!$C$4:$J$76,'SO02.06 - Zpevněné plochy'!$C$82:$J$106,'SO02.06 - Zpevněné plochy'!$C$112:$J$223</definedName>
    <definedName name="_xlnm.Print_Titles" localSheetId="7">'SO02.06 - Zpevněné plochy'!$126:$126</definedName>
    <definedName name="_xlnm._FilterDatabase" localSheetId="8" hidden="1">'SO02.07 - Závlaha'!$C$126:$K$311</definedName>
    <definedName name="_xlnm.Print_Area" localSheetId="8">'SO02.07 - Závlaha'!$C$4:$J$76,'SO02.07 - Závlaha'!$C$82:$J$106,'SO02.07 - Závlaha'!$C$112:$J$311</definedName>
    <definedName name="_xlnm.Print_Titles" localSheetId="8">'SO02.07 - Závlaha'!$126:$126</definedName>
    <definedName name="_xlnm._FilterDatabase" localSheetId="9" hidden="1">'SO03 - Elektroinstalace'!$C$137:$K$340</definedName>
    <definedName name="_xlnm.Print_Area" localSheetId="9">'SO03 - Elektroinstalace'!$C$4:$J$76,'SO03 - Elektroinstalace'!$C$82:$J$119,'SO03 - Elektroinstalace'!$C$125:$J$340</definedName>
    <definedName name="_xlnm.Print_Titles" localSheetId="9">'SO03 - Elektroinstalace'!$137:$137</definedName>
    <definedName name="_xlnm._FilterDatabase" localSheetId="10" hidden="1">'SO04 - ZTI'!$C$125:$K$272</definedName>
    <definedName name="_xlnm.Print_Area" localSheetId="10">'SO04 - ZTI'!$C$4:$J$76,'SO04 - ZTI'!$C$82:$J$107,'SO04 - ZTI'!$C$113:$J$272</definedName>
    <definedName name="_xlnm.Print_Titles" localSheetId="10">'SO04 - ZTI'!$125:$125</definedName>
  </definedNames>
  <calcPr/>
</workbook>
</file>

<file path=xl/calcChain.xml><?xml version="1.0" encoding="utf-8"?>
<calcChain xmlns="http://schemas.openxmlformats.org/spreadsheetml/2006/main">
  <c i="11" l="1" r="J37"/>
  <c r="J36"/>
  <c i="1" r="AY105"/>
  <c i="11" r="J35"/>
  <c i="1" r="AX105"/>
  <c i="11"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89"/>
  <c r="E7"/>
  <c r="E116"/>
  <c i="10" r="J37"/>
  <c r="J36"/>
  <c i="1" r="AY104"/>
  <c i="10" r="J35"/>
  <c i="1" r="AX104"/>
  <c i="10" r="BI339"/>
  <c r="BH339"/>
  <c r="BG339"/>
  <c r="BF339"/>
  <c r="T339"/>
  <c r="T338"/>
  <c r="R339"/>
  <c r="R338"/>
  <c r="P339"/>
  <c r="P338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T329"/>
  <c r="R330"/>
  <c r="R329"/>
  <c r="P330"/>
  <c r="P329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J135"/>
  <c r="J134"/>
  <c r="F134"/>
  <c r="F132"/>
  <c r="E130"/>
  <c r="J92"/>
  <c r="J91"/>
  <c r="F91"/>
  <c r="F89"/>
  <c r="E87"/>
  <c r="J18"/>
  <c r="E18"/>
  <c r="F92"/>
  <c r="J17"/>
  <c r="J12"/>
  <c r="J132"/>
  <c r="E7"/>
  <c r="E128"/>
  <c i="9" r="J39"/>
  <c r="J38"/>
  <c i="1" r="AY103"/>
  <c i="9" r="J37"/>
  <c i="1" r="AX103"/>
  <c i="9"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T293"/>
  <c r="R294"/>
  <c r="R293"/>
  <c r="P294"/>
  <c r="P293"/>
  <c r="BI292"/>
  <c r="BH292"/>
  <c r="BG292"/>
  <c r="BF292"/>
  <c r="T292"/>
  <c r="T291"/>
  <c r="R292"/>
  <c r="R291"/>
  <c r="P292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5"/>
  <c r="BH155"/>
  <c r="BG155"/>
  <c r="BF155"/>
  <c r="T155"/>
  <c r="R155"/>
  <c r="P155"/>
  <c r="BI146"/>
  <c r="BH146"/>
  <c r="BG146"/>
  <c r="BF146"/>
  <c r="T146"/>
  <c r="R146"/>
  <c r="P146"/>
  <c r="BI140"/>
  <c r="BH140"/>
  <c r="BG140"/>
  <c r="BF140"/>
  <c r="T140"/>
  <c r="R140"/>
  <c r="P140"/>
  <c r="BI138"/>
  <c r="BH138"/>
  <c r="BG138"/>
  <c r="BF138"/>
  <c r="T138"/>
  <c r="R138"/>
  <c r="P138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4"/>
  <c r="J93"/>
  <c r="F93"/>
  <c r="F91"/>
  <c r="E89"/>
  <c r="J20"/>
  <c r="E20"/>
  <c r="F124"/>
  <c r="J19"/>
  <c r="J14"/>
  <c r="J121"/>
  <c r="E7"/>
  <c r="E115"/>
  <c i="8" r="J39"/>
  <c r="J38"/>
  <c i="1" r="AY102"/>
  <c i="8" r="J37"/>
  <c i="1" r="AX102"/>
  <c i="8"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T205"/>
  <c r="R206"/>
  <c r="R205"/>
  <c r="P206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38"/>
  <c r="BH138"/>
  <c r="BG138"/>
  <c r="BF138"/>
  <c r="T138"/>
  <c r="R138"/>
  <c r="P138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4"/>
  <c r="J93"/>
  <c r="F93"/>
  <c r="F91"/>
  <c r="E89"/>
  <c r="J20"/>
  <c r="E20"/>
  <c r="F94"/>
  <c r="J19"/>
  <c r="J14"/>
  <c r="J91"/>
  <c r="E7"/>
  <c r="E85"/>
  <c i="7" r="J39"/>
  <c r="J38"/>
  <c i="1" r="AY101"/>
  <c i="7" r="J37"/>
  <c i="1" r="AX101"/>
  <c i="7"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T190"/>
  <c r="R191"/>
  <c r="R190"/>
  <c r="P191"/>
  <c r="P190"/>
  <c r="BI188"/>
  <c r="BH188"/>
  <c r="BG188"/>
  <c r="BF188"/>
  <c r="T188"/>
  <c r="R188"/>
  <c r="P188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123"/>
  <c r="E7"/>
  <c r="E85"/>
  <c i="6" r="J39"/>
  <c r="J38"/>
  <c i="1" r="AY100"/>
  <c i="6" r="J37"/>
  <c i="1" r="AX100"/>
  <c i="6"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T158"/>
  <c r="R159"/>
  <c r="R158"/>
  <c r="P159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5" r="J39"/>
  <c r="J38"/>
  <c i="1" r="AY99"/>
  <c i="5" r="J37"/>
  <c i="1" r="AX99"/>
  <c i="5"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T223"/>
  <c r="R224"/>
  <c r="R223"/>
  <c r="P224"/>
  <c r="P223"/>
  <c r="BI222"/>
  <c r="BH222"/>
  <c r="BG222"/>
  <c r="BF222"/>
  <c r="T222"/>
  <c r="T221"/>
  <c r="R222"/>
  <c r="R221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T196"/>
  <c r="R197"/>
  <c r="R196"/>
  <c r="P197"/>
  <c r="P196"/>
  <c r="BI194"/>
  <c r="BH194"/>
  <c r="BG194"/>
  <c r="BF194"/>
  <c r="T194"/>
  <c r="T193"/>
  <c r="R194"/>
  <c r="R193"/>
  <c r="P194"/>
  <c r="P193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J129"/>
  <c r="J128"/>
  <c r="F128"/>
  <c r="F126"/>
  <c r="E124"/>
  <c r="J94"/>
  <c r="J93"/>
  <c r="F93"/>
  <c r="F91"/>
  <c r="E89"/>
  <c r="J20"/>
  <c r="E20"/>
  <c r="F129"/>
  <c r="J19"/>
  <c r="J14"/>
  <c r="J126"/>
  <c r="E7"/>
  <c r="E120"/>
  <c i="4" r="J39"/>
  <c r="J38"/>
  <c i="1" r="AY98"/>
  <c i="4" r="J37"/>
  <c i="1" r="AX98"/>
  <c i="4" r="BI1098"/>
  <c r="BH1098"/>
  <c r="BG1098"/>
  <c r="BF1098"/>
  <c r="T1098"/>
  <c r="R1098"/>
  <c r="P1098"/>
  <c r="BI1097"/>
  <c r="BH1097"/>
  <c r="BG1097"/>
  <c r="BF1097"/>
  <c r="T1097"/>
  <c r="R1097"/>
  <c r="P1097"/>
  <c r="BI1096"/>
  <c r="BH1096"/>
  <c r="BG1096"/>
  <c r="BF1096"/>
  <c r="T1096"/>
  <c r="R1096"/>
  <c r="P1096"/>
  <c r="BI1095"/>
  <c r="BH1095"/>
  <c r="BG1095"/>
  <c r="BF1095"/>
  <c r="T1095"/>
  <c r="R1095"/>
  <c r="P1095"/>
  <c r="BI1094"/>
  <c r="BH1094"/>
  <c r="BG1094"/>
  <c r="BF1094"/>
  <c r="T1094"/>
  <c r="R1094"/>
  <c r="P1094"/>
  <c r="BI1092"/>
  <c r="BH1092"/>
  <c r="BG1092"/>
  <c r="BF1092"/>
  <c r="T1092"/>
  <c r="R1092"/>
  <c r="P1092"/>
  <c r="BI1091"/>
  <c r="BH1091"/>
  <c r="BG1091"/>
  <c r="BF1091"/>
  <c r="T1091"/>
  <c r="R1091"/>
  <c r="P1091"/>
  <c r="BI1090"/>
  <c r="BH1090"/>
  <c r="BG1090"/>
  <c r="BF1090"/>
  <c r="T1090"/>
  <c r="R1090"/>
  <c r="P1090"/>
  <c r="BI1089"/>
  <c r="BH1089"/>
  <c r="BG1089"/>
  <c r="BF1089"/>
  <c r="T1089"/>
  <c r="R1089"/>
  <c r="P1089"/>
  <c r="BI1087"/>
  <c r="BH1087"/>
  <c r="BG1087"/>
  <c r="BF1087"/>
  <c r="T1087"/>
  <c r="R1087"/>
  <c r="P1087"/>
  <c r="BI1086"/>
  <c r="BH1086"/>
  <c r="BG1086"/>
  <c r="BF1086"/>
  <c r="T1086"/>
  <c r="R1086"/>
  <c r="P1086"/>
  <c r="BI1084"/>
  <c r="BH1084"/>
  <c r="BG1084"/>
  <c r="BF1084"/>
  <c r="T1084"/>
  <c r="R1084"/>
  <c r="P1084"/>
  <c r="BI1082"/>
  <c r="BH1082"/>
  <c r="BG1082"/>
  <c r="BF1082"/>
  <c r="T1082"/>
  <c r="R1082"/>
  <c r="P1082"/>
  <c r="BI1080"/>
  <c r="BH1080"/>
  <c r="BG1080"/>
  <c r="BF1080"/>
  <c r="T1080"/>
  <c r="R1080"/>
  <c r="P1080"/>
  <c r="BI1079"/>
  <c r="BH1079"/>
  <c r="BG1079"/>
  <c r="BF1079"/>
  <c r="T1079"/>
  <c r="R1079"/>
  <c r="P1079"/>
  <c r="BI1077"/>
  <c r="BH1077"/>
  <c r="BG1077"/>
  <c r="BF1077"/>
  <c r="T1077"/>
  <c r="R1077"/>
  <c r="P1077"/>
  <c r="BI1073"/>
  <c r="BH1073"/>
  <c r="BG1073"/>
  <c r="BF1073"/>
  <c r="T1073"/>
  <c r="R1073"/>
  <c r="P1073"/>
  <c r="BI1065"/>
  <c r="BH1065"/>
  <c r="BG1065"/>
  <c r="BF1065"/>
  <c r="T1065"/>
  <c r="R1065"/>
  <c r="P1065"/>
  <c r="BI1061"/>
  <c r="BH1061"/>
  <c r="BG1061"/>
  <c r="BF1061"/>
  <c r="T1061"/>
  <c r="R1061"/>
  <c r="P1061"/>
  <c r="BI1057"/>
  <c r="BH1057"/>
  <c r="BG1057"/>
  <c r="BF1057"/>
  <c r="T1057"/>
  <c r="R1057"/>
  <c r="P1057"/>
  <c r="BI1056"/>
  <c r="BH1056"/>
  <c r="BG1056"/>
  <c r="BF1056"/>
  <c r="T1056"/>
  <c r="R1056"/>
  <c r="P1056"/>
  <c r="BI1036"/>
  <c r="BH1036"/>
  <c r="BG1036"/>
  <c r="BF1036"/>
  <c r="T1036"/>
  <c r="R1036"/>
  <c r="P1036"/>
  <c r="BI1034"/>
  <c r="BH1034"/>
  <c r="BG1034"/>
  <c r="BF1034"/>
  <c r="T1034"/>
  <c r="R1034"/>
  <c r="P1034"/>
  <c r="BI1028"/>
  <c r="BH1028"/>
  <c r="BG1028"/>
  <c r="BF1028"/>
  <c r="T1028"/>
  <c r="R1028"/>
  <c r="P1028"/>
  <c r="BI1025"/>
  <c r="BH1025"/>
  <c r="BG1025"/>
  <c r="BF1025"/>
  <c r="T1025"/>
  <c r="R1025"/>
  <c r="P1025"/>
  <c r="BI1015"/>
  <c r="BH1015"/>
  <c r="BG1015"/>
  <c r="BF1015"/>
  <c r="T1015"/>
  <c r="R1015"/>
  <c r="P1015"/>
  <c r="BI1012"/>
  <c r="BH1012"/>
  <c r="BG1012"/>
  <c r="BF1012"/>
  <c r="T1012"/>
  <c r="R1012"/>
  <c r="P1012"/>
  <c r="BI1011"/>
  <c r="BH1011"/>
  <c r="BG1011"/>
  <c r="BF1011"/>
  <c r="T1011"/>
  <c r="R1011"/>
  <c r="P1011"/>
  <c r="BI1010"/>
  <c r="BH1010"/>
  <c r="BG1010"/>
  <c r="BF1010"/>
  <c r="T1010"/>
  <c r="R1010"/>
  <c r="P1010"/>
  <c r="BI1009"/>
  <c r="BH1009"/>
  <c r="BG1009"/>
  <c r="BF1009"/>
  <c r="T1009"/>
  <c r="R1009"/>
  <c r="P1009"/>
  <c r="BI1008"/>
  <c r="BH1008"/>
  <c r="BG1008"/>
  <c r="BF1008"/>
  <c r="T1008"/>
  <c r="R1008"/>
  <c r="P1008"/>
  <c r="BI989"/>
  <c r="BH989"/>
  <c r="BG989"/>
  <c r="BF989"/>
  <c r="T989"/>
  <c r="R989"/>
  <c r="P989"/>
  <c r="BI987"/>
  <c r="BH987"/>
  <c r="BG987"/>
  <c r="BF987"/>
  <c r="T987"/>
  <c r="R987"/>
  <c r="P987"/>
  <c r="BI986"/>
  <c r="BH986"/>
  <c r="BG986"/>
  <c r="BF986"/>
  <c r="T986"/>
  <c r="R986"/>
  <c r="P986"/>
  <c r="BI985"/>
  <c r="BH985"/>
  <c r="BG985"/>
  <c r="BF985"/>
  <c r="T985"/>
  <c r="R985"/>
  <c r="P985"/>
  <c r="BI979"/>
  <c r="BH979"/>
  <c r="BG979"/>
  <c r="BF979"/>
  <c r="T979"/>
  <c r="R979"/>
  <c r="P979"/>
  <c r="BI977"/>
  <c r="BH977"/>
  <c r="BG977"/>
  <c r="BF977"/>
  <c r="T977"/>
  <c r="R977"/>
  <c r="P977"/>
  <c r="BI975"/>
  <c r="BH975"/>
  <c r="BG975"/>
  <c r="BF975"/>
  <c r="T975"/>
  <c r="R975"/>
  <c r="P975"/>
  <c r="BI960"/>
  <c r="BH960"/>
  <c r="BG960"/>
  <c r="BF960"/>
  <c r="T960"/>
  <c r="R960"/>
  <c r="P960"/>
  <c r="BI956"/>
  <c r="BH956"/>
  <c r="BG956"/>
  <c r="BF956"/>
  <c r="T956"/>
  <c r="R956"/>
  <c r="P956"/>
  <c r="BI953"/>
  <c r="BH953"/>
  <c r="BG953"/>
  <c r="BF953"/>
  <c r="T953"/>
  <c r="R953"/>
  <c r="P953"/>
  <c r="BI952"/>
  <c r="BH952"/>
  <c r="BG952"/>
  <c r="BF952"/>
  <c r="T952"/>
  <c r="R952"/>
  <c r="P952"/>
  <c r="BI948"/>
  <c r="BH948"/>
  <c r="BG948"/>
  <c r="BF948"/>
  <c r="T948"/>
  <c r="R948"/>
  <c r="P948"/>
  <c r="BI939"/>
  <c r="BH939"/>
  <c r="BG939"/>
  <c r="BF939"/>
  <c r="T939"/>
  <c r="R939"/>
  <c r="P939"/>
  <c r="BI938"/>
  <c r="BH938"/>
  <c r="BG938"/>
  <c r="BF938"/>
  <c r="T938"/>
  <c r="R938"/>
  <c r="P938"/>
  <c r="BI934"/>
  <c r="BH934"/>
  <c r="BG934"/>
  <c r="BF934"/>
  <c r="T934"/>
  <c r="R934"/>
  <c r="P934"/>
  <c r="BI920"/>
  <c r="BH920"/>
  <c r="BG920"/>
  <c r="BF920"/>
  <c r="T920"/>
  <c r="R920"/>
  <c r="P920"/>
  <c r="BI918"/>
  <c r="BH918"/>
  <c r="BG918"/>
  <c r="BF918"/>
  <c r="T918"/>
  <c r="R918"/>
  <c r="P918"/>
  <c r="BI917"/>
  <c r="BH917"/>
  <c r="BG917"/>
  <c r="BF917"/>
  <c r="T917"/>
  <c r="R917"/>
  <c r="P917"/>
  <c r="BI915"/>
  <c r="BH915"/>
  <c r="BG915"/>
  <c r="BF915"/>
  <c r="T915"/>
  <c r="R915"/>
  <c r="P915"/>
  <c r="BI911"/>
  <c r="BH911"/>
  <c r="BG911"/>
  <c r="BF911"/>
  <c r="T911"/>
  <c r="R911"/>
  <c r="P911"/>
  <c r="BI909"/>
  <c r="BH909"/>
  <c r="BG909"/>
  <c r="BF909"/>
  <c r="T909"/>
  <c r="R909"/>
  <c r="P909"/>
  <c r="BI908"/>
  <c r="BH908"/>
  <c r="BG908"/>
  <c r="BF908"/>
  <c r="T908"/>
  <c r="R908"/>
  <c r="P908"/>
  <c r="BI906"/>
  <c r="BH906"/>
  <c r="BG906"/>
  <c r="BF906"/>
  <c r="T906"/>
  <c r="R906"/>
  <c r="P906"/>
  <c r="BI905"/>
  <c r="BH905"/>
  <c r="BG905"/>
  <c r="BF905"/>
  <c r="T905"/>
  <c r="R905"/>
  <c r="P905"/>
  <c r="BI904"/>
  <c r="BH904"/>
  <c r="BG904"/>
  <c r="BF904"/>
  <c r="T904"/>
  <c r="R904"/>
  <c r="P904"/>
  <c r="BI903"/>
  <c r="BH903"/>
  <c r="BG903"/>
  <c r="BF903"/>
  <c r="T903"/>
  <c r="R903"/>
  <c r="P903"/>
  <c r="BI901"/>
  <c r="BH901"/>
  <c r="BG901"/>
  <c r="BF901"/>
  <c r="T901"/>
  <c r="R901"/>
  <c r="P901"/>
  <c r="BI899"/>
  <c r="BH899"/>
  <c r="BG899"/>
  <c r="BF899"/>
  <c r="T899"/>
  <c r="R899"/>
  <c r="P899"/>
  <c r="BI894"/>
  <c r="BH894"/>
  <c r="BG894"/>
  <c r="BF894"/>
  <c r="T894"/>
  <c r="R894"/>
  <c r="P894"/>
  <c r="BI892"/>
  <c r="BH892"/>
  <c r="BG892"/>
  <c r="BF892"/>
  <c r="T892"/>
  <c r="R892"/>
  <c r="P892"/>
  <c r="BI889"/>
  <c r="BH889"/>
  <c r="BG889"/>
  <c r="BF889"/>
  <c r="T889"/>
  <c r="R889"/>
  <c r="P889"/>
  <c r="BI886"/>
  <c r="BH886"/>
  <c r="BG886"/>
  <c r="BF886"/>
  <c r="T886"/>
  <c r="R886"/>
  <c r="P886"/>
  <c r="BI883"/>
  <c r="BH883"/>
  <c r="BG883"/>
  <c r="BF883"/>
  <c r="T883"/>
  <c r="R883"/>
  <c r="P883"/>
  <c r="BI880"/>
  <c r="BH880"/>
  <c r="BG880"/>
  <c r="BF880"/>
  <c r="T880"/>
  <c r="R880"/>
  <c r="P880"/>
  <c r="BI877"/>
  <c r="BH877"/>
  <c r="BG877"/>
  <c r="BF877"/>
  <c r="T877"/>
  <c r="R877"/>
  <c r="P877"/>
  <c r="BI872"/>
  <c r="BH872"/>
  <c r="BG872"/>
  <c r="BF872"/>
  <c r="T872"/>
  <c r="R872"/>
  <c r="P872"/>
  <c r="BI867"/>
  <c r="BH867"/>
  <c r="BG867"/>
  <c r="BF867"/>
  <c r="T867"/>
  <c r="R867"/>
  <c r="P867"/>
  <c r="BI865"/>
  <c r="BH865"/>
  <c r="BG865"/>
  <c r="BF865"/>
  <c r="T865"/>
  <c r="R865"/>
  <c r="P865"/>
  <c r="BI862"/>
  <c r="BH862"/>
  <c r="BG862"/>
  <c r="BF862"/>
  <c r="T862"/>
  <c r="R862"/>
  <c r="P862"/>
  <c r="BI860"/>
  <c r="BH860"/>
  <c r="BG860"/>
  <c r="BF860"/>
  <c r="T860"/>
  <c r="R860"/>
  <c r="P860"/>
  <c r="BI858"/>
  <c r="BH858"/>
  <c r="BG858"/>
  <c r="BF858"/>
  <c r="T858"/>
  <c r="R858"/>
  <c r="P858"/>
  <c r="BI857"/>
  <c r="BH857"/>
  <c r="BG857"/>
  <c r="BF857"/>
  <c r="T857"/>
  <c r="R857"/>
  <c r="P857"/>
  <c r="BI856"/>
  <c r="BH856"/>
  <c r="BG856"/>
  <c r="BF856"/>
  <c r="T856"/>
  <c r="R856"/>
  <c r="P856"/>
  <c r="BI853"/>
  <c r="BH853"/>
  <c r="BG853"/>
  <c r="BF853"/>
  <c r="T853"/>
  <c r="R853"/>
  <c r="P853"/>
  <c r="BI851"/>
  <c r="BH851"/>
  <c r="BG851"/>
  <c r="BF851"/>
  <c r="T851"/>
  <c r="R851"/>
  <c r="P851"/>
  <c r="BI849"/>
  <c r="BH849"/>
  <c r="BG849"/>
  <c r="BF849"/>
  <c r="T849"/>
  <c r="R849"/>
  <c r="P849"/>
  <c r="BI845"/>
  <c r="BH845"/>
  <c r="BG845"/>
  <c r="BF845"/>
  <c r="T845"/>
  <c r="R845"/>
  <c r="P845"/>
  <c r="BI843"/>
  <c r="BH843"/>
  <c r="BG843"/>
  <c r="BF843"/>
  <c r="T843"/>
  <c r="R843"/>
  <c r="P843"/>
  <c r="BI841"/>
  <c r="BH841"/>
  <c r="BG841"/>
  <c r="BF841"/>
  <c r="T841"/>
  <c r="R841"/>
  <c r="P841"/>
  <c r="BI834"/>
  <c r="BH834"/>
  <c r="BG834"/>
  <c r="BF834"/>
  <c r="T834"/>
  <c r="R834"/>
  <c r="P834"/>
  <c r="BI829"/>
  <c r="BH829"/>
  <c r="BG829"/>
  <c r="BF829"/>
  <c r="T829"/>
  <c r="R829"/>
  <c r="P829"/>
  <c r="BI824"/>
  <c r="BH824"/>
  <c r="BG824"/>
  <c r="BF824"/>
  <c r="T824"/>
  <c r="R824"/>
  <c r="P824"/>
  <c r="BI819"/>
  <c r="BH819"/>
  <c r="BG819"/>
  <c r="BF819"/>
  <c r="T819"/>
  <c r="R819"/>
  <c r="P819"/>
  <c r="BI809"/>
  <c r="BH809"/>
  <c r="BG809"/>
  <c r="BF809"/>
  <c r="T809"/>
  <c r="R809"/>
  <c r="P809"/>
  <c r="BI807"/>
  <c r="BH807"/>
  <c r="BG807"/>
  <c r="BF807"/>
  <c r="T807"/>
  <c r="R807"/>
  <c r="P807"/>
  <c r="BI805"/>
  <c r="BH805"/>
  <c r="BG805"/>
  <c r="BF805"/>
  <c r="T805"/>
  <c r="R805"/>
  <c r="P805"/>
  <c r="BI803"/>
  <c r="BH803"/>
  <c r="BG803"/>
  <c r="BF803"/>
  <c r="T803"/>
  <c r="R803"/>
  <c r="P803"/>
  <c r="BI800"/>
  <c r="BH800"/>
  <c r="BG800"/>
  <c r="BF800"/>
  <c r="T800"/>
  <c r="R800"/>
  <c r="P800"/>
  <c r="BI798"/>
  <c r="BH798"/>
  <c r="BG798"/>
  <c r="BF798"/>
  <c r="T798"/>
  <c r="R798"/>
  <c r="P798"/>
  <c r="BI792"/>
  <c r="BH792"/>
  <c r="BG792"/>
  <c r="BF792"/>
  <c r="T792"/>
  <c r="R792"/>
  <c r="P792"/>
  <c r="BI786"/>
  <c r="BH786"/>
  <c r="BG786"/>
  <c r="BF786"/>
  <c r="T786"/>
  <c r="R786"/>
  <c r="P786"/>
  <c r="BI778"/>
  <c r="BH778"/>
  <c r="BG778"/>
  <c r="BF778"/>
  <c r="T778"/>
  <c r="R778"/>
  <c r="P778"/>
  <c r="BI770"/>
  <c r="BH770"/>
  <c r="BG770"/>
  <c r="BF770"/>
  <c r="T770"/>
  <c r="R770"/>
  <c r="P770"/>
  <c r="BI759"/>
  <c r="BH759"/>
  <c r="BG759"/>
  <c r="BF759"/>
  <c r="T759"/>
  <c r="R759"/>
  <c r="P759"/>
  <c r="BI748"/>
  <c r="BH748"/>
  <c r="BG748"/>
  <c r="BF748"/>
  <c r="T748"/>
  <c r="R748"/>
  <c r="P748"/>
  <c r="BI746"/>
  <c r="BH746"/>
  <c r="BG746"/>
  <c r="BF746"/>
  <c r="T746"/>
  <c r="R746"/>
  <c r="P746"/>
  <c r="BI745"/>
  <c r="BH745"/>
  <c r="BG745"/>
  <c r="BF745"/>
  <c r="T745"/>
  <c r="R745"/>
  <c r="P745"/>
  <c r="BI744"/>
  <c r="BH744"/>
  <c r="BG744"/>
  <c r="BF744"/>
  <c r="T744"/>
  <c r="R744"/>
  <c r="P744"/>
  <c r="BI742"/>
  <c r="BH742"/>
  <c r="BG742"/>
  <c r="BF742"/>
  <c r="T742"/>
  <c r="R742"/>
  <c r="P742"/>
  <c r="BI741"/>
  <c r="BH741"/>
  <c r="BG741"/>
  <c r="BF741"/>
  <c r="T741"/>
  <c r="R741"/>
  <c r="P741"/>
  <c r="BI740"/>
  <c r="BH740"/>
  <c r="BG740"/>
  <c r="BF740"/>
  <c r="T740"/>
  <c r="R740"/>
  <c r="P740"/>
  <c r="BI738"/>
  <c r="BH738"/>
  <c r="BG738"/>
  <c r="BF738"/>
  <c r="T738"/>
  <c r="R738"/>
  <c r="P738"/>
  <c r="BI736"/>
  <c r="BH736"/>
  <c r="BG736"/>
  <c r="BF736"/>
  <c r="T736"/>
  <c r="R736"/>
  <c r="P736"/>
  <c r="BI734"/>
  <c r="BH734"/>
  <c r="BG734"/>
  <c r="BF734"/>
  <c r="T734"/>
  <c r="R734"/>
  <c r="P734"/>
  <c r="BI728"/>
  <c r="BH728"/>
  <c r="BG728"/>
  <c r="BF728"/>
  <c r="T728"/>
  <c r="R728"/>
  <c r="P728"/>
  <c r="BI727"/>
  <c r="BH727"/>
  <c r="BG727"/>
  <c r="BF727"/>
  <c r="T727"/>
  <c r="R727"/>
  <c r="P727"/>
  <c r="BI724"/>
  <c r="BH724"/>
  <c r="BG724"/>
  <c r="BF724"/>
  <c r="T724"/>
  <c r="R724"/>
  <c r="P724"/>
  <c r="BI722"/>
  <c r="BH722"/>
  <c r="BG722"/>
  <c r="BF722"/>
  <c r="T722"/>
  <c r="R722"/>
  <c r="P722"/>
  <c r="BI719"/>
  <c r="BH719"/>
  <c r="BG719"/>
  <c r="BF719"/>
  <c r="T719"/>
  <c r="R719"/>
  <c r="P719"/>
  <c r="BI716"/>
  <c r="BH716"/>
  <c r="BG716"/>
  <c r="BF716"/>
  <c r="T716"/>
  <c r="R716"/>
  <c r="P716"/>
  <c r="BI708"/>
  <c r="BH708"/>
  <c r="BG708"/>
  <c r="BF708"/>
  <c r="T708"/>
  <c r="R708"/>
  <c r="P708"/>
  <c r="BI706"/>
  <c r="BH706"/>
  <c r="BG706"/>
  <c r="BF706"/>
  <c r="T706"/>
  <c r="R706"/>
  <c r="P706"/>
  <c r="BI697"/>
  <c r="BH697"/>
  <c r="BG697"/>
  <c r="BF697"/>
  <c r="T697"/>
  <c r="R697"/>
  <c r="P697"/>
  <c r="BI695"/>
  <c r="BH695"/>
  <c r="BG695"/>
  <c r="BF695"/>
  <c r="T695"/>
  <c r="R695"/>
  <c r="P695"/>
  <c r="BI693"/>
  <c r="BH693"/>
  <c r="BG693"/>
  <c r="BF693"/>
  <c r="T693"/>
  <c r="R693"/>
  <c r="P693"/>
  <c r="BI691"/>
  <c r="BH691"/>
  <c r="BG691"/>
  <c r="BF691"/>
  <c r="T691"/>
  <c r="R691"/>
  <c r="P691"/>
  <c r="BI689"/>
  <c r="BH689"/>
  <c r="BG689"/>
  <c r="BF689"/>
  <c r="T689"/>
  <c r="R689"/>
  <c r="P689"/>
  <c r="BI667"/>
  <c r="BH667"/>
  <c r="BG667"/>
  <c r="BF667"/>
  <c r="T667"/>
  <c r="R667"/>
  <c r="P667"/>
  <c r="BI665"/>
  <c r="BH665"/>
  <c r="BG665"/>
  <c r="BF665"/>
  <c r="T665"/>
  <c r="R665"/>
  <c r="P665"/>
  <c r="BI662"/>
  <c r="BH662"/>
  <c r="BG662"/>
  <c r="BF662"/>
  <c r="T662"/>
  <c r="R662"/>
  <c r="P662"/>
  <c r="BI660"/>
  <c r="BH660"/>
  <c r="BG660"/>
  <c r="BF660"/>
  <c r="T660"/>
  <c r="R660"/>
  <c r="P660"/>
  <c r="BI658"/>
  <c r="BH658"/>
  <c r="BG658"/>
  <c r="BF658"/>
  <c r="T658"/>
  <c r="R658"/>
  <c r="P658"/>
  <c r="BI655"/>
  <c r="BH655"/>
  <c r="BG655"/>
  <c r="BF655"/>
  <c r="T655"/>
  <c r="R655"/>
  <c r="P655"/>
  <c r="BI653"/>
  <c r="BH653"/>
  <c r="BG653"/>
  <c r="BF653"/>
  <c r="T653"/>
  <c r="R653"/>
  <c r="P653"/>
  <c r="BI651"/>
  <c r="BH651"/>
  <c r="BG651"/>
  <c r="BF651"/>
  <c r="T651"/>
  <c r="R651"/>
  <c r="P651"/>
  <c r="BI649"/>
  <c r="BH649"/>
  <c r="BG649"/>
  <c r="BF649"/>
  <c r="T649"/>
  <c r="R649"/>
  <c r="P649"/>
  <c r="BI646"/>
  <c r="BH646"/>
  <c r="BG646"/>
  <c r="BF646"/>
  <c r="T646"/>
  <c r="R646"/>
  <c r="P646"/>
  <c r="BI644"/>
  <c r="BH644"/>
  <c r="BG644"/>
  <c r="BF644"/>
  <c r="T644"/>
  <c r="R644"/>
  <c r="P644"/>
  <c r="BI641"/>
  <c r="BH641"/>
  <c r="BG641"/>
  <c r="BF641"/>
  <c r="T641"/>
  <c r="R641"/>
  <c r="P641"/>
  <c r="BI639"/>
  <c r="BH639"/>
  <c r="BG639"/>
  <c r="BF639"/>
  <c r="T639"/>
  <c r="R639"/>
  <c r="P639"/>
  <c r="BI637"/>
  <c r="BH637"/>
  <c r="BG637"/>
  <c r="BF637"/>
  <c r="T637"/>
  <c r="R637"/>
  <c r="P637"/>
  <c r="BI635"/>
  <c r="BH635"/>
  <c r="BG635"/>
  <c r="BF635"/>
  <c r="T635"/>
  <c r="R635"/>
  <c r="P635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4"/>
  <c r="BH614"/>
  <c r="BG614"/>
  <c r="BF614"/>
  <c r="T614"/>
  <c r="R614"/>
  <c r="P614"/>
  <c r="BI613"/>
  <c r="BH613"/>
  <c r="BG613"/>
  <c r="BF613"/>
  <c r="T613"/>
  <c r="R613"/>
  <c r="P613"/>
  <c r="BI611"/>
  <c r="BH611"/>
  <c r="BG611"/>
  <c r="BF611"/>
  <c r="T611"/>
  <c r="R611"/>
  <c r="P611"/>
  <c r="BI609"/>
  <c r="BH609"/>
  <c r="BG609"/>
  <c r="BF609"/>
  <c r="T609"/>
  <c r="R609"/>
  <c r="P609"/>
  <c r="BI603"/>
  <c r="BH603"/>
  <c r="BG603"/>
  <c r="BF603"/>
  <c r="T603"/>
  <c r="R603"/>
  <c r="P603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3"/>
  <c r="BH593"/>
  <c r="BG593"/>
  <c r="BF593"/>
  <c r="T593"/>
  <c r="R593"/>
  <c r="P593"/>
  <c r="BI585"/>
  <c r="BH585"/>
  <c r="BG585"/>
  <c r="BF585"/>
  <c r="T585"/>
  <c r="R585"/>
  <c r="P585"/>
  <c r="BI583"/>
  <c r="BH583"/>
  <c r="BG583"/>
  <c r="BF583"/>
  <c r="T583"/>
  <c r="R583"/>
  <c r="P583"/>
  <c r="BI577"/>
  <c r="BH577"/>
  <c r="BG577"/>
  <c r="BF577"/>
  <c r="T577"/>
  <c r="R577"/>
  <c r="P577"/>
  <c r="BI574"/>
  <c r="BH574"/>
  <c r="BG574"/>
  <c r="BF574"/>
  <c r="T574"/>
  <c r="T573"/>
  <c r="R574"/>
  <c r="R573"/>
  <c r="P574"/>
  <c r="P573"/>
  <c r="BI572"/>
  <c r="BH572"/>
  <c r="BG572"/>
  <c r="BF572"/>
  <c r="T572"/>
  <c r="R572"/>
  <c r="P572"/>
  <c r="BI570"/>
  <c r="BH570"/>
  <c r="BG570"/>
  <c r="BF570"/>
  <c r="T570"/>
  <c r="R570"/>
  <c r="P570"/>
  <c r="BI569"/>
  <c r="BH569"/>
  <c r="BG569"/>
  <c r="BF569"/>
  <c r="T569"/>
  <c r="R569"/>
  <c r="P569"/>
  <c r="BI568"/>
  <c r="BH568"/>
  <c r="BG568"/>
  <c r="BF568"/>
  <c r="T568"/>
  <c r="R568"/>
  <c r="P568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0"/>
  <c r="BH560"/>
  <c r="BG560"/>
  <c r="BF560"/>
  <c r="T560"/>
  <c r="R560"/>
  <c r="P560"/>
  <c r="BI556"/>
  <c r="BH556"/>
  <c r="BG556"/>
  <c r="BF556"/>
  <c r="T556"/>
  <c r="R556"/>
  <c r="P556"/>
  <c r="BI555"/>
  <c r="BH555"/>
  <c r="BG555"/>
  <c r="BF555"/>
  <c r="T555"/>
  <c r="R555"/>
  <c r="P555"/>
  <c r="BI554"/>
  <c r="BH554"/>
  <c r="BG554"/>
  <c r="BF554"/>
  <c r="T554"/>
  <c r="R554"/>
  <c r="P554"/>
  <c r="BI553"/>
  <c r="BH553"/>
  <c r="BG553"/>
  <c r="BF553"/>
  <c r="T553"/>
  <c r="R553"/>
  <c r="P553"/>
  <c r="BI551"/>
  <c r="BH551"/>
  <c r="BG551"/>
  <c r="BF551"/>
  <c r="T551"/>
  <c r="R551"/>
  <c r="P551"/>
  <c r="BI550"/>
  <c r="BH550"/>
  <c r="BG550"/>
  <c r="BF550"/>
  <c r="T550"/>
  <c r="R550"/>
  <c r="P550"/>
  <c r="BI548"/>
  <c r="BH548"/>
  <c r="BG548"/>
  <c r="BF548"/>
  <c r="T548"/>
  <c r="R548"/>
  <c r="P548"/>
  <c r="BI547"/>
  <c r="BH547"/>
  <c r="BG547"/>
  <c r="BF547"/>
  <c r="T547"/>
  <c r="R547"/>
  <c r="P547"/>
  <c r="BI541"/>
  <c r="BH541"/>
  <c r="BG541"/>
  <c r="BF541"/>
  <c r="T541"/>
  <c r="R541"/>
  <c r="P541"/>
  <c r="BI527"/>
  <c r="BH527"/>
  <c r="BG527"/>
  <c r="BF527"/>
  <c r="T527"/>
  <c r="R527"/>
  <c r="P527"/>
  <c r="BI523"/>
  <c r="BH523"/>
  <c r="BG523"/>
  <c r="BF523"/>
  <c r="T523"/>
  <c r="R523"/>
  <c r="P523"/>
  <c r="BI522"/>
  <c r="BH522"/>
  <c r="BG522"/>
  <c r="BF522"/>
  <c r="T522"/>
  <c r="R522"/>
  <c r="P522"/>
  <c r="BI519"/>
  <c r="BH519"/>
  <c r="BG519"/>
  <c r="BF519"/>
  <c r="T519"/>
  <c r="R519"/>
  <c r="P519"/>
  <c r="BI518"/>
  <c r="BH518"/>
  <c r="BG518"/>
  <c r="BF518"/>
  <c r="T518"/>
  <c r="R518"/>
  <c r="P518"/>
  <c r="BI510"/>
  <c r="BH510"/>
  <c r="BG510"/>
  <c r="BF510"/>
  <c r="T510"/>
  <c r="R510"/>
  <c r="P510"/>
  <c r="BI508"/>
  <c r="BH508"/>
  <c r="BG508"/>
  <c r="BF508"/>
  <c r="T508"/>
  <c r="R508"/>
  <c r="P508"/>
  <c r="BI506"/>
  <c r="BH506"/>
  <c r="BG506"/>
  <c r="BF506"/>
  <c r="T506"/>
  <c r="R506"/>
  <c r="P506"/>
  <c r="BI500"/>
  <c r="BH500"/>
  <c r="BG500"/>
  <c r="BF500"/>
  <c r="T500"/>
  <c r="R500"/>
  <c r="P500"/>
  <c r="BI498"/>
  <c r="BH498"/>
  <c r="BG498"/>
  <c r="BF498"/>
  <c r="T498"/>
  <c r="R498"/>
  <c r="P498"/>
  <c r="BI487"/>
  <c r="BH487"/>
  <c r="BG487"/>
  <c r="BF487"/>
  <c r="T487"/>
  <c r="R487"/>
  <c r="P487"/>
  <c r="BI482"/>
  <c r="BH482"/>
  <c r="BG482"/>
  <c r="BF482"/>
  <c r="T482"/>
  <c r="R482"/>
  <c r="P482"/>
  <c r="BI481"/>
  <c r="BH481"/>
  <c r="BG481"/>
  <c r="BF481"/>
  <c r="T481"/>
  <c r="R481"/>
  <c r="P481"/>
  <c r="BI471"/>
  <c r="BH471"/>
  <c r="BG471"/>
  <c r="BF471"/>
  <c r="T471"/>
  <c r="R471"/>
  <c r="P471"/>
  <c r="BI458"/>
  <c r="BH458"/>
  <c r="BG458"/>
  <c r="BF458"/>
  <c r="T458"/>
  <c r="R458"/>
  <c r="P458"/>
  <c r="BI456"/>
  <c r="BH456"/>
  <c r="BG456"/>
  <c r="BF456"/>
  <c r="T456"/>
  <c r="R456"/>
  <c r="P456"/>
  <c r="BI455"/>
  <c r="BH455"/>
  <c r="BG455"/>
  <c r="BF455"/>
  <c r="T455"/>
  <c r="R455"/>
  <c r="P455"/>
  <c r="BI453"/>
  <c r="BH453"/>
  <c r="BG453"/>
  <c r="BF453"/>
  <c r="T453"/>
  <c r="R453"/>
  <c r="P453"/>
  <c r="BI446"/>
  <c r="BH446"/>
  <c r="BG446"/>
  <c r="BF446"/>
  <c r="T446"/>
  <c r="R446"/>
  <c r="P446"/>
  <c r="BI442"/>
  <c r="BH442"/>
  <c r="BG442"/>
  <c r="BF442"/>
  <c r="T442"/>
  <c r="R442"/>
  <c r="P442"/>
  <c r="BI436"/>
  <c r="BH436"/>
  <c r="BG436"/>
  <c r="BF436"/>
  <c r="T436"/>
  <c r="R436"/>
  <c r="P436"/>
  <c r="BI422"/>
  <c r="BH422"/>
  <c r="BG422"/>
  <c r="BF422"/>
  <c r="T422"/>
  <c r="R422"/>
  <c r="P422"/>
  <c r="BI406"/>
  <c r="BH406"/>
  <c r="BG406"/>
  <c r="BF406"/>
  <c r="T406"/>
  <c r="R406"/>
  <c r="P406"/>
  <c r="BI387"/>
  <c r="BH387"/>
  <c r="BG387"/>
  <c r="BF387"/>
  <c r="T387"/>
  <c r="R387"/>
  <c r="P387"/>
  <c r="BI386"/>
  <c r="BH386"/>
  <c r="BG386"/>
  <c r="BF386"/>
  <c r="T386"/>
  <c r="R386"/>
  <c r="P386"/>
  <c r="BI378"/>
  <c r="BH378"/>
  <c r="BG378"/>
  <c r="BF378"/>
  <c r="T378"/>
  <c r="R378"/>
  <c r="P378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58"/>
  <c r="BH358"/>
  <c r="BG358"/>
  <c r="BF358"/>
  <c r="T358"/>
  <c r="R358"/>
  <c r="P358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1"/>
  <c r="BH291"/>
  <c r="BG291"/>
  <c r="BF291"/>
  <c r="T291"/>
  <c r="R291"/>
  <c r="P291"/>
  <c r="BI289"/>
  <c r="BH289"/>
  <c r="BG289"/>
  <c r="BF289"/>
  <c r="T289"/>
  <c r="R289"/>
  <c r="P289"/>
  <c r="BI281"/>
  <c r="BH281"/>
  <c r="BG281"/>
  <c r="BF281"/>
  <c r="T281"/>
  <c r="R281"/>
  <c r="P281"/>
  <c r="BI275"/>
  <c r="BH275"/>
  <c r="BG275"/>
  <c r="BF275"/>
  <c r="T275"/>
  <c r="R275"/>
  <c r="P275"/>
  <c r="BI271"/>
  <c r="BH271"/>
  <c r="BG271"/>
  <c r="BF271"/>
  <c r="T271"/>
  <c r="R271"/>
  <c r="P271"/>
  <c r="BI264"/>
  <c r="BH264"/>
  <c r="BG264"/>
  <c r="BF264"/>
  <c r="T264"/>
  <c r="R264"/>
  <c r="P264"/>
  <c r="BI256"/>
  <c r="BH256"/>
  <c r="BG256"/>
  <c r="BF256"/>
  <c r="T256"/>
  <c r="R256"/>
  <c r="P256"/>
  <c r="BI249"/>
  <c r="BH249"/>
  <c r="BG249"/>
  <c r="BF249"/>
  <c r="T249"/>
  <c r="R249"/>
  <c r="P249"/>
  <c r="BI241"/>
  <c r="BH241"/>
  <c r="BG241"/>
  <c r="BF241"/>
  <c r="T241"/>
  <c r="R241"/>
  <c r="P241"/>
  <c r="BI240"/>
  <c r="BH240"/>
  <c r="BG240"/>
  <c r="BF240"/>
  <c r="T240"/>
  <c r="R240"/>
  <c r="P240"/>
  <c r="BI234"/>
  <c r="BH234"/>
  <c r="BG234"/>
  <c r="BF234"/>
  <c r="T234"/>
  <c r="R234"/>
  <c r="P234"/>
  <c r="BI228"/>
  <c r="BH228"/>
  <c r="BG228"/>
  <c r="BF228"/>
  <c r="T228"/>
  <c r="R228"/>
  <c r="P228"/>
  <c r="BI222"/>
  <c r="BH222"/>
  <c r="BG222"/>
  <c r="BF222"/>
  <c r="T222"/>
  <c r="R222"/>
  <c r="P222"/>
  <c r="BI213"/>
  <c r="BH213"/>
  <c r="BG213"/>
  <c r="BF213"/>
  <c r="T213"/>
  <c r="R213"/>
  <c r="P213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3"/>
  <c r="BH193"/>
  <c r="BG193"/>
  <c r="BF193"/>
  <c r="T193"/>
  <c r="R193"/>
  <c r="P193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53"/>
  <c r="BH153"/>
  <c r="BG153"/>
  <c r="BF153"/>
  <c r="T153"/>
  <c r="R153"/>
  <c r="P153"/>
  <c r="BI149"/>
  <c r="BH149"/>
  <c r="BG149"/>
  <c r="BF149"/>
  <c r="T149"/>
  <c r="R149"/>
  <c r="P149"/>
  <c r="J143"/>
  <c r="J142"/>
  <c r="F142"/>
  <c r="F140"/>
  <c r="E138"/>
  <c r="J94"/>
  <c r="J93"/>
  <c r="F93"/>
  <c r="F91"/>
  <c r="E89"/>
  <c r="J20"/>
  <c r="E20"/>
  <c r="F143"/>
  <c r="J19"/>
  <c r="J14"/>
  <c r="J91"/>
  <c r="E7"/>
  <c r="E134"/>
  <c i="3" r="J39"/>
  <c r="J38"/>
  <c i="1" r="AY97"/>
  <c i="3" r="J37"/>
  <c i="1" r="AX97"/>
  <c i="3"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T230"/>
  <c r="R231"/>
  <c r="R230"/>
  <c r="P231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2"/>
  <c r="BH212"/>
  <c r="BG212"/>
  <c r="BF212"/>
  <c r="T212"/>
  <c r="T211"/>
  <c r="R212"/>
  <c r="R211"/>
  <c r="P212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T201"/>
  <c r="R202"/>
  <c r="R201"/>
  <c r="P202"/>
  <c r="P201"/>
  <c r="BI200"/>
  <c r="BH200"/>
  <c r="BG200"/>
  <c r="BF200"/>
  <c r="T200"/>
  <c r="R200"/>
  <c r="P200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117"/>
  <c i="2" r="J37"/>
  <c r="J36"/>
  <c i="1" r="AY95"/>
  <c i="2" r="J35"/>
  <c i="1" r="AX95"/>
  <c i="2"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T252"/>
  <c r="T251"/>
  <c r="R253"/>
  <c r="R252"/>
  <c r="R251"/>
  <c r="P253"/>
  <c r="P252"/>
  <c r="P251"/>
  <c r="BI249"/>
  <c r="BH249"/>
  <c r="BG249"/>
  <c r="BF249"/>
  <c r="T249"/>
  <c r="T248"/>
  <c r="R249"/>
  <c r="R248"/>
  <c r="P249"/>
  <c r="P248"/>
  <c r="BI245"/>
  <c r="BH245"/>
  <c r="BG245"/>
  <c r="BF245"/>
  <c r="T245"/>
  <c r="T244"/>
  <c r="R245"/>
  <c r="R244"/>
  <c r="P245"/>
  <c r="P244"/>
  <c r="BI243"/>
  <c r="BH243"/>
  <c r="BG243"/>
  <c r="BF243"/>
  <c r="T243"/>
  <c r="T242"/>
  <c r="R243"/>
  <c r="R242"/>
  <c r="P243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T232"/>
  <c r="R233"/>
  <c r="R232"/>
  <c r="P233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6"/>
  <c r="BH186"/>
  <c r="BG186"/>
  <c r="BF186"/>
  <c r="T186"/>
  <c r="R186"/>
  <c r="P186"/>
  <c r="BI181"/>
  <c r="BH181"/>
  <c r="BG181"/>
  <c r="BF181"/>
  <c r="T181"/>
  <c r="R181"/>
  <c r="P181"/>
  <c r="BI171"/>
  <c r="BH171"/>
  <c r="BG171"/>
  <c r="BF171"/>
  <c r="T171"/>
  <c r="R171"/>
  <c r="P171"/>
  <c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J127"/>
  <c r="J126"/>
  <c r="F126"/>
  <c r="F124"/>
  <c r="E122"/>
  <c r="J92"/>
  <c r="J91"/>
  <c r="F91"/>
  <c r="F89"/>
  <c r="E87"/>
  <c r="J18"/>
  <c r="E18"/>
  <c r="F92"/>
  <c r="J17"/>
  <c r="J12"/>
  <c r="J89"/>
  <c r="E7"/>
  <c r="E85"/>
  <c i="1" r="L90"/>
  <c r="AM90"/>
  <c r="AM89"/>
  <c r="L89"/>
  <c r="AM87"/>
  <c r="L87"/>
  <c r="L85"/>
  <c r="L84"/>
  <c i="2" r="BK267"/>
  <c r="BK253"/>
  <c r="J228"/>
  <c r="BK221"/>
  <c r="J210"/>
  <c r="BK200"/>
  <c r="J181"/>
  <c r="BK159"/>
  <c r="BK268"/>
  <c r="BK263"/>
  <c r="J258"/>
  <c r="J229"/>
  <c r="J221"/>
  <c r="J199"/>
  <c r="BK194"/>
  <c r="BK163"/>
  <c r="BK152"/>
  <c r="J140"/>
  <c i="1" r="AS96"/>
  <c i="2" r="BK236"/>
  <c r="J226"/>
  <c r="BK210"/>
  <c r="J200"/>
  <c r="BK165"/>
  <c r="J146"/>
  <c r="BK137"/>
  <c r="J262"/>
  <c r="J239"/>
  <c r="J214"/>
  <c r="BK198"/>
  <c r="BK161"/>
  <c r="J133"/>
  <c i="3" r="J246"/>
  <c r="BK242"/>
  <c r="BK234"/>
  <c r="J217"/>
  <c r="J209"/>
  <c r="BK176"/>
  <c r="BK163"/>
  <c r="J145"/>
  <c r="J247"/>
  <c r="J229"/>
  <c r="BK216"/>
  <c r="BK187"/>
  <c r="J168"/>
  <c r="BK246"/>
  <c r="J234"/>
  <c r="J219"/>
  <c r="J191"/>
  <c r="J178"/>
  <c r="BK166"/>
  <c r="BK145"/>
  <c r="J244"/>
  <c r="BK229"/>
  <c r="BK223"/>
  <c r="J207"/>
  <c r="BK191"/>
  <c r="BK180"/>
  <c r="BK169"/>
  <c r="J156"/>
  <c i="4" r="J1095"/>
  <c r="BK1086"/>
  <c r="J1034"/>
  <c r="BK1008"/>
  <c r="BK986"/>
  <c r="BK975"/>
  <c r="BK920"/>
  <c r="J894"/>
  <c r="J880"/>
  <c r="J860"/>
  <c r="BK845"/>
  <c r="J824"/>
  <c r="BK807"/>
  <c r="BK786"/>
  <c r="BK740"/>
  <c r="J727"/>
  <c r="J660"/>
  <c r="J639"/>
  <c r="BK626"/>
  <c r="J618"/>
  <c r="BK603"/>
  <c r="BK585"/>
  <c r="BK566"/>
  <c r="BK527"/>
  <c r="BK500"/>
  <c r="BK422"/>
  <c r="BK350"/>
  <c r="J341"/>
  <c r="BK298"/>
  <c r="J222"/>
  <c r="J164"/>
  <c r="BK1097"/>
  <c r="BK1092"/>
  <c r="BK1084"/>
  <c r="BK1061"/>
  <c r="BK1009"/>
  <c r="BK953"/>
  <c r="J917"/>
  <c r="J906"/>
  <c r="J899"/>
  <c r="J877"/>
  <c r="J862"/>
  <c r="BK841"/>
  <c r="J819"/>
  <c r="BK748"/>
  <c r="BK728"/>
  <c r="J693"/>
  <c r="BK651"/>
  <c r="J635"/>
  <c r="J622"/>
  <c r="J600"/>
  <c r="J583"/>
  <c r="J562"/>
  <c r="BK553"/>
  <c r="J547"/>
  <c r="BK519"/>
  <c r="J498"/>
  <c r="J453"/>
  <c r="J387"/>
  <c r="J350"/>
  <c r="BK338"/>
  <c r="J333"/>
  <c r="J314"/>
  <c r="BK256"/>
  <c r="J234"/>
  <c r="J184"/>
  <c r="BK170"/>
  <c r="J1087"/>
  <c r="J1079"/>
  <c r="BK1015"/>
  <c r="J989"/>
  <c r="J952"/>
  <c r="J920"/>
  <c r="J915"/>
  <c r="BK904"/>
  <c r="J886"/>
  <c r="J858"/>
  <c r="J841"/>
  <c r="J805"/>
  <c r="J770"/>
  <c r="J740"/>
  <c r="BK727"/>
  <c r="J695"/>
  <c r="BK667"/>
  <c r="J649"/>
  <c r="J629"/>
  <c r="J613"/>
  <c r="J601"/>
  <c r="BK596"/>
  <c r="BK572"/>
  <c r="J556"/>
  <c r="J519"/>
  <c r="J500"/>
  <c r="J471"/>
  <c r="BK312"/>
  <c r="J271"/>
  <c r="BK228"/>
  <c r="J174"/>
  <c r="J153"/>
  <c r="BK1077"/>
  <c r="J1056"/>
  <c r="J1012"/>
  <c r="J979"/>
  <c r="BK938"/>
  <c r="J883"/>
  <c r="J845"/>
  <c r="BK770"/>
  <c r="BK719"/>
  <c r="BK689"/>
  <c r="BK658"/>
  <c r="BK644"/>
  <c r="J631"/>
  <c r="BK577"/>
  <c r="BK564"/>
  <c r="BK547"/>
  <c r="BK471"/>
  <c r="J446"/>
  <c r="J386"/>
  <c r="J364"/>
  <c r="BK319"/>
  <c r="BK306"/>
  <c r="J275"/>
  <c r="BK222"/>
  <c r="BK184"/>
  <c r="BK178"/>
  <c i="5" r="J255"/>
  <c r="J245"/>
  <c r="J212"/>
  <c r="BK208"/>
  <c r="BK202"/>
  <c r="BK194"/>
  <c r="BK166"/>
  <c r="J139"/>
  <c r="J242"/>
  <c r="J232"/>
  <c r="BK218"/>
  <c r="J208"/>
  <c r="J204"/>
  <c r="BK158"/>
  <c r="BK254"/>
  <c r="BK247"/>
  <c r="BK242"/>
  <c r="J235"/>
  <c r="BK219"/>
  <c r="BK214"/>
  <c r="J202"/>
  <c r="BK178"/>
  <c r="J151"/>
  <c r="BK253"/>
  <c r="BK246"/>
  <c r="BK230"/>
  <c r="BK217"/>
  <c r="BK213"/>
  <c r="BK173"/>
  <c r="J156"/>
  <c i="6" r="J173"/>
  <c r="BK166"/>
  <c r="BK157"/>
  <c r="J144"/>
  <c r="BK137"/>
  <c r="J174"/>
  <c r="BK169"/>
  <c r="J152"/>
  <c r="J141"/>
  <c r="J169"/>
  <c r="BK159"/>
  <c r="J150"/>
  <c r="J142"/>
  <c r="BK129"/>
  <c r="J166"/>
  <c r="BK154"/>
  <c r="J145"/>
  <c r="BK139"/>
  <c i="7" r="J210"/>
  <c r="BK205"/>
  <c r="J194"/>
  <c r="BK177"/>
  <c r="BK172"/>
  <c r="BK153"/>
  <c r="BK213"/>
  <c r="J198"/>
  <c r="J181"/>
  <c r="J172"/>
  <c r="BK154"/>
  <c r="J136"/>
  <c r="BK202"/>
  <c r="BK191"/>
  <c r="J171"/>
  <c r="J156"/>
  <c r="J146"/>
  <c r="BK208"/>
  <c r="BK203"/>
  <c r="BK181"/>
  <c r="J175"/>
  <c r="J164"/>
  <c r="BK146"/>
  <c i="8" r="J218"/>
  <c r="BK202"/>
  <c r="BK186"/>
  <c r="BK165"/>
  <c r="BK150"/>
  <c r="BK220"/>
  <c r="BK210"/>
  <c r="BK157"/>
  <c r="J130"/>
  <c r="J208"/>
  <c r="J186"/>
  <c r="J177"/>
  <c r="J159"/>
  <c r="J154"/>
  <c r="BK130"/>
  <c r="BK217"/>
  <c r="J210"/>
  <c r="BK138"/>
  <c i="9" r="J306"/>
  <c r="BK294"/>
  <c r="J283"/>
  <c r="BK277"/>
  <c r="J268"/>
  <c r="J247"/>
  <c r="BK238"/>
  <c r="J234"/>
  <c r="J216"/>
  <c r="J206"/>
  <c r="BK189"/>
  <c r="J184"/>
  <c r="BK162"/>
  <c r="J311"/>
  <c r="BK306"/>
  <c r="J303"/>
  <c r="J294"/>
  <c r="BK275"/>
  <c r="J259"/>
  <c r="J251"/>
  <c r="BK242"/>
  <c r="BK223"/>
  <c r="J218"/>
  <c r="BK205"/>
  <c r="BK197"/>
  <c r="J183"/>
  <c r="J155"/>
  <c r="BK130"/>
  <c r="BK305"/>
  <c r="J296"/>
  <c r="BK283"/>
  <c r="BK278"/>
  <c r="BK269"/>
  <c r="J257"/>
  <c r="BK251"/>
  <c r="BK243"/>
  <c r="J233"/>
  <c r="J227"/>
  <c r="BK219"/>
  <c r="J205"/>
  <c r="J189"/>
  <c r="BK138"/>
  <c r="J287"/>
  <c r="BK282"/>
  <c r="J274"/>
  <c r="BK254"/>
  <c r="BK247"/>
  <c r="J236"/>
  <c r="BK230"/>
  <c r="BK224"/>
  <c r="BK216"/>
  <c r="J208"/>
  <c r="J201"/>
  <c r="BK191"/>
  <c r="BK155"/>
  <c i="10" r="BK325"/>
  <c r="J315"/>
  <c r="BK306"/>
  <c r="J296"/>
  <c r="BK289"/>
  <c r="BK281"/>
  <c r="J276"/>
  <c r="BK266"/>
  <c r="J257"/>
  <c r="BK251"/>
  <c r="BK243"/>
  <c r="J234"/>
  <c r="BK218"/>
  <c r="BK211"/>
  <c r="BK198"/>
  <c r="J186"/>
  <c r="J181"/>
  <c r="J170"/>
  <c r="J158"/>
  <c r="J152"/>
  <c r="J148"/>
  <c r="BK142"/>
  <c r="J335"/>
  <c r="J325"/>
  <c r="J322"/>
  <c r="BK316"/>
  <c r="BK311"/>
  <c r="J293"/>
  <c r="J284"/>
  <c r="J271"/>
  <c r="J265"/>
  <c r="J261"/>
  <c r="J250"/>
  <c r="BK238"/>
  <c r="BK230"/>
  <c r="J224"/>
  <c r="J211"/>
  <c r="J195"/>
  <c r="J189"/>
  <c r="J174"/>
  <c r="BK169"/>
  <c r="J160"/>
  <c r="J146"/>
  <c r="BK339"/>
  <c r="J328"/>
  <c r="J313"/>
  <c r="J298"/>
  <c r="BK283"/>
  <c r="BK274"/>
  <c r="BK267"/>
  <c r="J251"/>
  <c r="J244"/>
  <c r="BK236"/>
  <c r="J230"/>
  <c r="J222"/>
  <c r="J218"/>
  <c r="J210"/>
  <c r="J204"/>
  <c r="J198"/>
  <c r="J188"/>
  <c r="J180"/>
  <c r="BK173"/>
  <c r="BK167"/>
  <c r="J155"/>
  <c r="BK148"/>
  <c r="J333"/>
  <c r="J327"/>
  <c r="BK315"/>
  <c r="BK308"/>
  <c r="BK304"/>
  <c r="J299"/>
  <c r="J295"/>
  <c r="J289"/>
  <c r="J286"/>
  <c r="J274"/>
  <c r="J270"/>
  <c r="BK261"/>
  <c r="J256"/>
  <c r="BK248"/>
  <c r="J242"/>
  <c r="J238"/>
  <c r="BK223"/>
  <c r="J214"/>
  <c r="J205"/>
  <c r="J200"/>
  <c r="BK191"/>
  <c r="BK181"/>
  <c r="BK168"/>
  <c r="J161"/>
  <c r="BK147"/>
  <c r="BK144"/>
  <c r="J141"/>
  <c i="11" r="J264"/>
  <c r="BK248"/>
  <c r="J241"/>
  <c r="BK232"/>
  <c r="J229"/>
  <c r="BK219"/>
  <c r="BK213"/>
  <c r="BK206"/>
  <c r="J203"/>
  <c r="J198"/>
  <c r="BK185"/>
  <c r="BK176"/>
  <c r="BK169"/>
  <c r="J160"/>
  <c r="BK131"/>
  <c r="BK262"/>
  <c r="J257"/>
  <c r="BK249"/>
  <c r="BK239"/>
  <c r="BK222"/>
  <c r="BK217"/>
  <c r="BK209"/>
  <c r="J205"/>
  <c r="BK188"/>
  <c r="J185"/>
  <c r="J171"/>
  <c r="J154"/>
  <c r="BK147"/>
  <c r="J133"/>
  <c r="J267"/>
  <c r="J262"/>
  <c r="J252"/>
  <c r="J244"/>
  <c r="J232"/>
  <c r="J223"/>
  <c r="BK212"/>
  <c r="J200"/>
  <c r="BK190"/>
  <c r="BK179"/>
  <c r="BK172"/>
  <c r="BK165"/>
  <c r="BK159"/>
  <c r="J272"/>
  <c r="J261"/>
  <c r="J235"/>
  <c r="J226"/>
  <c r="BK216"/>
  <c r="J212"/>
  <c r="BK199"/>
  <c r="J191"/>
  <c r="BK183"/>
  <c r="BK177"/>
  <c r="BK168"/>
  <c r="BK156"/>
  <c r="BK137"/>
  <c r="J131"/>
  <c i="2" r="BK258"/>
  <c r="BK245"/>
  <c r="BK233"/>
  <c r="J225"/>
  <c r="BK208"/>
  <c r="J196"/>
  <c r="J155"/>
  <c r="J143"/>
  <c r="J263"/>
  <c r="J227"/>
  <c r="J223"/>
  <c r="BK199"/>
  <c r="BK167"/>
  <c r="J159"/>
  <c i="3" r="BK248"/>
  <c r="BK244"/>
  <c r="BK236"/>
  <c r="J216"/>
  <c r="BK202"/>
  <c r="BK185"/>
  <c r="BK171"/>
  <c r="J149"/>
  <c r="J136"/>
  <c r="J236"/>
  <c r="BK221"/>
  <c r="BK192"/>
  <c r="J169"/>
  <c r="BK249"/>
  <c r="BK241"/>
  <c r="J223"/>
  <c r="J192"/>
  <c r="BK183"/>
  <c r="BK168"/>
  <c r="BK149"/>
  <c r="J134"/>
  <c r="BK231"/>
  <c r="J225"/>
  <c r="BK209"/>
  <c r="J202"/>
  <c r="J187"/>
  <c r="J171"/>
  <c r="BK160"/>
  <c r="BK132"/>
  <c i="4" r="J1094"/>
  <c r="J1092"/>
  <c r="J1084"/>
  <c r="BK1025"/>
  <c r="BK989"/>
  <c r="J977"/>
  <c r="J939"/>
  <c r="BK918"/>
  <c r="BK892"/>
  <c r="BK883"/>
  <c r="BK862"/>
  <c r="BK849"/>
  <c r="BK805"/>
  <c r="J746"/>
  <c r="BK734"/>
  <c r="BK716"/>
  <c r="J644"/>
  <c r="BK631"/>
  <c r="J624"/>
  <c r="J614"/>
  <c r="BK597"/>
  <c r="J577"/>
  <c r="J551"/>
  <c r="J518"/>
  <c r="BK458"/>
  <c r="BK364"/>
  <c r="J349"/>
  <c r="BK324"/>
  <c r="BK275"/>
  <c r="BK201"/>
  <c r="BK153"/>
  <c r="J1096"/>
  <c r="J1089"/>
  <c r="J1082"/>
  <c r="BK1056"/>
  <c r="J1008"/>
  <c r="BK952"/>
  <c r="BK911"/>
  <c r="J905"/>
  <c r="J872"/>
  <c r="BK857"/>
  <c r="BK843"/>
  <c r="BK824"/>
  <c r="J786"/>
  <c r="BK746"/>
  <c r="J724"/>
  <c r="J667"/>
  <c r="BK646"/>
  <c r="J626"/>
  <c r="BK618"/>
  <c r="BK601"/>
  <c r="BK568"/>
  <c r="J554"/>
  <c r="J548"/>
  <c r="J522"/>
  <c r="BK508"/>
  <c r="J481"/>
  <c r="J442"/>
  <c r="J366"/>
  <c r="J336"/>
  <c r="J319"/>
  <c r="J302"/>
  <c r="J241"/>
  <c r="J201"/>
  <c r="J178"/>
  <c r="BK1090"/>
  <c r="BK1082"/>
  <c r="J1057"/>
  <c r="BK1012"/>
  <c r="J987"/>
  <c r="J918"/>
  <c r="J908"/>
  <c r="J903"/>
  <c r="BK872"/>
  <c r="BK853"/>
  <c r="J809"/>
  <c r="J778"/>
  <c r="BK742"/>
  <c r="J736"/>
  <c r="BK706"/>
  <c r="BK693"/>
  <c r="J655"/>
  <c r="J646"/>
  <c r="BK628"/>
  <c r="BK600"/>
  <c r="J595"/>
  <c r="BK570"/>
  <c r="J568"/>
  <c r="J553"/>
  <c r="BK482"/>
  <c r="BK330"/>
  <c r="BK289"/>
  <c r="J256"/>
  <c r="J207"/>
  <c r="J176"/>
  <c r="BK149"/>
  <c r="J1073"/>
  <c r="BK1034"/>
  <c r="J986"/>
  <c r="BK977"/>
  <c r="BK956"/>
  <c r="BK903"/>
  <c r="J853"/>
  <c r="BK792"/>
  <c r="J744"/>
  <c r="BK724"/>
  <c r="BK697"/>
  <c r="BK662"/>
  <c r="BK653"/>
  <c r="BK633"/>
  <c r="BK593"/>
  <c r="J566"/>
  <c r="J555"/>
  <c r="J527"/>
  <c r="BK456"/>
  <c r="BK406"/>
  <c r="BK366"/>
  <c r="J335"/>
  <c r="J316"/>
  <c r="J281"/>
  <c r="BK241"/>
  <c r="BK203"/>
  <c r="BK181"/>
  <c r="BK174"/>
  <c i="5" r="BK251"/>
  <c r="J227"/>
  <c r="BK220"/>
  <c r="BK211"/>
  <c r="J207"/>
  <c r="J201"/>
  <c r="J173"/>
  <c r="J145"/>
  <c r="J135"/>
  <c r="BK234"/>
  <c r="BK212"/>
  <c r="BK203"/>
  <c r="BK143"/>
  <c r="J253"/>
  <c r="J246"/>
  <c r="J241"/>
  <c r="J234"/>
  <c r="BK216"/>
  <c r="BK209"/>
  <c r="J206"/>
  <c r="BK199"/>
  <c r="BK163"/>
  <c r="BK255"/>
  <c r="J249"/>
  <c r="BK232"/>
  <c r="J220"/>
  <c r="J211"/>
  <c r="J166"/>
  <c r="BK151"/>
  <c r="BK139"/>
  <c i="6" r="BK168"/>
  <c r="BK151"/>
  <c r="J143"/>
  <c r="J135"/>
  <c r="BK173"/>
  <c r="J168"/>
  <c r="J149"/>
  <c r="J146"/>
  <c r="J175"/>
  <c r="BK161"/>
  <c r="J151"/>
  <c r="BK143"/>
  <c r="BK135"/>
  <c r="BK174"/>
  <c r="BK156"/>
  <c r="J148"/>
  <c r="BK140"/>
  <c i="7" r="BK211"/>
  <c r="J206"/>
  <c r="J196"/>
  <c r="BK178"/>
  <c r="J173"/>
  <c r="BK166"/>
  <c r="BK140"/>
  <c r="J211"/>
  <c r="BK187"/>
  <c r="J180"/>
  <c r="BK156"/>
  <c r="BK147"/>
  <c r="BK134"/>
  <c r="J200"/>
  <c r="BK194"/>
  <c r="J179"/>
  <c r="J166"/>
  <c r="J148"/>
  <c r="BK132"/>
  <c r="BK210"/>
  <c r="BK206"/>
  <c r="J183"/>
  <c r="J177"/>
  <c r="J167"/>
  <c r="J150"/>
  <c i="8" r="BK223"/>
  <c r="BK193"/>
  <c r="J172"/>
  <c r="J151"/>
  <c r="J221"/>
  <c r="BK212"/>
  <c r="BK195"/>
  <c r="J168"/>
  <c r="BK148"/>
  <c r="J215"/>
  <c r="J195"/>
  <c r="J181"/>
  <c r="BK168"/>
  <c r="BK151"/>
  <c r="J138"/>
  <c r="BK218"/>
  <c r="J212"/>
  <c i="9" r="BK301"/>
  <c r="BK290"/>
  <c r="J281"/>
  <c r="BK272"/>
  <c r="BK248"/>
  <c r="BK240"/>
  <c r="J237"/>
  <c r="J224"/>
  <c r="J219"/>
  <c r="BK208"/>
  <c r="BK201"/>
  <c r="BK179"/>
  <c r="J140"/>
  <c r="J310"/>
  <c r="J305"/>
  <c r="J300"/>
  <c r="BK279"/>
  <c r="BK268"/>
  <c r="J258"/>
  <c r="J250"/>
  <c r="J240"/>
  <c r="BK222"/>
  <c r="BK213"/>
  <c r="BK203"/>
  <c r="BK193"/>
  <c r="J168"/>
  <c r="J138"/>
  <c r="BK310"/>
  <c r="BK303"/>
  <c r="BK287"/>
  <c r="BK281"/>
  <c r="J275"/>
  <c r="BK265"/>
  <c r="BK258"/>
  <c r="J255"/>
  <c r="J249"/>
  <c r="BK245"/>
  <c r="J238"/>
  <c r="BK231"/>
  <c r="J226"/>
  <c r="J217"/>
  <c r="J197"/>
  <c r="J179"/>
  <c r="J290"/>
  <c r="J278"/>
  <c r="J272"/>
  <c r="J253"/>
  <c r="J248"/>
  <c r="J239"/>
  <c r="J231"/>
  <c r="BK226"/>
  <c r="BK217"/>
  <c r="J209"/>
  <c r="BK202"/>
  <c r="J193"/>
  <c r="BK164"/>
  <c i="10" r="BK332"/>
  <c r="J316"/>
  <c r="BK307"/>
  <c r="J302"/>
  <c r="J291"/>
  <c r="J282"/>
  <c r="BK277"/>
  <c r="J269"/>
  <c r="J262"/>
  <c r="BK252"/>
  <c r="BK247"/>
  <c r="J236"/>
  <c r="J225"/>
  <c r="J216"/>
  <c r="J202"/>
  <c r="J193"/>
  <c r="BK184"/>
  <c r="BK178"/>
  <c r="BK160"/>
  <c r="J154"/>
  <c r="J147"/>
  <c r="BK140"/>
  <c r="BK330"/>
  <c r="J324"/>
  <c r="J321"/>
  <c r="J314"/>
  <c r="J303"/>
  <c r="J288"/>
  <c r="BK280"/>
  <c r="BK270"/>
  <c r="J263"/>
  <c r="BK256"/>
  <c r="J246"/>
  <c r="BK231"/>
  <c r="BK225"/>
  <c r="BK216"/>
  <c r="J208"/>
  <c r="BK193"/>
  <c r="BK185"/>
  <c r="BK172"/>
  <c r="J164"/>
  <c r="BK157"/>
  <c r="BK143"/>
  <c r="BK335"/>
  <c r="BK324"/>
  <c r="BK312"/>
  <c r="BK297"/>
  <c r="BK282"/>
  <c r="BK273"/>
  <c r="BK258"/>
  <c r="J247"/>
  <c r="BK241"/>
  <c r="J231"/>
  <c r="J226"/>
  <c r="BK219"/>
  <c r="BK213"/>
  <c r="BK206"/>
  <c r="BK202"/>
  <c r="BK197"/>
  <c r="BK187"/>
  <c r="J179"/>
  <c r="J172"/>
  <c r="J162"/>
  <c r="J153"/>
  <c r="J145"/>
  <c r="BK328"/>
  <c r="BK322"/>
  <c r="J311"/>
  <c r="J306"/>
  <c r="BK301"/>
  <c r="J297"/>
  <c r="J292"/>
  <c r="J281"/>
  <c r="J273"/>
  <c r="J267"/>
  <c r="J258"/>
  <c r="BK253"/>
  <c r="BK244"/>
  <c r="BK239"/>
  <c r="J232"/>
  <c r="BK217"/>
  <c r="BK209"/>
  <c r="J201"/>
  <c r="J192"/>
  <c r="BK188"/>
  <c r="BK174"/>
  <c r="J167"/>
  <c r="BK158"/>
  <c r="BK154"/>
  <c r="BK146"/>
  <c i="11" r="BK270"/>
  <c r="J259"/>
  <c r="BK247"/>
  <c r="J239"/>
  <c r="J234"/>
  <c r="J224"/>
  <c r="J217"/>
  <c r="BK211"/>
  <c r="BK205"/>
  <c r="BK200"/>
  <c r="J188"/>
  <c r="BK182"/>
  <c r="J179"/>
  <c r="BK166"/>
  <c r="BK151"/>
  <c r="J269"/>
  <c r="BK261"/>
  <c r="J253"/>
  <c r="J247"/>
  <c r="J236"/>
  <c r="J227"/>
  <c r="BK218"/>
  <c r="J211"/>
  <c r="BK207"/>
  <c r="BK192"/>
  <c r="BK186"/>
  <c r="J174"/>
  <c r="BK162"/>
  <c r="J151"/>
  <c r="BK142"/>
  <c r="J265"/>
  <c r="BK253"/>
  <c r="J249"/>
  <c r="J237"/>
  <c r="J230"/>
  <c r="J218"/>
  <c r="BK204"/>
  <c r="J195"/>
  <c r="J183"/>
  <c r="BK175"/>
  <c r="J168"/>
  <c r="J156"/>
  <c r="J137"/>
  <c r="BK269"/>
  <c r="BK234"/>
  <c r="BK227"/>
  <c r="J219"/>
  <c r="BK203"/>
  <c r="BK193"/>
  <c r="J189"/>
  <c r="J180"/>
  <c r="J176"/>
  <c r="J173"/>
  <c r="BK154"/>
  <c r="J142"/>
  <c i="2" r="J265"/>
  <c r="J245"/>
  <c r="J233"/>
  <c r="BK225"/>
  <c r="BK212"/>
  <c r="J203"/>
  <c r="BK192"/>
  <c r="BK169"/>
  <c r="BK145"/>
  <c r="BK264"/>
  <c r="BK260"/>
  <c r="BK249"/>
  <c r="BK222"/>
  <c r="J208"/>
  <c r="BK196"/>
  <c r="J169"/>
  <c r="J157"/>
  <c r="BK146"/>
  <c r="J137"/>
  <c r="BK265"/>
  <c r="J257"/>
  <c r="J243"/>
  <c r="J230"/>
  <c r="J217"/>
  <c r="BK203"/>
  <c r="J167"/>
  <c r="BK157"/>
  <c r="J145"/>
  <c r="BK140"/>
  <c r="BK243"/>
  <c r="BK226"/>
  <c r="J222"/>
  <c r="J192"/>
  <c r="J163"/>
  <c r="J152"/>
  <c i="3" r="BK247"/>
  <c r="J241"/>
  <c r="J231"/>
  <c r="BK212"/>
  <c r="J200"/>
  <c r="J172"/>
  <c r="J160"/>
  <c r="J132"/>
  <c r="BK228"/>
  <c r="J208"/>
  <c r="BK178"/>
  <c r="J158"/>
  <c r="J245"/>
  <c r="BK225"/>
  <c r="J205"/>
  <c r="J185"/>
  <c r="J176"/>
  <c r="BK156"/>
  <c r="J141"/>
  <c r="BK239"/>
  <c r="J228"/>
  <c r="BK219"/>
  <c r="BK205"/>
  <c r="J189"/>
  <c r="BK174"/>
  <c r="J163"/>
  <c r="BK151"/>
  <c i="4" r="J1098"/>
  <c r="J1091"/>
  <c r="J1077"/>
  <c r="J1011"/>
  <c r="BK987"/>
  <c r="BK979"/>
  <c r="BK934"/>
  <c r="J901"/>
  <c r="BK886"/>
  <c r="BK865"/>
  <c r="J856"/>
  <c r="J829"/>
  <c r="BK819"/>
  <c r="J800"/>
  <c r="BK744"/>
  <c r="J728"/>
  <c r="BK722"/>
  <c r="J691"/>
  <c r="J641"/>
  <c r="J628"/>
  <c r="J620"/>
  <c r="BK609"/>
  <c r="BK595"/>
  <c r="J570"/>
  <c r="BK550"/>
  <c r="BK510"/>
  <c r="BK436"/>
  <c r="J351"/>
  <c r="J339"/>
  <c r="BK302"/>
  <c r="BK240"/>
  <c r="BK168"/>
  <c r="BK1098"/>
  <c r="BK1094"/>
  <c r="J1065"/>
  <c r="BK1036"/>
  <c r="J956"/>
  <c r="BK939"/>
  <c r="BK908"/>
  <c r="BK894"/>
  <c r="J865"/>
  <c r="J851"/>
  <c r="BK829"/>
  <c r="BK778"/>
  <c r="J745"/>
  <c r="J716"/>
  <c r="BK665"/>
  <c r="BK637"/>
  <c r="BK624"/>
  <c r="J611"/>
  <c r="J585"/>
  <c r="BK560"/>
  <c r="BK551"/>
  <c r="J523"/>
  <c r="J510"/>
  <c r="J482"/>
  <c r="BK446"/>
  <c r="BK386"/>
  <c r="J347"/>
  <c r="BK335"/>
  <c r="BK321"/>
  <c r="J306"/>
  <c r="BK249"/>
  <c r="J213"/>
  <c r="BK183"/>
  <c r="BK1096"/>
  <c r="BK1089"/>
  <c r="BK1080"/>
  <c r="J1025"/>
  <c r="J1009"/>
  <c r="J938"/>
  <c r="BK917"/>
  <c r="BK906"/>
  <c r="BK901"/>
  <c r="J867"/>
  <c r="BK851"/>
  <c r="J834"/>
  <c r="BK803"/>
  <c r="J748"/>
  <c r="BK738"/>
  <c r="J708"/>
  <c r="BK691"/>
  <c r="J653"/>
  <c r="BK641"/>
  <c r="BK620"/>
  <c r="J603"/>
  <c r="BK599"/>
  <c r="BK574"/>
  <c r="J564"/>
  <c r="BK541"/>
  <c r="J508"/>
  <c r="J458"/>
  <c r="J455"/>
  <c r="J422"/>
  <c r="J406"/>
  <c r="J378"/>
  <c r="J370"/>
  <c r="BK368"/>
  <c r="BK358"/>
  <c r="BK351"/>
  <c r="BK349"/>
  <c r="BK347"/>
  <c r="BK341"/>
  <c r="BK339"/>
  <c r="J338"/>
  <c r="BK333"/>
  <c r="BK316"/>
  <c r="J291"/>
  <c r="BK264"/>
  <c r="J203"/>
  <c r="J170"/>
  <c r="J1080"/>
  <c r="BK1065"/>
  <c r="J1036"/>
  <c r="BK1011"/>
  <c r="J975"/>
  <c r="J911"/>
  <c r="J892"/>
  <c r="BK858"/>
  <c r="J798"/>
  <c r="BK745"/>
  <c r="J722"/>
  <c r="J706"/>
  <c r="BK660"/>
  <c r="BK649"/>
  <c r="BK635"/>
  <c r="J597"/>
  <c r="J572"/>
  <c r="J560"/>
  <c r="BK548"/>
  <c r="J506"/>
  <c r="BK455"/>
  <c r="BK442"/>
  <c r="J368"/>
  <c r="BK336"/>
  <c r="J321"/>
  <c r="J298"/>
  <c r="BK271"/>
  <c r="J228"/>
  <c r="BK207"/>
  <c r="BK182"/>
  <c r="BK176"/>
  <c i="5" r="J252"/>
  <c r="BK241"/>
  <c r="J224"/>
  <c r="J219"/>
  <c r="J209"/>
  <c r="J205"/>
  <c r="BK197"/>
  <c r="J177"/>
  <c r="J160"/>
  <c r="BK137"/>
  <c r="J254"/>
  <c r="BK235"/>
  <c r="J222"/>
  <c r="J217"/>
  <c r="BK205"/>
  <c r="J194"/>
  <c r="BK156"/>
  <c r="BK135"/>
  <c r="BK249"/>
  <c r="BK244"/>
  <c r="J239"/>
  <c r="J230"/>
  <c r="J218"/>
  <c r="J213"/>
  <c r="J203"/>
  <c r="BK200"/>
  <c r="BK177"/>
  <c r="BK145"/>
  <c r="J250"/>
  <c r="BK239"/>
  <c r="BK227"/>
  <c r="J214"/>
  <c r="J199"/>
  <c r="J158"/>
  <c r="J143"/>
  <c i="6" r="BK170"/>
  <c r="J163"/>
  <c r="BK146"/>
  <c r="J129"/>
  <c r="J171"/>
  <c r="J161"/>
  <c r="BK148"/>
  <c r="BK145"/>
  <c r="BK165"/>
  <c r="J156"/>
  <c r="BK149"/>
  <c r="BK141"/>
  <c r="BK133"/>
  <c r="J159"/>
  <c r="J153"/>
  <c r="BK147"/>
  <c r="J133"/>
  <c i="7" r="J208"/>
  <c r="J203"/>
  <c r="J191"/>
  <c r="BK175"/>
  <c r="J168"/>
  <c r="BK150"/>
  <c r="BK212"/>
  <c r="BK195"/>
  <c r="J174"/>
  <c r="BK164"/>
  <c r="J142"/>
  <c r="J132"/>
  <c r="BK196"/>
  <c r="BK188"/>
  <c r="BK173"/>
  <c r="J159"/>
  <c r="J134"/>
  <c r="BK207"/>
  <c r="J202"/>
  <c r="BK180"/>
  <c r="BK171"/>
  <c r="BK159"/>
  <c r="BK142"/>
  <c i="8" r="BK216"/>
  <c r="J191"/>
  <c r="BK170"/>
  <c r="J144"/>
  <c r="J217"/>
  <c r="BK206"/>
  <c r="BK191"/>
  <c r="BK153"/>
  <c r="BK221"/>
  <c r="J206"/>
  <c r="BK183"/>
  <c r="J157"/>
  <c r="J150"/>
  <c r="J132"/>
  <c r="BK222"/>
  <c r="BK215"/>
  <c r="J148"/>
  <c i="9" r="J308"/>
  <c r="J298"/>
  <c r="BK289"/>
  <c r="BK280"/>
  <c r="BK257"/>
  <c r="BK244"/>
  <c r="BK239"/>
  <c r="BK236"/>
  <c r="BK218"/>
  <c r="BK207"/>
  <c r="BK200"/>
  <c r="J176"/>
  <c r="J130"/>
  <c r="BK308"/>
  <c r="J301"/>
  <c r="J289"/>
  <c r="J269"/>
  <c r="J266"/>
  <c r="BK255"/>
  <c r="BK241"/>
  <c r="J235"/>
  <c r="J212"/>
  <c r="J202"/>
  <c r="J191"/>
  <c r="BK176"/>
  <c r="BK140"/>
  <c r="J309"/>
  <c r="BK298"/>
  <c r="J286"/>
  <c r="J280"/>
  <c r="BK276"/>
  <c r="BK266"/>
  <c r="BK259"/>
  <c r="J254"/>
  <c r="BK246"/>
  <c r="J241"/>
  <c r="J232"/>
  <c r="J229"/>
  <c r="J222"/>
  <c r="BK198"/>
  <c r="BK183"/>
  <c r="BK292"/>
  <c r="BK286"/>
  <c r="J277"/>
  <c r="J263"/>
  <c r="J252"/>
  <c r="J246"/>
  <c r="BK233"/>
  <c r="BK229"/>
  <c r="J220"/>
  <c r="BK211"/>
  <c r="BK206"/>
  <c r="J200"/>
  <c r="J162"/>
  <c i="10" r="J330"/>
  <c r="BK313"/>
  <c r="J305"/>
  <c r="BK295"/>
  <c r="BK284"/>
  <c r="J280"/>
  <c r="J272"/>
  <c r="BK263"/>
  <c r="J253"/>
  <c r="J248"/>
  <c r="BK237"/>
  <c r="BK224"/>
  <c r="J215"/>
  <c r="J199"/>
  <c r="BK190"/>
  <c r="BK182"/>
  <c r="J176"/>
  <c r="BK159"/>
  <c r="BK153"/>
  <c r="J149"/>
  <c r="J300"/>
  <c r="BK287"/>
  <c r="J278"/>
  <c r="BK268"/>
  <c r="BK255"/>
  <c r="BK242"/>
  <c r="J235"/>
  <c r="BK226"/>
  <c r="J219"/>
  <c r="J209"/>
  <c r="BK194"/>
  <c r="J187"/>
  <c r="BK176"/>
  <c r="J171"/>
  <c r="BK163"/>
  <c r="BK149"/>
  <c r="BK141"/>
  <c r="BK333"/>
  <c r="J319"/>
  <c r="J301"/>
  <c r="BK291"/>
  <c r="BK275"/>
  <c r="BK259"/>
  <c r="J249"/>
  <c r="J243"/>
  <c r="BK232"/>
  <c r="J223"/>
  <c r="BK220"/>
  <c r="BK215"/>
  <c r="BK208"/>
  <c r="BK203"/>
  <c r="BK195"/>
  <c r="J182"/>
  <c r="BK177"/>
  <c r="J168"/>
  <c r="BK161"/>
  <c r="BK152"/>
  <c r="J140"/>
  <c r="BK323"/>
  <c r="BK314"/>
  <c r="J307"/>
  <c r="BK303"/>
  <c r="BK300"/>
  <c r="BK296"/>
  <c r="J290"/>
  <c r="J287"/>
  <c r="BK276"/>
  <c r="J268"/>
  <c r="J259"/>
  <c r="BK254"/>
  <c r="BK245"/>
  <c r="BK240"/>
  <c r="BK234"/>
  <c r="J221"/>
  <c r="BK210"/>
  <c r="BK204"/>
  <c r="J197"/>
  <c r="J190"/>
  <c r="J184"/>
  <c r="BK170"/>
  <c r="BK164"/>
  <c r="J157"/>
  <c r="J143"/>
  <c i="11" r="J266"/>
  <c r="BK257"/>
  <c r="BK246"/>
  <c r="BK237"/>
  <c r="J231"/>
  <c r="BK223"/>
  <c r="BK214"/>
  <c r="J207"/>
  <c r="J201"/>
  <c r="J193"/>
  <c r="BK184"/>
  <c r="BK180"/>
  <c r="BK173"/>
  <c r="J165"/>
  <c r="BK157"/>
  <c r="BK144"/>
  <c r="BK267"/>
  <c r="J255"/>
  <c r="J248"/>
  <c r="J233"/>
  <c r="BK221"/>
  <c r="J216"/>
  <c r="BK208"/>
  <c r="BK202"/>
  <c r="BK187"/>
  <c r="J177"/>
  <c r="BK170"/>
  <c r="J159"/>
  <c r="J144"/>
  <c r="J132"/>
  <c r="BK266"/>
  <c r="BK255"/>
  <c r="J250"/>
  <c r="BK243"/>
  <c r="BK231"/>
  <c r="BK226"/>
  <c r="BK215"/>
  <c r="BK201"/>
  <c r="BK191"/>
  <c r="J182"/>
  <c r="BK174"/>
  <c r="J169"/>
  <c r="BK160"/>
  <c r="BK141"/>
  <c r="J270"/>
  <c r="BK244"/>
  <c r="BK228"/>
  <c r="BK220"/>
  <c r="J213"/>
  <c r="J202"/>
  <c r="J192"/>
  <c r="BK181"/>
  <c r="J175"/>
  <c r="J166"/>
  <c r="J153"/>
  <c r="BK133"/>
  <c r="BK129"/>
  <c i="2" r="J260"/>
  <c r="BK257"/>
  <c r="J236"/>
  <c r="BK227"/>
  <c r="BK214"/>
  <c r="BK206"/>
  <c r="J194"/>
  <c r="BK186"/>
  <c r="J171"/>
  <c r="J154"/>
  <c r="J268"/>
  <c r="BK262"/>
  <c r="J253"/>
  <c r="BK228"/>
  <c r="BK217"/>
  <c r="J198"/>
  <c r="BK171"/>
  <c r="BK155"/>
  <c r="BK143"/>
  <c r="J267"/>
  <c r="J264"/>
  <c r="J249"/>
  <c r="BK239"/>
  <c r="BK229"/>
  <c r="BK223"/>
  <c r="J206"/>
  <c r="J186"/>
  <c r="J161"/>
  <c r="BK154"/>
  <c r="BK133"/>
  <c r="BK230"/>
  <c r="J212"/>
  <c r="BK181"/>
  <c r="J165"/>
  <c i="3" r="J249"/>
  <c r="BK245"/>
  <c r="BK238"/>
  <c r="J221"/>
  <c r="BK208"/>
  <c r="J174"/>
  <c r="BK158"/>
  <c r="BK141"/>
  <c r="J242"/>
  <c r="J227"/>
  <c r="BK207"/>
  <c r="BK172"/>
  <c r="J248"/>
  <c r="J239"/>
  <c r="J212"/>
  <c r="BK189"/>
  <c r="J180"/>
  <c r="J151"/>
  <c r="BK136"/>
  <c r="J238"/>
  <c r="BK227"/>
  <c r="BK217"/>
  <c r="BK200"/>
  <c r="J183"/>
  <c r="J166"/>
  <c r="BK134"/>
  <c i="4" r="J1097"/>
  <c r="J1090"/>
  <c r="J1061"/>
  <c r="BK1010"/>
  <c r="J985"/>
  <c r="J948"/>
  <c r="BK899"/>
  <c r="BK889"/>
  <c r="BK867"/>
  <c r="J857"/>
  <c r="J843"/>
  <c r="BK809"/>
  <c r="J803"/>
  <c r="BK741"/>
  <c r="BK736"/>
  <c r="J719"/>
  <c r="J662"/>
  <c r="BK629"/>
  <c r="BK622"/>
  <c r="BK613"/>
  <c r="J596"/>
  <c r="BK583"/>
  <c r="BK554"/>
  <c r="BK523"/>
  <c r="BK498"/>
  <c r="BK370"/>
  <c r="J345"/>
  <c r="J312"/>
  <c r="J249"/>
  <c r="J193"/>
  <c r="J149"/>
  <c r="BK1095"/>
  <c r="BK1087"/>
  <c r="BK1073"/>
  <c r="J1015"/>
  <c r="BK960"/>
  <c r="BK948"/>
  <c r="J909"/>
  <c r="J904"/>
  <c r="BK880"/>
  <c r="BK856"/>
  <c r="BK834"/>
  <c r="J792"/>
  <c r="J759"/>
  <c r="J738"/>
  <c r="BK695"/>
  <c r="J658"/>
  <c r="J633"/>
  <c r="BK614"/>
  <c r="J593"/>
  <c r="BK569"/>
  <c r="BK555"/>
  <c r="J550"/>
  <c r="BK518"/>
  <c r="J487"/>
  <c r="J456"/>
  <c r="J436"/>
  <c r="BK378"/>
  <c r="BK345"/>
  <c r="J324"/>
  <c r="BK310"/>
  <c r="J289"/>
  <c r="J240"/>
  <c r="BK193"/>
  <c r="J181"/>
  <c r="BK1091"/>
  <c r="J1086"/>
  <c r="BK1028"/>
  <c r="J1010"/>
  <c r="J953"/>
  <c r="J934"/>
  <c r="BK915"/>
  <c r="BK905"/>
  <c r="J889"/>
  <c r="BK860"/>
  <c r="J849"/>
  <c r="J807"/>
  <c r="BK798"/>
  <c r="J741"/>
  <c r="J734"/>
  <c r="J697"/>
  <c r="J689"/>
  <c r="J651"/>
  <c r="BK639"/>
  <c r="J609"/>
  <c r="J599"/>
  <c r="J569"/>
  <c r="BK562"/>
  <c r="BK522"/>
  <c r="BK506"/>
  <c r="BK481"/>
  <c r="J310"/>
  <c r="BK281"/>
  <c r="BK234"/>
  <c r="J182"/>
  <c r="J168"/>
  <c r="BK1079"/>
  <c r="BK1057"/>
  <c r="J1028"/>
  <c r="BK985"/>
  <c r="J960"/>
  <c r="BK909"/>
  <c r="BK877"/>
  <c r="BK800"/>
  <c r="BK759"/>
  <c r="J742"/>
  <c r="BK708"/>
  <c r="J665"/>
  <c r="BK655"/>
  <c r="J637"/>
  <c r="BK611"/>
  <c r="J574"/>
  <c r="BK556"/>
  <c r="J541"/>
  <c r="BK487"/>
  <c r="BK453"/>
  <c r="BK387"/>
  <c r="J358"/>
  <c r="J330"/>
  <c r="BK314"/>
  <c r="BK291"/>
  <c r="J264"/>
  <c r="BK213"/>
  <c r="J183"/>
  <c r="BK164"/>
  <c i="5" r="BK250"/>
  <c r="J237"/>
  <c r="BK222"/>
  <c r="J216"/>
  <c r="J210"/>
  <c r="BK204"/>
  <c r="J178"/>
  <c r="BK149"/>
  <c r="J247"/>
  <c r="BK229"/>
  <c r="BK206"/>
  <c r="J200"/>
  <c r="J137"/>
  <c r="BK252"/>
  <c r="BK245"/>
  <c r="BK237"/>
  <c r="BK224"/>
  <c r="J215"/>
  <c r="BK207"/>
  <c r="BK201"/>
  <c r="J197"/>
  <c r="BK160"/>
  <c r="J251"/>
  <c r="J244"/>
  <c r="J229"/>
  <c r="BK215"/>
  <c r="BK210"/>
  <c r="J163"/>
  <c r="J149"/>
  <c i="6" r="BK171"/>
  <c r="J165"/>
  <c r="J154"/>
  <c r="J139"/>
  <c r="BK175"/>
  <c r="J170"/>
  <c r="BK153"/>
  <c r="J147"/>
  <c r="J176"/>
  <c r="BK163"/>
  <c r="BK152"/>
  <c r="BK144"/>
  <c r="J140"/>
  <c r="BK176"/>
  <c r="J157"/>
  <c r="BK150"/>
  <c r="BK142"/>
  <c r="J137"/>
  <c i="7" r="J207"/>
  <c r="BK198"/>
  <c r="J188"/>
  <c r="BK174"/>
  <c r="BK167"/>
  <c r="J147"/>
  <c r="J205"/>
  <c r="BK183"/>
  <c r="J178"/>
  <c r="BK168"/>
  <c r="BK148"/>
  <c r="J140"/>
  <c r="J213"/>
  <c r="J195"/>
  <c r="J187"/>
  <c r="J170"/>
  <c r="J153"/>
  <c r="BK136"/>
  <c r="J212"/>
  <c r="BK200"/>
  <c r="BK179"/>
  <c r="BK170"/>
  <c r="J154"/>
  <c i="8" r="J220"/>
  <c r="J213"/>
  <c r="BK181"/>
  <c r="J153"/>
  <c r="J222"/>
  <c r="BK213"/>
  <c r="BK203"/>
  <c r="J193"/>
  <c r="J156"/>
  <c r="J216"/>
  <c r="J200"/>
  <c r="BK179"/>
  <c r="BK174"/>
  <c r="BK156"/>
  <c r="BK144"/>
  <c r="J223"/>
  <c r="BK208"/>
  <c r="J203"/>
  <c r="J202"/>
  <c r="BK200"/>
  <c r="J183"/>
  <c r="J179"/>
  <c r="BK177"/>
  <c r="J174"/>
  <c r="BK172"/>
  <c r="J170"/>
  <c r="J165"/>
  <c r="BK159"/>
  <c r="BK154"/>
  <c r="BK132"/>
  <c i="9" r="J304"/>
  <c r="J292"/>
  <c r="J282"/>
  <c r="BK274"/>
  <c r="BK249"/>
  <c r="J243"/>
  <c r="BK235"/>
  <c r="BK220"/>
  <c r="BK209"/>
  <c r="J203"/>
  <c r="J187"/>
  <c r="BK168"/>
  <c r="J132"/>
  <c r="BK309"/>
  <c r="BK304"/>
  <c r="BK296"/>
  <c r="J271"/>
  <c r="J265"/>
  <c r="BK253"/>
  <c r="J245"/>
  <c r="BK237"/>
  <c r="BK221"/>
  <c r="J211"/>
  <c r="J196"/>
  <c r="BK184"/>
  <c r="J164"/>
  <c r="BK132"/>
  <c r="BK311"/>
  <c r="BK300"/>
  <c r="BK288"/>
  <c r="J284"/>
  <c r="J279"/>
  <c r="BK271"/>
  <c r="BK263"/>
  <c r="BK256"/>
  <c r="BK252"/>
  <c r="J244"/>
  <c r="BK234"/>
  <c r="J230"/>
  <c r="J223"/>
  <c r="J213"/>
  <c r="BK196"/>
  <c r="BK146"/>
  <c r="J288"/>
  <c r="BK284"/>
  <c r="J276"/>
  <c r="J256"/>
  <c r="BK250"/>
  <c r="J242"/>
  <c r="BK232"/>
  <c r="BK227"/>
  <c r="J221"/>
  <c r="BK212"/>
  <c r="J207"/>
  <c r="J198"/>
  <c r="BK187"/>
  <c r="J146"/>
  <c i="10" r="BK320"/>
  <c r="J308"/>
  <c r="J304"/>
  <c r="BK290"/>
  <c r="J283"/>
  <c r="BK278"/>
  <c r="J275"/>
  <c r="BK265"/>
  <c r="J255"/>
  <c r="BK249"/>
  <c r="J240"/>
  <c r="BK233"/>
  <c r="J217"/>
  <c r="J203"/>
  <c r="J194"/>
  <c r="J185"/>
  <c r="BK179"/>
  <c r="BK162"/>
  <c r="BK155"/>
  <c r="J151"/>
  <c r="BK145"/>
  <c r="BK336"/>
  <c r="BK327"/>
  <c r="J323"/>
  <c r="BK319"/>
  <c r="J312"/>
  <c r="BK299"/>
  <c r="BK286"/>
  <c r="J277"/>
  <c r="BK269"/>
  <c r="BK262"/>
  <c r="J252"/>
  <c r="J245"/>
  <c r="J237"/>
  <c r="J229"/>
  <c r="J220"/>
  <c r="BK200"/>
  <c r="BK192"/>
  <c r="J177"/>
  <c r="J173"/>
  <c r="BK165"/>
  <c r="J159"/>
  <c r="J144"/>
  <c r="J336"/>
  <c r="J332"/>
  <c r="BK321"/>
  <c r="BK310"/>
  <c r="BK292"/>
  <c r="J279"/>
  <c r="BK271"/>
  <c r="J254"/>
  <c r="BK246"/>
  <c r="J239"/>
  <c r="J233"/>
  <c r="BK229"/>
  <c r="BK221"/>
  <c r="BK214"/>
  <c r="BK205"/>
  <c r="BK201"/>
  <c r="J191"/>
  <c r="BK186"/>
  <c r="J178"/>
  <c r="BK171"/>
  <c r="J165"/>
  <c r="BK156"/>
  <c r="BK151"/>
  <c r="J339"/>
  <c r="J320"/>
  <c r="J310"/>
  <c r="BK305"/>
  <c r="BK302"/>
  <c r="BK298"/>
  <c r="BK293"/>
  <c r="BK288"/>
  <c r="BK279"/>
  <c r="BK272"/>
  <c r="J266"/>
  <c r="BK257"/>
  <c r="BK250"/>
  <c r="J241"/>
  <c r="BK235"/>
  <c r="BK222"/>
  <c r="J213"/>
  <c r="J206"/>
  <c r="BK199"/>
  <c r="BK189"/>
  <c r="BK180"/>
  <c r="J169"/>
  <c r="J163"/>
  <c r="J156"/>
  <c r="J142"/>
  <c i="11" r="BK265"/>
  <c r="J251"/>
  <c r="J243"/>
  <c r="BK236"/>
  <c r="BK230"/>
  <c r="J222"/>
  <c r="J215"/>
  <c r="J208"/>
  <c r="J204"/>
  <c r="BK195"/>
  <c r="J187"/>
  <c r="J181"/>
  <c r="BK171"/>
  <c r="J163"/>
  <c r="J147"/>
  <c r="J129"/>
  <c r="BK271"/>
  <c r="BK259"/>
  <c r="BK252"/>
  <c r="BK241"/>
  <c r="J228"/>
  <c r="J220"/>
  <c r="BK210"/>
  <c r="J206"/>
  <c r="J190"/>
  <c r="J184"/>
  <c r="BK163"/>
  <c r="BK153"/>
  <c r="J141"/>
  <c r="J271"/>
  <c r="BK264"/>
  <c r="BK251"/>
  <c r="J246"/>
  <c r="BK235"/>
  <c r="BK229"/>
  <c r="J221"/>
  <c r="J209"/>
  <c r="J199"/>
  <c r="BK189"/>
  <c r="J178"/>
  <c r="J170"/>
  <c r="J162"/>
  <c r="J143"/>
  <c r="BK272"/>
  <c r="BK250"/>
  <c r="BK233"/>
  <c r="BK224"/>
  <c r="J214"/>
  <c r="J210"/>
  <c r="BK198"/>
  <c r="J186"/>
  <c r="BK178"/>
  <c r="J172"/>
  <c r="J157"/>
  <c r="BK143"/>
  <c r="BK132"/>
  <c i="2" l="1" r="R132"/>
  <c r="T170"/>
  <c r="T220"/>
  <c r="BK235"/>
  <c r="J235"/>
  <c r="J104"/>
  <c r="R256"/>
  <c i="3" r="T131"/>
  <c r="BK162"/>
  <c r="J162"/>
  <c r="J101"/>
  <c r="BK204"/>
  <c r="J204"/>
  <c r="J103"/>
  <c r="BK215"/>
  <c r="J215"/>
  <c r="J105"/>
  <c r="T215"/>
  <c r="T233"/>
  <c i="4" r="T148"/>
  <c r="R180"/>
  <c r="T248"/>
  <c r="T357"/>
  <c r="R405"/>
  <c r="P470"/>
  <c r="R526"/>
  <c r="BK549"/>
  <c r="J549"/>
  <c r="J108"/>
  <c r="T576"/>
  <c r="P619"/>
  <c r="P666"/>
  <c r="BK737"/>
  <c r="J737"/>
  <c r="J114"/>
  <c r="R747"/>
  <c r="T808"/>
  <c r="T844"/>
  <c r="P861"/>
  <c r="P919"/>
  <c r="P978"/>
  <c r="R988"/>
  <c r="T1035"/>
  <c r="BK1064"/>
  <c r="J1064"/>
  <c r="J123"/>
  <c r="P1081"/>
  <c i="5" r="P134"/>
  <c r="P165"/>
  <c r="R198"/>
  <c r="R226"/>
  <c r="R225"/>
  <c r="R236"/>
  <c i="6" r="BK128"/>
  <c r="T138"/>
  <c r="P155"/>
  <c r="R160"/>
  <c i="7" r="R131"/>
  <c r="R152"/>
  <c r="P158"/>
  <c r="P186"/>
  <c r="T193"/>
  <c r="T197"/>
  <c i="8" r="BK129"/>
  <c r="J129"/>
  <c r="J100"/>
  <c r="BK178"/>
  <c r="J178"/>
  <c r="J102"/>
  <c r="P194"/>
  <c r="R207"/>
  <c i="9" r="P129"/>
  <c r="R195"/>
  <c r="P215"/>
  <c r="T295"/>
  <c i="10" r="BK139"/>
  <c r="J139"/>
  <c r="J97"/>
  <c r="BK150"/>
  <c r="J150"/>
  <c r="J98"/>
  <c r="BK166"/>
  <c r="J166"/>
  <c r="J99"/>
  <c r="BK175"/>
  <c r="J175"/>
  <c r="J100"/>
  <c r="T175"/>
  <c r="T183"/>
  <c r="R196"/>
  <c r="BK207"/>
  <c r="J207"/>
  <c r="J103"/>
  <c r="BK212"/>
  <c r="J212"/>
  <c r="J104"/>
  <c r="R212"/>
  <c r="R228"/>
  <c r="BK264"/>
  <c r="J264"/>
  <c r="J108"/>
  <c r="R264"/>
  <c r="P285"/>
  <c r="BK294"/>
  <c r="J294"/>
  <c r="J110"/>
  <c r="T294"/>
  <c r="P309"/>
  <c r="BK318"/>
  <c r="J318"/>
  <c r="J113"/>
  <c r="T318"/>
  <c r="P326"/>
  <c r="P331"/>
  <c r="T331"/>
  <c r="T334"/>
  <c i="2" r="T132"/>
  <c r="T131"/>
  <c r="P170"/>
  <c r="BK220"/>
  <c r="J220"/>
  <c r="J101"/>
  <c r="P235"/>
  <c r="P231"/>
  <c r="P256"/>
  <c i="3" r="BK131"/>
  <c r="J131"/>
  <c r="J100"/>
  <c r="T162"/>
  <c r="R204"/>
  <c r="BK233"/>
  <c r="J233"/>
  <c r="J107"/>
  <c i="4" r="R148"/>
  <c r="T180"/>
  <c r="BK248"/>
  <c r="J248"/>
  <c r="J102"/>
  <c r="P357"/>
  <c r="T405"/>
  <c r="BK470"/>
  <c r="J470"/>
  <c r="J106"/>
  <c r="T526"/>
  <c r="P549"/>
  <c r="BK576"/>
  <c r="J576"/>
  <c r="J111"/>
  <c r="BK619"/>
  <c r="J619"/>
  <c r="J112"/>
  <c r="R666"/>
  <c r="P737"/>
  <c r="P747"/>
  <c r="BK808"/>
  <c r="J808"/>
  <c r="J116"/>
  <c r="R844"/>
  <c r="BK861"/>
  <c r="J861"/>
  <c r="J118"/>
  <c r="R919"/>
  <c r="R978"/>
  <c r="BK988"/>
  <c r="J988"/>
  <c r="J121"/>
  <c r="R1035"/>
  <c r="T1064"/>
  <c r="T1081"/>
  <c i="5" r="BK134"/>
  <c r="J134"/>
  <c r="J100"/>
  <c r="BK165"/>
  <c r="J165"/>
  <c r="J102"/>
  <c r="T198"/>
  <c r="P236"/>
  <c i="6" r="P128"/>
  <c r="BK138"/>
  <c r="J138"/>
  <c r="J101"/>
  <c r="T155"/>
  <c r="T160"/>
  <c i="7" r="T131"/>
  <c r="T152"/>
  <c r="BK158"/>
  <c r="J158"/>
  <c r="J102"/>
  <c r="BK186"/>
  <c r="J186"/>
  <c r="J103"/>
  <c r="BK193"/>
  <c r="J193"/>
  <c r="J106"/>
  <c r="BK197"/>
  <c r="J197"/>
  <c r="J107"/>
  <c i="8" r="P129"/>
  <c r="P178"/>
  <c r="R194"/>
  <c r="T207"/>
  <c i="9" r="T129"/>
  <c r="T195"/>
  <c r="BK215"/>
  <c r="J215"/>
  <c r="J102"/>
  <c r="BK295"/>
  <c r="J295"/>
  <c r="J105"/>
  <c i="10" r="P139"/>
  <c r="R150"/>
  <c r="R166"/>
  <c r="P175"/>
  <c r="P183"/>
  <c r="BK196"/>
  <c r="J196"/>
  <c r="J102"/>
  <c r="T196"/>
  <c r="R207"/>
  <c r="T207"/>
  <c i="11" r="P128"/>
  <c r="BK155"/>
  <c r="J155"/>
  <c r="J100"/>
  <c r="R155"/>
  <c r="T197"/>
  <c r="T225"/>
  <c r="R238"/>
  <c i="2" r="P132"/>
  <c r="R170"/>
  <c r="R220"/>
  <c r="R235"/>
  <c r="R231"/>
  <c r="T256"/>
  <c i="3" r="P131"/>
  <c r="P162"/>
  <c r="T204"/>
  <c r="R215"/>
  <c r="P233"/>
  <c i="4" r="P148"/>
  <c r="P180"/>
  <c r="R248"/>
  <c r="BK357"/>
  <c r="J357"/>
  <c r="J103"/>
  <c r="P405"/>
  <c r="T470"/>
  <c r="BK526"/>
  <c r="J526"/>
  <c r="J107"/>
  <c r="T549"/>
  <c r="P576"/>
  <c r="R619"/>
  <c r="T666"/>
  <c r="T737"/>
  <c r="BK747"/>
  <c r="J747"/>
  <c r="J115"/>
  <c r="R808"/>
  <c r="P844"/>
  <c r="T861"/>
  <c r="BK919"/>
  <c r="J919"/>
  <c r="J119"/>
  <c r="BK978"/>
  <c r="J978"/>
  <c r="J120"/>
  <c r="P988"/>
  <c r="P1035"/>
  <c r="P1064"/>
  <c r="BK1081"/>
  <c r="J1081"/>
  <c r="J124"/>
  <c i="5" r="T134"/>
  <c r="T165"/>
  <c r="BK198"/>
  <c r="J198"/>
  <c r="J105"/>
  <c r="P226"/>
  <c r="P225"/>
  <c r="BK236"/>
  <c r="J236"/>
  <c r="J110"/>
  <c i="6" r="T128"/>
  <c r="T127"/>
  <c r="T126"/>
  <c r="P138"/>
  <c r="R155"/>
  <c r="P160"/>
  <c i="7" r="P131"/>
  <c r="BK152"/>
  <c r="J152"/>
  <c r="J101"/>
  <c r="R158"/>
  <c r="R186"/>
  <c r="R193"/>
  <c r="R197"/>
  <c i="8" r="R129"/>
  <c r="R128"/>
  <c r="R127"/>
  <c r="R178"/>
  <c r="BK194"/>
  <c r="J194"/>
  <c r="J103"/>
  <c r="P207"/>
  <c i="9" r="BK129"/>
  <c r="BK195"/>
  <c r="J195"/>
  <c r="J101"/>
  <c r="R215"/>
  <c r="P295"/>
  <c i="10" r="T139"/>
  <c r="T150"/>
  <c r="T166"/>
  <c r="BK183"/>
  <c r="J183"/>
  <c r="J101"/>
  <c r="R183"/>
  <c r="P196"/>
  <c r="P207"/>
  <c r="P212"/>
  <c r="BK228"/>
  <c r="J228"/>
  <c r="J106"/>
  <c r="T228"/>
  <c r="P260"/>
  <c r="T260"/>
  <c r="P264"/>
  <c r="BK285"/>
  <c r="J285"/>
  <c r="J109"/>
  <c r="R285"/>
  <c r="P294"/>
  <c r="BK309"/>
  <c r="J309"/>
  <c r="J111"/>
  <c r="T309"/>
  <c r="R318"/>
  <c r="BK326"/>
  <c r="J326"/>
  <c r="J114"/>
  <c r="T326"/>
  <c r="BK331"/>
  <c r="J331"/>
  <c r="J116"/>
  <c r="BK334"/>
  <c r="J334"/>
  <c r="J117"/>
  <c r="R334"/>
  <c i="11" r="BK128"/>
  <c r="J128"/>
  <c r="J98"/>
  <c r="T128"/>
  <c r="P146"/>
  <c r="T146"/>
  <c r="T155"/>
  <c r="P197"/>
  <c r="BK225"/>
  <c r="J225"/>
  <c r="J104"/>
  <c r="BK238"/>
  <c r="J238"/>
  <c r="J105"/>
  <c r="BK256"/>
  <c r="J256"/>
  <c r="J106"/>
  <c i="2" r="BK132"/>
  <c r="J132"/>
  <c r="J98"/>
  <c r="BK170"/>
  <c r="J170"/>
  <c r="J100"/>
  <c r="P220"/>
  <c r="T235"/>
  <c r="T231"/>
  <c r="BK256"/>
  <c r="J256"/>
  <c r="J110"/>
  <c i="3" r="R131"/>
  <c r="R162"/>
  <c r="P204"/>
  <c r="P215"/>
  <c r="R233"/>
  <c i="4" r="BK148"/>
  <c r="BK180"/>
  <c r="J180"/>
  <c r="J101"/>
  <c r="P248"/>
  <c r="R357"/>
  <c r="BK405"/>
  <c r="BK404"/>
  <c r="J404"/>
  <c r="J104"/>
  <c r="R470"/>
  <c r="P526"/>
  <c r="R549"/>
  <c r="R576"/>
  <c r="T619"/>
  <c r="BK666"/>
  <c r="J666"/>
  <c r="J113"/>
  <c r="R737"/>
  <c r="T747"/>
  <c r="P808"/>
  <c r="BK844"/>
  <c r="J844"/>
  <c r="J117"/>
  <c r="R861"/>
  <c r="T919"/>
  <c r="T978"/>
  <c r="T988"/>
  <c r="BK1035"/>
  <c r="J1035"/>
  <c r="J122"/>
  <c r="R1064"/>
  <c r="R1081"/>
  <c i="5" r="R134"/>
  <c r="R133"/>
  <c r="R132"/>
  <c r="R165"/>
  <c r="P198"/>
  <c r="BK226"/>
  <c r="J226"/>
  <c r="J109"/>
  <c r="T226"/>
  <c r="T225"/>
  <c r="T236"/>
  <c i="6" r="R128"/>
  <c r="R138"/>
  <c r="BK155"/>
  <c r="J155"/>
  <c r="J102"/>
  <c r="BK160"/>
  <c r="J160"/>
  <c r="J104"/>
  <c i="7" r="BK131"/>
  <c r="J131"/>
  <c r="J100"/>
  <c r="P152"/>
  <c r="T158"/>
  <c r="T186"/>
  <c r="P193"/>
  <c r="P197"/>
  <c i="8" r="T129"/>
  <c r="T128"/>
  <c r="T127"/>
  <c r="T178"/>
  <c r="T194"/>
  <c r="BK207"/>
  <c r="J207"/>
  <c r="J105"/>
  <c i="9" r="R129"/>
  <c r="R128"/>
  <c r="R127"/>
  <c r="P195"/>
  <c r="T215"/>
  <c r="R295"/>
  <c i="10" r="R139"/>
  <c r="P150"/>
  <c r="P166"/>
  <c r="R175"/>
  <c r="T212"/>
  <c r="P228"/>
  <c r="P227"/>
  <c r="BK260"/>
  <c r="J260"/>
  <c r="J107"/>
  <c r="R260"/>
  <c r="T264"/>
  <c r="T285"/>
  <c r="R294"/>
  <c r="R309"/>
  <c r="P318"/>
  <c r="R326"/>
  <c r="R331"/>
  <c r="P334"/>
  <c i="11" r="R128"/>
  <c r="R127"/>
  <c r="BK146"/>
  <c r="J146"/>
  <c r="J99"/>
  <c r="R146"/>
  <c r="P155"/>
  <c r="BK197"/>
  <c r="BK196"/>
  <c r="J196"/>
  <c r="J102"/>
  <c r="R197"/>
  <c r="P225"/>
  <c r="R225"/>
  <c r="P238"/>
  <c r="T238"/>
  <c r="P256"/>
  <c r="R256"/>
  <c r="T256"/>
  <c i="2" r="BK242"/>
  <c r="J242"/>
  <c r="J105"/>
  <c r="BK248"/>
  <c r="J248"/>
  <c r="J107"/>
  <c i="3" r="BK201"/>
  <c r="J201"/>
  <c r="J102"/>
  <c r="BK211"/>
  <c r="J211"/>
  <c r="J104"/>
  <c i="10" r="BK329"/>
  <c r="J329"/>
  <c r="J115"/>
  <c i="2" r="BK232"/>
  <c r="J232"/>
  <c r="J103"/>
  <c r="BK244"/>
  <c r="J244"/>
  <c r="J106"/>
  <c r="BK252"/>
  <c r="J252"/>
  <c r="J109"/>
  <c i="4" r="BK573"/>
  <c r="J573"/>
  <c r="J109"/>
  <c i="5" r="BK162"/>
  <c r="J162"/>
  <c r="J101"/>
  <c r="BK193"/>
  <c r="J193"/>
  <c r="J103"/>
  <c r="BK196"/>
  <c r="J196"/>
  <c r="J104"/>
  <c i="7" r="BK190"/>
  <c r="J190"/>
  <c r="J104"/>
  <c i="8" r="BK176"/>
  <c r="J176"/>
  <c r="J101"/>
  <c i="9" r="BK291"/>
  <c r="J291"/>
  <c r="J103"/>
  <c i="10" r="BK338"/>
  <c r="J338"/>
  <c r="J118"/>
  <c i="11" r="BK194"/>
  <c r="J194"/>
  <c r="J101"/>
  <c i="2" r="BK168"/>
  <c r="J168"/>
  <c r="J99"/>
  <c i="3" r="BK230"/>
  <c r="J230"/>
  <c r="J106"/>
  <c i="5" r="BK223"/>
  <c r="J223"/>
  <c r="J107"/>
  <c i="8" r="BK205"/>
  <c r="J205"/>
  <c r="J104"/>
  <c i="9" r="BK293"/>
  <c r="J293"/>
  <c r="J104"/>
  <c i="5" r="BK221"/>
  <c r="J221"/>
  <c r="J106"/>
  <c i="6" r="BK158"/>
  <c r="J158"/>
  <c r="J103"/>
  <c i="11" r="F92"/>
  <c r="J120"/>
  <c r="BE142"/>
  <c r="BE157"/>
  <c r="BE160"/>
  <c r="BE162"/>
  <c r="BE163"/>
  <c r="BE166"/>
  <c r="BE169"/>
  <c r="BE170"/>
  <c r="BE188"/>
  <c r="BE189"/>
  <c r="BE195"/>
  <c r="BE204"/>
  <c r="BE206"/>
  <c r="BE208"/>
  <c r="BE211"/>
  <c r="BE217"/>
  <c r="BE221"/>
  <c r="BE229"/>
  <c r="BE234"/>
  <c r="BE237"/>
  <c r="BE239"/>
  <c r="BE241"/>
  <c r="BE243"/>
  <c r="BE244"/>
  <c r="BE247"/>
  <c r="BE251"/>
  <c r="BE252"/>
  <c r="BE253"/>
  <c r="BE255"/>
  <c r="BE257"/>
  <c r="BE264"/>
  <c r="BE270"/>
  <c r="BE272"/>
  <c i="10" r="BK227"/>
  <c i="11" r="E85"/>
  <c r="BE132"/>
  <c r="BE144"/>
  <c r="BE147"/>
  <c r="BE151"/>
  <c r="BE153"/>
  <c r="BE171"/>
  <c r="BE173"/>
  <c r="BE176"/>
  <c r="BE180"/>
  <c r="BE183"/>
  <c r="BE185"/>
  <c r="BE186"/>
  <c r="BE187"/>
  <c r="BE192"/>
  <c r="BE198"/>
  <c r="BE203"/>
  <c r="BE205"/>
  <c r="BE207"/>
  <c r="BE210"/>
  <c r="BE213"/>
  <c r="BE216"/>
  <c r="BE218"/>
  <c r="BE219"/>
  <c r="BE222"/>
  <c r="BE232"/>
  <c r="BE233"/>
  <c r="BE235"/>
  <c r="BE246"/>
  <c i="10" r="BK317"/>
  <c r="J317"/>
  <c r="J112"/>
  <c i="11" r="BE129"/>
  <c r="BE143"/>
  <c r="BE156"/>
  <c r="BE159"/>
  <c r="BE165"/>
  <c r="BE168"/>
  <c r="BE172"/>
  <c r="BE175"/>
  <c r="BE178"/>
  <c r="BE179"/>
  <c r="BE181"/>
  <c r="BE182"/>
  <c r="BE184"/>
  <c r="BE190"/>
  <c r="BE193"/>
  <c r="BE199"/>
  <c r="BE200"/>
  <c r="BE202"/>
  <c r="BE212"/>
  <c r="BE214"/>
  <c r="BE223"/>
  <c r="BE224"/>
  <c r="BE228"/>
  <c r="BE230"/>
  <c r="BE231"/>
  <c r="BE236"/>
  <c r="BE250"/>
  <c r="BE259"/>
  <c r="BE262"/>
  <c r="BE269"/>
  <c r="BE131"/>
  <c r="BE133"/>
  <c r="BE137"/>
  <c r="BE141"/>
  <c r="BE154"/>
  <c r="BE174"/>
  <c r="BE177"/>
  <c r="BE191"/>
  <c r="BE201"/>
  <c r="BE209"/>
  <c r="BE215"/>
  <c r="BE220"/>
  <c r="BE226"/>
  <c r="BE227"/>
  <c r="BE248"/>
  <c r="BE249"/>
  <c r="BE261"/>
  <c r="BE265"/>
  <c r="BE266"/>
  <c r="BE267"/>
  <c r="BE271"/>
  <c i="9" r="J129"/>
  <c r="J100"/>
  <c i="10" r="J89"/>
  <c r="BE144"/>
  <c r="BE145"/>
  <c r="BE149"/>
  <c r="BE172"/>
  <c r="BE185"/>
  <c r="BE186"/>
  <c r="BE193"/>
  <c r="BE194"/>
  <c r="BE200"/>
  <c r="BE201"/>
  <c r="BE206"/>
  <c r="BE215"/>
  <c r="BE218"/>
  <c r="BE222"/>
  <c r="BE224"/>
  <c r="BE225"/>
  <c r="BE226"/>
  <c r="BE232"/>
  <c r="BE236"/>
  <c r="BE242"/>
  <c r="BE245"/>
  <c r="BE246"/>
  <c r="BE248"/>
  <c r="BE251"/>
  <c r="BE254"/>
  <c r="BE263"/>
  <c r="BE266"/>
  <c r="BE267"/>
  <c r="BE283"/>
  <c r="BE301"/>
  <c r="BE310"/>
  <c r="BE311"/>
  <c r="BE312"/>
  <c r="BE316"/>
  <c r="BE324"/>
  <c r="BE330"/>
  <c r="BE140"/>
  <c r="BE141"/>
  <c r="BE143"/>
  <c r="BE147"/>
  <c r="BE148"/>
  <c r="BE151"/>
  <c r="BE153"/>
  <c r="BE154"/>
  <c r="BE157"/>
  <c r="BE158"/>
  <c r="BE159"/>
  <c r="BE160"/>
  <c r="BE162"/>
  <c r="BE164"/>
  <c r="BE169"/>
  <c r="BE174"/>
  <c r="BE178"/>
  <c r="BE181"/>
  <c r="BE182"/>
  <c r="BE184"/>
  <c r="BE189"/>
  <c r="BE190"/>
  <c r="BE199"/>
  <c r="BE210"/>
  <c r="BE216"/>
  <c r="BE223"/>
  <c r="BE231"/>
  <c r="BE237"/>
  <c r="BE247"/>
  <c r="BE249"/>
  <c r="BE252"/>
  <c r="BE255"/>
  <c r="BE256"/>
  <c r="BE261"/>
  <c r="BE262"/>
  <c r="BE271"/>
  <c r="BE276"/>
  <c r="BE279"/>
  <c r="BE280"/>
  <c r="BE284"/>
  <c r="BE288"/>
  <c r="BE292"/>
  <c r="BE302"/>
  <c r="BE304"/>
  <c r="BE306"/>
  <c r="BE314"/>
  <c r="BE315"/>
  <c r="BE319"/>
  <c r="BE325"/>
  <c r="BE333"/>
  <c r="E85"/>
  <c r="F135"/>
  <c r="BE161"/>
  <c r="BE167"/>
  <c r="BE177"/>
  <c r="BE179"/>
  <c r="BE180"/>
  <c r="BE188"/>
  <c r="BE197"/>
  <c r="BE198"/>
  <c r="BE202"/>
  <c r="BE204"/>
  <c r="BE205"/>
  <c r="BE211"/>
  <c r="BE213"/>
  <c r="BE214"/>
  <c r="BE219"/>
  <c r="BE221"/>
  <c r="BE233"/>
  <c r="BE235"/>
  <c r="BE239"/>
  <c r="BE244"/>
  <c r="BE250"/>
  <c r="BE253"/>
  <c r="BE257"/>
  <c r="BE258"/>
  <c r="BE265"/>
  <c r="BE274"/>
  <c r="BE275"/>
  <c r="BE277"/>
  <c r="BE278"/>
  <c r="BE281"/>
  <c r="BE282"/>
  <c r="BE289"/>
  <c r="BE291"/>
  <c r="BE293"/>
  <c r="BE295"/>
  <c r="BE305"/>
  <c r="BE307"/>
  <c r="BE308"/>
  <c r="BE320"/>
  <c r="BE321"/>
  <c r="BE332"/>
  <c r="BE335"/>
  <c r="BE336"/>
  <c r="BE339"/>
  <c r="BE142"/>
  <c r="BE146"/>
  <c r="BE152"/>
  <c r="BE155"/>
  <c r="BE156"/>
  <c r="BE163"/>
  <c r="BE165"/>
  <c r="BE168"/>
  <c r="BE170"/>
  <c r="BE171"/>
  <c r="BE173"/>
  <c r="BE176"/>
  <c r="BE187"/>
  <c r="BE191"/>
  <c r="BE192"/>
  <c r="BE195"/>
  <c r="BE203"/>
  <c r="BE208"/>
  <c r="BE209"/>
  <c r="BE217"/>
  <c r="BE220"/>
  <c r="BE229"/>
  <c r="BE230"/>
  <c r="BE234"/>
  <c r="BE238"/>
  <c r="BE240"/>
  <c r="BE241"/>
  <c r="BE243"/>
  <c r="BE259"/>
  <c r="BE268"/>
  <c r="BE269"/>
  <c r="BE270"/>
  <c r="BE272"/>
  <c r="BE273"/>
  <c r="BE286"/>
  <c r="BE287"/>
  <c r="BE290"/>
  <c r="BE296"/>
  <c r="BE297"/>
  <c r="BE298"/>
  <c r="BE299"/>
  <c r="BE300"/>
  <c r="BE303"/>
  <c r="BE313"/>
  <c r="BE322"/>
  <c r="BE323"/>
  <c r="BE327"/>
  <c r="BE328"/>
  <c i="9" r="BE130"/>
  <c r="BE132"/>
  <c r="BE138"/>
  <c r="BE168"/>
  <c r="BE179"/>
  <c r="BE183"/>
  <c r="BE187"/>
  <c r="BE203"/>
  <c r="BE218"/>
  <c r="BE222"/>
  <c r="BE226"/>
  <c r="BE227"/>
  <c r="BE230"/>
  <c r="BE231"/>
  <c r="BE237"/>
  <c r="BE239"/>
  <c r="BE240"/>
  <c r="BE242"/>
  <c r="BE244"/>
  <c r="BE257"/>
  <c r="BE258"/>
  <c r="BE265"/>
  <c r="BE266"/>
  <c r="BE268"/>
  <c r="BE279"/>
  <c r="BE289"/>
  <c r="BE294"/>
  <c r="J91"/>
  <c r="BE155"/>
  <c r="BE162"/>
  <c r="BE164"/>
  <c r="BE184"/>
  <c r="BE191"/>
  <c r="BE200"/>
  <c r="BE201"/>
  <c r="BE206"/>
  <c r="BE207"/>
  <c r="BE211"/>
  <c r="BE220"/>
  <c r="BE236"/>
  <c r="BE238"/>
  <c r="BE248"/>
  <c r="BE249"/>
  <c r="BE253"/>
  <c r="BE255"/>
  <c r="BE272"/>
  <c r="BE276"/>
  <c r="BE290"/>
  <c r="BE292"/>
  <c r="BE296"/>
  <c r="BE301"/>
  <c r="BE303"/>
  <c r="BE304"/>
  <c r="BE305"/>
  <c r="BE306"/>
  <c r="F94"/>
  <c r="BE140"/>
  <c r="BE189"/>
  <c r="BE196"/>
  <c r="BE198"/>
  <c r="BE202"/>
  <c r="BE208"/>
  <c r="BE216"/>
  <c r="BE219"/>
  <c r="BE223"/>
  <c r="BE224"/>
  <c r="BE229"/>
  <c r="BE232"/>
  <c r="BE233"/>
  <c r="BE234"/>
  <c r="BE235"/>
  <c r="BE243"/>
  <c r="BE246"/>
  <c r="BE247"/>
  <c r="BE252"/>
  <c r="BE254"/>
  <c r="BE259"/>
  <c r="BE263"/>
  <c r="BE271"/>
  <c r="BE274"/>
  <c r="BE275"/>
  <c r="BE277"/>
  <c r="BE280"/>
  <c r="BE283"/>
  <c r="BE288"/>
  <c r="BE298"/>
  <c r="BE308"/>
  <c r="BE310"/>
  <c r="BE311"/>
  <c r="E85"/>
  <c r="BE146"/>
  <c r="BE176"/>
  <c r="BE193"/>
  <c r="BE197"/>
  <c r="BE205"/>
  <c r="BE209"/>
  <c r="BE212"/>
  <c r="BE213"/>
  <c r="BE217"/>
  <c r="BE221"/>
  <c r="BE241"/>
  <c r="BE245"/>
  <c r="BE250"/>
  <c r="BE251"/>
  <c r="BE256"/>
  <c r="BE269"/>
  <c r="BE278"/>
  <c r="BE281"/>
  <c r="BE282"/>
  <c r="BE284"/>
  <c r="BE286"/>
  <c r="BE287"/>
  <c r="BE300"/>
  <c r="BE309"/>
  <c i="8" r="E115"/>
  <c r="BE144"/>
  <c r="BE156"/>
  <c r="BE186"/>
  <c r="BE193"/>
  <c r="BE218"/>
  <c r="BE220"/>
  <c r="J121"/>
  <c r="F124"/>
  <c r="BE170"/>
  <c r="BE179"/>
  <c r="BE191"/>
  <c r="BE200"/>
  <c r="BE202"/>
  <c r="BE212"/>
  <c r="BE216"/>
  <c r="BE217"/>
  <c r="BE132"/>
  <c r="BE150"/>
  <c r="BE151"/>
  <c r="BE153"/>
  <c r="BE159"/>
  <c r="BE165"/>
  <c r="BE172"/>
  <c r="BE174"/>
  <c r="BE177"/>
  <c r="BE183"/>
  <c r="BE213"/>
  <c r="BE215"/>
  <c r="BE222"/>
  <c r="BE223"/>
  <c r="BE130"/>
  <c r="BE138"/>
  <c r="BE148"/>
  <c r="BE154"/>
  <c r="BE157"/>
  <c r="BE168"/>
  <c r="BE181"/>
  <c r="BE195"/>
  <c r="BE203"/>
  <c r="BE206"/>
  <c r="BE208"/>
  <c r="BE210"/>
  <c r="BE221"/>
  <c i="6" r="J128"/>
  <c r="J100"/>
  <c i="7" r="E117"/>
  <c r="F126"/>
  <c r="BE132"/>
  <c r="BE134"/>
  <c r="BE147"/>
  <c r="BE148"/>
  <c r="BE164"/>
  <c r="BE173"/>
  <c r="BE183"/>
  <c r="BE187"/>
  <c r="BE194"/>
  <c r="BE195"/>
  <c r="BE208"/>
  <c r="BE213"/>
  <c r="J91"/>
  <c r="BE140"/>
  <c r="BE146"/>
  <c r="BE153"/>
  <c r="BE154"/>
  <c r="BE166"/>
  <c r="BE167"/>
  <c r="BE175"/>
  <c r="BE179"/>
  <c r="BE205"/>
  <c r="BE212"/>
  <c r="BE136"/>
  <c r="BE150"/>
  <c r="BE170"/>
  <c r="BE172"/>
  <c r="BE174"/>
  <c r="BE177"/>
  <c r="BE178"/>
  <c r="BE188"/>
  <c r="BE191"/>
  <c r="BE196"/>
  <c r="BE198"/>
  <c r="BE203"/>
  <c r="BE206"/>
  <c r="BE207"/>
  <c r="BE142"/>
  <c r="BE156"/>
  <c r="BE159"/>
  <c r="BE168"/>
  <c r="BE171"/>
  <c r="BE180"/>
  <c r="BE181"/>
  <c r="BE200"/>
  <c r="BE202"/>
  <c r="BE210"/>
  <c r="BE211"/>
  <c i="6" r="F94"/>
  <c r="BE143"/>
  <c r="BE163"/>
  <c r="BE168"/>
  <c r="BE169"/>
  <c r="BE171"/>
  <c r="BE174"/>
  <c r="J91"/>
  <c r="BE137"/>
  <c r="BE145"/>
  <c r="BE146"/>
  <c r="BE147"/>
  <c r="BE153"/>
  <c r="BE170"/>
  <c r="BE175"/>
  <c r="E85"/>
  <c r="BE133"/>
  <c r="BE135"/>
  <c r="BE139"/>
  <c r="BE142"/>
  <c r="BE149"/>
  <c r="BE150"/>
  <c r="BE154"/>
  <c r="BE156"/>
  <c r="BE157"/>
  <c r="BE161"/>
  <c r="BE165"/>
  <c r="BE166"/>
  <c r="BE176"/>
  <c r="BE129"/>
  <c r="BE140"/>
  <c r="BE141"/>
  <c r="BE144"/>
  <c r="BE148"/>
  <c r="BE151"/>
  <c r="BE152"/>
  <c r="BE159"/>
  <c r="BE173"/>
  <c i="4" r="J405"/>
  <c r="J105"/>
  <c i="5" r="E85"/>
  <c r="F94"/>
  <c r="BE143"/>
  <c r="BE158"/>
  <c r="BE178"/>
  <c r="BE194"/>
  <c r="BE200"/>
  <c r="BE202"/>
  <c r="BE206"/>
  <c r="BE207"/>
  <c r="BE208"/>
  <c r="BE216"/>
  <c r="BE218"/>
  <c r="BE234"/>
  <c r="BE235"/>
  <c r="BE241"/>
  <c r="BE242"/>
  <c r="BE247"/>
  <c r="BE251"/>
  <c r="BE254"/>
  <c r="BE255"/>
  <c i="4" r="J148"/>
  <c r="J100"/>
  <c i="5" r="BE135"/>
  <c r="BE137"/>
  <c r="BE151"/>
  <c r="BE166"/>
  <c r="BE210"/>
  <c r="BE211"/>
  <c r="BE220"/>
  <c r="BE222"/>
  <c r="BE227"/>
  <c r="BE250"/>
  <c r="J91"/>
  <c r="BE145"/>
  <c r="BE149"/>
  <c r="BE160"/>
  <c r="BE163"/>
  <c r="BE173"/>
  <c r="BE177"/>
  <c r="BE197"/>
  <c r="BE201"/>
  <c r="BE203"/>
  <c r="BE204"/>
  <c r="BE209"/>
  <c r="BE213"/>
  <c r="BE215"/>
  <c r="BE219"/>
  <c r="BE224"/>
  <c r="BE230"/>
  <c r="BE237"/>
  <c r="BE244"/>
  <c r="BE245"/>
  <c r="BE249"/>
  <c r="BE252"/>
  <c r="BE139"/>
  <c r="BE156"/>
  <c r="BE199"/>
  <c r="BE205"/>
  <c r="BE212"/>
  <c r="BE214"/>
  <c r="BE217"/>
  <c r="BE229"/>
  <c r="BE232"/>
  <c r="BE239"/>
  <c r="BE246"/>
  <c r="BE253"/>
  <c i="4" r="BE149"/>
  <c r="BE168"/>
  <c r="BE193"/>
  <c r="BE234"/>
  <c r="BE249"/>
  <c r="BE310"/>
  <c r="BE319"/>
  <c r="BE330"/>
  <c r="BE338"/>
  <c r="BE341"/>
  <c r="BE347"/>
  <c r="BE349"/>
  <c r="BE351"/>
  <c r="BE370"/>
  <c r="BE422"/>
  <c r="BE481"/>
  <c r="BE498"/>
  <c r="BE508"/>
  <c r="BE518"/>
  <c r="BE519"/>
  <c r="BE522"/>
  <c r="BE550"/>
  <c r="BE553"/>
  <c r="BE569"/>
  <c r="BE583"/>
  <c r="BE595"/>
  <c r="BE600"/>
  <c r="BE613"/>
  <c r="BE618"/>
  <c r="BE620"/>
  <c r="BE626"/>
  <c r="BE628"/>
  <c r="BE637"/>
  <c r="BE691"/>
  <c r="BE727"/>
  <c r="BE728"/>
  <c r="BE734"/>
  <c r="BE736"/>
  <c r="BE745"/>
  <c r="BE778"/>
  <c r="BE803"/>
  <c r="BE805"/>
  <c r="BE807"/>
  <c r="BE809"/>
  <c r="BE824"/>
  <c r="BE829"/>
  <c r="BE834"/>
  <c r="BE841"/>
  <c r="BE849"/>
  <c r="BE853"/>
  <c r="BE860"/>
  <c r="BE865"/>
  <c r="BE867"/>
  <c r="BE880"/>
  <c r="BE883"/>
  <c r="BE894"/>
  <c r="BE906"/>
  <c r="BE917"/>
  <c r="BE920"/>
  <c r="BE952"/>
  <c r="BE975"/>
  <c r="BE987"/>
  <c r="BE989"/>
  <c r="BE1008"/>
  <c r="BE1009"/>
  <c r="BE1015"/>
  <c r="BE1080"/>
  <c r="E85"/>
  <c r="J140"/>
  <c r="BE184"/>
  <c r="BE213"/>
  <c r="BE241"/>
  <c r="BE298"/>
  <c r="BE302"/>
  <c r="BE314"/>
  <c r="BE335"/>
  <c r="BE345"/>
  <c r="BE364"/>
  <c r="BE386"/>
  <c r="BE436"/>
  <c r="BE442"/>
  <c r="BE487"/>
  <c r="BE510"/>
  <c r="BE523"/>
  <c r="BE548"/>
  <c r="BE551"/>
  <c r="BE554"/>
  <c r="BE566"/>
  <c r="BE577"/>
  <c r="BE585"/>
  <c r="BE593"/>
  <c r="BE597"/>
  <c r="BE601"/>
  <c r="BE609"/>
  <c r="BE614"/>
  <c r="BE622"/>
  <c r="BE624"/>
  <c r="BE631"/>
  <c r="BE635"/>
  <c r="BE658"/>
  <c r="BE660"/>
  <c r="BE662"/>
  <c r="BE695"/>
  <c r="BE719"/>
  <c r="BE722"/>
  <c r="BE746"/>
  <c r="BE786"/>
  <c r="BE819"/>
  <c r="BE843"/>
  <c r="BE856"/>
  <c r="BE857"/>
  <c r="BE862"/>
  <c r="BE877"/>
  <c r="BE892"/>
  <c r="BE911"/>
  <c r="BE939"/>
  <c r="BE956"/>
  <c r="BE960"/>
  <c r="BE1034"/>
  <c r="BE1057"/>
  <c r="BE1061"/>
  <c r="BE1065"/>
  <c r="BE1073"/>
  <c r="BE1082"/>
  <c r="BE1087"/>
  <c r="BE1092"/>
  <c r="BE1094"/>
  <c r="BE1095"/>
  <c r="BE153"/>
  <c r="BE164"/>
  <c r="BE174"/>
  <c r="BE181"/>
  <c r="BE201"/>
  <c r="BE203"/>
  <c r="BE264"/>
  <c r="BE271"/>
  <c r="BE275"/>
  <c r="BE289"/>
  <c r="BE291"/>
  <c r="BE312"/>
  <c r="BE324"/>
  <c r="BE339"/>
  <c r="BE350"/>
  <c r="BE358"/>
  <c r="BE368"/>
  <c r="BE406"/>
  <c r="BE453"/>
  <c r="BE458"/>
  <c r="BE500"/>
  <c r="BE527"/>
  <c r="BE564"/>
  <c r="BE570"/>
  <c r="BE574"/>
  <c r="BE596"/>
  <c r="BE603"/>
  <c r="BE611"/>
  <c r="BE629"/>
  <c r="BE639"/>
  <c r="BE641"/>
  <c r="BE644"/>
  <c r="BE689"/>
  <c r="BE697"/>
  <c r="BE706"/>
  <c r="BE708"/>
  <c r="BE716"/>
  <c r="BE724"/>
  <c r="BE738"/>
  <c r="BE740"/>
  <c r="BE741"/>
  <c r="BE742"/>
  <c r="BE744"/>
  <c r="BE798"/>
  <c r="BE800"/>
  <c r="BE845"/>
  <c r="BE858"/>
  <c r="BE886"/>
  <c r="BE889"/>
  <c r="BE899"/>
  <c r="BE901"/>
  <c r="BE909"/>
  <c r="BE915"/>
  <c r="BE918"/>
  <c r="BE934"/>
  <c r="BE938"/>
  <c r="BE977"/>
  <c r="BE979"/>
  <c r="BE986"/>
  <c r="BE1010"/>
  <c r="BE1011"/>
  <c r="BE1025"/>
  <c r="BE1028"/>
  <c r="BE1077"/>
  <c r="BE1079"/>
  <c r="BE1086"/>
  <c r="BE1089"/>
  <c r="BE1091"/>
  <c r="BE1098"/>
  <c r="F94"/>
  <c r="BE170"/>
  <c r="BE176"/>
  <c r="BE178"/>
  <c r="BE182"/>
  <c r="BE183"/>
  <c r="BE207"/>
  <c r="BE222"/>
  <c r="BE228"/>
  <c r="BE240"/>
  <c r="BE256"/>
  <c r="BE281"/>
  <c r="BE306"/>
  <c r="BE316"/>
  <c r="BE321"/>
  <c r="BE333"/>
  <c r="BE336"/>
  <c r="BE366"/>
  <c r="BE378"/>
  <c r="BE387"/>
  <c r="BE446"/>
  <c r="BE455"/>
  <c r="BE456"/>
  <c r="BE471"/>
  <c r="BE482"/>
  <c r="BE506"/>
  <c r="BE541"/>
  <c r="BE547"/>
  <c r="BE555"/>
  <c r="BE556"/>
  <c r="BE560"/>
  <c r="BE562"/>
  <c r="BE568"/>
  <c r="BE572"/>
  <c r="BE599"/>
  <c r="BE633"/>
  <c r="BE646"/>
  <c r="BE649"/>
  <c r="BE651"/>
  <c r="BE653"/>
  <c r="BE655"/>
  <c r="BE665"/>
  <c r="BE667"/>
  <c r="BE693"/>
  <c r="BE748"/>
  <c r="BE759"/>
  <c r="BE770"/>
  <c r="BE792"/>
  <c r="BE851"/>
  <c r="BE872"/>
  <c r="BE903"/>
  <c r="BE904"/>
  <c r="BE905"/>
  <c r="BE908"/>
  <c r="BE948"/>
  <c r="BE953"/>
  <c r="BE985"/>
  <c r="BE1012"/>
  <c r="BE1036"/>
  <c r="BE1056"/>
  <c r="BE1084"/>
  <c r="BE1090"/>
  <c r="BE1096"/>
  <c r="BE1097"/>
  <c i="3" r="E85"/>
  <c r="J91"/>
  <c r="F94"/>
  <c r="BE136"/>
  <c r="BE166"/>
  <c r="BE171"/>
  <c r="BE185"/>
  <c r="BE187"/>
  <c r="BE207"/>
  <c r="BE212"/>
  <c r="BE234"/>
  <c r="BE238"/>
  <c r="BE242"/>
  <c r="BE156"/>
  <c r="BE158"/>
  <c r="BE160"/>
  <c r="BE169"/>
  <c r="BE172"/>
  <c r="BE174"/>
  <c r="BE191"/>
  <c r="BE192"/>
  <c r="BE208"/>
  <c r="BE216"/>
  <c r="BE227"/>
  <c r="BE229"/>
  <c r="BE236"/>
  <c r="BE244"/>
  <c r="BE245"/>
  <c r="BE134"/>
  <c r="BE141"/>
  <c r="BE149"/>
  <c r="BE163"/>
  <c r="BE176"/>
  <c r="BE178"/>
  <c r="BE183"/>
  <c r="BE200"/>
  <c r="BE202"/>
  <c r="BE209"/>
  <c r="BE217"/>
  <c r="BE231"/>
  <c r="BE241"/>
  <c r="BE246"/>
  <c r="BE248"/>
  <c r="BE132"/>
  <c r="BE145"/>
  <c r="BE151"/>
  <c r="BE168"/>
  <c r="BE180"/>
  <c r="BE189"/>
  <c r="BE205"/>
  <c r="BE219"/>
  <c r="BE221"/>
  <c r="BE223"/>
  <c r="BE225"/>
  <c r="BE228"/>
  <c r="BE239"/>
  <c r="BE247"/>
  <c r="BE249"/>
  <c i="2" r="J124"/>
  <c r="BE137"/>
  <c r="BE145"/>
  <c r="BE154"/>
  <c r="BE155"/>
  <c r="BE169"/>
  <c r="BE194"/>
  <c r="BE200"/>
  <c r="BE206"/>
  <c r="BE208"/>
  <c r="BE210"/>
  <c r="BE214"/>
  <c r="BE233"/>
  <c r="BE245"/>
  <c r="BE257"/>
  <c r="BE258"/>
  <c r="BE260"/>
  <c r="BE264"/>
  <c r="BE267"/>
  <c r="E120"/>
  <c r="F127"/>
  <c r="BE146"/>
  <c r="BE159"/>
  <c r="BE163"/>
  <c r="BE167"/>
  <c r="BE171"/>
  <c r="BE181"/>
  <c r="BE192"/>
  <c r="BE221"/>
  <c r="BE226"/>
  <c r="BE227"/>
  <c r="BE249"/>
  <c r="BE152"/>
  <c r="BE157"/>
  <c r="BE186"/>
  <c r="BE199"/>
  <c r="BE203"/>
  <c r="BE212"/>
  <c r="BE223"/>
  <c r="BE225"/>
  <c r="BE230"/>
  <c r="BE236"/>
  <c r="BE239"/>
  <c r="BE243"/>
  <c r="BE253"/>
  <c r="BE265"/>
  <c r="BE268"/>
  <c r="BE133"/>
  <c r="BE140"/>
  <c r="BE143"/>
  <c r="BE161"/>
  <c r="BE165"/>
  <c r="BE196"/>
  <c r="BE198"/>
  <c r="BE217"/>
  <c r="BE222"/>
  <c r="BE228"/>
  <c r="BE229"/>
  <c r="BE262"/>
  <c r="BE263"/>
  <c r="J34"/>
  <c i="1" r="AW95"/>
  <c i="3" r="F36"/>
  <c i="1" r="BA97"/>
  <c i="4" r="F37"/>
  <c i="1" r="BB98"/>
  <c i="5" r="J36"/>
  <c i="1" r="AW99"/>
  <c i="5" r="F36"/>
  <c i="1" r="BA99"/>
  <c i="6" r="F39"/>
  <c i="1" r="BD100"/>
  <c i="6" r="F37"/>
  <c i="1" r="BB100"/>
  <c i="7" r="F37"/>
  <c i="1" r="BB101"/>
  <c i="7" r="J36"/>
  <c i="1" r="AW101"/>
  <c i="8" r="J36"/>
  <c i="1" r="AW102"/>
  <c i="9" r="F38"/>
  <c i="1" r="BC103"/>
  <c i="10" r="F35"/>
  <c i="1" r="BB104"/>
  <c i="11" r="F35"/>
  <c i="1" r="BB105"/>
  <c i="11" r="J34"/>
  <c i="1" r="AW105"/>
  <c i="2" r="F36"/>
  <c i="1" r="BC95"/>
  <c i="3" r="F37"/>
  <c i="1" r="BB97"/>
  <c i="4" r="F38"/>
  <c i="1" r="BC98"/>
  <c i="5" r="F37"/>
  <c i="1" r="BB99"/>
  <c i="6" r="F36"/>
  <c i="1" r="BA100"/>
  <c i="6" r="J36"/>
  <c i="1" r="AW100"/>
  <c i="7" r="F38"/>
  <c i="1" r="BC101"/>
  <c i="7" r="F36"/>
  <c i="1" r="BA101"/>
  <c i="8" r="F39"/>
  <c i="1" r="BD102"/>
  <c i="9" r="J36"/>
  <c i="1" r="AW103"/>
  <c i="9" r="F39"/>
  <c i="1" r="BD103"/>
  <c i="10" r="F34"/>
  <c i="1" r="BA104"/>
  <c i="10" r="F37"/>
  <c i="1" r="BD104"/>
  <c i="11" r="F37"/>
  <c i="1" r="BD105"/>
  <c i="2" r="F34"/>
  <c i="1" r="BA95"/>
  <c i="3" r="F39"/>
  <c i="1" r="BD97"/>
  <c i="3" r="J36"/>
  <c i="1" r="AW97"/>
  <c i="4" r="J36"/>
  <c i="1" r="AW98"/>
  <c i="5" r="F38"/>
  <c i="1" r="BC99"/>
  <c i="5" r="F39"/>
  <c i="1" r="BD99"/>
  <c i="6" r="F38"/>
  <c i="1" r="BC100"/>
  <c i="7" r="F39"/>
  <c i="1" r="BD101"/>
  <c i="8" r="F37"/>
  <c i="1" r="BB102"/>
  <c i="9" r="F37"/>
  <c i="1" r="BB103"/>
  <c i="10" r="F36"/>
  <c i="1" r="BC104"/>
  <c i="11" r="F36"/>
  <c i="1" r="BC105"/>
  <c r="AS94"/>
  <c i="2" r="F35"/>
  <c i="1" r="BB95"/>
  <c i="2" r="F37"/>
  <c i="1" r="BD95"/>
  <c i="3" r="F38"/>
  <c i="1" r="BC97"/>
  <c i="4" r="F36"/>
  <c i="1" r="BA98"/>
  <c i="4" r="F39"/>
  <c i="1" r="BD98"/>
  <c i="8" r="F38"/>
  <c i="1" r="BC102"/>
  <c i="8" r="F36"/>
  <c i="1" r="BA102"/>
  <c i="9" r="F36"/>
  <c i="1" r="BA103"/>
  <c i="10" r="J34"/>
  <c i="1" r="AW104"/>
  <c i="11" r="F34"/>
  <c i="1" r="BA105"/>
  <c i="11" l="1" r="R196"/>
  <c i="10" r="P317"/>
  <c i="7" r="P192"/>
  <c i="4" r="R575"/>
  <c r="BK147"/>
  <c i="3" r="R130"/>
  <c r="R129"/>
  <c i="11" r="T127"/>
  <c i="9" r="BK128"/>
  <c r="J128"/>
  <c r="J99"/>
  <c i="7" r="R192"/>
  <c i="10" r="R227"/>
  <c r="R138"/>
  <c i="9" r="P128"/>
  <c r="P127"/>
  <c i="1" r="AU103"/>
  <c i="4" r="T575"/>
  <c i="10" r="T227"/>
  <c i="4" r="P575"/>
  <c i="2" r="P131"/>
  <c r="P130"/>
  <c i="1" r="AU95"/>
  <c i="9" r="T128"/>
  <c r="T127"/>
  <c i="7" r="T130"/>
  <c i="2" r="T130"/>
  <c i="7" r="T192"/>
  <c i="6" r="BK127"/>
  <c r="J127"/>
  <c r="J99"/>
  <c i="7" r="P130"/>
  <c r="P129"/>
  <c i="1" r="AU101"/>
  <c i="5" r="T133"/>
  <c r="T132"/>
  <c i="4" r="P404"/>
  <c r="P147"/>
  <c r="P146"/>
  <c i="1" r="AU98"/>
  <c i="11" r="T196"/>
  <c i="10" r="T317"/>
  <c r="T138"/>
  <c i="5" r="P133"/>
  <c r="P132"/>
  <c i="1" r="AU99"/>
  <c i="3" r="T130"/>
  <c r="T129"/>
  <c i="2" r="R131"/>
  <c r="R130"/>
  <c i="11" r="R126"/>
  <c i="6" r="R127"/>
  <c r="R126"/>
  <c i="11" r="P196"/>
  <c i="10" r="R317"/>
  <c i="3" r="P130"/>
  <c r="P129"/>
  <c i="1" r="AU97"/>
  <c i="11" r="P127"/>
  <c r="P126"/>
  <c i="1" r="AU105"/>
  <c i="10" r="P138"/>
  <c i="1" r="AU104"/>
  <c i="8" r="P128"/>
  <c r="P127"/>
  <c i="1" r="AU102"/>
  <c i="6" r="P127"/>
  <c r="P126"/>
  <c i="1" r="AU100"/>
  <c i="4" r="T404"/>
  <c i="7" r="R130"/>
  <c r="R129"/>
  <c i="4" r="R404"/>
  <c r="R147"/>
  <c r="R146"/>
  <c r="T147"/>
  <c r="T146"/>
  <c i="2" r="BK131"/>
  <c r="J131"/>
  <c r="J97"/>
  <c r="BK251"/>
  <c r="J251"/>
  <c r="J108"/>
  <c i="3" r="BK130"/>
  <c r="J130"/>
  <c r="J99"/>
  <c i="5" r="BK225"/>
  <c r="J225"/>
  <c r="J108"/>
  <c i="4" r="BK575"/>
  <c r="J575"/>
  <c r="J110"/>
  <c i="7" r="BK192"/>
  <c r="J192"/>
  <c r="J105"/>
  <c i="11" r="BK127"/>
  <c r="J127"/>
  <c r="J97"/>
  <c r="J197"/>
  <c r="J103"/>
  <c i="2" r="BK231"/>
  <c r="J231"/>
  <c r="J102"/>
  <c i="5" r="BK133"/>
  <c r="J133"/>
  <c r="J99"/>
  <c i="7" r="BK130"/>
  <c r="J130"/>
  <c r="J99"/>
  <c i="8" r="BK128"/>
  <c r="J128"/>
  <c r="J99"/>
  <c i="10" r="BK138"/>
  <c r="J138"/>
  <c r="J227"/>
  <c r="J105"/>
  <c i="2" r="F33"/>
  <c i="1" r="AZ95"/>
  <c i="5" r="J35"/>
  <c i="1" r="AV99"/>
  <c r="AT99"/>
  <c i="6" r="F35"/>
  <c i="1" r="AZ100"/>
  <c i="7" r="J35"/>
  <c i="1" r="AV101"/>
  <c r="AT101"/>
  <c i="8" r="J35"/>
  <c i="1" r="AV102"/>
  <c r="AT102"/>
  <c i="9" r="F35"/>
  <c i="1" r="AZ103"/>
  <c r="BA96"/>
  <c r="AW96"/>
  <c r="BB96"/>
  <c r="AX96"/>
  <c i="10" r="J33"/>
  <c i="1" r="AV104"/>
  <c r="AT104"/>
  <c i="2" r="J33"/>
  <c i="1" r="AV95"/>
  <c r="AT95"/>
  <c i="5" r="F35"/>
  <c i="1" r="AZ99"/>
  <c i="6" r="J35"/>
  <c i="1" r="AV100"/>
  <c r="AT100"/>
  <c i="7" r="F35"/>
  <c i="1" r="AZ101"/>
  <c i="8" r="F35"/>
  <c i="1" r="AZ102"/>
  <c i="9" r="J35"/>
  <c i="1" r="AV103"/>
  <c r="AT103"/>
  <c r="BD96"/>
  <c r="BC96"/>
  <c r="AY96"/>
  <c i="10" r="F33"/>
  <c i="1" r="AZ104"/>
  <c i="3" r="J35"/>
  <c i="1" r="AV97"/>
  <c r="AT97"/>
  <c i="4" r="J35"/>
  <c i="1" r="AV98"/>
  <c r="AT98"/>
  <c i="11" r="F33"/>
  <c i="1" r="AZ105"/>
  <c i="3" r="F35"/>
  <c i="1" r="AZ97"/>
  <c i="4" r="F35"/>
  <c i="1" r="AZ98"/>
  <c i="10" r="J30"/>
  <c i="1" r="AG104"/>
  <c i="11" r="J33"/>
  <c i="1" r="AV105"/>
  <c r="AT105"/>
  <c i="7" l="1" r="T129"/>
  <c i="4" r="BK146"/>
  <c r="J146"/>
  <c r="J98"/>
  <c i="11" r="T126"/>
  <c i="4" r="J147"/>
  <c r="J99"/>
  <c i="3" r="BK129"/>
  <c r="J129"/>
  <c i="2" r="BK130"/>
  <c r="J130"/>
  <c i="6" r="BK126"/>
  <c r="J126"/>
  <c r="J98"/>
  <c i="5" r="BK132"/>
  <c r="J132"/>
  <c r="J98"/>
  <c i="9" r="BK127"/>
  <c r="J127"/>
  <c r="J98"/>
  <c i="7" r="BK129"/>
  <c r="J129"/>
  <c i="8" r="BK127"/>
  <c r="J127"/>
  <c r="J98"/>
  <c i="11" r="BK126"/>
  <c r="J126"/>
  <c r="J96"/>
  <c i="1" r="AN104"/>
  <c i="10" r="J96"/>
  <c r="J39"/>
  <c i="1" r="AU96"/>
  <c r="AZ96"/>
  <c r="AV96"/>
  <c r="AT96"/>
  <c i="3" r="J32"/>
  <c i="1" r="AG97"/>
  <c r="BD94"/>
  <c r="W33"/>
  <c i="2" r="J30"/>
  <c i="1" r="AG95"/>
  <c r="BC94"/>
  <c r="W32"/>
  <c r="BB94"/>
  <c r="AX94"/>
  <c i="7" r="J32"/>
  <c i="1" r="AG101"/>
  <c r="BA94"/>
  <c r="W30"/>
  <c i="7" l="1" r="J41"/>
  <c i="2" r="J39"/>
  <c i="3" r="J41"/>
  <c r="J98"/>
  <c i="2" r="J96"/>
  <c i="7" r="J98"/>
  <c i="1" r="AN101"/>
  <c r="AN95"/>
  <c r="AN97"/>
  <c i="9" r="J32"/>
  <c i="1" r="AG103"/>
  <c i="4" r="J32"/>
  <c i="1" r="AG98"/>
  <c r="AZ94"/>
  <c r="W29"/>
  <c r="AU94"/>
  <c i="6" r="J32"/>
  <c i="1" r="AG100"/>
  <c r="AN100"/>
  <c i="11" r="J30"/>
  <c i="1" r="AG105"/>
  <c r="AW94"/>
  <c r="AK30"/>
  <c i="8" r="J32"/>
  <c i="1" r="AG102"/>
  <c r="AY94"/>
  <c i="5" r="J32"/>
  <c i="1" r="AG99"/>
  <c r="W31"/>
  <c i="8" l="1" r="J41"/>
  <c i="4" r="J41"/>
  <c i="1" r="AN103"/>
  <c i="6" r="J41"/>
  <c i="9" r="J41"/>
  <c i="5" r="J41"/>
  <c i="11" r="J39"/>
  <c i="1" r="AN99"/>
  <c r="AN102"/>
  <c r="AN98"/>
  <c r="AN105"/>
  <c r="AG96"/>
  <c r="AV94"/>
  <c r="AK29"/>
  <c l="1" r="AN96"/>
  <c r="AG94"/>
  <c r="AT94"/>
  <c l="1" r="AN94"/>
  <c r="AK26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<sst xmlns="http://schemas.openxmlformats.org/spreadsheetml/2006/main">
  <si>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</si>
  <si>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</si>
  <si>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</si>
  <si>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</si>
  <si>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</si>
  <si>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{4ee798fc-950a-4c75-a10b-b814e2788032}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</si>
  <si>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</si>
  <si>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</si>
  <si>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</si>
  <si>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</si>
  <si>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</si>
  <si>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</si>
  <si>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</si>
  <si>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</si>
  <si>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001b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</si>
  <si>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</si>
  <si>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</si>
  <si>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úprava tenisového kurtu, novostavba zázemí tenisového kurtu a vybudování nové nádrže na vodu v místě původní</t>
  </si>
  <si>
    <t>KSO:</t>
  </si>
  <si>
    <t>CC-CZ:</t>
  </si>
  <si>
    <t>Místo:</t>
  </si>
  <si>
    <t>Obec Dukovany</t>
  </si>
  <si>
    <t>Datum:</t>
  </si>
  <si>
    <t>16. 1. 2025</t>
  </si>
  <si>
    <t>Zadavatel:</t>
  </si>
  <si>
    <t>IČ:</t>
  </si>
  <si>
    <t>00289329</t>
  </si>
  <si>
    <t>Obec Dukovany, č.p.59, 675 56 Dukovany</t>
  </si>
  <si>
    <t>DIČ:</t>
  </si>
  <si>
    <t>Uchazeč:</t>
  </si>
  <si>
    <t>Vyplň údaj</t>
  </si>
  <si>
    <t>Projektant:</t>
  </si>
  <si>
    <t xml:space="preserve">62844610 </t>
  </si>
  <si>
    <t>Ing.Roman Chvátal, Jamolice 147, 67201 M.Krumlov</t>
  </si>
  <si>
    <t>True</t>
  </si>
  <si>
    <t>Zpracovatel:</t>
  </si>
  <si>
    <t>08291071</t>
  </si>
  <si>
    <t>Ing.Dana Trávníková, Ivančická 221,67201 M.Krumlov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</si>
  <si>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</si>
  <si>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</si>
  <si>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</si>
  <si>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</si>
  <si>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</si>
  <si>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</si>
  <si>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</si>
  <si>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</si>
  <si>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</si>
  <si>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</si>
  <si>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</si>
  <si>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</si>
  <si>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</si>
  <si>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</si>
  <si>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</si>
  <si>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</si>
  <si>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</si>
  <si>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</si>
  <si>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</si>
  <si>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</si>
  <si>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</si>
  <si>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</si>
  <si>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</si>
  <si>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</si>
  <si>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</si>
  <si>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</si>
  <si>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</si>
  <si>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</si>
  <si>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</si>
  <si>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</si>
  <si>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</si>
  <si>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</si>
  <si>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</si>
  <si>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</si>
  <si>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</si>
  <si>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</si>
  <si>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</si>
  <si>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</si>
  <si>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</si>
  <si>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</si>
  <si>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</si>
  <si>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</si>
  <si>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</si>
  <si>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</si>
  <si>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</si>
  <si>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</si>
  <si>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</si>
  <si>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Bourací práce</t>
  </si>
  <si>
    <t>STA</t>
  </si>
  <si>
    <t>1</t>
  </si>
  <si>
    <t>{73753535-9828-494d-8d6a-06ed0c8a8aaf}</t>
  </si>
  <si>
    <t>2</t>
  </si>
  <si>
    <t>SO02</t>
  </si>
  <si>
    <t>Architektonicko-stavební část</t>
  </si>
  <si>
    <t>{c044661e-f44c-44f1-922e-dbd32a3f80b8}</t>
  </si>
  <si>
    <t>SO02.01</t>
  </si>
  <si>
    <t>Kurt</t>
  </si>
  <si>
    <t>Soupis</t>
  </si>
  <si>
    <t>{bff98370-32fe-4f3c-bacc-1a2f1f3d3d91}</t>
  </si>
  <si>
    <t>SO02.02</t>
  </si>
  <si>
    <t>Zázemí tenisového kurtu</t>
  </si>
  <si>
    <t>{49af81a1-6c9f-48c1-a1c8-55fe2667378a}</t>
  </si>
  <si>
    <t>SO02.03</t>
  </si>
  <si>
    <t>Nádrž na vodu</t>
  </si>
  <si>
    <t>{67a3f596-e4bd-4b3e-b4fa-346b97862f68}</t>
  </si>
  <si>
    <t>SO02.04</t>
  </si>
  <si>
    <t>Oplocení</t>
  </si>
  <si>
    <t>{1072a14f-bb91-4374-8652-931655fb4383}</t>
  </si>
  <si>
    <t>SO02.05</t>
  </si>
  <si>
    <t>Nádrž na dešťovou vodu</t>
  </si>
  <si>
    <t>{38a2f8e7-f861-4cd5-95f6-8f7d9d120705}</t>
  </si>
  <si>
    <t>SO02.06</t>
  </si>
  <si>
    <t>Zpevněné plochy</t>
  </si>
  <si>
    <t>{91948deb-63fa-4e87-8be2-0040535a92e7}</t>
  </si>
  <si>
    <t>SO02.07</t>
  </si>
  <si>
    <t>Závlaha</t>
  </si>
  <si>
    <t>{9d2321bc-9896-41a4-9a6f-18550b0bcec4}</t>
  </si>
  <si>
    <t>SO03</t>
  </si>
  <si>
    <t>Elektroinstalace</t>
  </si>
  <si>
    <t>{03acc93a-346b-414e-9e2e-25aedb56677b}</t>
  </si>
  <si>
    <t>SO04</t>
  </si>
  <si>
    <t>ZTI</t>
  </si>
  <si>
    <t>{3a947ff9-bb5c-4e28-8f74-84fdc5ab6cfe}</t>
  </si>
  <si>
    <t>KRYCÍ LIST SOUPISU PRACÍ</t>
  </si>
  <si>
    <t>Objekt:</t>
  </si>
  <si>
    <t>SO01 - Bourací práce</t>
  </si>
  <si>
    <t>62844610</t>
  </si>
  <si>
    <t xml:space="preserve">Uí bouraných konstrukcí, které nejsou plně viditelné před započetím bourání, je nutno ověřit  množství a druh sutě bude upřesněn při provádění prací a zlikvidován dle platné legislativy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</si>
  <si>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</si>
  <si>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</si>
  <si>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</si>
  <si>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</si>
  <si>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</si>
  <si>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</si>
  <si>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</si>
  <si>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Trubní vedení</t>
  </si>
  <si>
    <t xml:space="preserve">    9 - Ostatní konstrukce a práce, bourání</t>
  </si>
  <si>
    <t xml:space="preserve">    997 - Přesun sutě</t>
  </si>
  <si>
    <t>PSV - Práce a dodávky PSV</t>
  </si>
  <si>
    <t xml:space="preserve">    722 - Zdravotechnika - vodovod</t>
  </si>
  <si>
    <t xml:space="preserve">    724 - Zdravotechnika - strojní vybavení</t>
  </si>
  <si>
    <t xml:space="preserve">    725 - Zdravotechnika - zařizovací předměty</t>
  </si>
  <si>
    <t xml:space="preserve">    764 - Konstrukce klempířské</t>
  </si>
  <si>
    <t xml:space="preserve">    767 - Konstrukce zámečnické</t>
  </si>
  <si>
    <t>M - Práce a dodávky M</t>
  </si>
  <si>
    <t xml:space="preserve">    21-M - Elektromontáže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</si>
  <si>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</si>
  <si>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</si>
  <si>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</si>
  <si>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</si>
  <si>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</si>
  <si>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</si>
  <si>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</si>
  <si>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</si>
  <si>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</si>
  <si>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</si>
  <si>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</si>
  <si>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</si>
  <si>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</si>
  <si>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</si>
  <si>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</si>
  <si>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</si>
  <si>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</si>
  <si>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</si>
  <si>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</si>
  <si>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</si>
  <si>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</si>
  <si>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</si>
  <si>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4</t>
  </si>
  <si>
    <t>-734874759</t>
  </si>
  <si>
    <t>VV</t>
  </si>
  <si>
    <t>"kolem zázemí tenisového kurtu"16,54</t>
  </si>
  <si>
    <t>"za tenisovým kurtem"35,08</t>
  </si>
  <si>
    <t>Součet</t>
  </si>
  <si>
    <t>113107231</t>
  </si>
  <si>
    <t>Odstranění podkladu nebo krytu z betonu prostého tl přes 100 do 150 mm strojně pl přes 200 m2</t>
  </si>
  <si>
    <t>-133963502</t>
  </si>
  <si>
    <t>P</t>
  </si>
  <si>
    <t xml:space="preserve">Poznámka k položce:_x000d_
_x000d_
</t>
  </si>
  <si>
    <t>"kolem nádrže"268,38</t>
  </si>
  <si>
    <t>3</t>
  </si>
  <si>
    <t>113107331</t>
  </si>
  <si>
    <t>Odstranění podkladu nebo krytu z betonu prostého tl přes 100 do 150 mm strojně pl do 50 m2</t>
  </si>
  <si>
    <t>-1869585007</t>
  </si>
  <si>
    <t>"plocha za kurtem vedle obj.soc.zař."28,06</t>
  </si>
  <si>
    <t>113107223</t>
  </si>
  <si>
    <t>Odstranění podkladu z kameniva drceného tl přes 200 do 300 mm strojně pl přes 200 m2</t>
  </si>
  <si>
    <t>-610952453</t>
  </si>
  <si>
    <t>"pod betonovou plochou-kolem nádrže"268,38</t>
  </si>
  <si>
    <t>5</t>
  </si>
  <si>
    <t>113107224-R</t>
  </si>
  <si>
    <t>Odstranění stávajícího povrchu kurtu (antuka vč.podkladních vrstev v tl. 392 mm)</t>
  </si>
  <si>
    <t>465502603</t>
  </si>
  <si>
    <t>6</t>
  </si>
  <si>
    <t>113107322</t>
  </si>
  <si>
    <t>Odstranění podkladu z kameniva drceného tl přes 100 do 200 mm strojně pl do 50 m2</t>
  </si>
  <si>
    <t>1309103898</t>
  </si>
  <si>
    <t>"pod betonovou plochou- za kurtem vedle obj.soc.zař."28,06</t>
  </si>
  <si>
    <t>"pod dlažbou-kolem zázemí tenisového kurtu"16,54</t>
  </si>
  <si>
    <t>"pod dlažbou-za tenisovým kurtem"35,08</t>
  </si>
  <si>
    <t>7</t>
  </si>
  <si>
    <t>113204111</t>
  </si>
  <si>
    <t>Vytrhání obrub záhonových</t>
  </si>
  <si>
    <t>m</t>
  </si>
  <si>
    <t>-1279343062</t>
  </si>
  <si>
    <t>"kolem dlažby"31+7,5+20</t>
  </si>
  <si>
    <t>8</t>
  </si>
  <si>
    <t>121151114</t>
  </si>
  <si>
    <t>Sejmutí ornice strojně při souvislé ploše přes 100 do 500 m2, tl. vrstvy přes 200 do 250 mm</t>
  </si>
  <si>
    <t>-959172891</t>
  </si>
  <si>
    <t>9</t>
  </si>
  <si>
    <t>132251101</t>
  </si>
  <si>
    <t>Hloubení rýh nezapažených š do 800 mm v hornině třídy těžitelnosti I skupiny 3 objem do 20 m3 strojně</t>
  </si>
  <si>
    <t>m3</t>
  </si>
  <si>
    <t>542899487</t>
  </si>
  <si>
    <t>"kolem kurtu pro odbourání podezdívky"65*0,6*0,6</t>
  </si>
  <si>
    <t>10</t>
  </si>
  <si>
    <t>131213701</t>
  </si>
  <si>
    <t>Hloubení nezapažených jam v soudržných horninách třídy těžitelnosti I skupiny 3 ručně</t>
  </si>
  <si>
    <t>1482447622</t>
  </si>
  <si>
    <t>"odkopání kolem základu oplocení kurtu pro vybourání základu na betonáž nových sloupků"1*0,6*0,6*2*36</t>
  </si>
  <si>
    <t>11</t>
  </si>
  <si>
    <t>162251101</t>
  </si>
  <si>
    <t>Vodorovné přemístění do 20 m výkopku/sypaniny z horniny třídy těžitelnosti I skupiny 1 až 3</t>
  </si>
  <si>
    <t>-11115531</t>
  </si>
  <si>
    <t>"odvoz zeminy na mezideponii v místě stavby-50% "(23,4+25,9)*0,5</t>
  </si>
  <si>
    <t>162451106</t>
  </si>
  <si>
    <t>Vodorovné přemístění přes 1 500 do 2000 m výkopku/sypaniny z horniny třídy těžitelnosti I skupiny 1 až 3</t>
  </si>
  <si>
    <t>-939253148</t>
  </si>
  <si>
    <t>"odvoz zeminy na mezideponii v okruhu 2 km od stavby-50% "(23,4+25,9)*0,5</t>
  </si>
  <si>
    <t>13</t>
  </si>
  <si>
    <t>171251201</t>
  </si>
  <si>
    <t>Uložení sypaniny na skládky nebo meziskládky</t>
  </si>
  <si>
    <t>-1344520593</t>
  </si>
  <si>
    <t>23,4+25,9</t>
  </si>
  <si>
    <t>14</t>
  </si>
  <si>
    <t>18485244-R</t>
  </si>
  <si>
    <t>Řez stromu redukční o ploše koruny přes 210 do 240 m2</t>
  </si>
  <si>
    <t>kus</t>
  </si>
  <si>
    <t>-356722238</t>
  </si>
  <si>
    <t>"stávající ořešák"1</t>
  </si>
  <si>
    <t>15</t>
  </si>
  <si>
    <t>11215522-R</t>
  </si>
  <si>
    <t xml:space="preserve">Štěpkování  větví s naložením a odvozem do 20 km</t>
  </si>
  <si>
    <t>kpl</t>
  </si>
  <si>
    <t>1558689002</t>
  </si>
  <si>
    <t>Trubní vedení</t>
  </si>
  <si>
    <t>16</t>
  </si>
  <si>
    <t>890451851-R</t>
  </si>
  <si>
    <t>Bourání šachet z prefabrikovaných skruží strojně obestavěného prostoru přes 5 m3</t>
  </si>
  <si>
    <t>-1651847315</t>
  </si>
  <si>
    <t>Ostatní konstrukce a práce, bourání</t>
  </si>
  <si>
    <t>17</t>
  </si>
  <si>
    <t>96103141-R</t>
  </si>
  <si>
    <t>Bourání nádrže z cihelného zdiva</t>
  </si>
  <si>
    <t>-1609382574</t>
  </si>
  <si>
    <t>"nádrž na vodu"</t>
  </si>
  <si>
    <t>(17,137*(1,63+1,24)/2)*0,881</t>
  </si>
  <si>
    <t>(17,137*(1,63+1,24)/2)*1,021</t>
  </si>
  <si>
    <t>6,796*1,63*0,842</t>
  </si>
  <si>
    <t>6,796*1,24*01,082</t>
  </si>
  <si>
    <t>"zaoblení"0,14*1,63*2+0,14*1,24*2</t>
  </si>
  <si>
    <t>"dno nádrže na vodu"</t>
  </si>
  <si>
    <t>17,137*8,698*0,3</t>
  </si>
  <si>
    <t>18</t>
  </si>
  <si>
    <t>961044111</t>
  </si>
  <si>
    <t>Bourání základů z betonu prostého</t>
  </si>
  <si>
    <t>1660950842</t>
  </si>
  <si>
    <t>"stávající sociální zázemí-podlaha"1,53*2,9*0,1</t>
  </si>
  <si>
    <t>"betonové patky"1,2*1,5*1,5*2</t>
  </si>
  <si>
    <t>"vyřezané části betonového základu kurtu pro zabetonování nových sloupků"36*0,3*0,3*1</t>
  </si>
  <si>
    <t>19</t>
  </si>
  <si>
    <t>962031133</t>
  </si>
  <si>
    <t>Bourání příček nebo přizdívek z cihel pálených tl přes 100 do 150 mm</t>
  </si>
  <si>
    <t>330012256</t>
  </si>
  <si>
    <t>"stávající sociální zázemí"</t>
  </si>
  <si>
    <t>2,9*1,9+2,9*2,2+2,52*3</t>
  </si>
  <si>
    <t>"odpočet dveří"0,7*2*2*-1</t>
  </si>
  <si>
    <t>"cvičná stěna"9,82*3</t>
  </si>
  <si>
    <t>20</t>
  </si>
  <si>
    <t>962032241</t>
  </si>
  <si>
    <t>Bourání zdiva z cihel pálených nebo vápenopískových na MC přes 1 m3</t>
  </si>
  <si>
    <t>70363134</t>
  </si>
  <si>
    <t>"zděné mantinely oplocení kurtu"(36,7+18,05)*2*0,6*0,3</t>
  </si>
  <si>
    <t>963042819</t>
  </si>
  <si>
    <t>Bourání schodiště - betonové zhotovené na místě</t>
  </si>
  <si>
    <t>1460079161</t>
  </si>
  <si>
    <t>"schody na kurt"1,5</t>
  </si>
  <si>
    <t>22</t>
  </si>
  <si>
    <t>965082922</t>
  </si>
  <si>
    <t>Odstranění násypů pod podlahami tl do 100 mm pl do 2 m2</t>
  </si>
  <si>
    <t>1729233486</t>
  </si>
  <si>
    <t>"stávající sociální zázemí"1,23*1,225*2*0,1</t>
  </si>
  <si>
    <t>23</t>
  </si>
  <si>
    <t>966052121</t>
  </si>
  <si>
    <t>Bourání sloupků a vzpěr ŽB plotových s betonovou patkou</t>
  </si>
  <si>
    <t>-900912992</t>
  </si>
  <si>
    <t>24</t>
  </si>
  <si>
    <t>966071711</t>
  </si>
  <si>
    <t>Bourání sloupků a vzpěr plotových ocelových do 2,5 m zabetonovaných</t>
  </si>
  <si>
    <t>-2047598676</t>
  </si>
  <si>
    <t>25</t>
  </si>
  <si>
    <t>966071721-R</t>
  </si>
  <si>
    <t>Bourání sloupků a vzpěr plotových ocelových nad 2,5 m odřezáním</t>
  </si>
  <si>
    <t>85803800</t>
  </si>
  <si>
    <t>Poznámka k položce:_x000d_
ocelové úhelníky</t>
  </si>
  <si>
    <t>"sloupky kolem kurtu"34</t>
  </si>
  <si>
    <t>26</t>
  </si>
  <si>
    <t>966071721</t>
  </si>
  <si>
    <t>Bourání sloupků a vzpěr plotových ocelových do 2,5 m odřezáním</t>
  </si>
  <si>
    <t>-2024458311</t>
  </si>
  <si>
    <t>"vzpěry kolem kurtu"8</t>
  </si>
  <si>
    <t>27</t>
  </si>
  <si>
    <t>966071821</t>
  </si>
  <si>
    <t>Rozebrání oplocení z drátěného pletiva se čtvercovými oky v do 1,6 m</t>
  </si>
  <si>
    <t>-1533850745</t>
  </si>
  <si>
    <t>"severní strana-na ocel.sl."6,5+32,8</t>
  </si>
  <si>
    <t>28</t>
  </si>
  <si>
    <t>966071822</t>
  </si>
  <si>
    <t>Rozebrání oplocení z drátěného pletiva se čtvercovými oky v přes 1,6 do 2,0 m</t>
  </si>
  <si>
    <t>838746185</t>
  </si>
  <si>
    <t>"jižní strana-na bet.sl."58,8</t>
  </si>
  <si>
    <t>29</t>
  </si>
  <si>
    <t>966071823</t>
  </si>
  <si>
    <t>Rozebrání oplocení z drátěného pletiva se čtvercovými oky v přes 2,0 do 4,0 m</t>
  </si>
  <si>
    <t>-788723223</t>
  </si>
  <si>
    <t>"kolem kurtu"92,66</t>
  </si>
  <si>
    <t>30</t>
  </si>
  <si>
    <t>966073811</t>
  </si>
  <si>
    <t>Rozebrání vrat a vrátek k oplocení pl přes 2 do 6 m2</t>
  </si>
  <si>
    <t>111219227</t>
  </si>
  <si>
    <t>"branka ke kurtu"3</t>
  </si>
  <si>
    <t>31</t>
  </si>
  <si>
    <t>968072455</t>
  </si>
  <si>
    <t>Vybourání kovových dveřních zárubní pl do 2 m2</t>
  </si>
  <si>
    <t>815664730</t>
  </si>
  <si>
    <t>Poznámka k položce:_x000d_
vč.dveřního křídla</t>
  </si>
  <si>
    <t>0,6*1,97*2</t>
  </si>
  <si>
    <t>32</t>
  </si>
  <si>
    <t>977211112</t>
  </si>
  <si>
    <t xml:space="preserve">Řezání stěnovou pilou betonových nebo ŽB kcí  hl přes 200 do 350 mm</t>
  </si>
  <si>
    <t>-1444495751</t>
  </si>
  <si>
    <t xml:space="preserve">Poznámka k položce:_x000d_
vyřezání stávajících betonových základů kurtu pro osazení nových sloupků_x000d_
</t>
  </si>
  <si>
    <t>36*1*2</t>
  </si>
  <si>
    <t>997</t>
  </si>
  <si>
    <t>Přesun sutě</t>
  </si>
  <si>
    <t>33</t>
  </si>
  <si>
    <t>997013111</t>
  </si>
  <si>
    <t>Vnitrostaveništní doprava suti a vybouraných hmot vodorovně do 50 m s naložením základní pro budovy a haly výšky do 6 m</t>
  </si>
  <si>
    <t>t</t>
  </si>
  <si>
    <t>-356103954</t>
  </si>
  <si>
    <t>34</t>
  </si>
  <si>
    <t>997013501</t>
  </si>
  <si>
    <t>Odvoz suti a vybouraných hmot na skládku nebo meziskládku do 1 km se složením</t>
  </si>
  <si>
    <t>-1601492761</t>
  </si>
  <si>
    <t>35</t>
  </si>
  <si>
    <t>997013509</t>
  </si>
  <si>
    <t>Příplatek k odvozu suti a vybouraných hmot na skládku ZKD 1 km přes 1 km</t>
  </si>
  <si>
    <t>-509042793</t>
  </si>
  <si>
    <t>1049,335*29 'Přepočtené koeficientem množství</t>
  </si>
  <si>
    <t>36</t>
  </si>
  <si>
    <t>997013601</t>
  </si>
  <si>
    <t>Poplatek za uložení na skládce (skládkovné) stavebního odpadu betonového kód odpadu 17 01 01</t>
  </si>
  <si>
    <t>215898135</t>
  </si>
  <si>
    <t>37</t>
  </si>
  <si>
    <t>997013602</t>
  </si>
  <si>
    <t>Poplatek za uložení na skládce (skládkovné) stavebního odpadu železobetonového kód odpadu 17 01 01</t>
  </si>
  <si>
    <t>1047474971</t>
  </si>
  <si>
    <t>38</t>
  </si>
  <si>
    <t>997013603</t>
  </si>
  <si>
    <t>Poplatek za uložení na skládce (skládkovné) stavebního odpadu cihelného kód odpadu 17 01 02</t>
  </si>
  <si>
    <t>530092187</t>
  </si>
  <si>
    <t>39</t>
  </si>
  <si>
    <t>997013631</t>
  </si>
  <si>
    <t>Poplatek za uložení na skládce (skládkovné) stavebního odpadu směsného kód odpadu 17 09 04</t>
  </si>
  <si>
    <t>-1682440730</t>
  </si>
  <si>
    <t>40</t>
  </si>
  <si>
    <t>997013655</t>
  </si>
  <si>
    <t>Poplatek za uložení na skládce (skládkovné) zeminy a kamení kód odpadu 17 05 04</t>
  </si>
  <si>
    <t>-795572676</t>
  </si>
  <si>
    <t>41</t>
  </si>
  <si>
    <t>9970136-R1</t>
  </si>
  <si>
    <t>Likvidace kovového odpadu-výtěžné</t>
  </si>
  <si>
    <t>1175487636</t>
  </si>
  <si>
    <t>PSV</t>
  </si>
  <si>
    <t>Práce a dodávky PSV</t>
  </si>
  <si>
    <t>722</t>
  </si>
  <si>
    <t>Zdravotechnika - vodovod</t>
  </si>
  <si>
    <t>42</t>
  </si>
  <si>
    <t>72213080-R</t>
  </si>
  <si>
    <t>Demontáž potrubí ocelové pozinkované závitové DN do 25</t>
  </si>
  <si>
    <t>-844368386</t>
  </si>
  <si>
    <t>"sezónní nadzemní vodovod"162</t>
  </si>
  <si>
    <t>724</t>
  </si>
  <si>
    <t>Zdravotechnika - strojní vybavení</t>
  </si>
  <si>
    <t>43</t>
  </si>
  <si>
    <t>724311819-R</t>
  </si>
  <si>
    <t>Demontáž nádrží přes 1500 do 5000 litrů</t>
  </si>
  <si>
    <t>soubor</t>
  </si>
  <si>
    <t>1947050032</t>
  </si>
  <si>
    <t>Poznámka k položce:_x000d_
vč.nosné konstrukce</t>
  </si>
  <si>
    <t>"kovová nádrž-filtr-na bet.patce"1</t>
  </si>
  <si>
    <t>44</t>
  </si>
  <si>
    <t>724311811-R</t>
  </si>
  <si>
    <t>Demontáž nádrží do 300 litrů</t>
  </si>
  <si>
    <t>720233612</t>
  </si>
  <si>
    <t>"u kurtu"1</t>
  </si>
  <si>
    <t>725</t>
  </si>
  <si>
    <t>Zdravotechnika - zařizovací předměty</t>
  </si>
  <si>
    <t>45</t>
  </si>
  <si>
    <t>725110811</t>
  </si>
  <si>
    <t>Demontáž klozetů splachovacích s nádrží</t>
  </si>
  <si>
    <t>11818516</t>
  </si>
  <si>
    <t>764</t>
  </si>
  <si>
    <t>Konstrukce klempířské</t>
  </si>
  <si>
    <t>46</t>
  </si>
  <si>
    <t>764001821-R</t>
  </si>
  <si>
    <t>Demontáž krytiny ze svitků nebo tabulí do suti</t>
  </si>
  <si>
    <t>269156129</t>
  </si>
  <si>
    <t>Poznámka k položce:_x000d_
kpl. skladba</t>
  </si>
  <si>
    <t>"stávající sociální zázemí-vlnitý plech"1,75*2,9</t>
  </si>
  <si>
    <t>767</t>
  </si>
  <si>
    <t>Konstrukce zámečnické</t>
  </si>
  <si>
    <t>47</t>
  </si>
  <si>
    <t>767161813</t>
  </si>
  <si>
    <t>Demontáž zábradlí rovného nerozebíratelného hmotnosti 1 m zábradlí do 20 kg do suti</t>
  </si>
  <si>
    <t>-289634220</t>
  </si>
  <si>
    <t>"zábradlí kolem nádrže"17</t>
  </si>
  <si>
    <t>M</t>
  </si>
  <si>
    <t>Práce a dodávky M</t>
  </si>
  <si>
    <t>21-M</t>
  </si>
  <si>
    <t>Elektromontáže</t>
  </si>
  <si>
    <t>48</t>
  </si>
  <si>
    <t>218204011</t>
  </si>
  <si>
    <t>Demontáž stožárů osvětlení ocelových samostatně stojících délky do 12 m</t>
  </si>
  <si>
    <t>64</t>
  </si>
  <si>
    <t>-402548404</t>
  </si>
  <si>
    <t>Poznámka k položce:_x000d_
vč.svítidel a vystrojení, komplet</t>
  </si>
  <si>
    <t>"kolem kurtu"4</t>
  </si>
  <si>
    <t>VRN</t>
  </si>
  <si>
    <t>Vedlejší rozpočtové náklady</t>
  </si>
  <si>
    <t>49</t>
  </si>
  <si>
    <t>012002000</t>
  </si>
  <si>
    <t>Geodetické práce</t>
  </si>
  <si>
    <t>1024</t>
  </si>
  <si>
    <t>-1112154050</t>
  </si>
  <si>
    <t>50</t>
  </si>
  <si>
    <t>013294000</t>
  </si>
  <si>
    <t>Fotodokumentace stavby</t>
  </si>
  <si>
    <t>2114675730</t>
  </si>
  <si>
    <t>Poznámka k položce:_x000d_
Fotodokumentace stavby digitálně na CD/DVD nebo flash disku._x000d__x000d_
Náklady na zajištění průběžné fotodokumentace provádění díla v 1 digitálním vyhotovení na vhodném digitálním nosiči. Fotodokumentace bude dokladovat průběh díla a bude zejména dokumentovat části stavby a konstrukce před jejich zakrytím</t>
  </si>
  <si>
    <t>51</t>
  </si>
  <si>
    <t>032002000</t>
  </si>
  <si>
    <t>Zařízení staveniště</t>
  </si>
  <si>
    <t>-712226285</t>
  </si>
  <si>
    <t xml:space="preserve">Poznámka k položce:_x000d_
Poznámka k položce:_x000d__x000d_
Zřízení, provoz (po celou dobu realizace stavby do doby předání a převzetí díla) a odstranění zařízení staveniště vč.uvedení terénu do původního stavu._x000d__x000d_
Součástí je zejména:_x000d__x000d_
- buňkoviště, komunikace, sociální zázemí stavby, kanceláře, sklady materiálu, dílny, staveništní komunikace, odpadové hospodářství;_x000d__x000d_
- oplocení stavby a zařízení staveniště, informační tabule_x000d__x000d_
- provizorní připojení inž.sítí a rozvodů_x000d__x000d_
- zdvihací mechanismy vč. energií a revizí;_x000d__x000d_
- osvětlení;_x000d__x000d_
</t>
  </si>
  <si>
    <t>52</t>
  </si>
  <si>
    <t>033002000</t>
  </si>
  <si>
    <t>Připojení a spotřeba energií pro zařízení staveniště</t>
  </si>
  <si>
    <t>-205623606</t>
  </si>
  <si>
    <t>53</t>
  </si>
  <si>
    <t>041403000</t>
  </si>
  <si>
    <t>Bezpečnost a ochrana zdraví při práci na staveništi</t>
  </si>
  <si>
    <t>37103426</t>
  </si>
  <si>
    <t>54</t>
  </si>
  <si>
    <t>041403001</t>
  </si>
  <si>
    <t>Zabezpečení staveniště</t>
  </si>
  <si>
    <t>-1099500527</t>
  </si>
  <si>
    <t>55</t>
  </si>
  <si>
    <t>043002000</t>
  </si>
  <si>
    <t>Zkoušky a ostatní měření</t>
  </si>
  <si>
    <t>-90772662</t>
  </si>
  <si>
    <t>Poznámka k položce:_x000d_
Provedení veškerých potřebných a požadovaných zkoušek, kterými bude prokázáno dosažení předepsané kvality a technických parametrů a funkčnosti celé stavby a které jsou nutné pro provoz a kolaudaci celé stavby._x000d__x000d_
_x000d__x000d_
Součástí jsou výstupní protokoly, atesty, zprávy a dále veškeré doklady, certifikáty apod. k dodaným materiálům a výrobkům._x000d__x000d_
_x000d__x000d_
Vše bude provedeno a dodáno dle platné legislativy, ČSN, požadavků výrobců a požadavků výplývajících z PD, stavebního povolení a případných jiných právních a smluvních předpisů nebo požadavků platných v době provádění a předání díla.</t>
  </si>
  <si>
    <t>56</t>
  </si>
  <si>
    <t>045303000</t>
  </si>
  <si>
    <t>Koordinační činnost</t>
  </si>
  <si>
    <t>-161300125</t>
  </si>
  <si>
    <t>57</t>
  </si>
  <si>
    <t>081002000</t>
  </si>
  <si>
    <t>Doprava zaměstnanců</t>
  </si>
  <si>
    <t>8908828</t>
  </si>
  <si>
    <t>SO02 - Architektonicko-stavební část</t>
  </si>
  <si>
    <t>Soupis:</t>
  </si>
  <si>
    <t>SO02.01 - Kurt</t>
  </si>
  <si>
    <t>Obec Dukovany, č.p.59,675 56 Dukovany</t>
  </si>
  <si>
    <t>Ing.Roman Chvátal, Jamolice 147,67201 M.Krumlov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</si>
  <si>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</si>
  <si>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</si>
  <si>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</si>
  <si>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998 - Přesun hmot</t>
  </si>
  <si>
    <t xml:space="preserve">    VRN - Vedlejší rozpočtové náklady</t>
  </si>
  <si>
    <t>122251101</t>
  </si>
  <si>
    <t>Odkopávky a prokopávky nezapažené v hornině třídy těžitelnosti I skupiny 3 objem do 20 m3 strojně</t>
  </si>
  <si>
    <t>-1579358839</t>
  </si>
  <si>
    <t>"pro obložení kamenem vyústění potrubí"1</t>
  </si>
  <si>
    <t>132212131</t>
  </si>
  <si>
    <t>Hloubení nezapažených rýh šířky do 800 mm v soudržných horninách třídy těžitelnosti I skupiny 3 ručně</t>
  </si>
  <si>
    <t>1230726356</t>
  </si>
  <si>
    <t>"potrubí v místě stáv.vodovodu"2*0,8*0,6</t>
  </si>
  <si>
    <t>-795496006</t>
  </si>
  <si>
    <t>Poznámka k položce:_x000d_
kubatura bude upřesněna dle skutečnosti</t>
  </si>
  <si>
    <t>"žlaby"18*2*0,6*0,3</t>
  </si>
  <si>
    <t>"potrubí"58*0,8*0,6</t>
  </si>
  <si>
    <t>-1741907048</t>
  </si>
  <si>
    <t>"odvoz výkopku na mezideponii"1+0,96+34,32</t>
  </si>
  <si>
    <t>"odvoz výkopku z mezideponie k zásypu"63,7</t>
  </si>
  <si>
    <t>-1085519488</t>
  </si>
  <si>
    <t>"na mezideponii"1+23,76+0,96+34,32</t>
  </si>
  <si>
    <t>"zpět k zásypu"63,7</t>
  </si>
  <si>
    <t>167151101</t>
  </si>
  <si>
    <t>Nakládání výkopku z hornin třídy těžitelnosti I skupiny 1 až 3 do 100 m3</t>
  </si>
  <si>
    <t>2128485844</t>
  </si>
  <si>
    <t>"na mezideponii pro zpětný zásyp"63,7</t>
  </si>
  <si>
    <t>174111101</t>
  </si>
  <si>
    <t>Zásyp jam, šachet rýh nebo kolem objektů sypaninou se zhutněním ručně</t>
  </si>
  <si>
    <t>704612211</t>
  </si>
  <si>
    <t>"zpětný zásyp jam pro betonáž sloupků"25,9</t>
  </si>
  <si>
    <t>"zpětný zásyp rýhy pro potrubí"60*0,6*0,4</t>
  </si>
  <si>
    <t>"zpětný zásyp rýhy kolem kurtu pro odbourání podezdívky"23,4</t>
  </si>
  <si>
    <t>181951112</t>
  </si>
  <si>
    <t>Úprava pláně v hornině třídy těžitelnosti I skupiny 1 až 3 se zhutněním strojně</t>
  </si>
  <si>
    <t>1464143041</t>
  </si>
  <si>
    <t>"úprava kurtu před pokládkou souvrství"18,05*36,1</t>
  </si>
  <si>
    <t>175111101</t>
  </si>
  <si>
    <t>Obsypání potrubí ručně sypaninou bez prohození, uloženou do 3 m</t>
  </si>
  <si>
    <t>-433056567</t>
  </si>
  <si>
    <t>60*0,6*0,25</t>
  </si>
  <si>
    <t>58337310</t>
  </si>
  <si>
    <t>štěrkopísek frakce 0/4</t>
  </si>
  <si>
    <t>-1747865615</t>
  </si>
  <si>
    <t>9*2 'Přepočtené koeficientem množství</t>
  </si>
  <si>
    <t>Svislé a kompletní konstrukce</t>
  </si>
  <si>
    <t>33817112-R</t>
  </si>
  <si>
    <t>Osazování sloupků plotových ocelových v od 4 do 5 m se zabetonováním</t>
  </si>
  <si>
    <t>-1118106833</t>
  </si>
  <si>
    <t>Poznámka k položce:_x000d_
vč. zřízení a odstranění bednění</t>
  </si>
  <si>
    <t>"sloupky"36</t>
  </si>
  <si>
    <t>5534225-R</t>
  </si>
  <si>
    <t>sloupek plotový pro tenisové oplocení průběžný Pz a komaxitový 4900/60x2 mm</t>
  </si>
  <si>
    <t>-1317008381</t>
  </si>
  <si>
    <t>Poznámka k položce:_x000d_
barva zelená</t>
  </si>
  <si>
    <t>33817112-R1</t>
  </si>
  <si>
    <t xml:space="preserve">Osazování vzpěr plotových ocelových v od 3 do 4 m </t>
  </si>
  <si>
    <t>-1230628707</t>
  </si>
  <si>
    <t>55342275</t>
  </si>
  <si>
    <t>vzpěra plotová Pz a komaxit 48x1,5mm včetně krytky s uchem 4000mm</t>
  </si>
  <si>
    <t>-1623023537</t>
  </si>
  <si>
    <t>348101220</t>
  </si>
  <si>
    <t>Osazení vrat nebo vrátek k oplocení na ocelové sloupky pl přes 2 do 4 m2</t>
  </si>
  <si>
    <t>-1444519491</t>
  </si>
  <si>
    <t>5534233-R</t>
  </si>
  <si>
    <t>branka plotová jednokřídlá Pz s PVC vrstvou do tenisovému oplocení</t>
  </si>
  <si>
    <t>-1852082941</t>
  </si>
  <si>
    <t>348401140</t>
  </si>
  <si>
    <t>Montáž oplocení ze strojového pletiva s napínacími dráty v přes 2,0 do 4,0 m</t>
  </si>
  <si>
    <t>-1844735602</t>
  </si>
  <si>
    <t>36,7+18,35+18,65+25,7</t>
  </si>
  <si>
    <t>3132750-R</t>
  </si>
  <si>
    <t>tenisové pletivo poplastovaná se čtvercovými oky 45/2,7 mm v 3500 mm, role 18 m</t>
  </si>
  <si>
    <t>role</t>
  </si>
  <si>
    <t>683681669</t>
  </si>
  <si>
    <t>348401350</t>
  </si>
  <si>
    <t>Rozvinutí, montáž a napnutí napínacího drátu na oplocení</t>
  </si>
  <si>
    <t>1830795879</t>
  </si>
  <si>
    <t>99,4*3</t>
  </si>
  <si>
    <t>15619100</t>
  </si>
  <si>
    <t>drát kruhový poplastovaný napínací 2,5/3,5mm</t>
  </si>
  <si>
    <t>639450082</t>
  </si>
  <si>
    <t>298,2*1,05 'Přepočtené koeficientem množství</t>
  </si>
  <si>
    <t>34840135-R</t>
  </si>
  <si>
    <t>D+M ostatní příslušenství k oplocení</t>
  </si>
  <si>
    <t>-1652784616</t>
  </si>
  <si>
    <t>Poznámka k položce:_x000d_
vázací drát, napínáky,...</t>
  </si>
  <si>
    <t>348401360</t>
  </si>
  <si>
    <t>Přiháčkování strojového pletiva k napínacímu drátu na oplocení</t>
  </si>
  <si>
    <t>887712711</t>
  </si>
  <si>
    <t>99,4*2</t>
  </si>
  <si>
    <t>348321218-R</t>
  </si>
  <si>
    <t>Mantinel ze ŽB tř. C 20/25 pohledového</t>
  </si>
  <si>
    <t>1027279745</t>
  </si>
  <si>
    <t>(36,7+18,35+18,65+25,7)*0,3*0,6</t>
  </si>
  <si>
    <t>348351211-R</t>
  </si>
  <si>
    <t>Bednění mantinelu plné zřízení</t>
  </si>
  <si>
    <t>-496900397</t>
  </si>
  <si>
    <t>(36,7+18,35+18,65+25,7)*0,7*2</t>
  </si>
  <si>
    <t>348351212-R</t>
  </si>
  <si>
    <t>Bednění mantinelu plné odstranění</t>
  </si>
  <si>
    <t>-1572844414</t>
  </si>
  <si>
    <t>348361216-R</t>
  </si>
  <si>
    <t>Výztuž mantinelu z betonářské oceli 10 505</t>
  </si>
  <si>
    <t>1895795418</t>
  </si>
  <si>
    <t>"2xR8, á 0,39"</t>
  </si>
  <si>
    <t>99,4*2*0,39*1,1/1000</t>
  </si>
  <si>
    <t>"3xR10, á 0,61"</t>
  </si>
  <si>
    <t>99,4*3*0,61*1,1/1000</t>
  </si>
  <si>
    <t>"třmínky R8 po 250 mm, dl. 1,47 x 0,39 = á 0,57 kg, 404 ks"</t>
  </si>
  <si>
    <t>404*0,57*1,1/1000</t>
  </si>
  <si>
    <t>311351911-R</t>
  </si>
  <si>
    <t>Příplatek k cenám bednění za pohledový beton</t>
  </si>
  <si>
    <t>709516118</t>
  </si>
  <si>
    <t>Vodorovné konstrukce</t>
  </si>
  <si>
    <t>451572111</t>
  </si>
  <si>
    <t>Lože pod potrubí otevřený výkop z kameniva drobného těženého</t>
  </si>
  <si>
    <t>512305552</t>
  </si>
  <si>
    <t>60*0,6*0,15</t>
  </si>
  <si>
    <t>Komunikace pozemní</t>
  </si>
  <si>
    <t>564851111</t>
  </si>
  <si>
    <t>Podklad ze štěrkodrtě ŠD plochy přes 100 m2 tl 150 mm</t>
  </si>
  <si>
    <t>1193614826</t>
  </si>
  <si>
    <t>18,05*36,1</t>
  </si>
  <si>
    <t>589116117-R</t>
  </si>
  <si>
    <t>Kryt ploch pro tělovýchovu jedno a dvouvrstvý škvárový tl do 170 mm</t>
  </si>
  <si>
    <t>2051944160</t>
  </si>
  <si>
    <t>589116112-R</t>
  </si>
  <si>
    <t>Kryt ploch pro tělovýchovu - patentní deska</t>
  </si>
  <si>
    <t>330878731</t>
  </si>
  <si>
    <t>589116113</t>
  </si>
  <si>
    <t>Kryt ploch pro tělovýchovu jedno a dvouvrstvý antukový tl do 20 mm</t>
  </si>
  <si>
    <t>-1065090455</t>
  </si>
  <si>
    <t>871313120-R</t>
  </si>
  <si>
    <t xml:space="preserve">D+M  kanalizačního potrubí hladkého plnostěnného SN 4 z PVC-U DN 160</t>
  </si>
  <si>
    <t>-961243144</t>
  </si>
  <si>
    <t>Poznámka k položce:_x000d_
vč. odboček, kolen</t>
  </si>
  <si>
    <t>"napojení žlabů"60</t>
  </si>
  <si>
    <t>919511112-R</t>
  </si>
  <si>
    <t>Čela propustků z lomového kamene-vyústění potrubí odvodňovacích žlabů</t>
  </si>
  <si>
    <t>2014238448</t>
  </si>
  <si>
    <t>935113111</t>
  </si>
  <si>
    <t>Osazení odvodňovacího polymerbetonového žlabu s krycím roštem šířky do 200 mm</t>
  </si>
  <si>
    <t>858981214</t>
  </si>
  <si>
    <t>18*2</t>
  </si>
  <si>
    <t>59227006-R</t>
  </si>
  <si>
    <t>žlab odvodňovací z polymerbetonu se spádem dna 0,5% š.130 mm</t>
  </si>
  <si>
    <t>-1942929512</t>
  </si>
  <si>
    <t>Poznámka k položce:_x000d_
kpl. vč.roštu, čel a napojení na potrubí</t>
  </si>
  <si>
    <t>953312111</t>
  </si>
  <si>
    <t>Vložky do svislých dilatačních spár z fasádních polystyrénových desek tl. 10 mm</t>
  </si>
  <si>
    <t>-336498158</t>
  </si>
  <si>
    <t>"mezi ŽB mantinely"0,3*0,6*36</t>
  </si>
  <si>
    <t>95331211-R</t>
  </si>
  <si>
    <t>Vyplnění spáry ŽB mantinelu trvale pružným tmelem</t>
  </si>
  <si>
    <t>295664807</t>
  </si>
  <si>
    <t>36*(0,3+0,6*2)</t>
  </si>
  <si>
    <t>953312112-R</t>
  </si>
  <si>
    <t>Vložky do vodorovných dilatačních spár z fasádních polystyrénových desek tl. přes 10 do 20 mm</t>
  </si>
  <si>
    <t>-455225463</t>
  </si>
  <si>
    <t>"oddělení ŽB mantinelu"(36,7+18,5+18,65+25,7)*0,3</t>
  </si>
  <si>
    <t>953-R</t>
  </si>
  <si>
    <t>Umělé lajny</t>
  </si>
  <si>
    <t>-130232296</t>
  </si>
  <si>
    <t>953-R1</t>
  </si>
  <si>
    <t>Tenisové sloupky</t>
  </si>
  <si>
    <t>-1743543151</t>
  </si>
  <si>
    <t>953-R2</t>
  </si>
  <si>
    <t>Tenisová síť s páskou a závažím, singl tyče</t>
  </si>
  <si>
    <t>-345186985</t>
  </si>
  <si>
    <t>998</t>
  </si>
  <si>
    <t>Přesun hmot</t>
  </si>
  <si>
    <t>998232132</t>
  </si>
  <si>
    <t>Přesun hmot pro oplocení s nosnou kcí z betonu monolitického v přes 3 do 10 m</t>
  </si>
  <si>
    <t>378587295</t>
  </si>
  <si>
    <t>Poznámka k položce:_x000d_
z toho 340 t pro manipulaci se souvrstvím tenisového kurtu (škvára, patentní deska, antuka), pro případ, že návěsy nebudou moci zajet až na plochu kurtu</t>
  </si>
  <si>
    <t>82163489</t>
  </si>
  <si>
    <t>Poznámka k položce:_x000d_
Vytyčení stáv. inženýrských sítí a ochranných pásem vč. zajištění jejich ochrany_x000d_
Geodetické vytyčení navrhované stavby a inženýrských sítí a přeložek_x000d_
Geodetické zaměření stavby a inženýrských sítí po výstavbě vč. předání digitálních podkladů pro zanesení do KN</t>
  </si>
  <si>
    <t>1422540099</t>
  </si>
  <si>
    <t>013254000</t>
  </si>
  <si>
    <t>Dokumentace skutečného provedení stavby</t>
  </si>
  <si>
    <t>-757811304</t>
  </si>
  <si>
    <t>733383062</t>
  </si>
  <si>
    <t>-1443095003</t>
  </si>
  <si>
    <t>1091040756</t>
  </si>
  <si>
    <t>045203000</t>
  </si>
  <si>
    <t>Kompletační činnost</t>
  </si>
  <si>
    <t>1288690689</t>
  </si>
  <si>
    <t>-227257210</t>
  </si>
  <si>
    <t>-986936819</t>
  </si>
  <si>
    <t>818256095</t>
  </si>
  <si>
    <t>065002000</t>
  </si>
  <si>
    <t>Mimostaveništní doprava materiálů, výrobků a strojů</t>
  </si>
  <si>
    <t>2075810518</t>
  </si>
  <si>
    <t>-1867410236</t>
  </si>
  <si>
    <t>SO02.02 - Zázemí tenisového kurtu</t>
  </si>
  <si>
    <t xml:space="preserve">    2 - Zakládání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</si>
  <si>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</si>
  <si>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</si>
  <si>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</si>
  <si>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</si>
  <si>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</si>
  <si>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</si>
  <si>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</si>
  <si>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</si>
  <si>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</si>
  <si>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</si>
  <si>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</si>
  <si>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</si>
  <si>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</si>
  <si>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</si>
  <si>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</si>
  <si>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</si>
  <si>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131251100</t>
  </si>
  <si>
    <t>Hloubení jam nezapažených v hornině třídy těžitelnosti I skupiny 3 objem do 20 m3 strojně</t>
  </si>
  <si>
    <t>1028569934</t>
  </si>
  <si>
    <t>"základy pro sloupy"0,6*0,6*1*3</t>
  </si>
  <si>
    <t>"pro šachtu"1,29*1,25*1,2</t>
  </si>
  <si>
    <t>132251102</t>
  </si>
  <si>
    <t>Hloubení rýh nezapažených š do 800 mm v hornině třídy těžitelnosti I skupiny 3 objem do 50 m3 strojně</t>
  </si>
  <si>
    <t>-1788889886</t>
  </si>
  <si>
    <t>"technické zázemí"</t>
  </si>
  <si>
    <t>(2,415+1,4)*0,6*1,5</t>
  </si>
  <si>
    <t>(1,7+7,03+1,1+0,5)*0,6*1</t>
  </si>
  <si>
    <t>(1,865+3,205+0,6+3,205+5,38+5,63)*0,6*0,75</t>
  </si>
  <si>
    <t>"hygienické zázemí"</t>
  </si>
  <si>
    <t>(1,1+0,5+0,5+3,45+0,6+1,73)*0,6*1,25</t>
  </si>
  <si>
    <t>8,23*0,8*1,25</t>
  </si>
  <si>
    <t>3,08*0,44*1,25</t>
  </si>
  <si>
    <t>(7,13+3,45+0,6+1,23+6,53)*0,6*0,75</t>
  </si>
  <si>
    <t>1003776395</t>
  </si>
  <si>
    <t>"odvoz výkopku na mezideponii v místě stavby-50%"(3,015+42,937)*0,5</t>
  </si>
  <si>
    <t>"odvoz výkopku z mezideponie zpět k zásypu"6</t>
  </si>
  <si>
    <t>-1626319234</t>
  </si>
  <si>
    <t>"odvoz výkopku na mezideponii v okruhu 2 km od stavby-50%"(3,015+42,937)*0,5</t>
  </si>
  <si>
    <t>287438276</t>
  </si>
  <si>
    <t>"na mezideponii"3,015+42,937</t>
  </si>
  <si>
    <t>" zpět k zásypu"6</t>
  </si>
  <si>
    <t>-1146531521</t>
  </si>
  <si>
    <t>11654093</t>
  </si>
  <si>
    <t>"obsyp základů"6</t>
  </si>
  <si>
    <t>-206239115</t>
  </si>
  <si>
    <t>"zákl.spára pod deskou"(2,265+2,415+3,45+1,73)*7,03</t>
  </si>
  <si>
    <t>Zakládání</t>
  </si>
  <si>
    <t>270001101</t>
  </si>
  <si>
    <t>Vytvoření prostupů průřezu do 0,02 m2 v monolitických betonových základech tl do 0,5 m osazením trub, dílců nebo tvarovek do bednění</t>
  </si>
  <si>
    <t>544065654</t>
  </si>
  <si>
    <t>28611112</t>
  </si>
  <si>
    <t>trubka kanalizační PVC DN 110x500mm SN4</t>
  </si>
  <si>
    <t>496096495</t>
  </si>
  <si>
    <t>28611135</t>
  </si>
  <si>
    <t>trubka kanalizační PVC DN 200x500mm SN4</t>
  </si>
  <si>
    <t>1378358921</t>
  </si>
  <si>
    <t>271532212</t>
  </si>
  <si>
    <t>Podsyp pod základové konstrukce se zhutněním z hrubého kameniva frakce 16 až 32 mm</t>
  </si>
  <si>
    <t>1026086950</t>
  </si>
  <si>
    <t>1,4*1,4*0,15</t>
  </si>
  <si>
    <t>(2,725*7,25-1,1*1,25)*0,15</t>
  </si>
  <si>
    <t>2,575*7,25*0,15</t>
  </si>
  <si>
    <t>3,76*7,25*0,15</t>
  </si>
  <si>
    <t>2,04*7,25*0,15</t>
  </si>
  <si>
    <t>274313511</t>
  </si>
  <si>
    <t>Základové pásy z betonu tř. C 12/15</t>
  </si>
  <si>
    <t>1364385331</t>
  </si>
  <si>
    <t>(6,48*2+7,03*3)*0,6*0,5</t>
  </si>
  <si>
    <t>(8,23+7,03+5,78*2)*0,6*0,5</t>
  </si>
  <si>
    <t>8,23*0,8*0,5</t>
  </si>
  <si>
    <t>3,08*0,44*0,5</t>
  </si>
  <si>
    <t>275313511</t>
  </si>
  <si>
    <t>Základové patky z betonu tř. C 12/15</t>
  </si>
  <si>
    <t>740658786</t>
  </si>
  <si>
    <t>"základy pro sloupy"0,6*0,6*0,9*3</t>
  </si>
  <si>
    <t>279113122</t>
  </si>
  <si>
    <t>Základová zeď tl přes 150 do 200 mm z tvárnic ztraceného bednění včetně výplně z betonu tř. C 12/15</t>
  </si>
  <si>
    <t>-1472812406</t>
  </si>
  <si>
    <t>"technické zázemí-jímka"</t>
  </si>
  <si>
    <t>(1,3+1,2)*0,75</t>
  </si>
  <si>
    <t>279113123</t>
  </si>
  <si>
    <t>Základová zeď tl přes 200 do 250 mm z tvárnic ztraceného bednění včetně výplně z betonu tř. C 12/15</t>
  </si>
  <si>
    <t>621080484</t>
  </si>
  <si>
    <t>1,51*1+5,74*0,25</t>
  </si>
  <si>
    <t>0,61*0,75+6,64*0,25</t>
  </si>
  <si>
    <t>279113124</t>
  </si>
  <si>
    <t>Základová zeď tl přes 250 do 300 mm z tvárnic ztraceného bednění včetně výplně z betonu tř. C 12/15</t>
  </si>
  <si>
    <t>-300071407</t>
  </si>
  <si>
    <t>2,415*1</t>
  </si>
  <si>
    <t>(0,5+1,51+7,25+0,91)*0,5</t>
  </si>
  <si>
    <t>(1,675+7,25+5,19)*0,25</t>
  </si>
  <si>
    <t>(6,94+5,39)*0,25</t>
  </si>
  <si>
    <t>(0,91+6+7,85+0,61)*0,75</t>
  </si>
  <si>
    <t>279361821</t>
  </si>
  <si>
    <t>Výztuž základových zdí nosných betonářskou ocelí 10 505</t>
  </si>
  <si>
    <t>1776911260</t>
  </si>
  <si>
    <t>"2 pruty R10 vodorovně v každé vrstvě, á 0,61kg"</t>
  </si>
  <si>
    <t>(1,875+5,063+25,64)*4*2*0,61*1,1/1000</t>
  </si>
  <si>
    <t>"2 pruty R8 do každé tvárnice, á 0,39kg"</t>
  </si>
  <si>
    <t>(1,875+5,063+25,64)*4*0,39*1,1/1000</t>
  </si>
  <si>
    <t>273321411</t>
  </si>
  <si>
    <t>Základové desky ze ŽB bez zvýšených nároků na prostředí tř. C 20/25</t>
  </si>
  <si>
    <t>-306403725</t>
  </si>
  <si>
    <t>(7,85*6,1-1*1+1,4*1,4)*0,15</t>
  </si>
  <si>
    <t>(7,85*6,7)*0,15</t>
  </si>
  <si>
    <t>273351121</t>
  </si>
  <si>
    <t>Zřízení bednění základových desek</t>
  </si>
  <si>
    <t>-1479809553</t>
  </si>
  <si>
    <t>(6,1+7,85+1,4)*2*0,2</t>
  </si>
  <si>
    <t>(7,86+6,67)*2*0,2</t>
  </si>
  <si>
    <t>273351122</t>
  </si>
  <si>
    <t>Odstranění bednění základových desek</t>
  </si>
  <si>
    <t>-2034137736</t>
  </si>
  <si>
    <t>273362021</t>
  </si>
  <si>
    <t>Výztuž základových desek svařovanými sítěmi Kari</t>
  </si>
  <si>
    <t>313538479</t>
  </si>
  <si>
    <t>"KARI 150/150/6, 2x3, á 18,20 kg/</t>
  </si>
  <si>
    <t>(7,85*6,1-1*1+1,4*1,4)/6*18,20*1,15/1000</t>
  </si>
  <si>
    <t>(7,88*6,7)/6*18,20*1,15/1000</t>
  </si>
  <si>
    <t>311237111</t>
  </si>
  <si>
    <t>Zdivo jednovrstvé tepelně izolační z cihel broušených na tenkovrstvou maltu U přes 0,26 do 0,30 W/m2K tl zdiva 300 mm</t>
  </si>
  <si>
    <t>-563316771</t>
  </si>
  <si>
    <t>"1.vrstva"</t>
  </si>
  <si>
    <t>(7,85*2+5,5*2-1*3-1,5)*0,25</t>
  </si>
  <si>
    <t>(7,85*2+6*2-1)*0,25</t>
  </si>
  <si>
    <t>311237121</t>
  </si>
  <si>
    <t>Zdivo jednovrstvé tepelně izolační z cihel broušených na tenkovrstvou maltu U přes 0,22 do 0,26 W/m2K tl zdiva 380 mm</t>
  </si>
  <si>
    <t>-320843014</t>
  </si>
  <si>
    <t>(8,01*2+5,5*2)*2,65</t>
  </si>
  <si>
    <t>"odpočet otvorů"(1*2,125*3+1,5*2,125+0,75*0,85*2+1,25*0,875)*-1</t>
  </si>
  <si>
    <t>(8,01*2+6*2-1)*2,65</t>
  </si>
  <si>
    <t>"odpočet otvorů"(1*2,125+0,5*0,625*4+0,75*0,875*4)*-1</t>
  </si>
  <si>
    <t>311235121</t>
  </si>
  <si>
    <t>Zdivo jednovrstvé z cihel broušených do P10 na tenkovrstvou maltu tl 200 mm</t>
  </si>
  <si>
    <t>1823928896</t>
  </si>
  <si>
    <t>7,25*2,75</t>
  </si>
  <si>
    <t>"odpočet otvorů"0,9*2*2*-1</t>
  </si>
  <si>
    <t>311238933</t>
  </si>
  <si>
    <t>Založení zdiva z cihel děrovaných broušených na zakládací maltu tloušťky přes 175 do 200 mm</t>
  </si>
  <si>
    <t>-16877386</t>
  </si>
  <si>
    <t>"technické zázemí"7,25</t>
  </si>
  <si>
    <t>"hygienické zázemí"7,25</t>
  </si>
  <si>
    <t>311238937</t>
  </si>
  <si>
    <t>Založení zdiva z cihel děrovaných broušených na zakládací maltu tloušťky přes 250 do 300 mm</t>
  </si>
  <si>
    <t>-282717123</t>
  </si>
  <si>
    <t>7,85*2+5,5*2</t>
  </si>
  <si>
    <t>7,85*2+6*2</t>
  </si>
  <si>
    <t>342244211</t>
  </si>
  <si>
    <t>Příčka z cihel broušených na tenkovrstvou maltu tloušťky 115 mm</t>
  </si>
  <si>
    <t>-389148582</t>
  </si>
  <si>
    <t>(2,575*2+2,725)*2,9</t>
  </si>
  <si>
    <t>"odpočet otvorů"0,9*2*-1</t>
  </si>
  <si>
    <t>(3,76*2+2,445*2+1,65*2+2,04)*2,9</t>
  </si>
  <si>
    <t>"odpočet otvorů"(0,9*2*2+0,8*2*4)*-1</t>
  </si>
  <si>
    <t>342291121</t>
  </si>
  <si>
    <t>Ukotvení příček k cihelným konstrukcím plochými kotvami</t>
  </si>
  <si>
    <t>1362038215</t>
  </si>
  <si>
    <t>15*2,9</t>
  </si>
  <si>
    <t>31127222-R</t>
  </si>
  <si>
    <t>Zdivo z pórobetonových tvárnic na pero a drážku do P2 do 450 kg/m3 na tenkovrstvou maltu tl 330 mm</t>
  </si>
  <si>
    <t>381923932</t>
  </si>
  <si>
    <t>"dořez nad věnec"</t>
  </si>
  <si>
    <t>(8,01+5,5)*2*0,175</t>
  </si>
  <si>
    <t>(8,01+6)*2*0,175</t>
  </si>
  <si>
    <t>317168012</t>
  </si>
  <si>
    <t>Překlad keramický plochý š 115 mm dl 1250 mm</t>
  </si>
  <si>
    <t>-1197931197</t>
  </si>
  <si>
    <t>"technické zázemí"1</t>
  </si>
  <si>
    <t>"hygienické zázemí"6</t>
  </si>
  <si>
    <t>317168051</t>
  </si>
  <si>
    <t>Překlad keramický vysoký v 238 mm dl 1000 mm</t>
  </si>
  <si>
    <t>-442425797</t>
  </si>
  <si>
    <t>"technické zázemí"2*5</t>
  </si>
  <si>
    <t>"hygienické zázemí"8*5</t>
  </si>
  <si>
    <t>317168052</t>
  </si>
  <si>
    <t>Překlad keramický vysoký v 238 mm dl 1250 mm</t>
  </si>
  <si>
    <t>476439328</t>
  </si>
  <si>
    <t>"hygienické zázemí"1*5</t>
  </si>
  <si>
    <t>317168053</t>
  </si>
  <si>
    <t>Překlad keramický vysoký v 238 mm dl 1500 mm</t>
  </si>
  <si>
    <t>568198318</t>
  </si>
  <si>
    <t>"technické zázemí"1*5</t>
  </si>
  <si>
    <t>317168054</t>
  </si>
  <si>
    <t>Překlad keramický vysoký v 238 mm dl 1750 mm</t>
  </si>
  <si>
    <t>-961403722</t>
  </si>
  <si>
    <t>317998130-R</t>
  </si>
  <si>
    <t>Tepelná izolace ocelových nosníků z XPS tl do 30 mm, v. do 150 mm</t>
  </si>
  <si>
    <t>1358631295</t>
  </si>
  <si>
    <t>"hygienické zázemí"2,6*2</t>
  </si>
  <si>
    <t>317941121</t>
  </si>
  <si>
    <t>Osazování ocelových válcovaných nosníků na zdivu I, IE, U, UE nebo L do č. 12 nebo výšky do 120 mm</t>
  </si>
  <si>
    <t>-1595321517</t>
  </si>
  <si>
    <t>"I 120 3x, á 11,1 kg"</t>
  </si>
  <si>
    <t>"hygienické zázemí"2,6*3*11,1/1000</t>
  </si>
  <si>
    <t>13010714</t>
  </si>
  <si>
    <t>ocel profilová jakost S235JR (11 375) průřez I (IPN) 120</t>
  </si>
  <si>
    <t>-1609480409</t>
  </si>
  <si>
    <t>0,087*1,05 'Přepočtené koeficientem množství</t>
  </si>
  <si>
    <t>311113120</t>
  </si>
  <si>
    <t>Nadzákladová zeď tl do 100 mm z hladkých tvárnic ztraceného bednění včetně výplně z betonu tř. C12/15</t>
  </si>
  <si>
    <t>-630952062</t>
  </si>
  <si>
    <t>"přizdívka v jímce"</t>
  </si>
  <si>
    <t>(1,4+1,3)*2*1</t>
  </si>
  <si>
    <t>311361821</t>
  </si>
  <si>
    <t>Výztuž nosných zdí betonářskou ocelí 10 505</t>
  </si>
  <si>
    <t>-1915862065</t>
  </si>
  <si>
    <t>5,4*4*2*0,61*1,1/1000</t>
  </si>
  <si>
    <t>5,4*4*0,39*1,1/1000</t>
  </si>
  <si>
    <t>311321817</t>
  </si>
  <si>
    <t>Nosná zeď ze ŽB pohledového tř. C 20/25 bez výztuže</t>
  </si>
  <si>
    <t>288483810</t>
  </si>
  <si>
    <t>"cvičná stěna"</t>
  </si>
  <si>
    <t>4,25*11*0,15</t>
  </si>
  <si>
    <t>311351121</t>
  </si>
  <si>
    <t>Zřízení oboustranného bednění nosných nadzákladových zdí</t>
  </si>
  <si>
    <t>-117566678</t>
  </si>
  <si>
    <t>"cvičná stěna"3*4,25</t>
  </si>
  <si>
    <t>311351122</t>
  </si>
  <si>
    <t>Odstranění oboustranného bednění nosných nadzákladových zdí</t>
  </si>
  <si>
    <t>594375647</t>
  </si>
  <si>
    <t>311351311</t>
  </si>
  <si>
    <t>Zřízení jednostranného bednění nosných nadzákladových zdí</t>
  </si>
  <si>
    <t>-209333563</t>
  </si>
  <si>
    <t>"cvičná stěna"(8,01+0,15*2)*4,25</t>
  </si>
  <si>
    <t>311351312</t>
  </si>
  <si>
    <t>Odstranění jednostranného bednění nosných nadzákladových zdí</t>
  </si>
  <si>
    <t>-2080905956</t>
  </si>
  <si>
    <t>311351911</t>
  </si>
  <si>
    <t>Příplatek k cenám bednění nosných nadzákladových zdí za pohledový beton</t>
  </si>
  <si>
    <t>-2059389949</t>
  </si>
  <si>
    <t>"cvičná stěna"(11+3+0,15*2)*4,25</t>
  </si>
  <si>
    <t>311362021</t>
  </si>
  <si>
    <t>Výztuž nosných zdí svařovanými sítěmi Kari</t>
  </si>
  <si>
    <t>1917974043</t>
  </si>
  <si>
    <t>"2xKARI 150/150/8, 2x3, á 32,39 kg/</t>
  </si>
  <si>
    <t>(11*4,25)/6*32,39*1,15/1000*2</t>
  </si>
  <si>
    <t>330321411</t>
  </si>
  <si>
    <t>Sloupy nebo pilíře z betonu pohledového tř. C 20/25 bez výztuže</t>
  </si>
  <si>
    <t>157236918</t>
  </si>
  <si>
    <t>0,3*0,25*3*2,9</t>
  </si>
  <si>
    <t>331351111</t>
  </si>
  <si>
    <t>Zřízení bednění čtyřúhelníkových sloupů v do 4 m průřezu do 0,04 m2</t>
  </si>
  <si>
    <t>-687897741</t>
  </si>
  <si>
    <t>(0,3+0,25)*2*3*2,9</t>
  </si>
  <si>
    <t>331351112</t>
  </si>
  <si>
    <t>Odstranění bednění čtyřúhelníkových sloupů v do 4 m průřezu do 0,04 m2</t>
  </si>
  <si>
    <t>-870320496</t>
  </si>
  <si>
    <t>331351911</t>
  </si>
  <si>
    <t>Příplatek k cenám bednění čtyřúhelníkových sloupů za pohledový beton</t>
  </si>
  <si>
    <t>893471476</t>
  </si>
  <si>
    <t>331361821</t>
  </si>
  <si>
    <t>Výztuž sloupů hranatých betonářskou ocelí 10 505</t>
  </si>
  <si>
    <t>-1062749906</t>
  </si>
  <si>
    <t>"6xR12, á 0,89 kg"</t>
  </si>
  <si>
    <t>6*2,9*0,89*1,1/1000*3</t>
  </si>
  <si>
    <t>"třmínky po 20 cm R6 á 0,22kg, 3x15 ks á 1,1mx0,22=0,242"</t>
  </si>
  <si>
    <t>15*0,242*1,1/1000*3</t>
  </si>
  <si>
    <t>441171111</t>
  </si>
  <si>
    <t>Montáž ocelových kcí zastřešení vazníky nebo krovy hmotnosti prvku do 30 kg/m dl do 12 m</t>
  </si>
  <si>
    <t>-154839544</t>
  </si>
  <si>
    <t>Poznámka k položce:_x000d_
č.v. D.1.2.2.</t>
  </si>
  <si>
    <t>"Poz.17: U50, á 5,59 kg, styčníková deska P10 80kg/m2"</t>
  </si>
  <si>
    <t>1,85*2*3*5,59/1000</t>
  </si>
  <si>
    <t>5*6/1000</t>
  </si>
  <si>
    <t>1301081-R</t>
  </si>
  <si>
    <t>ocel profilová jakost S235JR (11 375) průřez U (UPN) 50</t>
  </si>
  <si>
    <t>1880891784</t>
  </si>
  <si>
    <t>0,062*1,08 'Přepočtené koeficientem množství</t>
  </si>
  <si>
    <t>13611228</t>
  </si>
  <si>
    <t>plech ocelový hladký jakost S235JR tl 10mm tabule</t>
  </si>
  <si>
    <t>-1622964192</t>
  </si>
  <si>
    <t>0,03*1,08 'Přepočtené koeficientem množství</t>
  </si>
  <si>
    <t>153111132-R</t>
  </si>
  <si>
    <t xml:space="preserve">Podélné svaření </t>
  </si>
  <si>
    <t>1096322210</t>
  </si>
  <si>
    <t>"poz.17"1,85*2*3+ 0,4*6</t>
  </si>
  <si>
    <t>417321414</t>
  </si>
  <si>
    <t>Ztužující pásy a věnce ze ŽB tř. C 20/25</t>
  </si>
  <si>
    <t>-1250582451</t>
  </si>
  <si>
    <t>(7,91+5,5)*2*0,33*0,15</t>
  </si>
  <si>
    <t>7,25*0,2*0,15</t>
  </si>
  <si>
    <t>(7,91+6)*2*0,33*0,15</t>
  </si>
  <si>
    <t>58</t>
  </si>
  <si>
    <t>417351115</t>
  </si>
  <si>
    <t>Zřízení bednění ztužujících věnců</t>
  </si>
  <si>
    <t>494749135</t>
  </si>
  <si>
    <t>(7,91*2+5,5*2)*2*0,2</t>
  </si>
  <si>
    <t>7,25*2*0,2</t>
  </si>
  <si>
    <t>(7,91*2+6*2)*2*0,2</t>
  </si>
  <si>
    <t>59</t>
  </si>
  <si>
    <t>417351116</t>
  </si>
  <si>
    <t>Odstranění bednění ztužujících věnců</t>
  </si>
  <si>
    <t>-895351000</t>
  </si>
  <si>
    <t>60</t>
  </si>
  <si>
    <t>417361821</t>
  </si>
  <si>
    <t>Výztuž ztužujících pásů a věnců betonářskou ocelí 10 505</t>
  </si>
  <si>
    <t>-397934279</t>
  </si>
  <si>
    <t>"4xR10 á 0,61 kg, tř. R6 á 0,22 po 30 cm"</t>
  </si>
  <si>
    <t>"obvodové zdivo, tř. 96+99 ks á 0,93mx0,22=0,205 kg/kus"</t>
  </si>
  <si>
    <t>(8,01+6,26)*2*4*1,1*0,61/1000</t>
  </si>
  <si>
    <t>96*0,205*1,1/1000</t>
  </si>
  <si>
    <t>(8,01+6,76)*2*4*1,1*0,61/1000</t>
  </si>
  <si>
    <t>99*0,205*1,1/1000</t>
  </si>
  <si>
    <t>"vnitřní zdivo, tř. 25+25 ks á 0,7mx0,22=0,154 kg/kus"</t>
  </si>
  <si>
    <t>7,25*4*0,61*1,1/1000</t>
  </si>
  <si>
    <t>25*0,154*1,1/1000</t>
  </si>
  <si>
    <t>Úpravy povrchů, podlahy a osazování výplní</t>
  </si>
  <si>
    <t>61</t>
  </si>
  <si>
    <t>Úprava povrchů vnitřních</t>
  </si>
  <si>
    <t>612131121</t>
  </si>
  <si>
    <t>Penetrační disperzní nátěr vnitřních stěn nanášený ručně</t>
  </si>
  <si>
    <t>1418937278</t>
  </si>
  <si>
    <t>"m.č.1.06"(3,17+2,575)*2*2,8-0,9*2-1,25*0,875</t>
  </si>
  <si>
    <t>"m.č.1.07"(2,25+2,575)*2*2,8-0,9*2-1*2,375</t>
  </si>
  <si>
    <t>"m.č.1.08"(1,6+2,575)*2*2,8-1*2,375</t>
  </si>
  <si>
    <t>"m.č.1.09"(4,87+2,725)*2*2,8-1,5*2,375-0,75*0,875*2</t>
  </si>
  <si>
    <t>"m.č.1.10"(2,265+2,725)*2*2,8-1*2,375</t>
  </si>
  <si>
    <t>"ostění"((0,75+0,875*2)*2+(1,25+0,875*2)+(1+2,375*2)*3+(1,5+2,375*2))*0,2</t>
  </si>
  <si>
    <t>"m.č.1.01"(3,76+2,13)*2*2,8-0,9*2*4-1*2,375</t>
  </si>
  <si>
    <t>"m.č.1.02"(2,04+3,568)*2*2,8-0,9*2</t>
  </si>
  <si>
    <t>"m.č.1.03"(2,04+3,567)*2*2,8-0,9*2</t>
  </si>
  <si>
    <t>"m.č.1.04"(1,165*2+1,65*2+1,995+2,445)*2*2,8-0,8*2*2-0,9*2-0,75*0,875-0,5*0,625*2</t>
  </si>
  <si>
    <t>"m.č.1.05"(1,165*2+1,65*2+1,995+2,445)*2*2,8-0,8*2*2-0,9*2-0,75*0,875-0,5*0,625*2</t>
  </si>
  <si>
    <t>"ostění"((0,5+0,625*2)*4+(0,75+0,875*2)*4+(1+2,375*2))*0,2</t>
  </si>
  <si>
    <t>62</t>
  </si>
  <si>
    <t>612321111</t>
  </si>
  <si>
    <t>Vápenocementová omítka hrubá jednovrstvá zatřená vnitřních stěn nanášená ručně</t>
  </si>
  <si>
    <t>-453157662</t>
  </si>
  <si>
    <t>63</t>
  </si>
  <si>
    <t>612325302</t>
  </si>
  <si>
    <t>Vápenocementová štuková omítka ostění nebo nadpraží</t>
  </si>
  <si>
    <t>-92410314</t>
  </si>
  <si>
    <t>612321131</t>
  </si>
  <si>
    <t>Vápenocementový štuk vnitřních stěn tloušťky do 3 mm</t>
  </si>
  <si>
    <t>431558336</t>
  </si>
  <si>
    <t>319,189</t>
  </si>
  <si>
    <t>"odpočet obkladu"73,536*-1</t>
  </si>
  <si>
    <t>65</t>
  </si>
  <si>
    <t>622143003</t>
  </si>
  <si>
    <t>Montáž omítkových plastových nebo pozinkovaných rohových profilů</t>
  </si>
  <si>
    <t>-1521581177</t>
  </si>
  <si>
    <t>"kolem dveří a oken"</t>
  </si>
  <si>
    <t>(0,75+0,875*2)*2+(1,25+0,875*2)+(1+2,375*2)*3+(1,5+2,375*2)</t>
  </si>
  <si>
    <t>(0,75+0,875*2)*4+(0,5+0,625*2)*4+(1+2,375*2)</t>
  </si>
  <si>
    <t>66</t>
  </si>
  <si>
    <t>55343022</t>
  </si>
  <si>
    <t>profil rohový Pz s kulatou úzkou hlavou pro vnitřní omítky tl 12mm</t>
  </si>
  <si>
    <t>-1422547514</t>
  </si>
  <si>
    <t>54,25*1,05 'Přepočtené koeficientem množství</t>
  </si>
  <si>
    <t>67</t>
  </si>
  <si>
    <t>622143004</t>
  </si>
  <si>
    <t>Montáž omítkových samolepících začišťovacích profilů pro spojení s okenním rámem</t>
  </si>
  <si>
    <t>1807358612</t>
  </si>
  <si>
    <t>68</t>
  </si>
  <si>
    <t>59051476</t>
  </si>
  <si>
    <t>profil napojovací okenní PVC s výztužnou tkaninou 9mm</t>
  </si>
  <si>
    <t>207818774</t>
  </si>
  <si>
    <t>69</t>
  </si>
  <si>
    <t>619991005</t>
  </si>
  <si>
    <t>Zakrytí svislých ploch fólií</t>
  </si>
  <si>
    <t>2041922376</t>
  </si>
  <si>
    <t>"okna a dveře"</t>
  </si>
  <si>
    <t>0,8*2,05*4</t>
  </si>
  <si>
    <t>0,9*2,05*5</t>
  </si>
  <si>
    <t>0,75*0,875*6</t>
  </si>
  <si>
    <t>0,5*0,625*4</t>
  </si>
  <si>
    <t>1,25*0,875</t>
  </si>
  <si>
    <t>1*2,375*4</t>
  </si>
  <si>
    <t>1,5*2,375</t>
  </si>
  <si>
    <t>0,35*0,35*4</t>
  </si>
  <si>
    <t>0,15*0,15*4</t>
  </si>
  <si>
    <t>Úprava povrchů vnějších</t>
  </si>
  <si>
    <t>70</t>
  </si>
  <si>
    <t>622131101</t>
  </si>
  <si>
    <t>Cementový postřik vnějších stěn nanášený celoplošně ručně</t>
  </si>
  <si>
    <t>1349938581</t>
  </si>
  <si>
    <t>(8,01+6,26)*2*2,8</t>
  </si>
  <si>
    <t>"odpočet otvorů"(0,75*0,875*2+1,25*0,875+1*2,375*3+1,5*2,375)*-1</t>
  </si>
  <si>
    <t>(8,01+6,76*2)*2,8</t>
  </si>
  <si>
    <t>"odpočet otvorů"(0,5*0,625*4+0,75*0,875*4+1*2,375)*-1</t>
  </si>
  <si>
    <t>71</t>
  </si>
  <si>
    <t>622321111</t>
  </si>
  <si>
    <t>Vápenocementová omítka hrubá jednovrstvá zatřená vnějších stěn nanášená ručně</t>
  </si>
  <si>
    <t>1028069479</t>
  </si>
  <si>
    <t>72</t>
  </si>
  <si>
    <t>629991011</t>
  </si>
  <si>
    <t>Zakrytí výplní otvorů a svislých ploch fólií přilepenou lepící páskou</t>
  </si>
  <si>
    <t>-984407253</t>
  </si>
  <si>
    <t>"technické zázemí"0,75*0,875*2+1,25*0,875+1*2,375*3+1,5*2,375</t>
  </si>
  <si>
    <t>"hygienické zázemí"0,5*0,625*4+0,75*0,875*4+1*2,375</t>
  </si>
  <si>
    <t>73</t>
  </si>
  <si>
    <t>-603863647</t>
  </si>
  <si>
    <t>"rohy"</t>
  </si>
  <si>
    <t>3,1*8</t>
  </si>
  <si>
    <t>"šambrána"</t>
  </si>
  <si>
    <t>18,77*2+8,01</t>
  </si>
  <si>
    <t>74</t>
  </si>
  <si>
    <t>55343025</t>
  </si>
  <si>
    <t>profil rohový Pz+PVC pro vnější omítky tl 7mm</t>
  </si>
  <si>
    <t>-390077245</t>
  </si>
  <si>
    <t>124,6*1,05 'Přepočtené koeficientem množství</t>
  </si>
  <si>
    <t>75</t>
  </si>
  <si>
    <t>-1867163505</t>
  </si>
  <si>
    <t>76</t>
  </si>
  <si>
    <t>178655565</t>
  </si>
  <si>
    <t>77</t>
  </si>
  <si>
    <t>621142001</t>
  </si>
  <si>
    <t>Sklovláknité pletivo vnějších podhledů vtlačené do tmelu</t>
  </si>
  <si>
    <t>-311162733</t>
  </si>
  <si>
    <t>"m.č.1.11"46,06</t>
  </si>
  <si>
    <t>78</t>
  </si>
  <si>
    <t>622142001</t>
  </si>
  <si>
    <t>Sklovláknité pletivo vnějších stěn vtlačené do tmelu</t>
  </si>
  <si>
    <t>-2035203998</t>
  </si>
  <si>
    <t>"sokl"</t>
  </si>
  <si>
    <t>((8,02+6,26)*2+(8,01+6,76)*2)*0,3</t>
  </si>
  <si>
    <t>"šambrána+zatepl.věnce"</t>
  </si>
  <si>
    <t>(6,26+8,01+6,76*2+8,01)*0,5</t>
  </si>
  <si>
    <t>(8,01+6,26+8,01)*0,25</t>
  </si>
  <si>
    <t>(1,75+12,01+4)*0,35</t>
  </si>
  <si>
    <t>79</t>
  </si>
  <si>
    <t>621151011</t>
  </si>
  <si>
    <t>Penetrační silikátový nátěr vnějších pastovitých tenkovrstvých omítek podhledů</t>
  </si>
  <si>
    <t>1021643703</t>
  </si>
  <si>
    <t>80</t>
  </si>
  <si>
    <t>622151011</t>
  </si>
  <si>
    <t>Penetrační silikátový nátěr vnějších pastovitých tenkovrstvých omítek stěn</t>
  </si>
  <si>
    <t>405877395</t>
  </si>
  <si>
    <t>(18,77*2+8,01)*0,25</t>
  </si>
  <si>
    <t>81</t>
  </si>
  <si>
    <t>621521012</t>
  </si>
  <si>
    <t>Tenkovrstvá silikátová zatíraná omítka zrnitost 1,5 mm vnějších podhledů</t>
  </si>
  <si>
    <t>-773647591</t>
  </si>
  <si>
    <t>82</t>
  </si>
  <si>
    <t>622521012</t>
  </si>
  <si>
    <t>Tenkovrstvá silikátová zatíraná omítka zrnitost 1,5 mm vnějších stěn</t>
  </si>
  <si>
    <t>-1153847122</t>
  </si>
  <si>
    <t>Podlahy a podlahové konstrukce</t>
  </si>
  <si>
    <t>83</t>
  </si>
  <si>
    <t>631311113-R</t>
  </si>
  <si>
    <t>Mazanina tl do 50 mm z betonu prostého bez zvýšených nároků na prostředí tř. C 12/15</t>
  </si>
  <si>
    <t>-756394401</t>
  </si>
  <si>
    <t>"m.č.1.06"8,16*0,05</t>
  </si>
  <si>
    <t>"m.č.1.07"5,79*0,05</t>
  </si>
  <si>
    <t>"m.č.1.08"4,12*0,05</t>
  </si>
  <si>
    <t>"výklenky"(1*2*0,2+0,9*0,115)*0,05</t>
  </si>
  <si>
    <t>"m.č.1.01"8,01*0,05</t>
  </si>
  <si>
    <t>"m.č.1.02"7,28*0,05</t>
  </si>
  <si>
    <t>"m.č.1.03"7,28*0,05</t>
  </si>
  <si>
    <t>"m.č.1.04"9,19*0,05</t>
  </si>
  <si>
    <t>"m.č.1.05"9,19*0,05</t>
  </si>
  <si>
    <t>"výklenky"((0,8*4+0,9*2)*0,115+(0,9*2+1)*0,2)*0,05</t>
  </si>
  <si>
    <t>84</t>
  </si>
  <si>
    <t>631311123</t>
  </si>
  <si>
    <t>Mazanina tl přes 80 do 120 mm z betonu prostého bez zvýšených nároků na prostředí tř. C 12/15</t>
  </si>
  <si>
    <t>-1348885585</t>
  </si>
  <si>
    <t>"m.č.1.90"13,27*0,1</t>
  </si>
  <si>
    <t>"m.č.1.10"6,17*0,1</t>
  </si>
  <si>
    <t>"výklenky"(1,5+1)*0,2*0,1</t>
  </si>
  <si>
    <t>85</t>
  </si>
  <si>
    <t>631319011-R</t>
  </si>
  <si>
    <t>Příplatek k mazanině tl do 50 mm za přehlazení povrchu</t>
  </si>
  <si>
    <t>1281110998</t>
  </si>
  <si>
    <t>86</t>
  </si>
  <si>
    <t>631319012</t>
  </si>
  <si>
    <t>Příplatek k mazanině tl přes 80 do 120 mm za přehlazení povrchu</t>
  </si>
  <si>
    <t>1900587028</t>
  </si>
  <si>
    <t>87</t>
  </si>
  <si>
    <t>941211111</t>
  </si>
  <si>
    <t>Montáž lešení řadového rámového lehkého zatížení do 200 kg/m2 š od 0,6 do 0,9 m v do 10 m</t>
  </si>
  <si>
    <t>920298817</t>
  </si>
  <si>
    <t>88</t>
  </si>
  <si>
    <t>941211211</t>
  </si>
  <si>
    <t>Příplatek k lešení řadovému rámovému lehkému do 200 kg/m2 š od 0,6 do 0,9 m v do 10 m za každý den použití</t>
  </si>
  <si>
    <t>67201924</t>
  </si>
  <si>
    <t>120*180 'Přepočtené koeficientem množství</t>
  </si>
  <si>
    <t>89</t>
  </si>
  <si>
    <t>941211811</t>
  </si>
  <si>
    <t>Demontáž lešení řadového rámového lehkého zatížení do 200 kg/m2 š od 0,6 do 0,9 m v do 10 m</t>
  </si>
  <si>
    <t>440906767</t>
  </si>
  <si>
    <t>90</t>
  </si>
  <si>
    <t>993111111</t>
  </si>
  <si>
    <t>Dovoz a odvoz lešení řadového do 10 km včetně naložení a složení</t>
  </si>
  <si>
    <t>-274222547</t>
  </si>
  <si>
    <t>91</t>
  </si>
  <si>
    <t>993111119</t>
  </si>
  <si>
    <t>Příplatek k ceně dovozu a odvozu lešení řadového ZKD 10 km přes 10 km</t>
  </si>
  <si>
    <t>-563305508</t>
  </si>
  <si>
    <t>92</t>
  </si>
  <si>
    <t>952901111</t>
  </si>
  <si>
    <t>Vyčištění budov bytové a občanské výstavby při výšce podlaží do 4 m</t>
  </si>
  <si>
    <t>-2024795619</t>
  </si>
  <si>
    <t>"technické zázemí"8,16+5,79+4,12+13,27+6,17+46,06</t>
  </si>
  <si>
    <t>"hygienické zázemí"8,01+7,28+7,28+9,19+9,19</t>
  </si>
  <si>
    <t>93</t>
  </si>
  <si>
    <t>953312112</t>
  </si>
  <si>
    <t>Vložky do svislých dilatačních spár z fasádních polystyrénových desek tl. přes 10 do 20 mm</t>
  </si>
  <si>
    <t>1169312596</t>
  </si>
  <si>
    <t>"cvičná stěna"11*4,25</t>
  </si>
  <si>
    <t>94</t>
  </si>
  <si>
    <t>971038251</t>
  </si>
  <si>
    <t>Vybourání otvorů ve zdivu z dutých tvárnic nebo příčkovek pl do 0,0225 m2 tl do 450 mm</t>
  </si>
  <si>
    <t>-1858896521</t>
  </si>
  <si>
    <t>"technické zázemí-VZT"4</t>
  </si>
  <si>
    <t>95</t>
  </si>
  <si>
    <t>971038351</t>
  </si>
  <si>
    <t>Vybourání otvorů ve zdivu z dutých tvárnic nebo příčkovek pl do 0,09 m2 tl do 450 mm</t>
  </si>
  <si>
    <t>2109440124</t>
  </si>
  <si>
    <t>96</t>
  </si>
  <si>
    <t>973031324</t>
  </si>
  <si>
    <t>Vysekání kapes ve zdivu cihelném na MV nebo MVC pl do 0,10 m2 hl do 150 mm</t>
  </si>
  <si>
    <t>-945619086</t>
  </si>
  <si>
    <t>Poznámka k položce:_x000d_
pro hl.uzávěr vody</t>
  </si>
  <si>
    <t>97</t>
  </si>
  <si>
    <t>46810141-R</t>
  </si>
  <si>
    <t>Vysekání rýh pro montáž trubek a kabelů v cihelných zdech</t>
  </si>
  <si>
    <t>-1075910275</t>
  </si>
  <si>
    <t>98</t>
  </si>
  <si>
    <t>46094121-R</t>
  </si>
  <si>
    <t xml:space="preserve">Vyplnění a omítnutí rýh </t>
  </si>
  <si>
    <t>-1185624823</t>
  </si>
  <si>
    <t>99</t>
  </si>
  <si>
    <t>953962212-R</t>
  </si>
  <si>
    <t>Kotva chemickým tmelem M 10 hl 150 mm do zdiva z děrovaných cihel s pouzdrem a vyvrtáním otvoru</t>
  </si>
  <si>
    <t>-337730202</t>
  </si>
  <si>
    <t>"kotvení cvičné stěny"220</t>
  </si>
  <si>
    <t>100</t>
  </si>
  <si>
    <t>953965112-R</t>
  </si>
  <si>
    <t>Kotevní šroub pro chemické kotvy M 8 dl 250 mm</t>
  </si>
  <si>
    <t>430993581</t>
  </si>
  <si>
    <t>101</t>
  </si>
  <si>
    <t>998011001</t>
  </si>
  <si>
    <t>Přesun hmot pro budovy zděné v do 6 m</t>
  </si>
  <si>
    <t>-1441537736</t>
  </si>
  <si>
    <t>711</t>
  </si>
  <si>
    <t>Izolace proti vodě, vlhkosti a plynům</t>
  </si>
  <si>
    <t>102</t>
  </si>
  <si>
    <t>711471051-R</t>
  </si>
  <si>
    <t>Provedení vodorovné izolace proti tlakové vodě termoplasty fólií PVC</t>
  </si>
  <si>
    <t>326991243</t>
  </si>
  <si>
    <t>7,85*6,1</t>
  </si>
  <si>
    <t>7,86*6,79</t>
  </si>
  <si>
    <t>103</t>
  </si>
  <si>
    <t>28322004</t>
  </si>
  <si>
    <t>fólie hydroizolační pro spodní stavbu mPVC tl 1,5mm</t>
  </si>
  <si>
    <t>-271874526</t>
  </si>
  <si>
    <t>101,254*1,1655 'Přepočtené koeficientem množství</t>
  </si>
  <si>
    <t>104</t>
  </si>
  <si>
    <t>711472051</t>
  </si>
  <si>
    <t>Provedení svislé izolace proti tlakové vodě termoplasty lepenou fólií PVC</t>
  </si>
  <si>
    <t>-1213478260</t>
  </si>
  <si>
    <t>"jímka"4*1*0,95</t>
  </si>
  <si>
    <t>"kolem domu"</t>
  </si>
  <si>
    <t>(7,85+6,1)*2*0,25</t>
  </si>
  <si>
    <t>(7,86+6,79)*2*0,25</t>
  </si>
  <si>
    <t>105</t>
  </si>
  <si>
    <t>-1284760013</t>
  </si>
  <si>
    <t>18,1*1,221 'Přepočtené koeficientem množství</t>
  </si>
  <si>
    <t>106</t>
  </si>
  <si>
    <t>711491171</t>
  </si>
  <si>
    <t>Provedení doplňků izolace proti vodě na vodorovné ploše z textilií vrstva podkladní</t>
  </si>
  <si>
    <t>-1306525447</t>
  </si>
  <si>
    <t>107</t>
  </si>
  <si>
    <t>711491172</t>
  </si>
  <si>
    <t>Provedení doplňků izolace proti vodě na vodorovné ploše z textilií vrstva ochranná</t>
  </si>
  <si>
    <t>1741173939</t>
  </si>
  <si>
    <t>108</t>
  </si>
  <si>
    <t>69311067</t>
  </si>
  <si>
    <t>geotextilie netkaná separační, ochranná, filtrační, drenážní PP 250g/m2</t>
  </si>
  <si>
    <t>992897123</t>
  </si>
  <si>
    <t>202,508*1,05 'Přepočtené koeficientem množství</t>
  </si>
  <si>
    <t>109</t>
  </si>
  <si>
    <t>711491271</t>
  </si>
  <si>
    <t>Provedení doplňků izolace proti vodě na ploše svislé z textilií vrstva podkladní</t>
  </si>
  <si>
    <t>-114775595</t>
  </si>
  <si>
    <t>110</t>
  </si>
  <si>
    <t>711491272</t>
  </si>
  <si>
    <t>Provedení doplňků izolace proti vodě na ploše svislé z textilií vrstva ochranná</t>
  </si>
  <si>
    <t>930454710</t>
  </si>
  <si>
    <t>111</t>
  </si>
  <si>
    <t>1138961191</t>
  </si>
  <si>
    <t>36,2*1,05 'Přepočtené koeficientem množství</t>
  </si>
  <si>
    <t>112</t>
  </si>
  <si>
    <t>711491175</t>
  </si>
  <si>
    <t>Připevnění doplňků izolace proti vodě kotvícími pásky</t>
  </si>
  <si>
    <t>-306709129</t>
  </si>
  <si>
    <t>(7,85+6,1)*2*3*0,1</t>
  </si>
  <si>
    <t>(7,86+6,79)*2*3*0,1</t>
  </si>
  <si>
    <t>113</t>
  </si>
  <si>
    <t>59053001</t>
  </si>
  <si>
    <t>páska montážní perforovaná pozinkovaná 12x0,75mm</t>
  </si>
  <si>
    <t>535543765</t>
  </si>
  <si>
    <t>17,16*1,02 'Přepočtené koeficientem množství</t>
  </si>
  <si>
    <t>114</t>
  </si>
  <si>
    <t>711762711</t>
  </si>
  <si>
    <t>Izolace proti vodě zesílení izolace hran přilepením fólie rš 250/300 mm</t>
  </si>
  <si>
    <t>999432707</t>
  </si>
  <si>
    <t>"hrany-jímka"4*1</t>
  </si>
  <si>
    <t>115</t>
  </si>
  <si>
    <t>711767278-R</t>
  </si>
  <si>
    <t xml:space="preserve">D+M opracování trubních prostupů  D do 200 mm</t>
  </si>
  <si>
    <t>-63114318</t>
  </si>
  <si>
    <t>116</t>
  </si>
  <si>
    <t>1049599641</t>
  </si>
  <si>
    <t>"zesílení hran"4*1*0,3</t>
  </si>
  <si>
    <t>"opracování prostupů"2,5</t>
  </si>
  <si>
    <t>117</t>
  </si>
  <si>
    <t>998711101</t>
  </si>
  <si>
    <t>Přesun hmot tonážní pro izolace proti vodě, vlhkosti a plynům v objektech v do 6 m</t>
  </si>
  <si>
    <t>-396913167</t>
  </si>
  <si>
    <t>712</t>
  </si>
  <si>
    <t>Povlakové krytiny</t>
  </si>
  <si>
    <t>118</t>
  </si>
  <si>
    <t>712361703</t>
  </si>
  <si>
    <t>Provedení povlakové krytiny střech do 10° fólií přilepenou v plné ploše</t>
  </si>
  <si>
    <t>611243837</t>
  </si>
  <si>
    <t>8,01*18,77</t>
  </si>
  <si>
    <t>119</t>
  </si>
  <si>
    <t>28342411</t>
  </si>
  <si>
    <t>fólie hydroizolační střešní mPVC s nakašírovaným PES rounem určená k lepení tl 1,5mm</t>
  </si>
  <si>
    <t>34962902</t>
  </si>
  <si>
    <t>150,348*1,1 'Přepočtené koeficientem množství</t>
  </si>
  <si>
    <t>120</t>
  </si>
  <si>
    <t>712363104</t>
  </si>
  <si>
    <t>Provedení povlakové krytiny střech do 10° ukotvení fólie talířovou hmoždinkou do dřevěné konstrukce</t>
  </si>
  <si>
    <t>-2038290203</t>
  </si>
  <si>
    <t>"4ks/m2,150,348*4"600</t>
  </si>
  <si>
    <t>121</t>
  </si>
  <si>
    <t>59051209</t>
  </si>
  <si>
    <t>hmoždinka ETA univerzální šroubovací fasádní s kovovým trnem pro montáž TI 8x60x115mm</t>
  </si>
  <si>
    <t>-461844515</t>
  </si>
  <si>
    <t>600*1,05 'Přepočtené koeficientem množství</t>
  </si>
  <si>
    <t>122</t>
  </si>
  <si>
    <t>712363112</t>
  </si>
  <si>
    <t>Provedení povlakové krytiny střech do 10° překrytí talířové hmoždinky pruhem navařené fólie</t>
  </si>
  <si>
    <t>-37140741</t>
  </si>
  <si>
    <t>123</t>
  </si>
  <si>
    <t>28322058</t>
  </si>
  <si>
    <t>fólie hydroizolační střešní mPVC nevyztužená určená na detaily šedá tl 1,5mm</t>
  </si>
  <si>
    <t>1531594596</t>
  </si>
  <si>
    <t>600*0,01 'Přepočtené koeficientem množství</t>
  </si>
  <si>
    <t>124</t>
  </si>
  <si>
    <t>712771001-R</t>
  </si>
  <si>
    <t xml:space="preserve">Provedení separační  vrstvy z geotextilie vegetační střechy sklon do 5°</t>
  </si>
  <si>
    <t>-911510620</t>
  </si>
  <si>
    <t>125</t>
  </si>
  <si>
    <t>69311082</t>
  </si>
  <si>
    <t>geotextilie netkaná separační, ochranná, filtrační, drenážní PP 500g/m2</t>
  </si>
  <si>
    <t>-420106990</t>
  </si>
  <si>
    <t>126</t>
  </si>
  <si>
    <t>712771101</t>
  </si>
  <si>
    <t>Provedení ochranné vrstvy z textilií nebo rohoží volně s přesahem vegetační střechy sklon do 5°</t>
  </si>
  <si>
    <t>1927391157</t>
  </si>
  <si>
    <t>127</t>
  </si>
  <si>
    <t>69334100-R</t>
  </si>
  <si>
    <t>fólie ochranná vegetačních střech proti prorůstání kořenů - 465 g/m2</t>
  </si>
  <si>
    <t>1127374251</t>
  </si>
  <si>
    <t>150,348*1,05 'Přepočtené koeficientem množství</t>
  </si>
  <si>
    <t>128</t>
  </si>
  <si>
    <t>712771331</t>
  </si>
  <si>
    <t>Provedení hydroakumulační vrstvy z nopových fólií na sraz vegetační střechy sklon do 5°</t>
  </si>
  <si>
    <t>1316889306</t>
  </si>
  <si>
    <t>6,8*17,6</t>
  </si>
  <si>
    <t>129</t>
  </si>
  <si>
    <t>69334321-R</t>
  </si>
  <si>
    <t>fólie profilovaná (nopová) perforovaná HDPE s hydroakumulační a drenážní funkcí do vegetačních střech s výškou nopů 25mm</t>
  </si>
  <si>
    <t>-1954425014</t>
  </si>
  <si>
    <t>Poznámka k položce:_x000d_
Drenážní kalíšková fólie se zádržnou kapacitou, tl. 25 mm_x000d_
Kalíšky slouží jako zásobárna vody pro vyšší vrstvy substrátu a vegetace. Perforace umožňuje odvedení přebytečné vody mimo plochu fólie. Fólie je vyrobena z recyklovaných, vysoce odolných plastů</t>
  </si>
  <si>
    <t>119,68*1,05 'Přepočtené koeficientem množství</t>
  </si>
  <si>
    <t>130</t>
  </si>
  <si>
    <t>712771401-R</t>
  </si>
  <si>
    <t>Provedení vegetační vrstvy z minerálního substrátu tl do 100 mm vegetační střechy sklon do 5°</t>
  </si>
  <si>
    <t>610740854</t>
  </si>
  <si>
    <t>131</t>
  </si>
  <si>
    <t>10321001-R</t>
  </si>
  <si>
    <t>minerální substrát vegetačních střech extenzivní suchomilných rostlin</t>
  </si>
  <si>
    <t>1646086773</t>
  </si>
  <si>
    <t xml:space="preserve">Poznámka k položce:_x000d_
Minerální substrát pro zelené střechy -  lehký nasákavý materiál pro zelené střechy z dlouhých kamenných vláken, speciálně prošitý do kompaktního a rozměrově stabilního pásu.Je navržen pro maximální nasákavost a udržení vody pro zásobování zeleného souvrství v dobách sucha</t>
  </si>
  <si>
    <t>119,68*1,03 'Přepočtené koeficientem množství</t>
  </si>
  <si>
    <t>132</t>
  </si>
  <si>
    <t>712771521</t>
  </si>
  <si>
    <t>Položení vegetační nebo trávníkové rohože vegetační střechy sklon do 5°</t>
  </si>
  <si>
    <t>764829567</t>
  </si>
  <si>
    <t>133</t>
  </si>
  <si>
    <t>69334504-R</t>
  </si>
  <si>
    <t>koberec rozchodníkový vegetačních střech</t>
  </si>
  <si>
    <t>609903015</t>
  </si>
  <si>
    <t>Poznámka k položce:_x000d_
předpěstovaná vegetační rohož na vytlívajícím kokosovém nosiči</t>
  </si>
  <si>
    <t>134</t>
  </si>
  <si>
    <t>712771601-R</t>
  </si>
  <si>
    <t>Provedení ochranných pásů z praného říčního kameniva šířky do 600 mm</t>
  </si>
  <si>
    <t>590240277</t>
  </si>
  <si>
    <t>(8,01*18,77-6,8*17,6)*0,1</t>
  </si>
  <si>
    <t>135</t>
  </si>
  <si>
    <t>58337403</t>
  </si>
  <si>
    <t>kamenivo dekorační (kačírek) frakce 16/32</t>
  </si>
  <si>
    <t>1395926926</t>
  </si>
  <si>
    <t>3,067*1,6524 'Přepočtené koeficientem množství</t>
  </si>
  <si>
    <t>136</t>
  </si>
  <si>
    <t>712771611</t>
  </si>
  <si>
    <t>Osazení ochranné kačírkové lišty přitížením konstrukcí</t>
  </si>
  <si>
    <t>726052361</t>
  </si>
  <si>
    <t>(8,01+18,77)*2</t>
  </si>
  <si>
    <t>137</t>
  </si>
  <si>
    <t>712771613</t>
  </si>
  <si>
    <t>Osazení ochranné kačírkové lišty navařením na hydroizolaci</t>
  </si>
  <si>
    <t>497058892</t>
  </si>
  <si>
    <t>(6,8+17,6)*2</t>
  </si>
  <si>
    <t>138</t>
  </si>
  <si>
    <t>69334023</t>
  </si>
  <si>
    <t>lišta kačírková Al výška 100-120mm</t>
  </si>
  <si>
    <t>-969530675</t>
  </si>
  <si>
    <t>53,56+48,8</t>
  </si>
  <si>
    <t>102,36*1,02 'Přepočtené koeficientem množství</t>
  </si>
  <si>
    <t>139</t>
  </si>
  <si>
    <t>998712101</t>
  </si>
  <si>
    <t>Přesun hmot tonážní pro krytiny povlakové v objektech v do 6 m</t>
  </si>
  <si>
    <t>-443337463</t>
  </si>
  <si>
    <t>713</t>
  </si>
  <si>
    <t>Izolace tepelné</t>
  </si>
  <si>
    <t>140</t>
  </si>
  <si>
    <t>713121111</t>
  </si>
  <si>
    <t>Montáž izolace tepelné podlah volně kladenými rohožemi, pásy, dílci, deskami 1 vrstva</t>
  </si>
  <si>
    <t>-514456789</t>
  </si>
  <si>
    <t>"EPS tl.60"</t>
  </si>
  <si>
    <t>"m.č.1.06"8,16</t>
  </si>
  <si>
    <t>"m.č.1.07"5,79</t>
  </si>
  <si>
    <t>"m.č.1.08"4,12</t>
  </si>
  <si>
    <t>"výklenky"1*2*0,2+0,9*0,115</t>
  </si>
  <si>
    <t>"m.č.1.01"8,01</t>
  </si>
  <si>
    <t>"m.č.1.02"7,28</t>
  </si>
  <si>
    <t>"m.č.1.03"7,28</t>
  </si>
  <si>
    <t>"m.č.1.04"9,19</t>
  </si>
  <si>
    <t>"m.č.1.05"9,19</t>
  </si>
  <si>
    <t>"výklenky"(0,8*4+0,9*2)*0,115+(0,9*2+1)*0,2</t>
  </si>
  <si>
    <t>Mezisoučet</t>
  </si>
  <si>
    <t>"XPS tl.20"</t>
  </si>
  <si>
    <t>"m.č.1.90"13,27</t>
  </si>
  <si>
    <t>"m.č.1.10"6,17</t>
  </si>
  <si>
    <t>"výklenky"(1,5+1)*0,2</t>
  </si>
  <si>
    <t>141</t>
  </si>
  <si>
    <t>28375910</t>
  </si>
  <si>
    <t>deska EPS 150 pro konstrukce s vysokým zatížením λ=0,035 tl 60mm</t>
  </si>
  <si>
    <t>1602103713</t>
  </si>
  <si>
    <t>60,659*1,05 'Přepočtené koeficientem množství</t>
  </si>
  <si>
    <t>142</t>
  </si>
  <si>
    <t>28376414</t>
  </si>
  <si>
    <t>deska XPS hrana polodrážková a hladký povrch 300kPA λ=0,035 tl 20mm</t>
  </si>
  <si>
    <t>420471579</t>
  </si>
  <si>
    <t>19,94*1,05 'Přepočtené koeficientem množství</t>
  </si>
  <si>
    <t>143</t>
  </si>
  <si>
    <t>713111127</t>
  </si>
  <si>
    <t>Montáž izolace tepelné spodem stropů lepením celoplošně rohoží, pásů, dílců, desek</t>
  </si>
  <si>
    <t>-1256550921</t>
  </si>
  <si>
    <t>144</t>
  </si>
  <si>
    <t>28375930</t>
  </si>
  <si>
    <t>deska EPS 70 fasádní λ=0,039 tl 20mm</t>
  </si>
  <si>
    <t>1844324075</t>
  </si>
  <si>
    <t>46,06*1,05 'Přepočtené koeficientem množství</t>
  </si>
  <si>
    <t>145</t>
  </si>
  <si>
    <t>713123211</t>
  </si>
  <si>
    <t>Montáž tepelné izolace z XPS tepelně izolačního systému základové desky svisle 1 vrstva do 100 mm</t>
  </si>
  <si>
    <t>142128463</t>
  </si>
  <si>
    <t>2,415*1,4</t>
  </si>
  <si>
    <t>(0,5+1,59+8,01+0,99)*0,9</t>
  </si>
  <si>
    <t>(1,755+8,01+5,27)*0,65</t>
  </si>
  <si>
    <t>(0,99+7,56+8,01+0,61)*1,15</t>
  </si>
  <si>
    <t>(7,52+5,76)*0,65</t>
  </si>
  <si>
    <t>146</t>
  </si>
  <si>
    <t>28376456</t>
  </si>
  <si>
    <t>deska XPS hrana polodrážková a hladký povrch 500kPA λ=0,035 tl 80mm</t>
  </si>
  <si>
    <t>1801104079</t>
  </si>
  <si>
    <t>51,513*1,08 'Přepočtené koeficientem množství</t>
  </si>
  <si>
    <t>147</t>
  </si>
  <si>
    <t>713131141</t>
  </si>
  <si>
    <t>Montáž izolace tepelné stěn lepením celoplošně rohoží, pásů, dílců, desek</t>
  </si>
  <si>
    <t>257493501</t>
  </si>
  <si>
    <t>"tep izol. věnce"</t>
  </si>
  <si>
    <t>(8,01+6,26+8,01+6,76*2)*0,325</t>
  </si>
  <si>
    <t>(8,01+6,26+8,01)*0,15</t>
  </si>
  <si>
    <t>(12,01+1,75+4)*0,25</t>
  </si>
  <si>
    <t>"šambrána"(18,77*2+8,04)*0,25</t>
  </si>
  <si>
    <t>148</t>
  </si>
  <si>
    <t>28375933</t>
  </si>
  <si>
    <t>deska EPS 70 fasádní λ=0,039 tl 50mm</t>
  </si>
  <si>
    <t>162345800</t>
  </si>
  <si>
    <t>"zateplení věnce"19,417</t>
  </si>
  <si>
    <t>19,417*1,05 'Přepočtené koeficientem množství</t>
  </si>
  <si>
    <t>149</t>
  </si>
  <si>
    <t>-314532996</t>
  </si>
  <si>
    <t>"šambrána"11,395</t>
  </si>
  <si>
    <t>11,395*1,05 'Přepočtené koeficientem množství</t>
  </si>
  <si>
    <t>150</t>
  </si>
  <si>
    <t>713141331</t>
  </si>
  <si>
    <t>Montáž izolace tepelné střech plochých lepené za studena zplna, spádová vrstva</t>
  </si>
  <si>
    <t>-1533495914</t>
  </si>
  <si>
    <t>151</t>
  </si>
  <si>
    <t>28376142</t>
  </si>
  <si>
    <t>klín izolační spád do 5% EPS 150</t>
  </si>
  <si>
    <t>1247683566</t>
  </si>
  <si>
    <t>8,01*18,77*0,06</t>
  </si>
  <si>
    <t>9,021*1,05 'Přepočtené koeficientem množství</t>
  </si>
  <si>
    <t>152</t>
  </si>
  <si>
    <t>713141412-R</t>
  </si>
  <si>
    <t>Přikotvení tepelné izolace teleskopickými hmoždinkami jednospádových klínů pro tl izolace přes 90 do 130 mm</t>
  </si>
  <si>
    <t>-163753669</t>
  </si>
  <si>
    <t>153</t>
  </si>
  <si>
    <t>713151111-R</t>
  </si>
  <si>
    <t>Montáž izolace tepelné střech kladené volně mezi krokve rohoží, pásů, desek</t>
  </si>
  <si>
    <t>273921913</t>
  </si>
  <si>
    <t>7,25*5,5</t>
  </si>
  <si>
    <t>7,25*6</t>
  </si>
  <si>
    <t>154</t>
  </si>
  <si>
    <t>63153714</t>
  </si>
  <si>
    <t>deska tepelně izolační minerální univerzální λ=0,036-0,037 tl 180mm</t>
  </si>
  <si>
    <t>-456374700</t>
  </si>
  <si>
    <t>83,375*1,02 'Přepočtené koeficientem množství</t>
  </si>
  <si>
    <t>155</t>
  </si>
  <si>
    <t>998713101</t>
  </si>
  <si>
    <t>Přesun hmot tonážní pro izolace tepelné v objektech v do 6 m</t>
  </si>
  <si>
    <t>-1123871211</t>
  </si>
  <si>
    <t>751</t>
  </si>
  <si>
    <t>Vzduchotechnika</t>
  </si>
  <si>
    <t>156</t>
  </si>
  <si>
    <t>751398021</t>
  </si>
  <si>
    <t>Montáž větrací mřížky stěnové do 0,040 m2</t>
  </si>
  <si>
    <t>-461353907</t>
  </si>
  <si>
    <t>Poznámka k položce:_x000d_
viz. výpis prvků</t>
  </si>
  <si>
    <t>157</t>
  </si>
  <si>
    <t>56245611</t>
  </si>
  <si>
    <t>mřížka větrací hranatá plast se síťovinou 150x150mm</t>
  </si>
  <si>
    <t>-1596686525</t>
  </si>
  <si>
    <t>158</t>
  </si>
  <si>
    <t>55341427</t>
  </si>
  <si>
    <t>mřížka větrací nerezová se síťovinou 150x150mm</t>
  </si>
  <si>
    <t>715671688</t>
  </si>
  <si>
    <t>159</t>
  </si>
  <si>
    <t>751398023</t>
  </si>
  <si>
    <t>Montáž větrací mřížky stěnové přes 0,100 do 0,150 m2</t>
  </si>
  <si>
    <t>-1255910581</t>
  </si>
  <si>
    <t>160</t>
  </si>
  <si>
    <t>56245601-R</t>
  </si>
  <si>
    <t>mřížka větrací hranatá plast se síťovinou 350x350mm</t>
  </si>
  <si>
    <t>-361032798</t>
  </si>
  <si>
    <t>161</t>
  </si>
  <si>
    <t>55341425-R</t>
  </si>
  <si>
    <t>mřížka větrací nerezová se síťovinou 350x350mm</t>
  </si>
  <si>
    <t>-1629777268</t>
  </si>
  <si>
    <t>162</t>
  </si>
  <si>
    <t>998751101</t>
  </si>
  <si>
    <t>Přesun hmot tonážní pro vzduchotechniku v objektech v do 12 m</t>
  </si>
  <si>
    <t>1626025579</t>
  </si>
  <si>
    <t>762</t>
  </si>
  <si>
    <t>Konstrukce tesařské</t>
  </si>
  <si>
    <t>163</t>
  </si>
  <si>
    <t>762822110</t>
  </si>
  <si>
    <t>Montáž stropního trámu z hraněného řeziva průřezové pl do 144 cm2 s výměnami</t>
  </si>
  <si>
    <t>-2058041216</t>
  </si>
  <si>
    <t>"poz.1"2,905*12</t>
  </si>
  <si>
    <t>"poz.2"3,22*12</t>
  </si>
  <si>
    <t>"poz.3"2,84*1</t>
  </si>
  <si>
    <t>"poz.4"3,155*1</t>
  </si>
  <si>
    <t>"poz.6"4,025*2</t>
  </si>
  <si>
    <t>"poz.7"2,47*2</t>
  </si>
  <si>
    <t>"poz.10"2,535*12</t>
  </si>
  <si>
    <t>"poz.16"1,755*20</t>
  </si>
  <si>
    <t>164</t>
  </si>
  <si>
    <t>60512130</t>
  </si>
  <si>
    <t>hranol stavební řezivo průřezu do 224cm2 do dl 6m</t>
  </si>
  <si>
    <t>1316177038</t>
  </si>
  <si>
    <t>"poz.1"2,905*12*0,08*0,175</t>
  </si>
  <si>
    <t>"poz.2"3,22*12*0,08*0,175</t>
  </si>
  <si>
    <t>"poz.3"2,84*1*0,08*0,175</t>
  </si>
  <si>
    <t>"poz.4"3,155*1*0,08*0,175</t>
  </si>
  <si>
    <t>"poz.6"4,025*2*0,08*0,175</t>
  </si>
  <si>
    <t>"poz.7"2,47*2*0,08*0,175</t>
  </si>
  <si>
    <t>"poz.10"2,535*12*0,08*0,175</t>
  </si>
  <si>
    <t>"poz.16"1,755*20*0,08*0,175</t>
  </si>
  <si>
    <t>2,212*1,08 'Přepočtené koeficientem množství</t>
  </si>
  <si>
    <t>165</t>
  </si>
  <si>
    <t>762822120</t>
  </si>
  <si>
    <t>Montáž stropního trámu z hraněného řeziva průřezové pl přes 144 do 288 cm2 s výměnami</t>
  </si>
  <si>
    <t>-921067573</t>
  </si>
  <si>
    <t>"poz.5"4,783*5</t>
  </si>
  <si>
    <t>"poz.8"4,09*9</t>
  </si>
  <si>
    <t>"poz.9"4,255*3</t>
  </si>
  <si>
    <t>"poz.11"4,703*6</t>
  </si>
  <si>
    <t>"poz.15"4,595*1</t>
  </si>
  <si>
    <t>166</t>
  </si>
  <si>
    <t>60512135</t>
  </si>
  <si>
    <t>hranol stavební řezivo průřezu do 288cm2 do dl 6m</t>
  </si>
  <si>
    <t>574390006</t>
  </si>
  <si>
    <t>"poz.5"4,783*5*0,14*0,175</t>
  </si>
  <si>
    <t>"poz.8"4,09*9*0,12*0,175</t>
  </si>
  <si>
    <t>"poz.9"4,255*3*0,12*0,175</t>
  </si>
  <si>
    <t>"poz.11"4,703*6*0,14*0,175</t>
  </si>
  <si>
    <t>"poz.15"4,595*1*0,14*0,175</t>
  </si>
  <si>
    <t>2,431*1,08 'Přepočtené koeficientem množství</t>
  </si>
  <si>
    <t>167</t>
  </si>
  <si>
    <t>762822130</t>
  </si>
  <si>
    <t>Montáž stropního trámu z hraněného řeziva průřezové pl přes 288 do 450 cm2 s výměnami</t>
  </si>
  <si>
    <t>-635875302</t>
  </si>
  <si>
    <t>"poz.12"4,4*1</t>
  </si>
  <si>
    <t>"poz.13"3,805*1</t>
  </si>
  <si>
    <t>"poz.14"3,955*1</t>
  </si>
  <si>
    <t>168</t>
  </si>
  <si>
    <t>60512140</t>
  </si>
  <si>
    <t>hranol stavební řezivo průřezu do 450cm2 do dl 6m</t>
  </si>
  <si>
    <t>-1183401384</t>
  </si>
  <si>
    <t>"poz.12"4,4*1*0,16*0,2</t>
  </si>
  <si>
    <t>"poz.13"3,805*1*0,16*0,2</t>
  </si>
  <si>
    <t>"poz.14"3,955*1*0,16*0,2</t>
  </si>
  <si>
    <t>0,39*1,08 'Přepočtené koeficientem množství</t>
  </si>
  <si>
    <t>169</t>
  </si>
  <si>
    <t>762811210</t>
  </si>
  <si>
    <t xml:space="preserve">Montáž vrchního záklopu z hrubých prken na sraz </t>
  </si>
  <si>
    <t>2141824772</t>
  </si>
  <si>
    <t>170</t>
  </si>
  <si>
    <t>60515111</t>
  </si>
  <si>
    <t>řezivo jehličnaté boční prkno 20-30mm</t>
  </si>
  <si>
    <t>2143237033</t>
  </si>
  <si>
    <t>150,348*0,025</t>
  </si>
  <si>
    <t>3,759*1,05 'Přepočtené koeficientem množství</t>
  </si>
  <si>
    <t>171</t>
  </si>
  <si>
    <t>762810013-R</t>
  </si>
  <si>
    <t>Záklop stropů z desek dřevoštěpkových tl 15 mm na sraz šroubovaných na trámy</t>
  </si>
  <si>
    <t>1596353454</t>
  </si>
  <si>
    <t>"m.č. 1.11"46,06</t>
  </si>
  <si>
    <t>172</t>
  </si>
  <si>
    <t>762895000</t>
  </si>
  <si>
    <t>Spojovací prostředky pro montáž záklopu, stropnice a podbíjení</t>
  </si>
  <si>
    <t>910464119</t>
  </si>
  <si>
    <t>2,389+2,625+0,421+3,947+46,06*0,015</t>
  </si>
  <si>
    <t>173</t>
  </si>
  <si>
    <t>998762101</t>
  </si>
  <si>
    <t>Přesun hmot tonážní pro kce tesařské v objektech v do 6 m</t>
  </si>
  <si>
    <t>-435644150</t>
  </si>
  <si>
    <t>763</t>
  </si>
  <si>
    <t>Konstrukce suché výstavby</t>
  </si>
  <si>
    <t>174</t>
  </si>
  <si>
    <t>763131411</t>
  </si>
  <si>
    <t>SDK podhled desky 1xA 12,5 bez izolace dvouvrstvá spodní kce profil CD+UD</t>
  </si>
  <si>
    <t>-1017819557</t>
  </si>
  <si>
    <t>175</t>
  </si>
  <si>
    <t>763131451</t>
  </si>
  <si>
    <t>SDK podhled deska 1xH2 12,5 bez izolace dvouvrstvá spodní kce profil CD+UD</t>
  </si>
  <si>
    <t>-340970189</t>
  </si>
  <si>
    <t>176</t>
  </si>
  <si>
    <t>76323112-R</t>
  </si>
  <si>
    <t>Sádrovláknitý podhled v 65 mm deska 1x12,5 dvouvrstvá spodní kce profil CD+UD bez izolace</t>
  </si>
  <si>
    <t>-961773698</t>
  </si>
  <si>
    <t>"m.č.1.09"13,27</t>
  </si>
  <si>
    <t>177</t>
  </si>
  <si>
    <t>763131714</t>
  </si>
  <si>
    <t>SDK podhled základní penetrační nátěr</t>
  </si>
  <si>
    <t>1819911807</t>
  </si>
  <si>
    <t>"SDK A"40,64</t>
  </si>
  <si>
    <t>"SDK H"18,38</t>
  </si>
  <si>
    <t>"sádrovlákno"19,44</t>
  </si>
  <si>
    <t>178</t>
  </si>
  <si>
    <t>763131751</t>
  </si>
  <si>
    <t>Montáž parotěsné zábrany do SDK podhledu</t>
  </si>
  <si>
    <t>-1157731815</t>
  </si>
  <si>
    <t>Poznámka k položce:_x000d_
vč. podhledu terasy</t>
  </si>
  <si>
    <t>"dřevoštěpková deska"46,06</t>
  </si>
  <si>
    <t>179</t>
  </si>
  <si>
    <t>28329276</t>
  </si>
  <si>
    <t>fólie PE vyztužená pro parotěsnou vrstvu (reakce na oheň - třída E) 140g/m2</t>
  </si>
  <si>
    <t>202598902</t>
  </si>
  <si>
    <t>124,52*1,1235 'Přepočtené koeficientem množství</t>
  </si>
  <si>
    <t>180</t>
  </si>
  <si>
    <t>998763301</t>
  </si>
  <si>
    <t>Přesun hmot tonážní pro konstrukce montované z desek v objektech v do 6 m</t>
  </si>
  <si>
    <t>-71617893</t>
  </si>
  <si>
    <t>181</t>
  </si>
  <si>
    <t>764216643</t>
  </si>
  <si>
    <t>Oplechování rovných parapetů celoplošně lepené z Pz s povrchovou úpravou rš 250 mm</t>
  </si>
  <si>
    <t>1813843897</t>
  </si>
  <si>
    <t>"technické zázemí"0,75+0,75+1,25</t>
  </si>
  <si>
    <t>"hygienické zázemí"0,75*4+0,5*4</t>
  </si>
  <si>
    <t>182</t>
  </si>
  <si>
    <t>764011617</t>
  </si>
  <si>
    <t>Podkladní plech z Pz s upraveným povrchem rš 670 mm</t>
  </si>
  <si>
    <t>1742501606</t>
  </si>
  <si>
    <t>183</t>
  </si>
  <si>
    <t>764311605-R</t>
  </si>
  <si>
    <t>Lemování rovných zdí z Pz s povrchovou úpravou rš 400 mm</t>
  </si>
  <si>
    <t>1699349252</t>
  </si>
  <si>
    <t>"překrytí dilatační spáry nad cvičnou stěnou"8,1</t>
  </si>
  <si>
    <t>184</t>
  </si>
  <si>
    <t>764511602</t>
  </si>
  <si>
    <t>Žlab podokapní půlkruhový z Pz s povrchovou úpravou rš 330 mm</t>
  </si>
  <si>
    <t>411778884</t>
  </si>
  <si>
    <t xml:space="preserve">Poznámka k položce:_x000d_
 včetně háků a čel </t>
  </si>
  <si>
    <t>8,01+19*2</t>
  </si>
  <si>
    <t>185</t>
  </si>
  <si>
    <t>764511622</t>
  </si>
  <si>
    <t>Roh nebo kout půlkruhového podokapního žlabu z Pz s povrchovou úpravou rš 330 mm</t>
  </si>
  <si>
    <t>-1334313160</t>
  </si>
  <si>
    <t>186</t>
  </si>
  <si>
    <t>764511642</t>
  </si>
  <si>
    <t>Kotlík oválný (trychtýřový) pro podokapní žlaby z Pz s povrchovou úpravou 330/100 mm</t>
  </si>
  <si>
    <t>81424042</t>
  </si>
  <si>
    <t>187</t>
  </si>
  <si>
    <t>764518622</t>
  </si>
  <si>
    <t>Svody kruhové včetně objímek, kolen, odskoků z Pz s povrchovou úpravou průměru 100 mm</t>
  </si>
  <si>
    <t>459100800</t>
  </si>
  <si>
    <t>2*3,2</t>
  </si>
  <si>
    <t>188</t>
  </si>
  <si>
    <t>998764101</t>
  </si>
  <si>
    <t>Přesun hmot tonážní pro konstrukce klempířské v objektech v do 6 m</t>
  </si>
  <si>
    <t>-786539797</t>
  </si>
  <si>
    <t>766</t>
  </si>
  <si>
    <t>Konstrukce truhlářské</t>
  </si>
  <si>
    <t>189</t>
  </si>
  <si>
    <t>766622131</t>
  </si>
  <si>
    <t>Montáž plastových oken plochy přes 1 m2 otevíravých v do 1,5 m s rámem do zdiva</t>
  </si>
  <si>
    <t>1260182378</t>
  </si>
  <si>
    <t>"poz.6"1,25*0,875</t>
  </si>
  <si>
    <t>190</t>
  </si>
  <si>
    <t>61140051</t>
  </si>
  <si>
    <t>okno plastové otevíravé/sklopné dvojsklo přes plochu 1m2 do v 1,5m</t>
  </si>
  <si>
    <t>687894330</t>
  </si>
  <si>
    <t>Poznámka k položce:_x000d_
bude upřesněno dle výběru investora</t>
  </si>
  <si>
    <t>191</t>
  </si>
  <si>
    <t>766622216</t>
  </si>
  <si>
    <t>Montáž plastových oken plochy do 1 m2 otevíravých s rámem do zdiva</t>
  </si>
  <si>
    <t>-61112656</t>
  </si>
  <si>
    <t>"poz. 4"6</t>
  </si>
  <si>
    <t>"poz.5"4</t>
  </si>
  <si>
    <t>192</t>
  </si>
  <si>
    <t>61140049</t>
  </si>
  <si>
    <t>okno plastové otevíravé/sklopné dvojsklo do plochy 1m2</t>
  </si>
  <si>
    <t>460393600</t>
  </si>
  <si>
    <t>"poz. 4"6*0,75*0,875</t>
  </si>
  <si>
    <t>"poz.5"4*0,5*0,625</t>
  </si>
  <si>
    <t>193</t>
  </si>
  <si>
    <t>766660421</t>
  </si>
  <si>
    <t>Montáž vchodových dveří včetně rámu jednokřídlových s nadsvětlíkem do zdiva</t>
  </si>
  <si>
    <t>694128776</t>
  </si>
  <si>
    <t>"poz.7"4</t>
  </si>
  <si>
    <t>194</t>
  </si>
  <si>
    <t>61140513-R</t>
  </si>
  <si>
    <t>dveře jednokřídlé plastové s dekorem plné s otvíracím nadsvětlíkem max rozměru otvoru 3,3m2 bezpečnostní třídy RC2</t>
  </si>
  <si>
    <t>-300916673</t>
  </si>
  <si>
    <t>Poznámka k položce:_x000d_
vč. kování a zámku_x000d_
bude upřesněno dle výběru investora</t>
  </si>
  <si>
    <t>"poz.7"4*1*2,375</t>
  </si>
  <si>
    <t>195</t>
  </si>
  <si>
    <t>766660451</t>
  </si>
  <si>
    <t>Montáž vchodových dveří včetně rámu dvoukřídlových bez nadsvětlíku do zdiva</t>
  </si>
  <si>
    <t>756417118</t>
  </si>
  <si>
    <t>"poz.8"1</t>
  </si>
  <si>
    <t>196</t>
  </si>
  <si>
    <t>61140507-R</t>
  </si>
  <si>
    <t>dveře dvoukřídlé plastové s dekorem plné max rozměru otvoru 4,84m2 bezpečnostní třídy RC2</t>
  </si>
  <si>
    <t>211651271</t>
  </si>
  <si>
    <t>"poz.8"1,5*2,375</t>
  </si>
  <si>
    <t>197</t>
  </si>
  <si>
    <t>766682111</t>
  </si>
  <si>
    <t>Montáž zárubní obložkových pro dveře jednokřídlové tl stěny do 170 mm</t>
  </si>
  <si>
    <t>-748552802</t>
  </si>
  <si>
    <t>"poz.1,2,3"9</t>
  </si>
  <si>
    <t>198</t>
  </si>
  <si>
    <t>61182307</t>
  </si>
  <si>
    <t>zárubeň jednokřídlá obložková s laminátovým povrchem tl stěny 60-150mm rozměru 600-1100/1970, 2100mm</t>
  </si>
  <si>
    <t>-163014827</t>
  </si>
  <si>
    <t>199</t>
  </si>
  <si>
    <t>766660171</t>
  </si>
  <si>
    <t>Montáž dveřních křídel otvíravých jednokřídlových š do 0,8 m do obložkové zárubně</t>
  </si>
  <si>
    <t>-1132309755</t>
  </si>
  <si>
    <t>"poz.1,3 š.80"5</t>
  </si>
  <si>
    <t>"poz.2 š.70"4</t>
  </si>
  <si>
    <t>200</t>
  </si>
  <si>
    <t>61162073</t>
  </si>
  <si>
    <t>dveře jednokřídlé voštinové povrch laminátový plné 700x1970-2100mm</t>
  </si>
  <si>
    <t>1173644240</t>
  </si>
  <si>
    <t>201</t>
  </si>
  <si>
    <t>61162074</t>
  </si>
  <si>
    <t>dveře jednokřídlé voštinové povrch laminátový plné 800x1970-2100mm</t>
  </si>
  <si>
    <t>617304092</t>
  </si>
  <si>
    <t>202</t>
  </si>
  <si>
    <t>766660728</t>
  </si>
  <si>
    <t>Montáž dveřního interiérového kování - zámku</t>
  </si>
  <si>
    <t>1116160471</t>
  </si>
  <si>
    <t>203</t>
  </si>
  <si>
    <t>54924012</t>
  </si>
  <si>
    <t>zámek zadlabací vložkový pravolevý rozteč 72x40mm</t>
  </si>
  <si>
    <t>495447210</t>
  </si>
  <si>
    <t>204</t>
  </si>
  <si>
    <t>766660729</t>
  </si>
  <si>
    <t>Montáž dveřního interiérového kování - štítku s klikou</t>
  </si>
  <si>
    <t>357276905</t>
  </si>
  <si>
    <t>205</t>
  </si>
  <si>
    <t>54914123</t>
  </si>
  <si>
    <t>kování rozetové klika/klika</t>
  </si>
  <si>
    <t>-23731028</t>
  </si>
  <si>
    <t>206</t>
  </si>
  <si>
    <t>766660730</t>
  </si>
  <si>
    <t>Montáž dveřního interiérového kování - WC kliky se zámkem</t>
  </si>
  <si>
    <t>704948452</t>
  </si>
  <si>
    <t>207</t>
  </si>
  <si>
    <t>54914128</t>
  </si>
  <si>
    <t>kování rozetové spodní pro WC</t>
  </si>
  <si>
    <t>-1549047247</t>
  </si>
  <si>
    <t>208</t>
  </si>
  <si>
    <t>766694116</t>
  </si>
  <si>
    <t>Montáž parapetních desek dřevěných nebo plastových š do 30 cm</t>
  </si>
  <si>
    <t>-1064733456</t>
  </si>
  <si>
    <t>209</t>
  </si>
  <si>
    <t>60794102</t>
  </si>
  <si>
    <t>parapet dřevotřískový vnitřní povrch laminátový š 260mm</t>
  </si>
  <si>
    <t>1840598574</t>
  </si>
  <si>
    <t>210</t>
  </si>
  <si>
    <t>60794121</t>
  </si>
  <si>
    <t>koncovka PVC k parapetním dřevotřískovým deskám 600mm</t>
  </si>
  <si>
    <t>2029812689</t>
  </si>
  <si>
    <t>211</t>
  </si>
  <si>
    <t>998766101</t>
  </si>
  <si>
    <t>Přesun hmot tonážní pro kce truhlářské v objektech v do 6 m</t>
  </si>
  <si>
    <t>408614087</t>
  </si>
  <si>
    <t>771</t>
  </si>
  <si>
    <t>Podlahy z dlaždic</t>
  </si>
  <si>
    <t>212</t>
  </si>
  <si>
    <t>771111011</t>
  </si>
  <si>
    <t>Vysátí podkladu před pokládkou dlažby</t>
  </si>
  <si>
    <t>1803656386</t>
  </si>
  <si>
    <t>"výklenky"0,8*0,115+1*0,2*2</t>
  </si>
  <si>
    <t>"výklenky"0,7*0,115*4+0,8*0,115*2+0,8*0,2*2+1*0,2</t>
  </si>
  <si>
    <t>213</t>
  </si>
  <si>
    <t>771121011</t>
  </si>
  <si>
    <t>Nátěr penetrační na podlahu</t>
  </si>
  <si>
    <t>2086948865</t>
  </si>
  <si>
    <t>"podlahy"60,538</t>
  </si>
  <si>
    <t>"sokl"42,91*0,065</t>
  </si>
  <si>
    <t>214</t>
  </si>
  <si>
    <t>771151011</t>
  </si>
  <si>
    <t>Samonivelační stěrka podlah pevnosti 20 MPa tl 3 mm</t>
  </si>
  <si>
    <t>-1992543573</t>
  </si>
  <si>
    <t>215</t>
  </si>
  <si>
    <t>771474111</t>
  </si>
  <si>
    <t>Montáž soklů z dlaždic keramických rovných lepených cementovým flexibilním lepidlem v do 65 mm</t>
  </si>
  <si>
    <t>1989514146</t>
  </si>
  <si>
    <t>"m.č.1.07"(2,25+2,575)*2-0,9-1</t>
  </si>
  <si>
    <t>"m.č.1.08"(1,6+2,575)*2-1</t>
  </si>
  <si>
    <t>"m.č.1.01"(3,76+2,13)*2-0,9*4-1</t>
  </si>
  <si>
    <t>"m.č.1.02"(2,04+3,568)*2-0,9</t>
  </si>
  <si>
    <t>"m.č.1.03"(2,04+3,567)*2-0,9</t>
  </si>
  <si>
    <t>216</t>
  </si>
  <si>
    <t>59761137</t>
  </si>
  <si>
    <t>dlažba keramická slinutá mrazuvzdorná povrch hladký/matný tl do 10mm přes 6 do 9ks/m2</t>
  </si>
  <si>
    <t>1505341356</t>
  </si>
  <si>
    <t>42,91*0,065</t>
  </si>
  <si>
    <t>2,789*1,15 'Přepočtené koeficientem množství</t>
  </si>
  <si>
    <t>217</t>
  </si>
  <si>
    <t>771574415</t>
  </si>
  <si>
    <t>Montáž podlah keramických hladkých lepených cementovým flexibilním lepidlem přes 6 do 9 ks/m2</t>
  </si>
  <si>
    <t>1768405316</t>
  </si>
  <si>
    <t>218</t>
  </si>
  <si>
    <t>-457867478</t>
  </si>
  <si>
    <t>60,538*1,1 'Přepočtené koeficientem množství</t>
  </si>
  <si>
    <t>219</t>
  </si>
  <si>
    <t>771591112</t>
  </si>
  <si>
    <t>Izolace pod dlažbu nátěrem nebo stěrkou ve dvou vrstvách</t>
  </si>
  <si>
    <t>1258154522</t>
  </si>
  <si>
    <t>"podlaha"60,538</t>
  </si>
  <si>
    <t>220</t>
  </si>
  <si>
    <t>771591115</t>
  </si>
  <si>
    <t>Podlahy spárování silikonem</t>
  </si>
  <si>
    <t>1908289983</t>
  </si>
  <si>
    <t>"stěna-podlaha"</t>
  </si>
  <si>
    <t>"m.č.1.06"(3,17+2,575)*2-0,9</t>
  </si>
  <si>
    <t>"m.č.1.04"(1,165*2+1,65*2+1,995+2,445)*2-0,8*4-0,9</t>
  </si>
  <si>
    <t>"m.č.1.05"(1,165*2+1,65*2+1,995+2,445)*2-0,8*4-0,9</t>
  </si>
  <si>
    <t>"umývadla"</t>
  </si>
  <si>
    <t>2,5</t>
  </si>
  <si>
    <t>221</t>
  </si>
  <si>
    <t>771591184</t>
  </si>
  <si>
    <t>Pracnější řezání podlah z dlaždic keramických rovné</t>
  </si>
  <si>
    <t>-481049020</t>
  </si>
  <si>
    <t>"sokl"42,91</t>
  </si>
  <si>
    <t>222</t>
  </si>
  <si>
    <t>998771101</t>
  </si>
  <si>
    <t>Přesun hmot tonážní pro podlahy z dlaždic v objektech v do 6 m</t>
  </si>
  <si>
    <t>375593958</t>
  </si>
  <si>
    <t>777</t>
  </si>
  <si>
    <t>Podlahy lité</t>
  </si>
  <si>
    <t>223</t>
  </si>
  <si>
    <t>777111111</t>
  </si>
  <si>
    <t>Vysátí podkladu před provedením lité podlahy</t>
  </si>
  <si>
    <t>-146528194</t>
  </si>
  <si>
    <t>"výklenky"1*0,2+1,5*0,3</t>
  </si>
  <si>
    <t>224</t>
  </si>
  <si>
    <t>777131105</t>
  </si>
  <si>
    <t>Penetrační epoxidový nátěr podlahy na podklad z čerstvého betonu</t>
  </si>
  <si>
    <t>-1877706574</t>
  </si>
  <si>
    <t>225</t>
  </si>
  <si>
    <t>777511123</t>
  </si>
  <si>
    <t>Krycí epoxidová stěrka tloušťky přes 1 do 2 mm průmyslové lité podlahy</t>
  </si>
  <si>
    <t>439537865</t>
  </si>
  <si>
    <t>226</t>
  </si>
  <si>
    <t>998777103</t>
  </si>
  <si>
    <t>Přesun hmot tonážní pro podlahy lité v objektech v přes 12 do 24 m</t>
  </si>
  <si>
    <t>139903894</t>
  </si>
  <si>
    <t>781</t>
  </si>
  <si>
    <t>Dokončovací práce - obklady</t>
  </si>
  <si>
    <t>227</t>
  </si>
  <si>
    <t>781111011</t>
  </si>
  <si>
    <t>Ometení (oprášení) stěny při přípravě podkladu</t>
  </si>
  <si>
    <t>-1626796879</t>
  </si>
  <si>
    <t>"keramický obklad"</t>
  </si>
  <si>
    <t>"m.č.1.06"(3,17+2,575)*2*1,8-0,9*2-1,25*0,8</t>
  </si>
  <si>
    <t>"m.č.1.04"(1,165*2+1,65*2+1,995+2,445)*2*1,8-0,8*2*4-0,9*2-0,75*0,3</t>
  </si>
  <si>
    <t>"m.č.1.05"(1,165*2+1,65*2+1,995+2,445)*2*1,8-0,8*2*4-0,9*2-0,75*0,3</t>
  </si>
  <si>
    <t>"cihelné pásky"</t>
  </si>
  <si>
    <t>228</t>
  </si>
  <si>
    <t>781121011</t>
  </si>
  <si>
    <t>Nátěr penetrační na stěnu</t>
  </si>
  <si>
    <t>-1987376301</t>
  </si>
  <si>
    <t>229</t>
  </si>
  <si>
    <t>781131112</t>
  </si>
  <si>
    <t>Izolace pod obklad nátěrem nebo stěrkou ve dvou vrstvách</t>
  </si>
  <si>
    <t>831512803</t>
  </si>
  <si>
    <t>230</t>
  </si>
  <si>
    <t>781131251-R</t>
  </si>
  <si>
    <t>Izolace pod obklad těsnící manžetou pro prostupy potrubí</t>
  </si>
  <si>
    <t>905138800</t>
  </si>
  <si>
    <t>231</t>
  </si>
  <si>
    <t>781472214</t>
  </si>
  <si>
    <t>Montáž obkladů keramických hladkých lepených cementovým flexibilním lepidlem přes 4 do 6 ks/m2</t>
  </si>
  <si>
    <t>-1875970112</t>
  </si>
  <si>
    <t>232</t>
  </si>
  <si>
    <t>59761717</t>
  </si>
  <si>
    <t>obklad keramický nemrazuvzdorný povrch hladký/matný tl do 10mm přes 4 do 6ks/m2</t>
  </si>
  <si>
    <t>841341275</t>
  </si>
  <si>
    <t>73,536*1,15 'Přepočtené koeficientem množství</t>
  </si>
  <si>
    <t>233</t>
  </si>
  <si>
    <t>781734111</t>
  </si>
  <si>
    <t>Montáž obkladů vnějších z obkladaček nebo obkladových pásků cihelných do 50 ks/m2 lepené flexibilním lepidlem</t>
  </si>
  <si>
    <t>930782634</t>
  </si>
  <si>
    <t>234</t>
  </si>
  <si>
    <t>59623113</t>
  </si>
  <si>
    <t>pásek obkladový cihlový hladký 240x71x14mm červený</t>
  </si>
  <si>
    <t>1401052361</t>
  </si>
  <si>
    <t>131,702*52,8 'Přepočtené koeficientem množství</t>
  </si>
  <si>
    <t>235</t>
  </si>
  <si>
    <t>59623113.1</t>
  </si>
  <si>
    <t>pásek obkladový cihlový hladký rohový 240(115)x71x14mm červený</t>
  </si>
  <si>
    <t>575730165</t>
  </si>
  <si>
    <t>"cca 35 ks/bm"</t>
  </si>
  <si>
    <t>"rohy budovy"6*2,8*35</t>
  </si>
  <si>
    <t>"ostění oken a dveří"(2,375*10+0,875*14+0,625*8)*35</t>
  </si>
  <si>
    <t>236</t>
  </si>
  <si>
    <t>998781101</t>
  </si>
  <si>
    <t>Přesun hmot tonážní pro obklady keramické v objektech v do 6 m</t>
  </si>
  <si>
    <t>1862814680</t>
  </si>
  <si>
    <t>783</t>
  </si>
  <si>
    <t>Dokončovací práce - nátěry</t>
  </si>
  <si>
    <t>237</t>
  </si>
  <si>
    <t>783201401</t>
  </si>
  <si>
    <t>Ometení tesařských konstrukcí před provedením nátěru</t>
  </si>
  <si>
    <t>-1593245203</t>
  </si>
  <si>
    <t>"střešní kce"</t>
  </si>
  <si>
    <t>"poz.1"2,905*12*(0,08+0,175)*2+0,028*12</t>
  </si>
  <si>
    <t>"poz.2"3,22*12*(0,08+0,175)*2+0,028*12</t>
  </si>
  <si>
    <t>"poz.3"2,84*1*(0,08+0,175)*2+0,028</t>
  </si>
  <si>
    <t>"poz.4"3,155*1*(0,08+0,175)*2+0,028</t>
  </si>
  <si>
    <t>"poz.5"4,783*5*(0,14+0,175)*2+0,049*5</t>
  </si>
  <si>
    <t>"poz.6"4,025*2*(0,08+0,175)*2+0,028*2</t>
  </si>
  <si>
    <t>"poz.7"2,47*2*(0,08+0,175)*2+0,028*2</t>
  </si>
  <si>
    <t>"poz.8"4,09*9*(0,12+0,175)*2+0,042*9</t>
  </si>
  <si>
    <t>"poz.9"4,255*3*(0,12+0,175)*2+0,042*3</t>
  </si>
  <si>
    <t>"poz.10"2,535*12*(0,08+0,175)*2+0,028*12</t>
  </si>
  <si>
    <t>"poz.11"4,703*6*(0,14+0,175)*2+0,049*6</t>
  </si>
  <si>
    <t>"poz.12"4,4*1*(0,16+0,2)*2+0,064</t>
  </si>
  <si>
    <t>"poz.13"3,805*1*(0,16+0,2)*2+0,064</t>
  </si>
  <si>
    <t>"poz.14"3,955*1*(0,16+0,2)*2+0,064</t>
  </si>
  <si>
    <t>"poz.15"4,595*1*(0,14+0,175)*2+0,049</t>
  </si>
  <si>
    <t>"poz.16"1,755*20*(0,08+0,175)*2+0,028*20</t>
  </si>
  <si>
    <t>238</t>
  </si>
  <si>
    <t>783223021</t>
  </si>
  <si>
    <t>Napouštěcí dvojnásobný akrylátový biocidní nátěr tesařských prvků nezabudovaných do konstrukce</t>
  </si>
  <si>
    <t>-2014839808</t>
  </si>
  <si>
    <t>239</t>
  </si>
  <si>
    <t>783301401</t>
  </si>
  <si>
    <t>Ometení zámečnických konstrukcí</t>
  </si>
  <si>
    <t>-504804020</t>
  </si>
  <si>
    <t>"zastřešení"</t>
  </si>
  <si>
    <t>"Poz.17"0,05*4*1,85*3+0,2*6</t>
  </si>
  <si>
    <t>240</t>
  </si>
  <si>
    <t>783314101</t>
  </si>
  <si>
    <t>Základní jednonásobný syntetický nátěr zámečnických konstrukcí</t>
  </si>
  <si>
    <t>-879108029</t>
  </si>
  <si>
    <t>Poznámka k položce:_x000d_
2 vrstvy</t>
  </si>
  <si>
    <t>2,31*2 'Přepočtené koeficientem množství</t>
  </si>
  <si>
    <t>784</t>
  </si>
  <si>
    <t>Dokončovací práce - malby a tapety</t>
  </si>
  <si>
    <t>241</t>
  </si>
  <si>
    <t>784111001</t>
  </si>
  <si>
    <t>Oprášení (ometení ) podkladu v místnostech v do 3,80 m</t>
  </si>
  <si>
    <t>-868619908</t>
  </si>
  <si>
    <t>"stropy"</t>
  </si>
  <si>
    <t>"stěny-štuk"</t>
  </si>
  <si>
    <t>245,653</t>
  </si>
  <si>
    <t>242</t>
  </si>
  <si>
    <t>784171101</t>
  </si>
  <si>
    <t>Zakrytí vnitřních podlah včetně pozdějšího odkrytí</t>
  </si>
  <si>
    <t>1007386792</t>
  </si>
  <si>
    <t>"technické zázemí"8,16+5,79+4,12+13,27+6,17</t>
  </si>
  <si>
    <t>243</t>
  </si>
  <si>
    <t>58124842</t>
  </si>
  <si>
    <t>fólie pro malířské potřeby zakrývací tl 7µ 4x5m</t>
  </si>
  <si>
    <t>33386914</t>
  </si>
  <si>
    <t>78,46*1,05 'Přepočtené koeficientem množství</t>
  </si>
  <si>
    <t>244</t>
  </si>
  <si>
    <t>784181101</t>
  </si>
  <si>
    <t>Základní akrylátová jednonásobná bezbarvá penetrace podkladu v místnostech v do 3,80 m</t>
  </si>
  <si>
    <t>-1338243874</t>
  </si>
  <si>
    <t>245</t>
  </si>
  <si>
    <t>784211101</t>
  </si>
  <si>
    <t>Dvojnásobné bílé malby ze směsí za mokra výborně oděruvzdorných v místnostech v do 3,80 m</t>
  </si>
  <si>
    <t>-204408710</t>
  </si>
  <si>
    <t>246</t>
  </si>
  <si>
    <t>-910105477</t>
  </si>
  <si>
    <t>247</t>
  </si>
  <si>
    <t>-964973846</t>
  </si>
  <si>
    <t>248</t>
  </si>
  <si>
    <t>-222821850</t>
  </si>
  <si>
    <t>249</t>
  </si>
  <si>
    <t>2071234643</t>
  </si>
  <si>
    <t>250</t>
  </si>
  <si>
    <t>927248032</t>
  </si>
  <si>
    <t>251</t>
  </si>
  <si>
    <t>-779526843</t>
  </si>
  <si>
    <t>252</t>
  </si>
  <si>
    <t>1465482522</t>
  </si>
  <si>
    <t>253</t>
  </si>
  <si>
    <t>-1289499871</t>
  </si>
  <si>
    <t>254</t>
  </si>
  <si>
    <t>049103000</t>
  </si>
  <si>
    <t>Náklady na vzorkování materiálů</t>
  </si>
  <si>
    <t>-523316157</t>
  </si>
  <si>
    <t>255</t>
  </si>
  <si>
    <t>1690847776</t>
  </si>
  <si>
    <t>256</t>
  </si>
  <si>
    <t>-1410391993</t>
  </si>
  <si>
    <t>257</t>
  </si>
  <si>
    <t>-297651617</t>
  </si>
  <si>
    <t>258</t>
  </si>
  <si>
    <t>334915439</t>
  </si>
  <si>
    <t>SO02.03 - Nádrž na vodu</t>
  </si>
  <si>
    <t xml:space="preserve">    72 - Nádrž</t>
  </si>
  <si>
    <t>131251103</t>
  </si>
  <si>
    <t>Hloubení jam nezapažených v hornině třídy těžitelnosti I skupiny 3 objem do 100 m3 strojně</t>
  </si>
  <si>
    <t>1522111334</t>
  </si>
  <si>
    <t>"zvětšení stávající jámy pro nádrž"230</t>
  </si>
  <si>
    <t>-331465771</t>
  </si>
  <si>
    <t>200*0,6*0,6</t>
  </si>
  <si>
    <t>-360250936</t>
  </si>
  <si>
    <t>"odvoz výkopku na mezideponii v místě stavby-70%"(230+72)*0,7</t>
  </si>
  <si>
    <t>"odvoz výkopku z mezideponie k zásypu"204</t>
  </si>
  <si>
    <t>1653262373</t>
  </si>
  <si>
    <t>"odvoz výkopku na mezideponii v okruhu 2 km od stavby-30%"(230+72)*0,3</t>
  </si>
  <si>
    <t>1499365063</t>
  </si>
  <si>
    <t>"na mezideponii"211,4+90,6</t>
  </si>
  <si>
    <t>"zpět k zásypu"204</t>
  </si>
  <si>
    <t>167151111</t>
  </si>
  <si>
    <t>Nakládání výkopku z hornin třídy těžitelnosti I skupiny 1 až 3 přes 100 m3</t>
  </si>
  <si>
    <t>822541691</t>
  </si>
  <si>
    <t>"na mezideponii pro zpětný zásyp"204</t>
  </si>
  <si>
    <t>174151101</t>
  </si>
  <si>
    <t>Zásyp jam, šachet rýh nebo kolem objektů sypaninou se zhutněním</t>
  </si>
  <si>
    <t>24221420</t>
  </si>
  <si>
    <t>"část jámy po původní nádrži+vyrovnání dna"103</t>
  </si>
  <si>
    <t>"obsyp nové nádrže"65</t>
  </si>
  <si>
    <t>"zásyp potrubí"200*0,6*0,3</t>
  </si>
  <si>
    <t>-1536399862</t>
  </si>
  <si>
    <t>200*0,6*0,15</t>
  </si>
  <si>
    <t>-1232832492</t>
  </si>
  <si>
    <t>18*1,7 'Přepočtené koeficientem množství</t>
  </si>
  <si>
    <t>-85457035</t>
  </si>
  <si>
    <t>"jáma pro nádrž"9,4*18,4</t>
  </si>
  <si>
    <t>271532211</t>
  </si>
  <si>
    <t>Podsyp pod základové konstrukce se zhutněním z hrubého kameniva frakce 32 až 63 mm</t>
  </si>
  <si>
    <t>-878786390</t>
  </si>
  <si>
    <t>9,4*18,4*0,15</t>
  </si>
  <si>
    <t>380321552</t>
  </si>
  <si>
    <t>Kompletní konstrukce ČOV, nádrží, vodojemů, žlabů nebo kanálů ze ŽB tř. C 20/25 tl přes 150 do 300 mm</t>
  </si>
  <si>
    <t>-1917986849</t>
  </si>
  <si>
    <t>"dno nádrže"</t>
  </si>
  <si>
    <t>18,4*9,4*0,2</t>
  </si>
  <si>
    <t>"stěny nádrže"</t>
  </si>
  <si>
    <t>(9*1,6+9*1,3+((1,6+1,3)*18,4/2*2))*0,2</t>
  </si>
  <si>
    <t>(18*0,3/2*2+8,85*0,3)*0,15</t>
  </si>
  <si>
    <t>380356231</t>
  </si>
  <si>
    <t>Bednění kompletních konstrukcí ČOV, nádrží nebo vodojemů neomítaných ploch rovinných zřízení</t>
  </si>
  <si>
    <t>196358198</t>
  </si>
  <si>
    <t>9,4*1,8+9,4*1,5+((1,8+1,5)*18,4/2*2)</t>
  </si>
  <si>
    <t>9*1,6+9*1,3+((1,6+1,3)*18/2*2)</t>
  </si>
  <si>
    <t>380356232</t>
  </si>
  <si>
    <t>Bednění kompletních konstrukcí ČOV, nádrží nebo vodojemů neomítaných ploch rovinných odstranění</t>
  </si>
  <si>
    <t>-580363837</t>
  </si>
  <si>
    <t>380361006</t>
  </si>
  <si>
    <t>Výztuž kompletních konstrukcí ČOV, nádrží nebo vodojemů z betonářské oceli 10 505</t>
  </si>
  <si>
    <t>-1810272061</t>
  </si>
  <si>
    <t>Poznámka k položce:_x000d_
v.č. D.1.2.3., D.1.2.4.</t>
  </si>
  <si>
    <t>"deska"</t>
  </si>
  <si>
    <t>"spodní povrch: R8 á 0,39kg po 25 cm, poz.1: 2x 9,4m - 39 ks, poz.2: 1x 9,3m - 75 ks"</t>
  </si>
  <si>
    <t>(2*9,4*39+9,3*75)*0,39*1,1/1000</t>
  </si>
  <si>
    <t xml:space="preserve">"horní povrch: R8 á 0,39kg po 25 cm, poz.3: 2x 9,4m - 39 ks, poz.4:  1x 9,3m - 75 ks"</t>
  </si>
  <si>
    <t>"stěny"</t>
  </si>
  <si>
    <t>"příložky styku deska-stěna: R8 á 0,39 kg po 25 cm, poz.5: 1,5 m - 228 ks, poz.6: 1,82 m - 228 ks"</t>
  </si>
  <si>
    <t>(1,5*228+1,82*228)*0,39*1,1/1000</t>
  </si>
  <si>
    <t xml:space="preserve">"vyztužení stěny: R8 á 0,39 kg po 25 cm, poz.7: 690 m, poz.8: 780 m: </t>
  </si>
  <si>
    <t>(690+760)*0,39*1,1/1000</t>
  </si>
  <si>
    <t>"příložky v nároží stěn: R8 á 0,39 kg po 25 cm, poz.9: 1,5 m - 26 ks, poz.10: 1,75 m - 26 ks"</t>
  </si>
  <si>
    <t>(1,5*26+1,75*26)*0,39*1,1/1000</t>
  </si>
  <si>
    <t>432441191</t>
  </si>
  <si>
    <t>61863111-R</t>
  </si>
  <si>
    <t>Stěrka cementová flexibilní vnitřních rovinných ploch konstrukcí ČOV nebo nádrží</t>
  </si>
  <si>
    <t>2016332205</t>
  </si>
  <si>
    <t>Nádrž</t>
  </si>
  <si>
    <t>HZS2162</t>
  </si>
  <si>
    <t>Hodinová zúčtovací sazba - montáž fólie a ost.zařízení nádrže</t>
  </si>
  <si>
    <t>hod</t>
  </si>
  <si>
    <t>939876838</t>
  </si>
  <si>
    <t>28322102-R</t>
  </si>
  <si>
    <t>fólie bazénová mPVC modrá tl 1,5mm + geotextilie, vč. kotvícího materiálu</t>
  </si>
  <si>
    <t>-875042500</t>
  </si>
  <si>
    <t>28322102-R1</t>
  </si>
  <si>
    <t>fólie bazénová mPVC modrá tl 1,5mm - schodek kolem obvodu + geotextilie, vč. kotvícího materiálu</t>
  </si>
  <si>
    <t>-215026534</t>
  </si>
  <si>
    <t>286-R</t>
  </si>
  <si>
    <t>trubka kanalizační PVC DN 110</t>
  </si>
  <si>
    <t>2121261692</t>
  </si>
  <si>
    <t>286-R1</t>
  </si>
  <si>
    <t>trubka kanalizační PVC DN 90</t>
  </si>
  <si>
    <t>-2108693295</t>
  </si>
  <si>
    <t>286-R2</t>
  </si>
  <si>
    <t>Tvarovky PVC</t>
  </si>
  <si>
    <t>-1709105254</t>
  </si>
  <si>
    <t>72-R1</t>
  </si>
  <si>
    <t xml:space="preserve">Skimmer </t>
  </si>
  <si>
    <t>953952348</t>
  </si>
  <si>
    <t>72-R2</t>
  </si>
  <si>
    <t>Vratná tryska s mřížkou</t>
  </si>
  <si>
    <t>-1348302882</t>
  </si>
  <si>
    <t>72-R3</t>
  </si>
  <si>
    <t>Průchodka do betonu pr. 300 mm</t>
  </si>
  <si>
    <t>-771117824</t>
  </si>
  <si>
    <t>72-R4</t>
  </si>
  <si>
    <t>Dnová vpusť, 27 m3, nerez, připojení 90 mm</t>
  </si>
  <si>
    <t>-858970454</t>
  </si>
  <si>
    <t>72-R5</t>
  </si>
  <si>
    <t>Laminátová filtrační nádoba, 35 m3, 1100 kg písku</t>
  </si>
  <si>
    <t>761835749</t>
  </si>
  <si>
    <t>72-R6</t>
  </si>
  <si>
    <t>Čerpadlo 35 m3, 2,2 kW, 3"</t>
  </si>
  <si>
    <t>-1648565883</t>
  </si>
  <si>
    <t>72-R7</t>
  </si>
  <si>
    <t>Filtrační písek</t>
  </si>
  <si>
    <t>kg</t>
  </si>
  <si>
    <t>-1111172104</t>
  </si>
  <si>
    <t>72-R8</t>
  </si>
  <si>
    <t>Šesticestný ventil 2,5"</t>
  </si>
  <si>
    <t>ks</t>
  </si>
  <si>
    <t>-925724006</t>
  </si>
  <si>
    <t>72-R9</t>
  </si>
  <si>
    <t>Dávkovací čerpadlo Cl+pH+flokulant</t>
  </si>
  <si>
    <t>1731271046</t>
  </si>
  <si>
    <t>72-R10</t>
  </si>
  <si>
    <t>Hadičkové rozvody + vstřiky</t>
  </si>
  <si>
    <t>677516390</t>
  </si>
  <si>
    <t>72-R11</t>
  </si>
  <si>
    <t>Kulový ventil 110 mm</t>
  </si>
  <si>
    <t>495673054</t>
  </si>
  <si>
    <t>72-R12</t>
  </si>
  <si>
    <t>Kulový ventil 90 mm</t>
  </si>
  <si>
    <t>542632992</t>
  </si>
  <si>
    <t>72-R13</t>
  </si>
  <si>
    <t>Bazénová chemie</t>
  </si>
  <si>
    <t>-1771872092</t>
  </si>
  <si>
    <t>72-R14</t>
  </si>
  <si>
    <t>Bazénový žebřík z leštěné nerezové oceli, 4 stupně</t>
  </si>
  <si>
    <t>-2095712790</t>
  </si>
  <si>
    <t>72-R15</t>
  </si>
  <si>
    <t>Středotlaká UV lampa</t>
  </si>
  <si>
    <t>2034177133</t>
  </si>
  <si>
    <t>72-R16</t>
  </si>
  <si>
    <t>Pomocný materiál</t>
  </si>
  <si>
    <t>1087354230</t>
  </si>
  <si>
    <t>952901411</t>
  </si>
  <si>
    <t>Vyčištění ostatních objektů (kanálů, zásobníků, kůlen) při jakékoliv výšce podlaží před předáním do užívání</t>
  </si>
  <si>
    <t>-587315376</t>
  </si>
  <si>
    <t>998142251</t>
  </si>
  <si>
    <t>Přesun hmot pro nádrže, jímky, zásobníky a jámy betonové monolitické v do 25 m</t>
  </si>
  <si>
    <t>-1371983517</t>
  </si>
  <si>
    <t>-736818682</t>
  </si>
  <si>
    <t>(18,4*2+9*2)*0,3</t>
  </si>
  <si>
    <t>-2076922714</t>
  </si>
  <si>
    <t>771575711</t>
  </si>
  <si>
    <t>Montáž keramických tvarovek bazénových průběžné hrany lepených cementovým flexibilním lepidlem</t>
  </si>
  <si>
    <t>-1342185717</t>
  </si>
  <si>
    <t>18,4*2+9*2</t>
  </si>
  <si>
    <t>5976122-R</t>
  </si>
  <si>
    <t>hrana průběžná betonová vnitřní</t>
  </si>
  <si>
    <t>1242376955</t>
  </si>
  <si>
    <t>54,8*1,7 'Přepočtené koeficientem množství</t>
  </si>
  <si>
    <t>5976122-R1</t>
  </si>
  <si>
    <t xml:space="preserve">roh betonový vnitřní </t>
  </si>
  <si>
    <t>684847189</t>
  </si>
  <si>
    <t>-1816409468</t>
  </si>
  <si>
    <t>-1382079387</t>
  </si>
  <si>
    <t>-1325157855</t>
  </si>
  <si>
    <t>1033767703</t>
  </si>
  <si>
    <t>851149847</t>
  </si>
  <si>
    <t>-881331086</t>
  </si>
  <si>
    <t>-527390832</t>
  </si>
  <si>
    <t>1901227118</t>
  </si>
  <si>
    <t>-2129980412</t>
  </si>
  <si>
    <t>092103000</t>
  </si>
  <si>
    <t>Uvedení do provozu, náklady na zkušební provoz</t>
  </si>
  <si>
    <t>-417049787</t>
  </si>
  <si>
    <t>092203000</t>
  </si>
  <si>
    <t>Náklady na zaškolení</t>
  </si>
  <si>
    <t>-180181682</t>
  </si>
  <si>
    <t>-525011227</t>
  </si>
  <si>
    <t>1504437866</t>
  </si>
  <si>
    <t>-636023517</t>
  </si>
  <si>
    <t>-960444197</t>
  </si>
  <si>
    <t>052002000</t>
  </si>
  <si>
    <t>Finanční rezerva</t>
  </si>
  <si>
    <t>166826817</t>
  </si>
  <si>
    <t>Poznámka k položce:_x000d_
Rezerva pro činnosti, které nelze ve fázi projektových prací předvídat (např. neidentifikovatelné podzemní sítě)</t>
  </si>
  <si>
    <t>SO02.04 - Oplocení</t>
  </si>
  <si>
    <t>131212531</t>
  </si>
  <si>
    <t>Hloubení jamek objem do 0,5 m3 v soudržných horninách třídy těžitelnosti I skupiny 3 ručně</t>
  </si>
  <si>
    <t>-169191819</t>
  </si>
  <si>
    <t>"brány a branky"0,5*0,5*0,9*10</t>
  </si>
  <si>
    <t>"sloupky"0,2*0,2*0,9*33</t>
  </si>
  <si>
    <t>1593030277</t>
  </si>
  <si>
    <t>"rýhy pro podhrabové desky-35 ks á2,5m"35*2,5*0,1*0,1</t>
  </si>
  <si>
    <t>1906201500</t>
  </si>
  <si>
    <t>3,438+0,875</t>
  </si>
  <si>
    <t>-2130642322</t>
  </si>
  <si>
    <t>338171123</t>
  </si>
  <si>
    <t>Osazování sloupků a vzpěr plotových ocelových v přes 2 do 2,6 m se zabetonováním</t>
  </si>
  <si>
    <t>773413167</t>
  </si>
  <si>
    <t>5534215-R</t>
  </si>
  <si>
    <t>plotový sloupek 40x60mm dl 2,6m povrchová úprava Pz a komaxit</t>
  </si>
  <si>
    <t>158399625</t>
  </si>
  <si>
    <t>5534215-R1</t>
  </si>
  <si>
    <t>plotový sloupek 60x60mm dl 2,6 m povrchová úprava Pz a komaxit</t>
  </si>
  <si>
    <t>-440444490</t>
  </si>
  <si>
    <t>348101210</t>
  </si>
  <si>
    <t>Osazení vrat nebo vrátek k oplocení na ocelové sloupky pl do 2 m2</t>
  </si>
  <si>
    <t>-2084643323</t>
  </si>
  <si>
    <t>55342334</t>
  </si>
  <si>
    <t>branka plotová jednokřídlá Pz s PVC vrstvou 1000x1730mm</t>
  </si>
  <si>
    <t>1347018770</t>
  </si>
  <si>
    <t>348101230</t>
  </si>
  <si>
    <t>Osazení vrat nebo vrátek k oplocení na ocelové sloupky pl přes 4 do 6 m2</t>
  </si>
  <si>
    <t>1626340489</t>
  </si>
  <si>
    <t>55342349</t>
  </si>
  <si>
    <t>brána plotová dvoukřídlá Pz s PVC vrstvou 3000x1530mm</t>
  </si>
  <si>
    <t>392441766</t>
  </si>
  <si>
    <t>348101240</t>
  </si>
  <si>
    <t>Osazení vrat nebo vrátek k oplocení na ocelové sloupky pl přes 6 do 8 m2</t>
  </si>
  <si>
    <t>-822575470</t>
  </si>
  <si>
    <t>55342363</t>
  </si>
  <si>
    <t>brána plotová dvoukřídlá Pz s PVC vrstvou 4000x1730mm</t>
  </si>
  <si>
    <t>-1245593341</t>
  </si>
  <si>
    <t>348121221</t>
  </si>
  <si>
    <t>Osazení podhrabových desek dl přes 2 do 3 m na ocelové plotové sloupky</t>
  </si>
  <si>
    <t>622435866</t>
  </si>
  <si>
    <t>59232542-R</t>
  </si>
  <si>
    <t xml:space="preserve">betonová podhrabová deska 2500x200x35mm se zámkem 15mm na ukotvení sloupků </t>
  </si>
  <si>
    <t>-799197236</t>
  </si>
  <si>
    <t>59232549</t>
  </si>
  <si>
    <t>držák podhrabové desky typ H pro sloupek D 40-50mm výšky 200mm průběžný povrchová úprava žárový zinek</t>
  </si>
  <si>
    <t>373163487</t>
  </si>
  <si>
    <t>59232551</t>
  </si>
  <si>
    <t>držák podhrabové desky typ U výšky 200mm koncový povrchová úprava žárový zinek</t>
  </si>
  <si>
    <t>-1782005495</t>
  </si>
  <si>
    <t>348171146</t>
  </si>
  <si>
    <t>Montáž panelového svařovaného oplocení v přes 1,5 do 2,0 m</t>
  </si>
  <si>
    <t>844533839</t>
  </si>
  <si>
    <t>55342412</t>
  </si>
  <si>
    <t>plotový panel svařovaný v 1,5-2,0m š do 2,5m průměru drátu 5mm oka 55x200mm s horizontálním prolisem povrchová úprava PZ komaxit</t>
  </si>
  <si>
    <t>1156946066</t>
  </si>
  <si>
    <t>731896847</t>
  </si>
  <si>
    <t>936174311</t>
  </si>
  <si>
    <t>Montáž stojanu na kola pro 5 kol kotevními šrouby na pevný podklad</t>
  </si>
  <si>
    <t>93448289</t>
  </si>
  <si>
    <t>74910151</t>
  </si>
  <si>
    <t>stojan na kola na 5 kol jednostranný, kov 570x1750x500mm</t>
  </si>
  <si>
    <t>-192986617</t>
  </si>
  <si>
    <t>998232110</t>
  </si>
  <si>
    <t>Přesun hmot pro oplocení zděné z cihel nebo tvárnic popř. kovovou nebo dřevěnou v do 3 m</t>
  </si>
  <si>
    <t>1271360226</t>
  </si>
  <si>
    <t>-385154852</t>
  </si>
  <si>
    <t>-1673460067</t>
  </si>
  <si>
    <t>-1849561805</t>
  </si>
  <si>
    <t>67967724</t>
  </si>
  <si>
    <t>1637419492</t>
  </si>
  <si>
    <t>-127522927</t>
  </si>
  <si>
    <t>-747701921</t>
  </si>
  <si>
    <t>-963072620</t>
  </si>
  <si>
    <t>-289189349</t>
  </si>
  <si>
    <t>1516324899</t>
  </si>
  <si>
    <t>1635032896</t>
  </si>
  <si>
    <t>-1583173725</t>
  </si>
  <si>
    <t>SO02.05 - Nádrž na dešťovou vodu</t>
  </si>
  <si>
    <t xml:space="preserve">    3 - Nádrž na dešťovou vodu</t>
  </si>
  <si>
    <t>945252460</t>
  </si>
  <si>
    <t>"nádrž+vsak"28</t>
  </si>
  <si>
    <t>776944553</t>
  </si>
  <si>
    <t>"potrubí pro vsak"5*0,8*0,8</t>
  </si>
  <si>
    <t>-48992422</t>
  </si>
  <si>
    <t>"odvoz na mezideponii v objektu stavby-50%"(28+3,2)*0,5</t>
  </si>
  <si>
    <t>"odvoz zpět k zásypu"14,3</t>
  </si>
  <si>
    <t>434458109</t>
  </si>
  <si>
    <t>"odvoz výkopku na mezideponii v okruhu 2 km od stavby-50%"(28+3,2)*0,5</t>
  </si>
  <si>
    <t>-1673541334</t>
  </si>
  <si>
    <t>"na mezideponii"15,6*2</t>
  </si>
  <si>
    <t>"zpět k zásypu"14,3</t>
  </si>
  <si>
    <t>835897412</t>
  </si>
  <si>
    <t>2051868184</t>
  </si>
  <si>
    <t>1638228938</t>
  </si>
  <si>
    <t>5*0,8*0,3</t>
  </si>
  <si>
    <t>58331351</t>
  </si>
  <si>
    <t>kamenivo těžené drobné frakce 0/4</t>
  </si>
  <si>
    <t>-221202364</t>
  </si>
  <si>
    <t>1,2*1,7 'Přepočtené koeficientem množství</t>
  </si>
  <si>
    <t>211971121</t>
  </si>
  <si>
    <t>Zřízení opláštění žeber nebo trativodů geotextilií v rýze nebo zářezu sklonu přes 1:2 š do 2,5 m</t>
  </si>
  <si>
    <t>147060902</t>
  </si>
  <si>
    <t>69311088</t>
  </si>
  <si>
    <t>geotextilie netkaná separační, ochranná, filtrační, drenážní PES 500g/m2</t>
  </si>
  <si>
    <t>-1297963771</t>
  </si>
  <si>
    <t>8*1,1845 'Přepočtené koeficientem množství</t>
  </si>
  <si>
    <t>212532111</t>
  </si>
  <si>
    <t>Lože pro trativody z kameniva hrubého drceného</t>
  </si>
  <si>
    <t>1175637305</t>
  </si>
  <si>
    <t>"vsak"1</t>
  </si>
  <si>
    <t>451541111</t>
  </si>
  <si>
    <t xml:space="preserve">Lože pod potrubí, stoky a drobné objekty v otevřeném výkopu ze štěrkodrtě </t>
  </si>
  <si>
    <t>1157343377</t>
  </si>
  <si>
    <t>Poznámka k položce:_x000d_
tl.15 cm</t>
  </si>
  <si>
    <t>"nádrž"1,5</t>
  </si>
  <si>
    <t>"potrubí pro vsak"5*0,8*0,1</t>
  </si>
  <si>
    <t>452321141</t>
  </si>
  <si>
    <t>Podkladní desky ze ŽB bez zvýšených nároků na prostředí tř. C 16/20 otevřený výkop</t>
  </si>
  <si>
    <t>91066053</t>
  </si>
  <si>
    <t>452351111</t>
  </si>
  <si>
    <t>Bednění podkladních desek nebo sedlového lože pod potrubí, stoky a drobné objekty otevřený výkop zřízení</t>
  </si>
  <si>
    <t>-560244094</t>
  </si>
  <si>
    <t>452351112</t>
  </si>
  <si>
    <t>Bednění podkladních desek nebo sedlového lože pod potrubí, stoky a drobné objekty otevřený výkop odstranění</t>
  </si>
  <si>
    <t>-1247377745</t>
  </si>
  <si>
    <t>452368211</t>
  </si>
  <si>
    <t>Výztuž podkladních desek nebo bloků nebo pražců otevřený výkop ze svařovaných sítí Kari</t>
  </si>
  <si>
    <t>321099102</t>
  </si>
  <si>
    <t>"KARI 10/10/8, á 47,40 kg"0,09</t>
  </si>
  <si>
    <t>382413115</t>
  </si>
  <si>
    <t>Osazení jímky z PP na obetonování objemu 6000 l pro usazení do terénu</t>
  </si>
  <si>
    <t>-998057276</t>
  </si>
  <si>
    <t>56230015-R</t>
  </si>
  <si>
    <t>jímka plastová na obetonování v.1,5, kruhová, objem 6m3</t>
  </si>
  <si>
    <t>584692199</t>
  </si>
  <si>
    <t>899620131</t>
  </si>
  <si>
    <t>Obetonování plastové šachty z polypropylenu betonem prostým tř. C 16/20 otevřený výkop</t>
  </si>
  <si>
    <t>-773324786</t>
  </si>
  <si>
    <t>899641121</t>
  </si>
  <si>
    <t>Bednění pro obetonování plastových šachet kruhových otevřený výkop zřízení</t>
  </si>
  <si>
    <t>-300994110</t>
  </si>
  <si>
    <t>899640122</t>
  </si>
  <si>
    <t>Bednění pro obetonování plastových šachet kruhových otevřený výkop odstranění</t>
  </si>
  <si>
    <t>1579757494</t>
  </si>
  <si>
    <t>452321141-R1</t>
  </si>
  <si>
    <t xml:space="preserve">Přebetonávka poklopu tř. C 16/20 </t>
  </si>
  <si>
    <t>1152896049</t>
  </si>
  <si>
    <t>894501211</t>
  </si>
  <si>
    <t>Bednění deskových stropů šachet zřízení</t>
  </si>
  <si>
    <t>1476210937</t>
  </si>
  <si>
    <t>894501212</t>
  </si>
  <si>
    <t>Bednění deskových stropů šachet odstranění</t>
  </si>
  <si>
    <t>-701656290</t>
  </si>
  <si>
    <t>894501221</t>
  </si>
  <si>
    <t>Podpěrná kce bednění stropů šachet zřízení</t>
  </si>
  <si>
    <t>1495094215</t>
  </si>
  <si>
    <t>894501222</t>
  </si>
  <si>
    <t>Podpěrná kce bednění stropů šachet odstranění</t>
  </si>
  <si>
    <t>-1665656500</t>
  </si>
  <si>
    <t>321366111</t>
  </si>
  <si>
    <t>Výztuž železobetonových konstrukcí vodních staveb z oceli 10 505 D do 12 mm</t>
  </si>
  <si>
    <t>-2115002655</t>
  </si>
  <si>
    <t>"výztuž obetonávky nádrže"0,025</t>
  </si>
  <si>
    <t>321368211</t>
  </si>
  <si>
    <t>Výztuž železobetonových konstrukcí vodních staveb ze svařovaných sítí</t>
  </si>
  <si>
    <t>-1999445827</t>
  </si>
  <si>
    <t>Poznámka k položce:_x000d_
přebetonávka poklopu</t>
  </si>
  <si>
    <t>"KARI 10/10/8, á 47,40 kg"0,07</t>
  </si>
  <si>
    <t>871313120</t>
  </si>
  <si>
    <t>Montáž kanalizačního potrubí hladkého plnostěnného SN 4 z PVC-U DN 160</t>
  </si>
  <si>
    <t>-516281045</t>
  </si>
  <si>
    <t>28611131</t>
  </si>
  <si>
    <t>trubka kanalizační PVC DN 160x1000mm SN4</t>
  </si>
  <si>
    <t>1166785903</t>
  </si>
  <si>
    <t>5*1,03 'Přepočtené koeficientem množství</t>
  </si>
  <si>
    <t>998276101</t>
  </si>
  <si>
    <t>Přesun hmot pro trubní vedení z trub z plastických hmot otevřený výkop</t>
  </si>
  <si>
    <t>-1726736681</t>
  </si>
  <si>
    <t>724149101</t>
  </si>
  <si>
    <t>Montáž čerpadla vodovodního ponorného bez potrubí a příslušenství</t>
  </si>
  <si>
    <t>-400549557</t>
  </si>
  <si>
    <t>426231-R</t>
  </si>
  <si>
    <t xml:space="preserve">čerpadlo ponorné vodovodní </t>
  </si>
  <si>
    <t>-1726439718</t>
  </si>
  <si>
    <t>998724101</t>
  </si>
  <si>
    <t>Přesun hmot tonážní pro strojní vybavení v objektech v do 6 m</t>
  </si>
  <si>
    <t>238001310</t>
  </si>
  <si>
    <t>-441939027</t>
  </si>
  <si>
    <t>1125773906</t>
  </si>
  <si>
    <t>-1568596091</t>
  </si>
  <si>
    <t>-408257830</t>
  </si>
  <si>
    <t>-1160700460</t>
  </si>
  <si>
    <t>-1783395059</t>
  </si>
  <si>
    <t>-488717642</t>
  </si>
  <si>
    <t>394859417</t>
  </si>
  <si>
    <t>-1988759530</t>
  </si>
  <si>
    <t>-266403716</t>
  </si>
  <si>
    <t>-191345702</t>
  </si>
  <si>
    <t>-1700707459</t>
  </si>
  <si>
    <t>SO02.06 - Zpevněné plochy</t>
  </si>
  <si>
    <t>113106123</t>
  </si>
  <si>
    <t>Rozebrání dlažeb ze zámkových dlaždic komunikací pro pěší ručně</t>
  </si>
  <si>
    <t>938493704</t>
  </si>
  <si>
    <t>"přeložení stáv.komunikace"180</t>
  </si>
  <si>
    <t>131251102</t>
  </si>
  <si>
    <t>Hloubení jam nezapažených v hornině třídy těžitelnosti I skupiny 3 objem do 50 m3 strojně</t>
  </si>
  <si>
    <t>-164598140</t>
  </si>
  <si>
    <t>"lože pod dlažbu"</t>
  </si>
  <si>
    <t>"kolem bazénu"(18,4*1*2+11,4*1+11,4*1,2)*0,15</t>
  </si>
  <si>
    <t>"zázemí"(12,01*1,75+4*6,26)*0,15</t>
  </si>
  <si>
    <t>"chodníky v areálu"(38,5*1+6,3*1,2+1,75*1,8+20,5*1,2+30*1,2+31,5*1+85)*0,15</t>
  </si>
  <si>
    <t>1588520548</t>
  </si>
  <si>
    <t>"pro obrubník"</t>
  </si>
  <si>
    <t>"kolem bazénu"(20,6+11,4)*2*0,2*0,3</t>
  </si>
  <si>
    <t>"kolem živých plotů"115*0,2*0,3</t>
  </si>
  <si>
    <t>"kolem chodníků"112,5*0,2*0,3</t>
  </si>
  <si>
    <t>1689997113</t>
  </si>
  <si>
    <t>"odvoz na mezideponii"67,628</t>
  </si>
  <si>
    <t>"odvoz zeminy z mezideponie k úpravám terénu"67,628+101</t>
  </si>
  <si>
    <t>-1698541240</t>
  </si>
  <si>
    <t>171203111</t>
  </si>
  <si>
    <t>Uložení a hrubé rozhrnutí výkopku bez zhutnění v rovině a ve svahu do 1:5</t>
  </si>
  <si>
    <t>1133627713</t>
  </si>
  <si>
    <t>181111131</t>
  </si>
  <si>
    <t>Plošná úprava terénu do 500 m2 zemina skupiny 1 až 4 nerovnosti přes 150 do 200 mm v rovinně a svahu do 1:5</t>
  </si>
  <si>
    <t>1472956024</t>
  </si>
  <si>
    <t>"rozhrnutí zeminy z mezideponie, vyplnění výškových nerovností"500</t>
  </si>
  <si>
    <t>183403153</t>
  </si>
  <si>
    <t>Obdělání půdy hrabáním v rovině a svahu do 1:5</t>
  </si>
  <si>
    <t>1142701134</t>
  </si>
  <si>
    <t>181351003</t>
  </si>
  <si>
    <t>Rozprostření ornice tl vrstvy do 200 mm pl do 100 m2 v rovině nebo ve svahu do 1:5 strojně</t>
  </si>
  <si>
    <t>267173070</t>
  </si>
  <si>
    <t>500+818</t>
  </si>
  <si>
    <t>181411131</t>
  </si>
  <si>
    <t>Založení parkového trávníku výsevem pl do 1000 m2 v rovině a ve svahu do 1:5</t>
  </si>
  <si>
    <t>-149360750</t>
  </si>
  <si>
    <t>00572410</t>
  </si>
  <si>
    <t>osivo směs travní parková</t>
  </si>
  <si>
    <t>1733042689</t>
  </si>
  <si>
    <t>1318*0,02 'Přepočtené koeficientem množství</t>
  </si>
  <si>
    <t>1096694003</t>
  </si>
  <si>
    <t>pod dlažbu"</t>
  </si>
  <si>
    <t>"kolem bazénu"18,4*1*2+11,4*1+11,4*1,2</t>
  </si>
  <si>
    <t>"zázemí"12,01*1,75+4*6,26</t>
  </si>
  <si>
    <t>"chodníky v areálu"38,5*1+6,3*1,2+1,75*1,8+20,5*1,2+30*1,2+31,5*1+85</t>
  </si>
  <si>
    <t>183104113</t>
  </si>
  <si>
    <t>Kopání jamek pro výsadbu sazenic D 250 mm hl 250 mm v půdě nezabuřeněné zemina 3</t>
  </si>
  <si>
    <t>-1829169982</t>
  </si>
  <si>
    <t>Poznámka k položce:_x000d_
4 na 1 bm</t>
  </si>
  <si>
    <t>"pro živý plot"60*4</t>
  </si>
  <si>
    <t>184701112</t>
  </si>
  <si>
    <t>Výsadba živého plotu s balem v rovině a svahu do 1:5</t>
  </si>
  <si>
    <t>100959821</t>
  </si>
  <si>
    <t>Poznámka k položce:_x000d_
4 ks/bm</t>
  </si>
  <si>
    <t>02650442</t>
  </si>
  <si>
    <t>habr obecný /Carpinus betulus/ 80-125cm</t>
  </si>
  <si>
    <t>82604127</t>
  </si>
  <si>
    <t>Poznámka k položce:_x000d_
druh keře a cena pouze orientační, bude upřesněno dle investora</t>
  </si>
  <si>
    <t>184911421</t>
  </si>
  <si>
    <t>Mulčování rostlin kůrou tl do 0,1 m v rovině a svahu do 1:5</t>
  </si>
  <si>
    <t>408594335</t>
  </si>
  <si>
    <t>"živý plot"60*0,5</t>
  </si>
  <si>
    <t>10391100</t>
  </si>
  <si>
    <t>kůra mulčovací VL</t>
  </si>
  <si>
    <t>-1890094362</t>
  </si>
  <si>
    <t>30*0,103 'Přepočtené koeficientem množství</t>
  </si>
  <si>
    <t>434313113</t>
  </si>
  <si>
    <t>Schody z vibrolisovaných prefabrikátů se zřízením podkladních stupňů z betonu C 16/20</t>
  </si>
  <si>
    <t>-117767708</t>
  </si>
  <si>
    <t>566301111</t>
  </si>
  <si>
    <t>Úprava krytu z kameniva drceného pro nový kryt s doplněním kameniva drceného přes 0,04 do 0,06 m3/m2</t>
  </si>
  <si>
    <t>-271835143</t>
  </si>
  <si>
    <t>596212212</t>
  </si>
  <si>
    <t>Kladení zámkové dlažby pozemních komunikací ručně tl 80 mm skupiny A pl přes 100 do 300 m2</t>
  </si>
  <si>
    <t>-1143218448</t>
  </si>
  <si>
    <t>59245030</t>
  </si>
  <si>
    <t>dlažba skladebná betonová 200x200mm tl 80mm přírodní</t>
  </si>
  <si>
    <t>-1945074007</t>
  </si>
  <si>
    <t>"výměna poničených dlaždic-50%"180*0,5</t>
  </si>
  <si>
    <t>90*1,02 'Přepočtené koeficientem množství</t>
  </si>
  <si>
    <t>596811221</t>
  </si>
  <si>
    <t>Kladení betonové dlažby komunikací pro pěší do lože z kameniva velikosti přes 0,09 do 0,25 m2 pl přes 50 do 100 m2</t>
  </si>
  <si>
    <t>-1029445193</t>
  </si>
  <si>
    <t>59245320</t>
  </si>
  <si>
    <t>dlažba chodníková betonová 400x400mm tl 50mm přírodní</t>
  </si>
  <si>
    <t>1493786258</t>
  </si>
  <si>
    <t>334,248*1,03 'Přepočtené koeficientem množství</t>
  </si>
  <si>
    <t>564750001</t>
  </si>
  <si>
    <t>Podklad z kameniva hrubého drceného vel. 8-16 mm plochy do 100 m2 tl 150 mm</t>
  </si>
  <si>
    <t>-1251890494</t>
  </si>
  <si>
    <t>916231213</t>
  </si>
  <si>
    <t>Osazení chodníkového obrubníku betonového stojatého s boční opěrou do lože z betonu prostého</t>
  </si>
  <si>
    <t>-965859554</t>
  </si>
  <si>
    <t>"kolem bazénu"(20,6+11,4)*2</t>
  </si>
  <si>
    <t>"kolem živých plotů"115</t>
  </si>
  <si>
    <t>"kolem chodníků"112,5</t>
  </si>
  <si>
    <t>59217017</t>
  </si>
  <si>
    <t>obrubník betonový chodníkový 1000x100x250mm</t>
  </si>
  <si>
    <t>566417390</t>
  </si>
  <si>
    <t>291,5*1,02 'Přepočtené koeficientem množství</t>
  </si>
  <si>
    <t>916231292</t>
  </si>
  <si>
    <t>Příplatek za řezání obrubníků při osazování do oblouku o poloměru do 2,5m</t>
  </si>
  <si>
    <t>1963702607</t>
  </si>
  <si>
    <t>979054451</t>
  </si>
  <si>
    <t>Očištění vybouraných zámkových dlaždic s původním spárováním z kameniva těženého</t>
  </si>
  <si>
    <t>96235781</t>
  </si>
  <si>
    <t>"cca 50% bude znovu použito"180*0,5</t>
  </si>
  <si>
    <t>998223011</t>
  </si>
  <si>
    <t>Přesun hmot pro pozemní komunikace s krytem dlážděným</t>
  </si>
  <si>
    <t>-777306630</t>
  </si>
  <si>
    <t>392729917</t>
  </si>
  <si>
    <t>647388190</t>
  </si>
  <si>
    <t>-1813930026</t>
  </si>
  <si>
    <t>-1954170278</t>
  </si>
  <si>
    <t>978144391</t>
  </si>
  <si>
    <t>513557953</t>
  </si>
  <si>
    <t>-427228823</t>
  </si>
  <si>
    <t>1539455392</t>
  </si>
  <si>
    <t>-1786756258</t>
  </si>
  <si>
    <t>366196298</t>
  </si>
  <si>
    <t>-2024228975</t>
  </si>
  <si>
    <t>-1049753751</t>
  </si>
  <si>
    <t>SO02.07 - Závlaha</t>
  </si>
  <si>
    <t xml:space="preserve">    2 - Studna</t>
  </si>
  <si>
    <t xml:space="preserve">    8a - Závlahový systém</t>
  </si>
  <si>
    <t xml:space="preserve">    OST - Ostatní</t>
  </si>
  <si>
    <t>131213702</t>
  </si>
  <si>
    <t>Hloubení nezapažených jam v nesoudržných horninách třídy těžitelnosti I skupiny 3 ručně</t>
  </si>
  <si>
    <t>-967566010</t>
  </si>
  <si>
    <t>"studna"5,5</t>
  </si>
  <si>
    <t>132153401-R1</t>
  </si>
  <si>
    <t>Hloubení rýh pro závlahy rýhovačem hloubky do 50 cm šířky do 15 cm délky do 400 m</t>
  </si>
  <si>
    <t>-1932099162</t>
  </si>
  <si>
    <t>"závlahy+ vodní zásuvky"</t>
  </si>
  <si>
    <t>"32x2"218,5</t>
  </si>
  <si>
    <t>"40x2,4"70</t>
  </si>
  <si>
    <t>"50x3"36</t>
  </si>
  <si>
    <t>622557473</t>
  </si>
  <si>
    <t>"v blízkosti sítí a stáv.objektů"5</t>
  </si>
  <si>
    <t>1449650003</t>
  </si>
  <si>
    <t>"hlavní potrubí"(67,5+45+183,5)*0,8*0,45</t>
  </si>
  <si>
    <t>"el.rozvody od řídící jednotky po VŠ"45*0,4*0,6</t>
  </si>
  <si>
    <t>"el.rozvody k závlahám a k zázemí"240*0,4*0,6</t>
  </si>
  <si>
    <t>"ruční výkop"-5</t>
  </si>
  <si>
    <t>893074546</t>
  </si>
  <si>
    <t>"odvoz na mezideponii v místě stavby-60%"</t>
  </si>
  <si>
    <t>"studna"5,5*0,6</t>
  </si>
  <si>
    <t>"závlahy+ vodní zásuvky"324,5*0,16*0,5*0,6</t>
  </si>
  <si>
    <t>"ruční výkop"5*0,6</t>
  </si>
  <si>
    <t>"rýhy pro el. rozvody a hl. trubní rozvody"169,96*0,6</t>
  </si>
  <si>
    <t>"doprava z mezideponie pro zpětný zásyp"105,707</t>
  </si>
  <si>
    <t>449580874</t>
  </si>
  <si>
    <t>"odvoz na mezideponii v místě stavby-40%"</t>
  </si>
  <si>
    <t>"studna"5,5*0,4</t>
  </si>
  <si>
    <t>"závlahy+ vodní zásuvky"324,5*0,16*0,5*0,4</t>
  </si>
  <si>
    <t>"ruční výkop"5*0,4</t>
  </si>
  <si>
    <t>"rýhy pro el. rozvody a hl. trubní rozvody"169,96*0,4</t>
  </si>
  <si>
    <t>-47833696</t>
  </si>
  <si>
    <t>"na mezideponii pro zpětný zásyp"105,707</t>
  </si>
  <si>
    <t>1111642621</t>
  </si>
  <si>
    <t>"na mezideponii"123,852+82,568</t>
  </si>
  <si>
    <t>"pro zásyp"105,707</t>
  </si>
  <si>
    <t>-2006856969</t>
  </si>
  <si>
    <t>"rozvodné potrubí k postřikovačům"</t>
  </si>
  <si>
    <t>"tenisové hřiště:závlahy+ vodní zásuvky"122*0,16*0,110</t>
  </si>
  <si>
    <t>"mimo tenisové hřiště:závlahy"202,5*0,16*0,35</t>
  </si>
  <si>
    <t>"hlavní potrubí"296*0,35*0,45</t>
  </si>
  <si>
    <t>"el.rozvody od řídící jednotky po VŠ"45*0,4*0,4</t>
  </si>
  <si>
    <t>"el.rozvody k závlahám a k zázemí"240*0,4*0,4</t>
  </si>
  <si>
    <t>962963391</t>
  </si>
  <si>
    <t>"hlavní potrubí"</t>
  </si>
  <si>
    <t>296*0,15*0,45</t>
  </si>
  <si>
    <t>460661112</t>
  </si>
  <si>
    <t>Kabelové lože z písku pro kabely nn bez zakrytí š lože přes 35 do 50 cm</t>
  </si>
  <si>
    <t>661482606</t>
  </si>
  <si>
    <t>"el.rozvody od řídící jednotky po VŠ"45</t>
  </si>
  <si>
    <t>"el.rozvody k závlahám a k zázemí"240</t>
  </si>
  <si>
    <t>460671112</t>
  </si>
  <si>
    <t>Výstražná fólie pro krytí kabelů šířky přes 20 do 25 cm</t>
  </si>
  <si>
    <t>1341686108</t>
  </si>
  <si>
    <t>617529840</t>
  </si>
  <si>
    <t>-1063154281</t>
  </si>
  <si>
    <t>19,98*1,7 'Přepočtené koeficientem množství</t>
  </si>
  <si>
    <t>899721111</t>
  </si>
  <si>
    <t xml:space="preserve">Signalizační vodič na potrubí do DN 150 mm </t>
  </si>
  <si>
    <t>201358349</t>
  </si>
  <si>
    <t>324,5+67,5+45+183,5</t>
  </si>
  <si>
    <t>899722111</t>
  </si>
  <si>
    <t>Krytí potrubí z plastů výstražnou fólií z PVC do 20 cm</t>
  </si>
  <si>
    <t>1370755147</t>
  </si>
  <si>
    <t>"hl.rozvody"296</t>
  </si>
  <si>
    <t>97104215-R2</t>
  </si>
  <si>
    <t xml:space="preserve">Vybourání otvorů v betonových příčkách a zdech </t>
  </si>
  <si>
    <t>-1409161854</t>
  </si>
  <si>
    <t>Poznámka k položce:_x000d_
zákl. zeď tenisového kurtu</t>
  </si>
  <si>
    <t>Studna</t>
  </si>
  <si>
    <t>242111113</t>
  </si>
  <si>
    <t>Osazení pláště kopané studny z betonových skruží celokruhových DN 1 m</t>
  </si>
  <si>
    <t>1107071759</t>
  </si>
  <si>
    <t>59224102</t>
  </si>
  <si>
    <t>skruž betonová studniční 100x50x9cm</t>
  </si>
  <si>
    <t>-1300898135</t>
  </si>
  <si>
    <t>243311111-R3</t>
  </si>
  <si>
    <t>Výplň na dně studny hloubky do 10 m z betonu tř. C 25/30 - základová deska</t>
  </si>
  <si>
    <t>11181487</t>
  </si>
  <si>
    <t>"zákl. deska-tl.0,15"0,2</t>
  </si>
  <si>
    <t>245111111-R4</t>
  </si>
  <si>
    <t>D+M krycí desky dvoudílné s poklopem</t>
  </si>
  <si>
    <t>-1685263607</t>
  </si>
  <si>
    <t>247681114</t>
  </si>
  <si>
    <t>Těsnění studny z jílu se zhutněním</t>
  </si>
  <si>
    <t>-1558606118</t>
  </si>
  <si>
    <t>58125110</t>
  </si>
  <si>
    <t>jíl surový kusový</t>
  </si>
  <si>
    <t>-1728644283</t>
  </si>
  <si>
    <t>637121111</t>
  </si>
  <si>
    <t>Okapový chodník z kačírku tl 100 mm s udusáním</t>
  </si>
  <si>
    <t>1788899206</t>
  </si>
  <si>
    <t>"kolem studny"4</t>
  </si>
  <si>
    <t>249791131-R5</t>
  </si>
  <si>
    <t>Otvor pro napojení hadice</t>
  </si>
  <si>
    <t>78629254</t>
  </si>
  <si>
    <t>2-R6</t>
  </si>
  <si>
    <t>Zkrácení ocelové a plastové pažnice</t>
  </si>
  <si>
    <t>440525264</t>
  </si>
  <si>
    <t>2-R7</t>
  </si>
  <si>
    <t>D+M svorkovnice</t>
  </si>
  <si>
    <t>-131642519</t>
  </si>
  <si>
    <t>724141202-R8</t>
  </si>
  <si>
    <t xml:space="preserve">Čerpadlo vodovodní ponorné </t>
  </si>
  <si>
    <t>1870430973</t>
  </si>
  <si>
    <t>724234109</t>
  </si>
  <si>
    <t>Nádoba expanzní tlaková vertikální pro rozvod užitkové vody s vyměnitelným vakem PN 1,0 o objemu 33 l</t>
  </si>
  <si>
    <t>15068538</t>
  </si>
  <si>
    <t>Poznámka k položce:_x000d_
vč. kulového kohoutu a kotvícího materiálu</t>
  </si>
  <si>
    <t>899922335</t>
  </si>
  <si>
    <t>Plovákový hladinový spínač kabel délky 10 m</t>
  </si>
  <si>
    <t>1572544124</t>
  </si>
  <si>
    <t>871161141</t>
  </si>
  <si>
    <t xml:space="preserve">Montáž potrubí z PE100 RC SDR 11  svařovaných na tupo d 32 x 3,0 mm</t>
  </si>
  <si>
    <t>-787204286</t>
  </si>
  <si>
    <t>28613500</t>
  </si>
  <si>
    <t>potrubí vodovodní dvouvrstvé PE100 RC SDR11 32x3,0mm</t>
  </si>
  <si>
    <t>358326975</t>
  </si>
  <si>
    <t>100*1,015 'Přepočtené koeficientem množství</t>
  </si>
  <si>
    <t>8a</t>
  </si>
  <si>
    <t>Závlahový systém</t>
  </si>
  <si>
    <t>899922503</t>
  </si>
  <si>
    <t>Montáž a nastavení řídicí jednotky závlahového systému napájené ze sítě v interiéru do 24 sekcí</t>
  </si>
  <si>
    <t>1030809546</t>
  </si>
  <si>
    <t>4056106-R9</t>
  </si>
  <si>
    <t>základní el. ovl. jednotka WiFi, 4 sekce, max kapacita až 22 sekcí</t>
  </si>
  <si>
    <t>808919322</t>
  </si>
  <si>
    <t>4056107-R10</t>
  </si>
  <si>
    <t>rozšiřující modul pro 6 sekcí (max.kapac.22 sekcí)</t>
  </si>
  <si>
    <t>1670314753</t>
  </si>
  <si>
    <t>4056107-R11</t>
  </si>
  <si>
    <t>LNK WiFi modul pro komunikaci přes internet</t>
  </si>
  <si>
    <t>-1120960026</t>
  </si>
  <si>
    <t>899922701</t>
  </si>
  <si>
    <t>Montáž senzoru srážek připojeného kabelem</t>
  </si>
  <si>
    <t>-2133035166</t>
  </si>
  <si>
    <t>4056107-R12</t>
  </si>
  <si>
    <t>čidlo srážek</t>
  </si>
  <si>
    <t>1978789844</t>
  </si>
  <si>
    <t>4056107-R13</t>
  </si>
  <si>
    <t>nástavec na čidlo srážek</t>
  </si>
  <si>
    <t>1348078825</t>
  </si>
  <si>
    <t>899921122</t>
  </si>
  <si>
    <t>Montáž sestavy dvou elektromagnetických ventilů pro závlahový systém 6/4"</t>
  </si>
  <si>
    <t>-2118974988</t>
  </si>
  <si>
    <t>4054102-R14</t>
  </si>
  <si>
    <t>ventil elektromagnetický, 6/4", 24V solenoid</t>
  </si>
  <si>
    <t>-185303021</t>
  </si>
  <si>
    <t>2*2 'Přepočtené koeficientem množství</t>
  </si>
  <si>
    <t>899921112</t>
  </si>
  <si>
    <t>Montáž sestavy dvou elektromagnetických ventilů pro závlahový systém 1"</t>
  </si>
  <si>
    <t>-1237493808</t>
  </si>
  <si>
    <t>4054102-R15</t>
  </si>
  <si>
    <t>ventil elektromagnetický, 1", 24V AC, s regulací průtoku</t>
  </si>
  <si>
    <t>1266651899</t>
  </si>
  <si>
    <t>4056107-R16</t>
  </si>
  <si>
    <t>konektor vodovzdorný, max. 3x4 mm2</t>
  </si>
  <si>
    <t>-1293318633</t>
  </si>
  <si>
    <t>89381221-R17</t>
  </si>
  <si>
    <t>Ventilová šachta standardní obdélníková rozměru do 64x50 cm</t>
  </si>
  <si>
    <t>-1351867441</t>
  </si>
  <si>
    <t>879311101</t>
  </si>
  <si>
    <t>Montáž a nastavení postřikovače rozprašovacího napojení 1/2"</t>
  </si>
  <si>
    <t>762108868</t>
  </si>
  <si>
    <t>2865560-R18</t>
  </si>
  <si>
    <t>postřikovač, vstup 1/2", výsuv 10cm, bez trysky, se zpětným ventilem</t>
  </si>
  <si>
    <t>-1206251107</t>
  </si>
  <si>
    <t>879311102</t>
  </si>
  <si>
    <t>Montáž a nastavení trysky pro postřikovač rozprašovací</t>
  </si>
  <si>
    <t>-352588541</t>
  </si>
  <si>
    <t>2865564-R19</t>
  </si>
  <si>
    <t>tryska rotační, dostřik 7,3m, 45-270°</t>
  </si>
  <si>
    <t>-47701056</t>
  </si>
  <si>
    <t>87931120-20</t>
  </si>
  <si>
    <t xml:space="preserve">Montáž a nastavení 3/4"postřikovače </t>
  </si>
  <si>
    <t>-734598844</t>
  </si>
  <si>
    <t>2865565-R21</t>
  </si>
  <si>
    <t xml:space="preserve">postřikovač rotační, vstup 3/4", s převod. mech. výseč. s tryskou </t>
  </si>
  <si>
    <t>920634785</t>
  </si>
  <si>
    <t>2865565-R22</t>
  </si>
  <si>
    <t>sada MPR trysek s dostřikem 9-14 m</t>
  </si>
  <si>
    <t>-618006665</t>
  </si>
  <si>
    <t>8999-R23</t>
  </si>
  <si>
    <t>D+M hadicová spojka, 1/2"</t>
  </si>
  <si>
    <t>-847710134</t>
  </si>
  <si>
    <t>8999-R24</t>
  </si>
  <si>
    <t>D+M hadicová spojka, 3/4"</t>
  </si>
  <si>
    <t>743738655</t>
  </si>
  <si>
    <t>8999-R25</t>
  </si>
  <si>
    <t>D+M hadicová spojka rovná, 3/4"</t>
  </si>
  <si>
    <t>-879402862</t>
  </si>
  <si>
    <t>8999-R26</t>
  </si>
  <si>
    <t xml:space="preserve">D+M   integrovaný připojovací pas 32mm s nástrčnou koncovkou na SP100/SPX</t>
  </si>
  <si>
    <t>1204576793</t>
  </si>
  <si>
    <t>28655665</t>
  </si>
  <si>
    <t>samostahovací hadice pro napojení postřikovače, klubo 30m</t>
  </si>
  <si>
    <t>-1231800886</t>
  </si>
  <si>
    <t>87931120-R27</t>
  </si>
  <si>
    <t>Montáž a nastavení postřikovače rotačního, vstup 1"</t>
  </si>
  <si>
    <t>-1174222914</t>
  </si>
  <si>
    <t>2865566-R28</t>
  </si>
  <si>
    <t>výsuvný postřikovač s převod. mechanismem, vstup 1"</t>
  </si>
  <si>
    <t>-296479653</t>
  </si>
  <si>
    <t>2865566-R29</t>
  </si>
  <si>
    <t>kloubová přípojka pro napojení postřikovače RB 1" x 1", délka 30cm BSP</t>
  </si>
  <si>
    <t>-1009660566</t>
  </si>
  <si>
    <t>899921149</t>
  </si>
  <si>
    <t>Montáž filtru závlahového systému</t>
  </si>
  <si>
    <t>266215374</t>
  </si>
  <si>
    <t>43633210-R30</t>
  </si>
  <si>
    <t>filtr ocelový, epoxid.lak, 2" s vnějším závitem, 30 mesh/500 mikr</t>
  </si>
  <si>
    <t>-2089455065</t>
  </si>
  <si>
    <t>8999-R31</t>
  </si>
  <si>
    <t>D+M navrtávací pas 50x1", PN 16, 4 šrouby, výzt. kroužek</t>
  </si>
  <si>
    <t>-2046745850</t>
  </si>
  <si>
    <t>8999-R32</t>
  </si>
  <si>
    <t>D+M navrtávací pas 63x1", PN 16, 4 šrouby, výzt. kroužek</t>
  </si>
  <si>
    <t>-1745054914</t>
  </si>
  <si>
    <t>8999-R33</t>
  </si>
  <si>
    <t>D+M navrtávací pas 63x6/4", PN 16, 4 šrouby, výzt. kroužek</t>
  </si>
  <si>
    <t>-320127388</t>
  </si>
  <si>
    <t>8999-R34</t>
  </si>
  <si>
    <t xml:space="preserve">D+M 32x1" AG přechodka přímá, vnější závit /PN 16 </t>
  </si>
  <si>
    <t>-1592360032</t>
  </si>
  <si>
    <t>8999-R35</t>
  </si>
  <si>
    <t xml:space="preserve">D+M 50x6/4" AG přechodka přímá, vnější závit /PN 16 </t>
  </si>
  <si>
    <t>388722195</t>
  </si>
  <si>
    <t>8999-R36</t>
  </si>
  <si>
    <t xml:space="preserve">D+M 40x1" IG přechodka přímá, vnitřní závit /PN 16 </t>
  </si>
  <si>
    <t>-1138668128</t>
  </si>
  <si>
    <t>8999-R37</t>
  </si>
  <si>
    <t xml:space="preserve">D+M 50x40 redukovaná spojka/PN 16 </t>
  </si>
  <si>
    <t>-578139364</t>
  </si>
  <si>
    <t>8999-R38</t>
  </si>
  <si>
    <t>teflonová těsnící šňůra 160+20 m</t>
  </si>
  <si>
    <t>1004482250</t>
  </si>
  <si>
    <t>8999-R39</t>
  </si>
  <si>
    <t>D+M NI 1" vsuvka PVC, těsnící o-kroužek/PN16</t>
  </si>
  <si>
    <t>-948417114</t>
  </si>
  <si>
    <t>8999-R40</t>
  </si>
  <si>
    <t>D+M NI 6/4" vsuvka PVC, těsnící o-kroužek/PN16</t>
  </si>
  <si>
    <t>-1849792370</t>
  </si>
  <si>
    <t>8999-R41</t>
  </si>
  <si>
    <t>D+M kulový ventil 2" vnitřní závit, bez vypouštění/PN16</t>
  </si>
  <si>
    <t>1911448387</t>
  </si>
  <si>
    <t>871172101</t>
  </si>
  <si>
    <t>Potrubí pro závlahy v otevřeném výkopu LDPE PE 40 SDR 11 PN6 32x2,9</t>
  </si>
  <si>
    <t>-1404587225</t>
  </si>
  <si>
    <t>"nové potrubí od stáv. šachty k nádrži"45</t>
  </si>
  <si>
    <t>"od nádrže po studnu"67,5</t>
  </si>
  <si>
    <t>87117210-R42</t>
  </si>
  <si>
    <t>Potrubí pro závlahy v otevřeném výkopu PE80, PE-MD SOFT,32x2,0 PN 8, SDR17, role 100m</t>
  </si>
  <si>
    <t>1959559735</t>
  </si>
  <si>
    <t>"potrubí k postřikovačům a vodním zásuvkám"218,5</t>
  </si>
  <si>
    <t>87117210-R43</t>
  </si>
  <si>
    <t xml:space="preserve">spojovací materiál pro potrubí 32x2,0 </t>
  </si>
  <si>
    <t>1724074935</t>
  </si>
  <si>
    <t>87117210-R44</t>
  </si>
  <si>
    <t>Potrubí pro závlahy v otevřeném výkopu PE80, PE-MD SOFT,40x2,4 PN 8, SDR17, role 100m</t>
  </si>
  <si>
    <t>1448987110</t>
  </si>
  <si>
    <t>"potrubí k postřikovačům na kurtu"70</t>
  </si>
  <si>
    <t>87117210-R45</t>
  </si>
  <si>
    <t xml:space="preserve">spojovací materiál pro potrubí 40x2,4 </t>
  </si>
  <si>
    <t>512129389</t>
  </si>
  <si>
    <t>871212201</t>
  </si>
  <si>
    <t>Potrubí pro závlahy v otevřeném výkopu HDPE PE 100 SDR 17 PN10 50x3</t>
  </si>
  <si>
    <t>1102111883</t>
  </si>
  <si>
    <t>"potrubí k postřikovačům na kurtu"36</t>
  </si>
  <si>
    <t>871212201-R46</t>
  </si>
  <si>
    <t>spojovací materiál pro potrubí 50x3</t>
  </si>
  <si>
    <t>-115340592</t>
  </si>
  <si>
    <t>871222201</t>
  </si>
  <si>
    <t>Potrubí pro závlahy v otevřeném výkopu HDPE PE 100 SDR 17 PN10 63x3,8</t>
  </si>
  <si>
    <t>1157765597</t>
  </si>
  <si>
    <t>"závlaha od nádrže k šachtám"183,5</t>
  </si>
  <si>
    <t>871222201-R47</t>
  </si>
  <si>
    <t>spojovací materiál pro potrubí 63x3,8</t>
  </si>
  <si>
    <t>-112909767</t>
  </si>
  <si>
    <t>899922192-R48</t>
  </si>
  <si>
    <t>Montáž čerpadla pro čerpání závlahové vody napojení 2"</t>
  </si>
  <si>
    <t>-364004775</t>
  </si>
  <si>
    <t>8999-R49</t>
  </si>
  <si>
    <t>vertikální čerpadlo 3,0 kW 400V, ovál. příruba - 2"IG</t>
  </si>
  <si>
    <t>-640121877</t>
  </si>
  <si>
    <t>8999-R50</t>
  </si>
  <si>
    <t>5-ti cestná armatura 1" - nerez, 82 mm</t>
  </si>
  <si>
    <t>684580038</t>
  </si>
  <si>
    <t>724234111-R51</t>
  </si>
  <si>
    <t>D+M nádoba expanzní tlaková vertikální pro rozvod užitkové vody o objemu 60 l, 10 bar, připojení 1", 90 st.C</t>
  </si>
  <si>
    <t>165587421</t>
  </si>
  <si>
    <t>8999-R52</t>
  </si>
  <si>
    <t xml:space="preserve">D+M manometr 0-10 bar, glycerinový, boční připojení 1/4", vnější závit, nerez </t>
  </si>
  <si>
    <t>-326956261</t>
  </si>
  <si>
    <t>8999-R53</t>
  </si>
  <si>
    <t>D+M flexo hadice 1"x800 mm, přímá, PN 10</t>
  </si>
  <si>
    <t>1877680170</t>
  </si>
  <si>
    <t>8999-R54</t>
  </si>
  <si>
    <t xml:space="preserve">D+M frekvenční měnič 5,5 kW, napájení 3 fáze 400V; výstup 3 fáze; 14,0A;  rozměry vxšxh (mm): 256x146x181</t>
  </si>
  <si>
    <t>-1164703410</t>
  </si>
  <si>
    <t>8999-R55</t>
  </si>
  <si>
    <t xml:space="preserve">D+M snímač tlaku 0-10 bar, výstup 4-20mA, dvojvodičové zapojení,   napájení 12-30VDC. Závit G1/4,krytí IP67, 5m</t>
  </si>
  <si>
    <t>-1452295673</t>
  </si>
  <si>
    <t>8999-R56</t>
  </si>
  <si>
    <t>D+M skříň pro fr. měniče do 5,5kW, vxšxh: 500x400x210 mm; kovová, IP66 s vývodkami 2xPG16 a 1-2xPG9</t>
  </si>
  <si>
    <t>-280081188</t>
  </si>
  <si>
    <t>893812201</t>
  </si>
  <si>
    <t>Šachta pro připojení na ruční zavlažování s rychlopřípojným ventilem kovovým 3/4"</t>
  </si>
  <si>
    <t>1060818867</t>
  </si>
  <si>
    <t>Poznámka k položce:_x000d_
D+M</t>
  </si>
  <si>
    <t>899923101</t>
  </si>
  <si>
    <t>Sestava pro zazimování závlahového systému</t>
  </si>
  <si>
    <t>479292352</t>
  </si>
  <si>
    <t>8999-R57</t>
  </si>
  <si>
    <t>doplňkový materiál pro čerpací stanici</t>
  </si>
  <si>
    <t>-1694078398</t>
  </si>
  <si>
    <t>899924111</t>
  </si>
  <si>
    <t>Tlaková zkouška závlahového potrubí z LDPE nebo HDPE DN do 32</t>
  </si>
  <si>
    <t>864811460</t>
  </si>
  <si>
    <t>899924121</t>
  </si>
  <si>
    <t>Tlaková zkouška závlahového potrubí z LDPE nebo HDPE DN od 32 do DN 63</t>
  </si>
  <si>
    <t>301085177</t>
  </si>
  <si>
    <t>899924202</t>
  </si>
  <si>
    <t>Zprovoznění a odzkoušení závlahy přes 500 m2 zavlažované plochy</t>
  </si>
  <si>
    <t>-708864878</t>
  </si>
  <si>
    <t>998231511</t>
  </si>
  <si>
    <t>Přesun hmot pro závlahy vodorovně do 5000 m</t>
  </si>
  <si>
    <t>-837882387</t>
  </si>
  <si>
    <t>OST</t>
  </si>
  <si>
    <t>Ostatní</t>
  </si>
  <si>
    <t>OST-R58</t>
  </si>
  <si>
    <t>Elektromontážní práce</t>
  </si>
  <si>
    <t>-1583843316</t>
  </si>
  <si>
    <t>1164796560</t>
  </si>
  <si>
    <t>1071265189</t>
  </si>
  <si>
    <t>-410625051</t>
  </si>
  <si>
    <t>-1828986989</t>
  </si>
  <si>
    <t>1896506788</t>
  </si>
  <si>
    <t>-387117672</t>
  </si>
  <si>
    <t>-529529213</t>
  </si>
  <si>
    <t>-1527667730</t>
  </si>
  <si>
    <t>2021044249</t>
  </si>
  <si>
    <t>-1151451613</t>
  </si>
  <si>
    <t>1304511640</t>
  </si>
  <si>
    <t>1209189944</t>
  </si>
  <si>
    <t>SO03 - Elektroinstalace</t>
  </si>
  <si>
    <t>11813016</t>
  </si>
  <si>
    <t>Roman Hagara, Rudoleckého 11,66902 Znojmo</t>
  </si>
  <si>
    <t>D01 - RS</t>
  </si>
  <si>
    <t>D02 - RH</t>
  </si>
  <si>
    <t>D03 - R1</t>
  </si>
  <si>
    <t>D04 - RK-kuch</t>
  </si>
  <si>
    <t>D05 - RZ</t>
  </si>
  <si>
    <t>D06 - R-kurt</t>
  </si>
  <si>
    <t>D07 - R-vrt-spojovací</t>
  </si>
  <si>
    <t>D08 - SVÍTIDLA, STOŽÁRY (dle knihy svítidel)</t>
  </si>
  <si>
    <t>D09 - INSTALACE</t>
  </si>
  <si>
    <t xml:space="preserve">    D09.1 - přístroje-barva bílá</t>
  </si>
  <si>
    <t xml:space="preserve">    D09.2 - dodávky zařízení</t>
  </si>
  <si>
    <t xml:space="preserve">    D09.3 - kabel silový, izolace PVC</t>
  </si>
  <si>
    <t xml:space="preserve">    D09.4 - ochranné trubky+trasy</t>
  </si>
  <si>
    <t>D010 - OCHRANA PŘED BLESKEM + UZEMNĚNÍ, VČ.UZEMNĚNÍ ZÁVLAHOVÝCH NÁDRŽÍ A STOŽÁRŮ</t>
  </si>
  <si>
    <t>D011 - ZEMNÍ PRÁCE</t>
  </si>
  <si>
    <t>D012 - OSTATNÍ</t>
  </si>
  <si>
    <t xml:space="preserve">    D012.1 - HZS</t>
  </si>
  <si>
    <t xml:space="preserve">    D012.2 - koordinace postupu prací</t>
  </si>
  <si>
    <t xml:space="preserve">    D012.3 - pomocné zednické práce</t>
  </si>
  <si>
    <t xml:space="preserve">    D012.4 - provedení revizních zkoušek</t>
  </si>
  <si>
    <t xml:space="preserve">    D012.5 - projektová dokumentace</t>
  </si>
  <si>
    <t xml:space="preserve">    DO12.6 - ZS</t>
  </si>
  <si>
    <t>D01</t>
  </si>
  <si>
    <t>RS</t>
  </si>
  <si>
    <t xml:space="preserve">Typizovaná plastová skříň v pilíří pro jističe  š-400 v-1500 h-250</t>
  </si>
  <si>
    <t>Ks</t>
  </si>
  <si>
    <t xml:space="preserve">Přístrojový rošt  3x12M</t>
  </si>
  <si>
    <t>Hl.vypínač 63A/3 25kVA</t>
  </si>
  <si>
    <t>Vypínací cívka 230V</t>
  </si>
  <si>
    <t xml:space="preserve">Poj.odpojovač PV 10  poj.2A</t>
  </si>
  <si>
    <t>Svodič přepětí T1+T2 25kA</t>
  </si>
  <si>
    <t>Jistič 25A/3/B</t>
  </si>
  <si>
    <t>Jistič 25A/3/C</t>
  </si>
  <si>
    <t>Jistič 20A/3/B</t>
  </si>
  <si>
    <t>Materál pro výrobu rozvaděče (svorky ,vodiče,lišty…)</t>
  </si>
  <si>
    <t>D02</t>
  </si>
  <si>
    <t>RH</t>
  </si>
  <si>
    <t xml:space="preserve">Rozvodnice  90M IP65 na omítku</t>
  </si>
  <si>
    <t>Hl.vypínač 40A/3</t>
  </si>
  <si>
    <t>Svodič přepětí T1+T2 12,5kA</t>
  </si>
  <si>
    <t>Elektroměr podružný 400V 40A na DIN</t>
  </si>
  <si>
    <t>Jistič 6A/1/B</t>
  </si>
  <si>
    <t xml:space="preserve">Motorový spouštěč  16A/3</t>
  </si>
  <si>
    <t xml:space="preserve">10B-1N-030AC Proudový chránič s nadproudovou ochranou  typ A</t>
  </si>
  <si>
    <t xml:space="preserve">16B-1N-030AC Proudový chránič s nadproudovou ochranou  typ A</t>
  </si>
  <si>
    <t xml:space="preserve">20B-3N-030AC Proudový chránič s nadproudovou ochranou  typ A</t>
  </si>
  <si>
    <t>Stykač 25A 4p</t>
  </si>
  <si>
    <t>Soumrakový spínač+čidlo</t>
  </si>
  <si>
    <t>Spínací hodiny denní analog</t>
  </si>
  <si>
    <t>Chránič 25/4/0,03</t>
  </si>
  <si>
    <t>D03</t>
  </si>
  <si>
    <t>R1</t>
  </si>
  <si>
    <t>Rozvodnice 2x18M IP30</t>
  </si>
  <si>
    <t>Termostat DIN vč.ext.čidla</t>
  </si>
  <si>
    <t>Relé 20A</t>
  </si>
  <si>
    <t>D04</t>
  </si>
  <si>
    <t>RK-kuch</t>
  </si>
  <si>
    <t>D05</t>
  </si>
  <si>
    <t>RZ</t>
  </si>
  <si>
    <t xml:space="preserve">Rozvodnicová skříň  600x800 IP65 na omítku</t>
  </si>
  <si>
    <t>Přístrojový rošt</t>
  </si>
  <si>
    <t>Pomocné relé 4p</t>
  </si>
  <si>
    <t>Zaplavení MAVE 2</t>
  </si>
  <si>
    <t>D06</t>
  </si>
  <si>
    <t>R-kurt</t>
  </si>
  <si>
    <t>Rozvodnice 3x12M IP65</t>
  </si>
  <si>
    <t>Jistič 10A/1/B</t>
  </si>
  <si>
    <t xml:space="preserve">Deska CEMVIN  10mm  500x500</t>
  </si>
  <si>
    <t>D07</t>
  </si>
  <si>
    <t>R-vrt-spojovací</t>
  </si>
  <si>
    <t xml:space="preserve">Typizovaná plastová skříň v pilíří pro jističe  š-250 v-1500 h-250</t>
  </si>
  <si>
    <t>Svodič přepětí T2+T3 12,5kA</t>
  </si>
  <si>
    <t>D08</t>
  </si>
  <si>
    <t>SVÍTIDLA, STOŽÁRY (dle knihy svítidel)</t>
  </si>
  <si>
    <t>A</t>
  </si>
  <si>
    <t>Svítidlo LED 22W IP44</t>
  </si>
  <si>
    <t>B</t>
  </si>
  <si>
    <t>Svítidlo LED 18W IP44</t>
  </si>
  <si>
    <t>C</t>
  </si>
  <si>
    <t>Svítidlo LED 18W IP44 se sensorem</t>
  </si>
  <si>
    <t>Svítidlo LED 12W IP44 se sensorem</t>
  </si>
  <si>
    <t>E</t>
  </si>
  <si>
    <t>Svítidlo LED 12W pod linku</t>
  </si>
  <si>
    <t>F</t>
  </si>
  <si>
    <t>Svítidlo LED 45W IP65 d-1200</t>
  </si>
  <si>
    <t>H</t>
  </si>
  <si>
    <t>Svítidlo LED 12W IP44</t>
  </si>
  <si>
    <t>I</t>
  </si>
  <si>
    <t xml:space="preserve">Svítidlo LED -fasáda  E27 IP54</t>
  </si>
  <si>
    <t>N</t>
  </si>
  <si>
    <t>Svítidlo LED 3W 1h IP42</t>
  </si>
  <si>
    <t>V1</t>
  </si>
  <si>
    <t>Svítidlo LED 190W IP65 reflektor</t>
  </si>
  <si>
    <t>S1</t>
  </si>
  <si>
    <t>Stožár JBUD8 ST+plastová manžeta 0,5m+svorkovnice IP65</t>
  </si>
  <si>
    <t>S1.1</t>
  </si>
  <si>
    <t>Výložník rovný pro 2 reflektory-nastavitelný</t>
  </si>
  <si>
    <t>V2</t>
  </si>
  <si>
    <t>Svítidlo LED 15W IP65 2770K</t>
  </si>
  <si>
    <t>S2</t>
  </si>
  <si>
    <t>Stožár K5-kuželový lakovaný černý+plastová manžeta 0,5m+svorkovnice IP65</t>
  </si>
  <si>
    <t>D09</t>
  </si>
  <si>
    <t>INSTALACE</t>
  </si>
  <si>
    <t>D09.1</t>
  </si>
  <si>
    <t>přístroje-barva bílá</t>
  </si>
  <si>
    <t>Vypínač ř.1</t>
  </si>
  <si>
    <t>Vypínač ř.5 IP44 do krabice</t>
  </si>
  <si>
    <t>Vypínač ř.6</t>
  </si>
  <si>
    <t>Vypínač ř.6 IP44 na povrch</t>
  </si>
  <si>
    <t>Vypínač 400V 16A-sporák</t>
  </si>
  <si>
    <t>Vypínač 400V 25A-čerpadla</t>
  </si>
  <si>
    <t>Termostat 10A např.Eberle RTR-E 6124-kuchyň</t>
  </si>
  <si>
    <t xml:space="preserve">Sondy PS2   20m kabel</t>
  </si>
  <si>
    <t>Tlačítko se sklem TOTAL STOP</t>
  </si>
  <si>
    <t>Připojovací svorkovnice 5-polová</t>
  </si>
  <si>
    <t>Připojovací svorkovnice 3-polová</t>
  </si>
  <si>
    <t>Zásuvka 230V jednonásobná</t>
  </si>
  <si>
    <t>Zásuvka 230V jednonásobná IP44 na povrch</t>
  </si>
  <si>
    <t>Zásuvka 400V 32A 5-pol IP65 na povrch</t>
  </si>
  <si>
    <t xml:space="preserve">Zásuvková kombinace  400V 1x32A 5-pol,1x16A 5 pol,2x230V</t>
  </si>
  <si>
    <t>Detektor kouře autonomní 9V</t>
  </si>
  <si>
    <t>Krabice KO68 přístrojová</t>
  </si>
  <si>
    <t>Krabice KPR68 přístrojová</t>
  </si>
  <si>
    <t>Krabice KO97 rozvodná se svorkami</t>
  </si>
  <si>
    <t>Krabice KO125</t>
  </si>
  <si>
    <t xml:space="preserve">Krabice KO125 se svorkou PAS  (MET)</t>
  </si>
  <si>
    <t>Krabice IP44</t>
  </si>
  <si>
    <t>Krabice IP65</t>
  </si>
  <si>
    <t>Krabice KEZ-KO68</t>
  </si>
  <si>
    <t>Krabicové svorky 2x2,5</t>
  </si>
  <si>
    <t>Krabicové svorky 3x2,5</t>
  </si>
  <si>
    <t>Krabicové svorky 5x2,5</t>
  </si>
  <si>
    <t>Krabicové svorky 8x2,5</t>
  </si>
  <si>
    <t>Kabelová spojka do 5x2,5</t>
  </si>
  <si>
    <t>Sádra</t>
  </si>
  <si>
    <t>Podružný materiál (svorky ,vruty…)</t>
  </si>
  <si>
    <t>D09.2</t>
  </si>
  <si>
    <t>dodávky zařízení</t>
  </si>
  <si>
    <t>Přípojení zdroje pro pisoár-dodávka ZTI</t>
  </si>
  <si>
    <t>Zapojení bojleru</t>
  </si>
  <si>
    <t>Stropní panel 600W</t>
  </si>
  <si>
    <t>D09.3</t>
  </si>
  <si>
    <t>kabel silový, izolace PVC</t>
  </si>
  <si>
    <t>CYKY-O 3x1.5 , pevně</t>
  </si>
  <si>
    <t>CYKY-J 3x1.5 , pevně</t>
  </si>
  <si>
    <t>CYKY-J 3x2.5 , pevně</t>
  </si>
  <si>
    <t>CYKY-J 3x4 , pevně</t>
  </si>
  <si>
    <t>CYKY-J 5x1.5 , pevně</t>
  </si>
  <si>
    <t>CYKY-J 5x2.5 , pevně</t>
  </si>
  <si>
    <t>CYKY-J 7x2.5 , pevně</t>
  </si>
  <si>
    <t>CYKY-J 5x4 , pevně</t>
  </si>
  <si>
    <t>CYKY-J 5x6 , pevně</t>
  </si>
  <si>
    <t>CYKY-B 4x16 , pevně</t>
  </si>
  <si>
    <t>CYKY-J 5x10 , pevně</t>
  </si>
  <si>
    <t>CYKY-J 5x16 , pevně</t>
  </si>
  <si>
    <t xml:space="preserve">Prafladur 2x1,5  (STOP tlačítko)</t>
  </si>
  <si>
    <t>JYTY 2x1</t>
  </si>
  <si>
    <t>JYTY 4x1</t>
  </si>
  <si>
    <t>H07-J 5x2,5 -varná deska,čerpadla</t>
  </si>
  <si>
    <t>260</t>
  </si>
  <si>
    <t>H07-J 3x2,5 -bojler</t>
  </si>
  <si>
    <t>262</t>
  </si>
  <si>
    <t>Vodič CY4 zž</t>
  </si>
  <si>
    <t>264</t>
  </si>
  <si>
    <t>Vodič CY6 zž</t>
  </si>
  <si>
    <t>266</t>
  </si>
  <si>
    <t>Vodič CYA16 zž</t>
  </si>
  <si>
    <t>268</t>
  </si>
  <si>
    <t>D09.4</t>
  </si>
  <si>
    <t>ochranné trubky+trasy</t>
  </si>
  <si>
    <t>Příchytka pro svazek kabelů OBO 2031/M15</t>
  </si>
  <si>
    <t>270</t>
  </si>
  <si>
    <t>Trubka kopoflex 50</t>
  </si>
  <si>
    <t>272</t>
  </si>
  <si>
    <t>Trubka kopoflex 75</t>
  </si>
  <si>
    <t>274</t>
  </si>
  <si>
    <t>Trubka Superflex pr.25</t>
  </si>
  <si>
    <t>276</t>
  </si>
  <si>
    <t>Trubka tuhá pr.20-25 vč.příchytek a spojek</t>
  </si>
  <si>
    <t>278</t>
  </si>
  <si>
    <t>Kabelový žlab 50/50 vč.podpěr a spojek</t>
  </si>
  <si>
    <t>280</t>
  </si>
  <si>
    <t>Výstražná folie</t>
  </si>
  <si>
    <t>282</t>
  </si>
  <si>
    <t>284</t>
  </si>
  <si>
    <t>D010</t>
  </si>
  <si>
    <t>OCHRANA PŘED BLESKEM + UZEMNĚNÍ, VČ.UZEMNĚNÍ ZÁVLAHOVÝCH NÁDRŽÍ A STOŽÁRŮ</t>
  </si>
  <si>
    <t>Vodič AlMgSi 8mm</t>
  </si>
  <si>
    <t>286</t>
  </si>
  <si>
    <t>Vodič FeZn 10mm+izolace PVC</t>
  </si>
  <si>
    <t>288</t>
  </si>
  <si>
    <t>Pásek FeZn 30/4</t>
  </si>
  <si>
    <t>290</t>
  </si>
  <si>
    <t xml:space="preserve">Jímací tyč AlMgSi 1500  vč.betonového podstavce</t>
  </si>
  <si>
    <t>292</t>
  </si>
  <si>
    <t>Podpěra PV 21 s betonem</t>
  </si>
  <si>
    <t>294</t>
  </si>
  <si>
    <t>Podpěra pro CUI vodič svod</t>
  </si>
  <si>
    <t>296</t>
  </si>
  <si>
    <t>SS-nerez</t>
  </si>
  <si>
    <t>298</t>
  </si>
  <si>
    <t>SU-nerez</t>
  </si>
  <si>
    <t>300</t>
  </si>
  <si>
    <t>SZ-nerez</t>
  </si>
  <si>
    <t>302</t>
  </si>
  <si>
    <t>SR02,SR03 FeZn</t>
  </si>
  <si>
    <t>304</t>
  </si>
  <si>
    <t>Izolovaný vysokonapětový vodič CUI d-3,5m-svod</t>
  </si>
  <si>
    <t>306</t>
  </si>
  <si>
    <t>Štítek označovací -číslo</t>
  </si>
  <si>
    <t>308</t>
  </si>
  <si>
    <t>Kaučuk</t>
  </si>
  <si>
    <t>310</t>
  </si>
  <si>
    <t>312</t>
  </si>
  <si>
    <t>D011</t>
  </si>
  <si>
    <t>ZEMNÍ PRÁCE</t>
  </si>
  <si>
    <t>Výkop a zához rýha 80x35-strojně</t>
  </si>
  <si>
    <t>314</t>
  </si>
  <si>
    <t>Pískové lože v-20cm</t>
  </si>
  <si>
    <t>316</t>
  </si>
  <si>
    <t>Povrchová úprava-osetí travou</t>
  </si>
  <si>
    <t>318</t>
  </si>
  <si>
    <t>Jáma pro stožárové pouzdro (800x800x1500)</t>
  </si>
  <si>
    <t>320</t>
  </si>
  <si>
    <t>Betonový základ</t>
  </si>
  <si>
    <t>322</t>
  </si>
  <si>
    <t xml:space="preserve">Jáma pro pilíř   400x250x600</t>
  </si>
  <si>
    <t>324</t>
  </si>
  <si>
    <t>Odvoz přebytečné zeminy vč,uložení na skládku</t>
  </si>
  <si>
    <t>326</t>
  </si>
  <si>
    <t>D012</t>
  </si>
  <si>
    <t>OSTATNÍ</t>
  </si>
  <si>
    <t>D012.1</t>
  </si>
  <si>
    <t>HZS</t>
  </si>
  <si>
    <t>Priprava ke komplexni zkousce</t>
  </si>
  <si>
    <t>328</t>
  </si>
  <si>
    <t>Zabezpeceni pracoviste</t>
  </si>
  <si>
    <t>330</t>
  </si>
  <si>
    <t>Demontáž přípojky pro R-hřiště (fotbal)</t>
  </si>
  <si>
    <t>332</t>
  </si>
  <si>
    <t>Zapojení a zprovoznění systému pro závlahy (řízení čerpadel)</t>
  </si>
  <si>
    <t>334</t>
  </si>
  <si>
    <t>Montážní plošina M18</t>
  </si>
  <si>
    <t>336</t>
  </si>
  <si>
    <t>Doprava techniky</t>
  </si>
  <si>
    <t>km</t>
  </si>
  <si>
    <t>338</t>
  </si>
  <si>
    <t>Doprava pracovníků-dle kalkulace realizační firmy</t>
  </si>
  <si>
    <t>340</t>
  </si>
  <si>
    <t>D012.2</t>
  </si>
  <si>
    <t>koordinace postupu prací</t>
  </si>
  <si>
    <t>S ostatnimi profesemi</t>
  </si>
  <si>
    <t>342</t>
  </si>
  <si>
    <t>Technická činnost-konzultace</t>
  </si>
  <si>
    <t>344</t>
  </si>
  <si>
    <t>D012.3</t>
  </si>
  <si>
    <t>pomocné zednické práce</t>
  </si>
  <si>
    <t>Pomocné práce (drážky,průrazy,otvory pro rozvaděče..)-BEZ ZAPRAVENÍ</t>
  </si>
  <si>
    <t>346</t>
  </si>
  <si>
    <t>D012.4</t>
  </si>
  <si>
    <t>provedení revizních zkoušek</t>
  </si>
  <si>
    <t xml:space="preserve">Revizni technik  (2x tištěná RZ)</t>
  </si>
  <si>
    <t>348</t>
  </si>
  <si>
    <t>Spoluprace s reviz.technikem</t>
  </si>
  <si>
    <t>350</t>
  </si>
  <si>
    <t>D012.5</t>
  </si>
  <si>
    <t>projektová dokumentace</t>
  </si>
  <si>
    <t>PD skutečné provedení (počet dle SoD)</t>
  </si>
  <si>
    <t>352</t>
  </si>
  <si>
    <t>1382601524</t>
  </si>
  <si>
    <t>DO12.6</t>
  </si>
  <si>
    <t>ZS</t>
  </si>
  <si>
    <t>-943415841</t>
  </si>
  <si>
    <t>SO04 - ZTI</t>
  </si>
  <si>
    <t>18802010</t>
  </si>
  <si>
    <t>Stanislav Korydek, 67557 Rouchovany 125</t>
  </si>
  <si>
    <t>Ing.Dana Trávníková, Ivančická 221,672501 M.Krumlo</t>
  </si>
  <si>
    <t xml:space="preserve">    721 - Zdravotechnika - vnitřní kanalizace</t>
  </si>
  <si>
    <t xml:space="preserve">    722 - Zdravotechnika - vnitřní vodovod</t>
  </si>
  <si>
    <t>-1395311067</t>
  </si>
  <si>
    <t>"vodoměrná šachta"3,5</t>
  </si>
  <si>
    <t>-1664254815</t>
  </si>
  <si>
    <t>1173300572</t>
  </si>
  <si>
    <t>1324308375</t>
  </si>
  <si>
    <t>"odvoz na mezideponii"103,5</t>
  </si>
  <si>
    <t>"odvoz zpět k zásypu"58,4</t>
  </si>
  <si>
    <t>-710834152</t>
  </si>
  <si>
    <t>"na mezideponii"103,5</t>
  </si>
  <si>
    <t>"zpět k zásypu"58,4</t>
  </si>
  <si>
    <t>206738642</t>
  </si>
  <si>
    <t>1687069117</t>
  </si>
  <si>
    <t>1501298004</t>
  </si>
  <si>
    <t>470805376</t>
  </si>
  <si>
    <t>33,6*1,7 'Přepočtené koeficientem množství</t>
  </si>
  <si>
    <t>98061716</t>
  </si>
  <si>
    <t>"pod potrubí"11</t>
  </si>
  <si>
    <t>"pod vodoměrnou šachtu"0,2</t>
  </si>
  <si>
    <t>452311131</t>
  </si>
  <si>
    <t>Podkladní desky z betonu prostého bez zvýšených nároků na prostředí tř. C 12/15 otevřený výkop</t>
  </si>
  <si>
    <t>1807272064</t>
  </si>
  <si>
    <t>"pod vodoměrnou šachtu"0,3</t>
  </si>
  <si>
    <t>287960255</t>
  </si>
  <si>
    <t>523704159</t>
  </si>
  <si>
    <t>871181141</t>
  </si>
  <si>
    <t>Montáž potrubí z PE100 RC SDR 11 otevřený výkop svařovaných na tupo d 50 x 4,6 mm</t>
  </si>
  <si>
    <t>-1107008282</t>
  </si>
  <si>
    <t>28613502</t>
  </si>
  <si>
    <t>potrubí vodovodní dvouvrstvé PE100 RC SDR11 50x4,6mm</t>
  </si>
  <si>
    <t>-698628064</t>
  </si>
  <si>
    <t>35*1,015 'Přepočtené koeficientem množství</t>
  </si>
  <si>
    <t>871263120</t>
  </si>
  <si>
    <t>Montáž kanalizačního potrubí hladkého plnostěnného SN 4 z PVC-U DN 110</t>
  </si>
  <si>
    <t>-875734797</t>
  </si>
  <si>
    <t>28611113</t>
  </si>
  <si>
    <t>trubka kanalizační PVC DN 110x1000mm SN4</t>
  </si>
  <si>
    <t>-268615635</t>
  </si>
  <si>
    <t>871273120</t>
  </si>
  <si>
    <t>Montáž kanalizačního potrubí hladkého plnostěnného SN 4 z PVC-U DN 125</t>
  </si>
  <si>
    <t>-895562595</t>
  </si>
  <si>
    <t>28611126</t>
  </si>
  <si>
    <t>trubka kanalizační PVC DN 125x1000mm SN4</t>
  </si>
  <si>
    <t>348471038</t>
  </si>
  <si>
    <t>8*1,03 'Přepočtené koeficientem množství</t>
  </si>
  <si>
    <t>1019400745</t>
  </si>
  <si>
    <t>1330322176</t>
  </si>
  <si>
    <t>42*1,03 'Přepočtené koeficientem množství</t>
  </si>
  <si>
    <t>877260310</t>
  </si>
  <si>
    <t>Montáž kolen na kanalizačním potrubí z PP nebo tvrdého PVC-U trub hladkých plnostěnných DN 100</t>
  </si>
  <si>
    <t>1413466903</t>
  </si>
  <si>
    <t>28611351</t>
  </si>
  <si>
    <t>koleno kanalizační PVC KG 110x45°</t>
  </si>
  <si>
    <t>-1089761137</t>
  </si>
  <si>
    <t>877270310</t>
  </si>
  <si>
    <t>Montáž kolen na kanalizačním potrubí z PP nebo tvrdého PVC-U trub hladkých plnostěnných DN 125</t>
  </si>
  <si>
    <t>-1653618390</t>
  </si>
  <si>
    <t>28611356</t>
  </si>
  <si>
    <t>koleno kanalizační PVC KG 125x45°</t>
  </si>
  <si>
    <t>-1680375708</t>
  </si>
  <si>
    <t>877310310</t>
  </si>
  <si>
    <t>Montáž kolen na kanalizačním potrubí z PP nebo tvrdého PVC-U trub hladkých plnostěnných DN 150</t>
  </si>
  <si>
    <t>-1556111111</t>
  </si>
  <si>
    <t>28611361</t>
  </si>
  <si>
    <t>koleno kanalizační PVC KG 160x45°</t>
  </si>
  <si>
    <t>-1906765518</t>
  </si>
  <si>
    <t>877310320</t>
  </si>
  <si>
    <t>Montáž odboček na kanalizačním potrubí z PP nebo tvrdého PVC-U trub hladkých plnostěnných DN 150</t>
  </si>
  <si>
    <t>1089541318</t>
  </si>
  <si>
    <t>28611912</t>
  </si>
  <si>
    <t>odbočka kanalizační plastová s hrdlem KG 160/110/45°</t>
  </si>
  <si>
    <t>2029737373</t>
  </si>
  <si>
    <t>28611392</t>
  </si>
  <si>
    <t>odbočka kanalizační plastová s hrdlem KG 160/160/45°</t>
  </si>
  <si>
    <t>746618910</t>
  </si>
  <si>
    <t>877310330</t>
  </si>
  <si>
    <t>Montáž spojek nebo redukcí na kanalizačním potrubí z PP nebo tvrdého PVC-U trub hladkých plnostěnných DN 150</t>
  </si>
  <si>
    <t>-476933077</t>
  </si>
  <si>
    <t>28611506</t>
  </si>
  <si>
    <t>redukce kanalizační PVC 160/125</t>
  </si>
  <si>
    <t>-1245616568</t>
  </si>
  <si>
    <t>893811113</t>
  </si>
  <si>
    <t>Osazení vodoměrné šachty hranaté z PP samonosné pro běžné zatížení pl do 1,1 m2 hl přes 1,4 do 1,6 m</t>
  </si>
  <si>
    <t>1569488567</t>
  </si>
  <si>
    <t>56230555</t>
  </si>
  <si>
    <t>šachta plastová vodoměrná samonosná hranatá 0,9/1,2/1,6m</t>
  </si>
  <si>
    <t>-1043847987</t>
  </si>
  <si>
    <t>8938-R</t>
  </si>
  <si>
    <t>D+M vodoměrné sestavy</t>
  </si>
  <si>
    <t>-1753363137</t>
  </si>
  <si>
    <t>891182211</t>
  </si>
  <si>
    <t>Montáž závitového vodoměru G 5/4 v šachtě</t>
  </si>
  <si>
    <t>1760921396</t>
  </si>
  <si>
    <t>38821461-R</t>
  </si>
  <si>
    <t xml:space="preserve">vodoměr domovní na studenou užitkovou vodu </t>
  </si>
  <si>
    <t>2016010887</t>
  </si>
  <si>
    <t>894811117</t>
  </si>
  <si>
    <t>Revizní šachta z PVC typ přímý, DN 315/160 hl od 2480 do 2730 mm</t>
  </si>
  <si>
    <t>-196443981</t>
  </si>
  <si>
    <t>87731031-R</t>
  </si>
  <si>
    <t>Montáž čistícího kusu DN 150</t>
  </si>
  <si>
    <t>400241055</t>
  </si>
  <si>
    <t>28611948</t>
  </si>
  <si>
    <t>čistící kus kanalizační PVC DN 160</t>
  </si>
  <si>
    <t>652233253</t>
  </si>
  <si>
    <t>Signalizační vodič DN do 150 mm na potrubí</t>
  </si>
  <si>
    <t>2033642038</t>
  </si>
  <si>
    <t>-330797708</t>
  </si>
  <si>
    <t>892241111</t>
  </si>
  <si>
    <t>Tlaková zkouška vodou potrubí DN do 80</t>
  </si>
  <si>
    <t>-983110647</t>
  </si>
  <si>
    <t>892271111</t>
  </si>
  <si>
    <t>Tlaková zkouška vodou potrubí DN 100 nebo 125</t>
  </si>
  <si>
    <t>2102175612</t>
  </si>
  <si>
    <t>892351111</t>
  </si>
  <si>
    <t>Tlaková zkouška vodou potrubí DN 150 nebo 200</t>
  </si>
  <si>
    <t>-751432669</t>
  </si>
  <si>
    <t>89237211-R</t>
  </si>
  <si>
    <t>Zabezpečení konců potrubí DN do 300 při tlakových zkouškách vodou</t>
  </si>
  <si>
    <t>-1128352881</t>
  </si>
  <si>
    <t>892233122</t>
  </si>
  <si>
    <t>Proplach a dezinfekce vodovodního potrubí DN od 40 do 70</t>
  </si>
  <si>
    <t>1065201507</t>
  </si>
  <si>
    <t>-703364504</t>
  </si>
  <si>
    <t>721</t>
  </si>
  <si>
    <t>Zdravotechnika - vnitřní kanalizace</t>
  </si>
  <si>
    <t>721173317</t>
  </si>
  <si>
    <t>Potrubí kanalizační z PVC SN 4 dešťové DN 160</t>
  </si>
  <si>
    <t>-1734456806</t>
  </si>
  <si>
    <t>-1493060007</t>
  </si>
  <si>
    <t>28612221</t>
  </si>
  <si>
    <t>odbočka kanalizační plastová PVC KG DN 160x160/45° SN12/16</t>
  </si>
  <si>
    <t>-1589396403</t>
  </si>
  <si>
    <t>721242106-R</t>
  </si>
  <si>
    <t>Lapač střešních splavenin z PP se zápachovou klapkou a lapacím košem DN 150</t>
  </si>
  <si>
    <t>1516381788</t>
  </si>
  <si>
    <t>721173401</t>
  </si>
  <si>
    <t>Potrubí kanalizační z PVC SN 4 svodné DN 110</t>
  </si>
  <si>
    <t>623951028</t>
  </si>
  <si>
    <t>721173402</t>
  </si>
  <si>
    <t>Potrubí kanalizační z PVC SN 4 svodné DN 125</t>
  </si>
  <si>
    <t>1599009465</t>
  </si>
  <si>
    <t>721173403</t>
  </si>
  <si>
    <t>Potrubí kanalizační z PVC SN 4 svodné DN 160</t>
  </si>
  <si>
    <t>-673939478</t>
  </si>
  <si>
    <t>-1891886692</t>
  </si>
  <si>
    <t>1496584956</t>
  </si>
  <si>
    <t>1402483615</t>
  </si>
  <si>
    <t>28611353</t>
  </si>
  <si>
    <t>koleno kanalizační PVC KG 110x87°</t>
  </si>
  <si>
    <t>1787167937</t>
  </si>
  <si>
    <t>28611358</t>
  </si>
  <si>
    <t>koleno kanalizační PVC KG 125x87°</t>
  </si>
  <si>
    <t>1342208755</t>
  </si>
  <si>
    <t>28611387</t>
  </si>
  <si>
    <t>odbočka kanalizační plastová s hrdlem KG 110/110/45°</t>
  </si>
  <si>
    <t>-2069566325</t>
  </si>
  <si>
    <t>28611388</t>
  </si>
  <si>
    <t>odbočka kanalizační plastová s hrdlem KG 125/110/45°</t>
  </si>
  <si>
    <t>1256868091</t>
  </si>
  <si>
    <t>996592476</t>
  </si>
  <si>
    <t>28611914</t>
  </si>
  <si>
    <t>odbočka kanalizační plastová s hrdlem KG 160/125/45°</t>
  </si>
  <si>
    <t>1556902455</t>
  </si>
  <si>
    <t>28611502</t>
  </si>
  <si>
    <t>redukce kanalizační PVC 125/110</t>
  </si>
  <si>
    <t>-429654782</t>
  </si>
  <si>
    <t>281868097</t>
  </si>
  <si>
    <t>721174025</t>
  </si>
  <si>
    <t>Potrubí kanalizační z PP odpadní DN 110</t>
  </si>
  <si>
    <t>-360475146</t>
  </si>
  <si>
    <t>28614706</t>
  </si>
  <si>
    <t>redukce kanalizační PP třívrstvá zvukově izolovaná 110/75</t>
  </si>
  <si>
    <t>-1673740613</t>
  </si>
  <si>
    <t>28614704</t>
  </si>
  <si>
    <t>redukce kanalizační PP třívrstvá zvukově izolovaná 75/50</t>
  </si>
  <si>
    <t>522950037</t>
  </si>
  <si>
    <t>721174043</t>
  </si>
  <si>
    <t>Potrubí kanalizační z PP připojovací DN 50</t>
  </si>
  <si>
    <t>-95899091</t>
  </si>
  <si>
    <t>721211422</t>
  </si>
  <si>
    <t>Vpusť podlahová se svislým odtokem DN 50/75/110 mřížka nerez 138x138</t>
  </si>
  <si>
    <t>1995320928</t>
  </si>
  <si>
    <t>721274121</t>
  </si>
  <si>
    <t>Přivzdušňovací ventil vnitřní odpadních potrubí DN od 32 do 50</t>
  </si>
  <si>
    <t>2087645737</t>
  </si>
  <si>
    <t>721290111</t>
  </si>
  <si>
    <t>Zkouška těsnosti potrubí kanalizace vodou DN do 125</t>
  </si>
  <si>
    <t>-313362851</t>
  </si>
  <si>
    <t>721290112</t>
  </si>
  <si>
    <t>Zkouška těsnosti potrubí kanalizace vodou DN 150/DN 200</t>
  </si>
  <si>
    <t>545141877</t>
  </si>
  <si>
    <t>998721101</t>
  </si>
  <si>
    <t>Přesun hmot tonážní pro vnitřní kanalizaci v objektech v do 6 m</t>
  </si>
  <si>
    <t>-1583467922</t>
  </si>
  <si>
    <t>Zdravotechnika - vnitřní vodovod</t>
  </si>
  <si>
    <t>722173231</t>
  </si>
  <si>
    <t>Potrubí vodovodní plastové pevné PVC-C spoj lepením PN 25 do 70°C D 16x2,0 mm</t>
  </si>
  <si>
    <t>1259778440</t>
  </si>
  <si>
    <t>722173232</t>
  </si>
  <si>
    <t>Potrubí vodovodní plastové pevné PVC-C spoj lepením PN 25 do 70°C D 20x2,3 mm</t>
  </si>
  <si>
    <t>-1702208460</t>
  </si>
  <si>
    <t>722173236</t>
  </si>
  <si>
    <t>Potrubí vodovodní plastové pevné PVC-C spoj lepením PN 25 do 70°C D 50x5,6 mm</t>
  </si>
  <si>
    <t>495141329</t>
  </si>
  <si>
    <t>722181211</t>
  </si>
  <si>
    <t>Ochrana vodovodního potrubí přilepenými termoizolačními trubicemi z PE tl do 6 mm DN do 22 mm</t>
  </si>
  <si>
    <t>-1843616701</t>
  </si>
  <si>
    <t>722181213</t>
  </si>
  <si>
    <t>Ochrana vodovodního potrubí přilepenými termoizolačními trubicemi z PE tl do 6 mm DN přes 32 mm</t>
  </si>
  <si>
    <t>-589818511</t>
  </si>
  <si>
    <t>722232011</t>
  </si>
  <si>
    <t>Kohout kulový podomítkový G 1/2" PN 16 do 120°C vnitřní závit</t>
  </si>
  <si>
    <t>-432962081</t>
  </si>
  <si>
    <t>722232012</t>
  </si>
  <si>
    <t>Kohout kulový podomítkový G 3/4" PN 16 do 120°C vnitřní závit</t>
  </si>
  <si>
    <t>-1146959383</t>
  </si>
  <si>
    <t>72223201-R</t>
  </si>
  <si>
    <t>Kohout kulový podomítkový G 2" PN 16 do 120°C vnitřní závit</t>
  </si>
  <si>
    <t>780737037</t>
  </si>
  <si>
    <t>722290234</t>
  </si>
  <si>
    <t>Proplach a dezinfekce vodovodního potrubí DN do 80</t>
  </si>
  <si>
    <t>1551260397</t>
  </si>
  <si>
    <t>722290246</t>
  </si>
  <si>
    <t>Zkouška těsnosti vodovodního potrubí plastového DN do 40</t>
  </si>
  <si>
    <t>284705597</t>
  </si>
  <si>
    <t>722290249</t>
  </si>
  <si>
    <t>Zkouška těsnosti vodovodního potrubí plastového DN přes 40 do 90</t>
  </si>
  <si>
    <t>1224972397</t>
  </si>
  <si>
    <t>998722101</t>
  </si>
  <si>
    <t>Přesun hmot tonážní pro vnitřní vodovod v objektech v do 6 m</t>
  </si>
  <si>
    <t>-809287024</t>
  </si>
  <si>
    <t>725112182-R</t>
  </si>
  <si>
    <t>Kombi klozet odpad svislý</t>
  </si>
  <si>
    <t>974750131</t>
  </si>
  <si>
    <t>Poznámka k položce:_x000d_
vč.sedátka_x000d_
cena orientační, bude upřesněno dle výběru investora</t>
  </si>
  <si>
    <t>725121511</t>
  </si>
  <si>
    <t>Pisoárový záchodek keramický bez splachovací nádrže s odsáváním a s vodorovným přívodem vody</t>
  </si>
  <si>
    <t>-1718478545</t>
  </si>
  <si>
    <t>Poznámka k položce:_x000d_
cena orientační, bude upřesněno dle výběru investora</t>
  </si>
  <si>
    <t>725211602</t>
  </si>
  <si>
    <t>Umyvadlo keramické bílé šířky 550 mm bez krytu na sifon připevněné na stěnu šrouby</t>
  </si>
  <si>
    <t>-2008274334</t>
  </si>
  <si>
    <t>725532114</t>
  </si>
  <si>
    <t>Elektrický ohřívač zásobníkový akumulační závěsný svislý 80 l / 3 kW</t>
  </si>
  <si>
    <t>-1351841365</t>
  </si>
  <si>
    <t>Poznámka k položce:_x000d_
vč. kohoutů, pojistných ventilů, šroubení a dalšího podružného materiálu</t>
  </si>
  <si>
    <t>725821312</t>
  </si>
  <si>
    <t>Baterie dřezová nástěnná páková s otáčivým kulatým ústím a délkou ramínka 300 mm</t>
  </si>
  <si>
    <t>385303206</t>
  </si>
  <si>
    <t>725822611</t>
  </si>
  <si>
    <t>Baterie umyvadlová stojánková páková bez výpusti</t>
  </si>
  <si>
    <t>-1125545082</t>
  </si>
  <si>
    <t>725851305</t>
  </si>
  <si>
    <t>Ventil odpadní dřezový bez přepadu G 6/4""</t>
  </si>
  <si>
    <t>1471550446</t>
  </si>
  <si>
    <t>725851325</t>
  </si>
  <si>
    <t>Ventil odpadní umyvadlový bez přepadu G 5/4"</t>
  </si>
  <si>
    <t>-1224173620</t>
  </si>
  <si>
    <t>725861102</t>
  </si>
  <si>
    <t>Zápachová uzávěrka pro umyvadla DN 40</t>
  </si>
  <si>
    <t>-1838532672</t>
  </si>
  <si>
    <t>725862103</t>
  </si>
  <si>
    <t>Zápachová uzávěrka pro dřezy DN 40/50</t>
  </si>
  <si>
    <t>-1114097340</t>
  </si>
  <si>
    <t>725-R1</t>
  </si>
  <si>
    <t>D+M ostatní drobný instalatérský materiál</t>
  </si>
  <si>
    <t>-1513620886</t>
  </si>
  <si>
    <t>725-R2</t>
  </si>
  <si>
    <t>D+M dvířka vč. rámu 30/30</t>
  </si>
  <si>
    <t>-1655351825</t>
  </si>
  <si>
    <t>Poznámka k položce:_x000d_
hl.uzávěr vody</t>
  </si>
  <si>
    <t>998725101</t>
  </si>
  <si>
    <t>Přesun hmot tonážní pro zařizovací předměty v objektech v do 6 m</t>
  </si>
  <si>
    <t>233683107</t>
  </si>
  <si>
    <t>1230301573</t>
  </si>
  <si>
    <t>Poznámka k položce:_x000d_
_x000d_
Vytyčení stáv. inženýrských sítí a ochranných pásem vč. zajištění jejich ochrany_x000d_
Geodetické vytyčení navrhované stavby a inženýrských sítí a přeložek_x000d_
Geodetické zaměření stavby a inženýrských sítí po výstavbě vč. předání digitálních podkladů pro zanesení do KN</t>
  </si>
  <si>
    <t>1768107919</t>
  </si>
  <si>
    <t>-1580595238</t>
  </si>
  <si>
    <t>-1384481071</t>
  </si>
  <si>
    <t>1869263769</t>
  </si>
  <si>
    <t>-295098328</t>
  </si>
  <si>
    <t>1747577715</t>
  </si>
  <si>
    <t>579229082</t>
  </si>
  <si>
    <t>1350271562</t>
  </si>
  <si>
    <t>562854042</t>
  </si>
  <si>
    <t>1005971077</t>
  </si>
  <si>
    <t>300628773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</si>
</sst>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36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001b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úprava tenisového kurtu, novostavba zázemí tenisového kurtu a vybudování nové nádrže na vodu v místě původní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Obec Dukovany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16. 1. 2025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40.0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Dukovany, č.p.59, 675 56 Dukovany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Ing.Roman Chvátal, Jamolice 147, 67201 M.Krumlov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40.0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Ing.Dana Trávníková, Ivančická 221,67201 M.Krumlov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ROUND(AG95+AG96+AG104+AG105,2)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ROUND(AS95+AS96+AS104+AS105,2)</f>
        <v>0</v>
      </c>
      <c r="AT94" s="115">
        <f>ROUND(SUM(AV94:AW94),2)</f>
        <v>0</v>
      </c>
      <c r="AU94" s="116">
        <f>ROUND(AU95+AU96+AU104+AU105,5)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ROUND(AZ95+AZ96+AZ104+AZ105,2)</f>
        <v>0</v>
      </c>
      <c r="BA94" s="115">
        <f>ROUND(BA95+BA96+BA104+BA105,2)</f>
        <v>0</v>
      </c>
      <c r="BB94" s="115">
        <f>ROUND(BB95+BB96+BB104+BB105,2)</f>
        <v>0</v>
      </c>
      <c r="BC94" s="115">
        <f>ROUND(BC95+BC96+BC104+BC105,2)</f>
        <v>0</v>
      </c>
      <c r="BD94" s="117">
        <f>ROUND(BD95+BD96+BD104+BD105,2)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16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'SO01 - Bourací práce'!J30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'SO01 - Bourací práce'!P130</f>
        <v>0</v>
      </c>
      <c r="AV95" s="129">
        <f>'SO01 - Bourací práce'!J33</f>
        <v>0</v>
      </c>
      <c r="AW95" s="129">
        <f>'SO01 - Bourací práce'!J34</f>
        <v>0</v>
      </c>
      <c r="AX95" s="129">
        <f>'SO01 - Bourací práce'!J35</f>
        <v>0</v>
      </c>
      <c r="AY95" s="129">
        <f>'SO01 - Bourací práce'!J36</f>
        <v>0</v>
      </c>
      <c r="AZ95" s="129">
        <f>'SO01 - Bourací práce'!F33</f>
        <v>0</v>
      </c>
      <c r="BA95" s="129">
        <f>'SO01 - Bourací práce'!F34</f>
        <v>0</v>
      </c>
      <c r="BB95" s="129">
        <f>'SO01 - Bourací práce'!F35</f>
        <v>0</v>
      </c>
      <c r="BC95" s="129">
        <f>'SO01 - Bourací práce'!F36</f>
        <v>0</v>
      </c>
      <c r="BD95" s="131">
        <f>'SO01 - Bourací práce'!F37</f>
        <v>0</v>
      </c>
      <c r="BE95" s="7"/>
      <c r="BT95" s="132" t="s">
        <v>87</v>
      </c>
      <c r="BV95" s="132" t="s">
        <v>81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7" customFormat="1" ht="16.5" customHeight="1">
      <c r="A96" s="7"/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33">
        <f>ROUND(SUM(AG97:AG103),2)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28">
        <f>ROUND(SUM(AS97:AS103),2)</f>
        <v>0</v>
      </c>
      <c r="AT96" s="129">
        <f>ROUND(SUM(AV96:AW96),2)</f>
        <v>0</v>
      </c>
      <c r="AU96" s="130">
        <f>ROUND(SUM(AU97:AU103),5)</f>
        <v>0</v>
      </c>
      <c r="AV96" s="129">
        <f>ROUND(AZ96*L29,2)</f>
        <v>0</v>
      </c>
      <c r="AW96" s="129">
        <f>ROUND(BA96*L30,2)</f>
        <v>0</v>
      </c>
      <c r="AX96" s="129">
        <f>ROUND(BB96*L29,2)</f>
        <v>0</v>
      </c>
      <c r="AY96" s="129">
        <f>ROUND(BC96*L30,2)</f>
        <v>0</v>
      </c>
      <c r="AZ96" s="129">
        <f>ROUND(SUM(AZ97:AZ103),2)</f>
        <v>0</v>
      </c>
      <c r="BA96" s="129">
        <f>ROUND(SUM(BA97:BA103),2)</f>
        <v>0</v>
      </c>
      <c r="BB96" s="129">
        <f>ROUND(SUM(BB97:BB103),2)</f>
        <v>0</v>
      </c>
      <c r="BC96" s="129">
        <f>ROUND(SUM(BC97:BC103),2)</f>
        <v>0</v>
      </c>
      <c r="BD96" s="131">
        <f>ROUND(SUM(BD97:BD103),2)</f>
        <v>0</v>
      </c>
      <c r="BE96" s="7"/>
      <c r="BS96" s="132" t="s">
        <v>78</v>
      </c>
      <c r="BT96" s="132" t="s">
        <v>87</v>
      </c>
      <c r="BU96" s="132" t="s">
        <v>80</v>
      </c>
      <c r="BV96" s="132" t="s">
        <v>81</v>
      </c>
      <c r="BW96" s="132" t="s">
        <v>92</v>
      </c>
      <c r="BX96" s="132" t="s">
        <v>5</v>
      </c>
      <c r="CL96" s="132" t="s">
        <v>1</v>
      </c>
      <c r="CM96" s="132" t="s">
        <v>89</v>
      </c>
    </row>
    <row r="97" s="4" customFormat="1" ht="16.5" customHeight="1">
      <c r="A97" s="120" t="s">
        <v>83</v>
      </c>
      <c r="B97" s="71"/>
      <c r="C97" s="134"/>
      <c r="D97" s="134"/>
      <c r="E97" s="135" t="s">
        <v>93</v>
      </c>
      <c r="F97" s="135"/>
      <c r="G97" s="135"/>
      <c r="H97" s="135"/>
      <c r="I97" s="135"/>
      <c r="J97" s="134"/>
      <c r="K97" s="135" t="s">
        <v>94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'SO02.01 - Kurt'!J32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95</v>
      </c>
      <c r="AR97" s="73"/>
      <c r="AS97" s="138">
        <v>0</v>
      </c>
      <c r="AT97" s="139">
        <f>ROUND(SUM(AV97:AW97),2)</f>
        <v>0</v>
      </c>
      <c r="AU97" s="140">
        <f>'SO02.01 - Kurt'!P129</f>
        <v>0</v>
      </c>
      <c r="AV97" s="139">
        <f>'SO02.01 - Kurt'!J35</f>
        <v>0</v>
      </c>
      <c r="AW97" s="139">
        <f>'SO02.01 - Kurt'!J36</f>
        <v>0</v>
      </c>
      <c r="AX97" s="139">
        <f>'SO02.01 - Kurt'!J37</f>
        <v>0</v>
      </c>
      <c r="AY97" s="139">
        <f>'SO02.01 - Kurt'!J38</f>
        <v>0</v>
      </c>
      <c r="AZ97" s="139">
        <f>'SO02.01 - Kurt'!F35</f>
        <v>0</v>
      </c>
      <c r="BA97" s="139">
        <f>'SO02.01 - Kurt'!F36</f>
        <v>0</v>
      </c>
      <c r="BB97" s="139">
        <f>'SO02.01 - Kurt'!F37</f>
        <v>0</v>
      </c>
      <c r="BC97" s="139">
        <f>'SO02.01 - Kurt'!F38</f>
        <v>0</v>
      </c>
      <c r="BD97" s="141">
        <f>'SO02.01 - Kurt'!F39</f>
        <v>0</v>
      </c>
      <c r="BE97" s="4"/>
      <c r="BT97" s="142" t="s">
        <v>89</v>
      </c>
      <c r="BV97" s="142" t="s">
        <v>81</v>
      </c>
      <c r="BW97" s="142" t="s">
        <v>96</v>
      </c>
      <c r="BX97" s="142" t="s">
        <v>92</v>
      </c>
      <c r="CL97" s="142" t="s">
        <v>1</v>
      </c>
    </row>
    <row r="98" s="4" customFormat="1" ht="16.5" customHeight="1">
      <c r="A98" s="120" t="s">
        <v>83</v>
      </c>
      <c r="B98" s="71"/>
      <c r="C98" s="134"/>
      <c r="D98" s="134"/>
      <c r="E98" s="135" t="s">
        <v>97</v>
      </c>
      <c r="F98" s="135"/>
      <c r="G98" s="135"/>
      <c r="H98" s="135"/>
      <c r="I98" s="135"/>
      <c r="J98" s="134"/>
      <c r="K98" s="135" t="s">
        <v>98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'SO02.02 - Zázemí tenisové...'!J32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95</v>
      </c>
      <c r="AR98" s="73"/>
      <c r="AS98" s="138">
        <v>0</v>
      </c>
      <c r="AT98" s="139">
        <f>ROUND(SUM(AV98:AW98),2)</f>
        <v>0</v>
      </c>
      <c r="AU98" s="140">
        <f>'SO02.02 - Zázemí tenisové...'!P146</f>
        <v>0</v>
      </c>
      <c r="AV98" s="139">
        <f>'SO02.02 - Zázemí tenisové...'!J35</f>
        <v>0</v>
      </c>
      <c r="AW98" s="139">
        <f>'SO02.02 - Zázemí tenisové...'!J36</f>
        <v>0</v>
      </c>
      <c r="AX98" s="139">
        <f>'SO02.02 - Zázemí tenisové...'!J37</f>
        <v>0</v>
      </c>
      <c r="AY98" s="139">
        <f>'SO02.02 - Zázemí tenisové...'!J38</f>
        <v>0</v>
      </c>
      <c r="AZ98" s="139">
        <f>'SO02.02 - Zázemí tenisové...'!F35</f>
        <v>0</v>
      </c>
      <c r="BA98" s="139">
        <f>'SO02.02 - Zázemí tenisové...'!F36</f>
        <v>0</v>
      </c>
      <c r="BB98" s="139">
        <f>'SO02.02 - Zázemí tenisové...'!F37</f>
        <v>0</v>
      </c>
      <c r="BC98" s="139">
        <f>'SO02.02 - Zázemí tenisové...'!F38</f>
        <v>0</v>
      </c>
      <c r="BD98" s="141">
        <f>'SO02.02 - Zázemí tenisové...'!F39</f>
        <v>0</v>
      </c>
      <c r="BE98" s="4"/>
      <c r="BT98" s="142" t="s">
        <v>89</v>
      </c>
      <c r="BV98" s="142" t="s">
        <v>81</v>
      </c>
      <c r="BW98" s="142" t="s">
        <v>99</v>
      </c>
      <c r="BX98" s="142" t="s">
        <v>92</v>
      </c>
      <c r="CL98" s="142" t="s">
        <v>1</v>
      </c>
    </row>
    <row r="99" s="4" customFormat="1" ht="16.5" customHeight="1">
      <c r="A99" s="120" t="s">
        <v>83</v>
      </c>
      <c r="B99" s="71"/>
      <c r="C99" s="134"/>
      <c r="D99" s="134"/>
      <c r="E99" s="135" t="s">
        <v>100</v>
      </c>
      <c r="F99" s="135"/>
      <c r="G99" s="135"/>
      <c r="H99" s="135"/>
      <c r="I99" s="135"/>
      <c r="J99" s="134"/>
      <c r="K99" s="135" t="s">
        <v>101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'SO02.03 - Nádrž na vodu'!J32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95</v>
      </c>
      <c r="AR99" s="73"/>
      <c r="AS99" s="138">
        <v>0</v>
      </c>
      <c r="AT99" s="139">
        <f>ROUND(SUM(AV99:AW99),2)</f>
        <v>0</v>
      </c>
      <c r="AU99" s="140">
        <f>'SO02.03 - Nádrž na vodu'!P132</f>
        <v>0</v>
      </c>
      <c r="AV99" s="139">
        <f>'SO02.03 - Nádrž na vodu'!J35</f>
        <v>0</v>
      </c>
      <c r="AW99" s="139">
        <f>'SO02.03 - Nádrž na vodu'!J36</f>
        <v>0</v>
      </c>
      <c r="AX99" s="139">
        <f>'SO02.03 - Nádrž na vodu'!J37</f>
        <v>0</v>
      </c>
      <c r="AY99" s="139">
        <f>'SO02.03 - Nádrž na vodu'!J38</f>
        <v>0</v>
      </c>
      <c r="AZ99" s="139">
        <f>'SO02.03 - Nádrž na vodu'!F35</f>
        <v>0</v>
      </c>
      <c r="BA99" s="139">
        <f>'SO02.03 - Nádrž na vodu'!F36</f>
        <v>0</v>
      </c>
      <c r="BB99" s="139">
        <f>'SO02.03 - Nádrž na vodu'!F37</f>
        <v>0</v>
      </c>
      <c r="BC99" s="139">
        <f>'SO02.03 - Nádrž na vodu'!F38</f>
        <v>0</v>
      </c>
      <c r="BD99" s="141">
        <f>'SO02.03 - Nádrž na vodu'!F39</f>
        <v>0</v>
      </c>
      <c r="BE99" s="4"/>
      <c r="BT99" s="142" t="s">
        <v>89</v>
      </c>
      <c r="BV99" s="142" t="s">
        <v>81</v>
      </c>
      <c r="BW99" s="142" t="s">
        <v>102</v>
      </c>
      <c r="BX99" s="142" t="s">
        <v>92</v>
      </c>
      <c r="CL99" s="142" t="s">
        <v>1</v>
      </c>
    </row>
    <row r="100" s="4" customFormat="1" ht="16.5" customHeight="1">
      <c r="A100" s="120" t="s">
        <v>83</v>
      </c>
      <c r="B100" s="71"/>
      <c r="C100" s="134"/>
      <c r="D100" s="134"/>
      <c r="E100" s="135" t="s">
        <v>103</v>
      </c>
      <c r="F100" s="135"/>
      <c r="G100" s="135"/>
      <c r="H100" s="135"/>
      <c r="I100" s="135"/>
      <c r="J100" s="134"/>
      <c r="K100" s="135" t="s">
        <v>104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'SO02.04 - Oplocení'!J32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95</v>
      </c>
      <c r="AR100" s="73"/>
      <c r="AS100" s="138">
        <v>0</v>
      </c>
      <c r="AT100" s="139">
        <f>ROUND(SUM(AV100:AW100),2)</f>
        <v>0</v>
      </c>
      <c r="AU100" s="140">
        <f>'SO02.04 - Oplocení'!P126</f>
        <v>0</v>
      </c>
      <c r="AV100" s="139">
        <f>'SO02.04 - Oplocení'!J35</f>
        <v>0</v>
      </c>
      <c r="AW100" s="139">
        <f>'SO02.04 - Oplocení'!J36</f>
        <v>0</v>
      </c>
      <c r="AX100" s="139">
        <f>'SO02.04 - Oplocení'!J37</f>
        <v>0</v>
      </c>
      <c r="AY100" s="139">
        <f>'SO02.04 - Oplocení'!J38</f>
        <v>0</v>
      </c>
      <c r="AZ100" s="139">
        <f>'SO02.04 - Oplocení'!F35</f>
        <v>0</v>
      </c>
      <c r="BA100" s="139">
        <f>'SO02.04 - Oplocení'!F36</f>
        <v>0</v>
      </c>
      <c r="BB100" s="139">
        <f>'SO02.04 - Oplocení'!F37</f>
        <v>0</v>
      </c>
      <c r="BC100" s="139">
        <f>'SO02.04 - Oplocení'!F38</f>
        <v>0</v>
      </c>
      <c r="BD100" s="141">
        <f>'SO02.04 - Oplocení'!F39</f>
        <v>0</v>
      </c>
      <c r="BE100" s="4"/>
      <c r="BT100" s="142" t="s">
        <v>89</v>
      </c>
      <c r="BV100" s="142" t="s">
        <v>81</v>
      </c>
      <c r="BW100" s="142" t="s">
        <v>105</v>
      </c>
      <c r="BX100" s="142" t="s">
        <v>92</v>
      </c>
      <c r="CL100" s="142" t="s">
        <v>1</v>
      </c>
    </row>
    <row r="101" s="4" customFormat="1" ht="16.5" customHeight="1">
      <c r="A101" s="120" t="s">
        <v>83</v>
      </c>
      <c r="B101" s="71"/>
      <c r="C101" s="134"/>
      <c r="D101" s="134"/>
      <c r="E101" s="135" t="s">
        <v>106</v>
      </c>
      <c r="F101" s="135"/>
      <c r="G101" s="135"/>
      <c r="H101" s="135"/>
      <c r="I101" s="135"/>
      <c r="J101" s="134"/>
      <c r="K101" s="135" t="s">
        <v>107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'SO02.05 - Nádrž na dešťov...'!J32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95</v>
      </c>
      <c r="AR101" s="73"/>
      <c r="AS101" s="138">
        <v>0</v>
      </c>
      <c r="AT101" s="139">
        <f>ROUND(SUM(AV101:AW101),2)</f>
        <v>0</v>
      </c>
      <c r="AU101" s="140">
        <f>'SO02.05 - Nádrž na dešťov...'!P129</f>
        <v>0</v>
      </c>
      <c r="AV101" s="139">
        <f>'SO02.05 - Nádrž na dešťov...'!J35</f>
        <v>0</v>
      </c>
      <c r="AW101" s="139">
        <f>'SO02.05 - Nádrž na dešťov...'!J36</f>
        <v>0</v>
      </c>
      <c r="AX101" s="139">
        <f>'SO02.05 - Nádrž na dešťov...'!J37</f>
        <v>0</v>
      </c>
      <c r="AY101" s="139">
        <f>'SO02.05 - Nádrž na dešťov...'!J38</f>
        <v>0</v>
      </c>
      <c r="AZ101" s="139">
        <f>'SO02.05 - Nádrž na dešťov...'!F35</f>
        <v>0</v>
      </c>
      <c r="BA101" s="139">
        <f>'SO02.05 - Nádrž na dešťov...'!F36</f>
        <v>0</v>
      </c>
      <c r="BB101" s="139">
        <f>'SO02.05 - Nádrž na dešťov...'!F37</f>
        <v>0</v>
      </c>
      <c r="BC101" s="139">
        <f>'SO02.05 - Nádrž na dešťov...'!F38</f>
        <v>0</v>
      </c>
      <c r="BD101" s="141">
        <f>'SO02.05 - Nádrž na dešťov...'!F39</f>
        <v>0</v>
      </c>
      <c r="BE101" s="4"/>
      <c r="BT101" s="142" t="s">
        <v>89</v>
      </c>
      <c r="BV101" s="142" t="s">
        <v>81</v>
      </c>
      <c r="BW101" s="142" t="s">
        <v>108</v>
      </c>
      <c r="BX101" s="142" t="s">
        <v>92</v>
      </c>
      <c r="CL101" s="142" t="s">
        <v>1</v>
      </c>
    </row>
    <row r="102" s="4" customFormat="1" ht="16.5" customHeight="1">
      <c r="A102" s="120" t="s">
        <v>83</v>
      </c>
      <c r="B102" s="71"/>
      <c r="C102" s="134"/>
      <c r="D102" s="134"/>
      <c r="E102" s="135" t="s">
        <v>109</v>
      </c>
      <c r="F102" s="135"/>
      <c r="G102" s="135"/>
      <c r="H102" s="135"/>
      <c r="I102" s="135"/>
      <c r="J102" s="134"/>
      <c r="K102" s="135" t="s">
        <v>110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'SO02.06 - Zpevněné plochy'!J32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95</v>
      </c>
      <c r="AR102" s="73"/>
      <c r="AS102" s="138">
        <v>0</v>
      </c>
      <c r="AT102" s="139">
        <f>ROUND(SUM(AV102:AW102),2)</f>
        <v>0</v>
      </c>
      <c r="AU102" s="140">
        <f>'SO02.06 - Zpevněné plochy'!P127</f>
        <v>0</v>
      </c>
      <c r="AV102" s="139">
        <f>'SO02.06 - Zpevněné plochy'!J35</f>
        <v>0</v>
      </c>
      <c r="AW102" s="139">
        <f>'SO02.06 - Zpevněné plochy'!J36</f>
        <v>0</v>
      </c>
      <c r="AX102" s="139">
        <f>'SO02.06 - Zpevněné plochy'!J37</f>
        <v>0</v>
      </c>
      <c r="AY102" s="139">
        <f>'SO02.06 - Zpevněné plochy'!J38</f>
        <v>0</v>
      </c>
      <c r="AZ102" s="139">
        <f>'SO02.06 - Zpevněné plochy'!F35</f>
        <v>0</v>
      </c>
      <c r="BA102" s="139">
        <f>'SO02.06 - Zpevněné plochy'!F36</f>
        <v>0</v>
      </c>
      <c r="BB102" s="139">
        <f>'SO02.06 - Zpevněné plochy'!F37</f>
        <v>0</v>
      </c>
      <c r="BC102" s="139">
        <f>'SO02.06 - Zpevněné plochy'!F38</f>
        <v>0</v>
      </c>
      <c r="BD102" s="141">
        <f>'SO02.06 - Zpevněné plochy'!F39</f>
        <v>0</v>
      </c>
      <c r="BE102" s="4"/>
      <c r="BT102" s="142" t="s">
        <v>89</v>
      </c>
      <c r="BV102" s="142" t="s">
        <v>81</v>
      </c>
      <c r="BW102" s="142" t="s">
        <v>111</v>
      </c>
      <c r="BX102" s="142" t="s">
        <v>92</v>
      </c>
      <c r="CL102" s="142" t="s">
        <v>1</v>
      </c>
    </row>
    <row r="103" s="4" customFormat="1" ht="16.5" customHeight="1">
      <c r="A103" s="120" t="s">
        <v>83</v>
      </c>
      <c r="B103" s="71"/>
      <c r="C103" s="134"/>
      <c r="D103" s="134"/>
      <c r="E103" s="135" t="s">
        <v>112</v>
      </c>
      <c r="F103" s="135"/>
      <c r="G103" s="135"/>
      <c r="H103" s="135"/>
      <c r="I103" s="135"/>
      <c r="J103" s="134"/>
      <c r="K103" s="135" t="s">
        <v>113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'SO02.07 - Závlaha'!J32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95</v>
      </c>
      <c r="AR103" s="73"/>
      <c r="AS103" s="138">
        <v>0</v>
      </c>
      <c r="AT103" s="139">
        <f>ROUND(SUM(AV103:AW103),2)</f>
        <v>0</v>
      </c>
      <c r="AU103" s="140">
        <f>'SO02.07 - Závlaha'!P127</f>
        <v>0</v>
      </c>
      <c r="AV103" s="139">
        <f>'SO02.07 - Závlaha'!J35</f>
        <v>0</v>
      </c>
      <c r="AW103" s="139">
        <f>'SO02.07 - Závlaha'!J36</f>
        <v>0</v>
      </c>
      <c r="AX103" s="139">
        <f>'SO02.07 - Závlaha'!J37</f>
        <v>0</v>
      </c>
      <c r="AY103" s="139">
        <f>'SO02.07 - Závlaha'!J38</f>
        <v>0</v>
      </c>
      <c r="AZ103" s="139">
        <f>'SO02.07 - Závlaha'!F35</f>
        <v>0</v>
      </c>
      <c r="BA103" s="139">
        <f>'SO02.07 - Závlaha'!F36</f>
        <v>0</v>
      </c>
      <c r="BB103" s="139">
        <f>'SO02.07 - Závlaha'!F37</f>
        <v>0</v>
      </c>
      <c r="BC103" s="139">
        <f>'SO02.07 - Závlaha'!F38</f>
        <v>0</v>
      </c>
      <c r="BD103" s="141">
        <f>'SO02.07 - Závlaha'!F39</f>
        <v>0</v>
      </c>
      <c r="BE103" s="4"/>
      <c r="BT103" s="142" t="s">
        <v>89</v>
      </c>
      <c r="BV103" s="142" t="s">
        <v>81</v>
      </c>
      <c r="BW103" s="142" t="s">
        <v>114</v>
      </c>
      <c r="BX103" s="142" t="s">
        <v>92</v>
      </c>
      <c r="CL103" s="142" t="s">
        <v>1</v>
      </c>
    </row>
    <row r="104" s="7" customFormat="1" ht="16.5" customHeight="1">
      <c r="A104" s="120" t="s">
        <v>83</v>
      </c>
      <c r="B104" s="121"/>
      <c r="C104" s="122"/>
      <c r="D104" s="123" t="s">
        <v>115</v>
      </c>
      <c r="E104" s="123"/>
      <c r="F104" s="123"/>
      <c r="G104" s="123"/>
      <c r="H104" s="123"/>
      <c r="I104" s="124"/>
      <c r="J104" s="123" t="s">
        <v>116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'SO03 - Elektroinstalace'!J30</f>
        <v>0</v>
      </c>
      <c r="AH104" s="124"/>
      <c r="AI104" s="124"/>
      <c r="AJ104" s="124"/>
      <c r="AK104" s="124"/>
      <c r="AL104" s="124"/>
      <c r="AM104" s="124"/>
      <c r="AN104" s="125">
        <f>SUM(AG104,AT104)</f>
        <v>0</v>
      </c>
      <c r="AO104" s="124"/>
      <c r="AP104" s="124"/>
      <c r="AQ104" s="126" t="s">
        <v>86</v>
      </c>
      <c r="AR104" s="127"/>
      <c r="AS104" s="128">
        <v>0</v>
      </c>
      <c r="AT104" s="129">
        <f>ROUND(SUM(AV104:AW104),2)</f>
        <v>0</v>
      </c>
      <c r="AU104" s="130">
        <f>'SO03 - Elektroinstalace'!P138</f>
        <v>0</v>
      </c>
      <c r="AV104" s="129">
        <f>'SO03 - Elektroinstalace'!J33</f>
        <v>0</v>
      </c>
      <c r="AW104" s="129">
        <f>'SO03 - Elektroinstalace'!J34</f>
        <v>0</v>
      </c>
      <c r="AX104" s="129">
        <f>'SO03 - Elektroinstalace'!J35</f>
        <v>0</v>
      </c>
      <c r="AY104" s="129">
        <f>'SO03 - Elektroinstalace'!J36</f>
        <v>0</v>
      </c>
      <c r="AZ104" s="129">
        <f>'SO03 - Elektroinstalace'!F33</f>
        <v>0</v>
      </c>
      <c r="BA104" s="129">
        <f>'SO03 - Elektroinstalace'!F34</f>
        <v>0</v>
      </c>
      <c r="BB104" s="129">
        <f>'SO03 - Elektroinstalace'!F35</f>
        <v>0</v>
      </c>
      <c r="BC104" s="129">
        <f>'SO03 - Elektroinstalace'!F36</f>
        <v>0</v>
      </c>
      <c r="BD104" s="131">
        <f>'SO03 - Elektroinstalace'!F37</f>
        <v>0</v>
      </c>
      <c r="BE104" s="7"/>
      <c r="BT104" s="132" t="s">
        <v>87</v>
      </c>
      <c r="BV104" s="132" t="s">
        <v>81</v>
      </c>
      <c r="BW104" s="132" t="s">
        <v>117</v>
      </c>
      <c r="BX104" s="132" t="s">
        <v>5</v>
      </c>
      <c r="CL104" s="132" t="s">
        <v>1</v>
      </c>
      <c r="CM104" s="132" t="s">
        <v>89</v>
      </c>
    </row>
    <row r="105" s="7" customFormat="1" ht="16.5" customHeight="1">
      <c r="A105" s="120" t="s">
        <v>83</v>
      </c>
      <c r="B105" s="121"/>
      <c r="C105" s="122"/>
      <c r="D105" s="123" t="s">
        <v>118</v>
      </c>
      <c r="E105" s="123"/>
      <c r="F105" s="123"/>
      <c r="G105" s="123"/>
      <c r="H105" s="123"/>
      <c r="I105" s="124"/>
      <c r="J105" s="123" t="s">
        <v>119</v>
      </c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5">
        <f>'SO04 - ZTI'!J30</f>
        <v>0</v>
      </c>
      <c r="AH105" s="124"/>
      <c r="AI105" s="124"/>
      <c r="AJ105" s="124"/>
      <c r="AK105" s="124"/>
      <c r="AL105" s="124"/>
      <c r="AM105" s="124"/>
      <c r="AN105" s="125">
        <f>SUM(AG105,AT105)</f>
        <v>0</v>
      </c>
      <c r="AO105" s="124"/>
      <c r="AP105" s="124"/>
      <c r="AQ105" s="126" t="s">
        <v>86</v>
      </c>
      <c r="AR105" s="127"/>
      <c r="AS105" s="143">
        <v>0</v>
      </c>
      <c r="AT105" s="144">
        <f>ROUND(SUM(AV105:AW105),2)</f>
        <v>0</v>
      </c>
      <c r="AU105" s="145">
        <f>'SO04 - ZTI'!P126</f>
        <v>0</v>
      </c>
      <c r="AV105" s="144">
        <f>'SO04 - ZTI'!J33</f>
        <v>0</v>
      </c>
      <c r="AW105" s="144">
        <f>'SO04 - ZTI'!J34</f>
        <v>0</v>
      </c>
      <c r="AX105" s="144">
        <f>'SO04 - ZTI'!J35</f>
        <v>0</v>
      </c>
      <c r="AY105" s="144">
        <f>'SO04 - ZTI'!J36</f>
        <v>0</v>
      </c>
      <c r="AZ105" s="144">
        <f>'SO04 - ZTI'!F33</f>
        <v>0</v>
      </c>
      <c r="BA105" s="144">
        <f>'SO04 - ZTI'!F34</f>
        <v>0</v>
      </c>
      <c r="BB105" s="144">
        <f>'SO04 - ZTI'!F35</f>
        <v>0</v>
      </c>
      <c r="BC105" s="144">
        <f>'SO04 - ZTI'!F36</f>
        <v>0</v>
      </c>
      <c r="BD105" s="146">
        <f>'SO04 - ZTI'!F37</f>
        <v>0</v>
      </c>
      <c r="BE105" s="7"/>
      <c r="BT105" s="132" t="s">
        <v>87</v>
      </c>
      <c r="BV105" s="132" t="s">
        <v>81</v>
      </c>
      <c r="BW105" s="132" t="s">
        <v>120</v>
      </c>
      <c r="BX105" s="132" t="s">
        <v>5</v>
      </c>
      <c r="CL105" s="132" t="s">
        <v>1</v>
      </c>
      <c r="CM105" s="132" t="s">
        <v>89</v>
      </c>
    </row>
    <row r="106" s="2" customFormat="1" ht="30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5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45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</sheetData>
  <sheetProtection sheet="1" formatColumns="0" formatRows="0" objects="1" scenarios="1" spinCount="100000" saltValue="m3Vf1r+ov2Ytt3oHxVLyajxQXsQ+d0NLcA8S51LiOVYcJIkHpe7ZELWh6e4JoqMHqTPhDU6NeofaHnoRM1YzoA==" hashValue="h7nnqeOTIEqFXVw4C4RL1jHcCSoQrB9bEmKttcGXTVYhiiRJERhn5ToPA7dZRv/PPcZkAYNlTz8BN+Jh1Zgjvg==" algorithmName="SHA-512" password="CC35"/>
  <mergeCells count="82">
    <mergeCell ref="C92:G92"/>
    <mergeCell ref="D96:H96"/>
    <mergeCell ref="D95:H95"/>
    <mergeCell ref="D104:H104"/>
    <mergeCell ref="E103:I103"/>
    <mergeCell ref="E101:I101"/>
    <mergeCell ref="E102:I102"/>
    <mergeCell ref="E100:I100"/>
    <mergeCell ref="E97:I97"/>
    <mergeCell ref="E99:I99"/>
    <mergeCell ref="E98:I98"/>
    <mergeCell ref="I92:AF92"/>
    <mergeCell ref="J104:AF104"/>
    <mergeCell ref="J96:AF96"/>
    <mergeCell ref="J95:AF95"/>
    <mergeCell ref="K98:AF98"/>
    <mergeCell ref="K97:AF97"/>
    <mergeCell ref="K99:AF99"/>
    <mergeCell ref="K100:AF100"/>
    <mergeCell ref="K102:AF102"/>
    <mergeCell ref="K103:AF103"/>
    <mergeCell ref="K101:AF101"/>
    <mergeCell ref="L85:AJ85"/>
    <mergeCell ref="D105:H105"/>
    <mergeCell ref="J105:AF10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1:AM101"/>
    <mergeCell ref="AG100:AM100"/>
    <mergeCell ref="AG104:AM104"/>
    <mergeCell ref="AG97:AM97"/>
    <mergeCell ref="AG92:AM92"/>
    <mergeCell ref="AG99:AM99"/>
    <mergeCell ref="AG98:AM98"/>
    <mergeCell ref="AG103:AM103"/>
    <mergeCell ref="AG96:AM96"/>
    <mergeCell ref="AG95:AM95"/>
    <mergeCell ref="AG102:AM102"/>
    <mergeCell ref="AM90:AP90"/>
    <mergeCell ref="AM89:AP89"/>
    <mergeCell ref="AM87:AN87"/>
    <mergeCell ref="AN103:AP103"/>
    <mergeCell ref="AN98:AP98"/>
    <mergeCell ref="AN101:AP101"/>
    <mergeCell ref="AN100:AP100"/>
    <mergeCell ref="AN99:AP99"/>
    <mergeCell ref="AN97:AP97"/>
    <mergeCell ref="AN96:AP96"/>
    <mergeCell ref="AN95:AP95"/>
    <mergeCell ref="AN92:AP92"/>
    <mergeCell ref="AN102:AP102"/>
    <mergeCell ref="AN104:AP104"/>
    <mergeCell ref="AS89:AT91"/>
    <mergeCell ref="AN105:AP105"/>
    <mergeCell ref="AG105:AM105"/>
    <mergeCell ref="AG94:AM94"/>
    <mergeCell ref="AN94:AP94"/>
  </mergeCells>
  <hyperlinks>
    <hyperlink ref="A95" location="'SO01 - Bourací práce'!C2" display="/"/>
    <hyperlink ref="A97" location="'SO02.01 - Kurt'!C2" display="/"/>
    <hyperlink ref="A98" location="'SO02.02 - Zázemí tenisové...'!C2" display="/"/>
    <hyperlink ref="A99" location="'SO02.03 - Nádrž na vodu'!C2" display="/"/>
    <hyperlink ref="A100" location="'SO02.04 - Oplocení'!C2" display="/"/>
    <hyperlink ref="A101" location="'SO02.05 - Nádrž na dešťov...'!C2" display="/"/>
    <hyperlink ref="A102" location="'SO02.06 - Zpevněné plochy'!C2" display="/"/>
    <hyperlink ref="A103" location="'SO02.07 - Závlaha'!C2" display="/"/>
    <hyperlink ref="A104" location="'SO03 - Elektroinstalace'!C2" display="/"/>
    <hyperlink ref="A105" location="'SO04 - ZTI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2886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16. 1. 2025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482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2887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2888</v>
      </c>
      <c r="F21" s="39"/>
      <c r="G21" s="39"/>
      <c r="H21" s="39"/>
      <c r="I21" s="151" t="s">
        <v>28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2887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2888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ROUND(J138,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ROUND((SUM(BE138:BE340)),  2)</f>
        <v>0</v>
      </c>
      <c r="G33" s="39"/>
      <c r="H33" s="39"/>
      <c r="I33" s="165">
        <v>0.20999999999999999</v>
      </c>
      <c r="J33" s="164">
        <f>ROUND(((SUM(BE138:BE340))*I33),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ROUND((SUM(BF138:BF340)),  2)</f>
        <v>0</v>
      </c>
      <c r="G34" s="39"/>
      <c r="H34" s="39"/>
      <c r="I34" s="165">
        <v>0.12</v>
      </c>
      <c r="J34" s="164">
        <f>ROUND(((SUM(BF138:BF340))*I34),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ROUND((SUM(BG138:BG340)),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ROUND((SUM(BH138:BH340)),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ROUND((SUM(BI138:BI340)),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SO03 -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Obec Dukovany</v>
      </c>
      <c r="G89" s="41"/>
      <c r="H89" s="41"/>
      <c r="I89" s="33" t="s">
        <v>22</v>
      </c>
      <c r="J89" s="80" t="str">
        <f>IF(J12="","",J12)</f>
        <v>16. 1. 2025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Obec Dukovany, č.p.59,675 56 Dukovany</v>
      </c>
      <c r="G91" s="41"/>
      <c r="H91" s="41"/>
      <c r="I91" s="33" t="s">
        <v>31</v>
      </c>
      <c r="J91" s="37" t="str">
        <f>E21</f>
        <v>Roman Hagara, Rudoleckého 11,66902 Znojmo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40.0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Roman Hagara, Rudoleckého 11,66902 Znojmo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J138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2889</v>
      </c>
      <c r="E97" s="192"/>
      <c r="F97" s="192"/>
      <c r="G97" s="192"/>
      <c r="H97" s="192"/>
      <c r="I97" s="192"/>
      <c r="J97" s="193">
        <f>J139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2890</v>
      </c>
      <c r="E98" s="192"/>
      <c r="F98" s="192"/>
      <c r="G98" s="192"/>
      <c r="H98" s="192"/>
      <c r="I98" s="192"/>
      <c r="J98" s="193">
        <f>J150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2891</v>
      </c>
      <c r="E99" s="192"/>
      <c r="F99" s="192"/>
      <c r="G99" s="192"/>
      <c r="H99" s="192"/>
      <c r="I99" s="192"/>
      <c r="J99" s="193">
        <f>J166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2892</v>
      </c>
      <c r="E100" s="192"/>
      <c r="F100" s="192"/>
      <c r="G100" s="192"/>
      <c r="H100" s="192"/>
      <c r="I100" s="192"/>
      <c r="J100" s="193">
        <f>J175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2893</v>
      </c>
      <c r="E101" s="192"/>
      <c r="F101" s="192"/>
      <c r="G101" s="192"/>
      <c r="H101" s="192"/>
      <c r="I101" s="192"/>
      <c r="J101" s="193">
        <f>J183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2894</v>
      </c>
      <c r="E102" s="192"/>
      <c r="F102" s="192"/>
      <c r="G102" s="192"/>
      <c r="H102" s="192"/>
      <c r="I102" s="192"/>
      <c r="J102" s="193">
        <f>J196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2895</v>
      </c>
      <c r="E103" s="192"/>
      <c r="F103" s="192"/>
      <c r="G103" s="192"/>
      <c r="H103" s="192"/>
      <c r="I103" s="192"/>
      <c r="J103" s="193">
        <f>J207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2896</v>
      </c>
      <c r="E104" s="192"/>
      <c r="F104" s="192"/>
      <c r="G104" s="192"/>
      <c r="H104" s="192"/>
      <c r="I104" s="192"/>
      <c r="J104" s="193">
        <f>J212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2897</v>
      </c>
      <c r="E105" s="192"/>
      <c r="F105" s="192"/>
      <c r="G105" s="192"/>
      <c r="H105" s="192"/>
      <c r="I105" s="192"/>
      <c r="J105" s="193">
        <f>J227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2898</v>
      </c>
      <c r="E106" s="197"/>
      <c r="F106" s="197"/>
      <c r="G106" s="197"/>
      <c r="H106" s="197"/>
      <c r="I106" s="197"/>
      <c r="J106" s="198">
        <f>J228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2899</v>
      </c>
      <c r="E107" s="197"/>
      <c r="F107" s="197"/>
      <c r="G107" s="197"/>
      <c r="H107" s="197"/>
      <c r="I107" s="197"/>
      <c r="J107" s="198">
        <f>J260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2900</v>
      </c>
      <c r="E108" s="197"/>
      <c r="F108" s="197"/>
      <c r="G108" s="197"/>
      <c r="H108" s="197"/>
      <c r="I108" s="197"/>
      <c r="J108" s="198">
        <f>J264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2901</v>
      </c>
      <c r="E109" s="197"/>
      <c r="F109" s="197"/>
      <c r="G109" s="197"/>
      <c r="H109" s="197"/>
      <c r="I109" s="197"/>
      <c r="J109" s="198">
        <f>J285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2902</v>
      </c>
      <c r="E110" s="192"/>
      <c r="F110" s="192"/>
      <c r="G110" s="192"/>
      <c r="H110" s="192"/>
      <c r="I110" s="192"/>
      <c r="J110" s="193">
        <f>J294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89"/>
      <c r="C111" s="190"/>
      <c r="D111" s="191" t="s">
        <v>2903</v>
      </c>
      <c r="E111" s="192"/>
      <c r="F111" s="192"/>
      <c r="G111" s="192"/>
      <c r="H111" s="192"/>
      <c r="I111" s="192"/>
      <c r="J111" s="193">
        <f>J309</f>
        <v>0</v>
      </c>
      <c r="K111" s="190"/>
      <c r="L111" s="19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89"/>
      <c r="C112" s="190"/>
      <c r="D112" s="191" t="s">
        <v>2904</v>
      </c>
      <c r="E112" s="192"/>
      <c r="F112" s="192"/>
      <c r="G112" s="192"/>
      <c r="H112" s="192"/>
      <c r="I112" s="192"/>
      <c r="J112" s="193">
        <f>J317</f>
        <v>0</v>
      </c>
      <c r="K112" s="190"/>
      <c r="L112" s="19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95"/>
      <c r="C113" s="134"/>
      <c r="D113" s="196" t="s">
        <v>2905</v>
      </c>
      <c r="E113" s="197"/>
      <c r="F113" s="197"/>
      <c r="G113" s="197"/>
      <c r="H113" s="197"/>
      <c r="I113" s="197"/>
      <c r="J113" s="198">
        <f>J318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4"/>
      <c r="D114" s="196" t="s">
        <v>2906</v>
      </c>
      <c r="E114" s="197"/>
      <c r="F114" s="197"/>
      <c r="G114" s="197"/>
      <c r="H114" s="197"/>
      <c r="I114" s="197"/>
      <c r="J114" s="198">
        <f>J326</f>
        <v>0</v>
      </c>
      <c r="K114" s="134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4"/>
      <c r="D115" s="196" t="s">
        <v>2907</v>
      </c>
      <c r="E115" s="197"/>
      <c r="F115" s="197"/>
      <c r="G115" s="197"/>
      <c r="H115" s="197"/>
      <c r="I115" s="197"/>
      <c r="J115" s="198">
        <f>J329</f>
        <v>0</v>
      </c>
      <c r="K115" s="134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4"/>
      <c r="D116" s="196" t="s">
        <v>2908</v>
      </c>
      <c r="E116" s="197"/>
      <c r="F116" s="197"/>
      <c r="G116" s="197"/>
      <c r="H116" s="197"/>
      <c r="I116" s="197"/>
      <c r="J116" s="198">
        <f>J331</f>
        <v>0</v>
      </c>
      <c r="K116" s="134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4"/>
      <c r="D117" s="196" t="s">
        <v>2909</v>
      </c>
      <c r="E117" s="197"/>
      <c r="F117" s="197"/>
      <c r="G117" s="197"/>
      <c r="H117" s="197"/>
      <c r="I117" s="197"/>
      <c r="J117" s="198">
        <f>J334</f>
        <v>0</v>
      </c>
      <c r="K117" s="134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4"/>
      <c r="D118" s="196" t="s">
        <v>2910</v>
      </c>
      <c r="E118" s="197"/>
      <c r="F118" s="197"/>
      <c r="G118" s="197"/>
      <c r="H118" s="197"/>
      <c r="I118" s="197"/>
      <c r="J118" s="198">
        <f>J338</f>
        <v>0</v>
      </c>
      <c r="K118" s="134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4" s="2" customFormat="1" ht="6.96" customHeight="1">
      <c r="A124" s="39"/>
      <c r="B124" s="69"/>
      <c r="C124" s="70"/>
      <c r="D124" s="70"/>
      <c r="E124" s="70"/>
      <c r="F124" s="70"/>
      <c r="G124" s="70"/>
      <c r="H124" s="70"/>
      <c r="I124" s="70"/>
      <c r="J124" s="70"/>
      <c r="K124" s="70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96" customHeight="1">
      <c r="A125" s="39"/>
      <c r="B125" s="40"/>
      <c r="C125" s="24" t="s">
        <v>145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6.25" customHeight="1">
      <c r="A128" s="39"/>
      <c r="B128" s="40"/>
      <c r="C128" s="41"/>
      <c r="D128" s="41"/>
      <c r="E128" s="184" t="str">
        <f>E7</f>
        <v>Stavební úprava tenisového kurtu, novostavba zázemí tenisového kurtu a vybudování nové nádrže na vodu v místě původní</v>
      </c>
      <c r="F128" s="33"/>
      <c r="G128" s="33"/>
      <c r="H128" s="33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122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77" t="str">
        <f>E9</f>
        <v>SO03 - Elektroinstalace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F12</f>
        <v>Obec Dukovany</v>
      </c>
      <c r="G132" s="41"/>
      <c r="H132" s="41"/>
      <c r="I132" s="33" t="s">
        <v>22</v>
      </c>
      <c r="J132" s="80" t="str">
        <f>IF(J12="","",J12)</f>
        <v>16. 1. 2025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40.05" customHeight="1">
      <c r="A134" s="39"/>
      <c r="B134" s="40"/>
      <c r="C134" s="33" t="s">
        <v>24</v>
      </c>
      <c r="D134" s="41"/>
      <c r="E134" s="41"/>
      <c r="F134" s="28" t="str">
        <f>E15</f>
        <v>Obec Dukovany, č.p.59,675 56 Dukovany</v>
      </c>
      <c r="G134" s="41"/>
      <c r="H134" s="41"/>
      <c r="I134" s="33" t="s">
        <v>31</v>
      </c>
      <c r="J134" s="37" t="str">
        <f>E21</f>
        <v>Roman Hagara, Rudoleckého 11,66902 Znojmo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40.05" customHeight="1">
      <c r="A135" s="39"/>
      <c r="B135" s="40"/>
      <c r="C135" s="33" t="s">
        <v>29</v>
      </c>
      <c r="D135" s="41"/>
      <c r="E135" s="41"/>
      <c r="F135" s="28" t="str">
        <f>IF(E18="","",E18)</f>
        <v>Vyplň údaj</v>
      </c>
      <c r="G135" s="41"/>
      <c r="H135" s="41"/>
      <c r="I135" s="33" t="s">
        <v>35</v>
      </c>
      <c r="J135" s="37" t="str">
        <f>E24</f>
        <v>Roman Hagara, Rudoleckého 11,66902 Znojmo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0"/>
      <c r="B137" s="201"/>
      <c r="C137" s="202" t="s">
        <v>146</v>
      </c>
      <c r="D137" s="203" t="s">
        <v>64</v>
      </c>
      <c r="E137" s="203" t="s">
        <v>60</v>
      </c>
      <c r="F137" s="203" t="s">
        <v>61</v>
      </c>
      <c r="G137" s="203" t="s">
        <v>147</v>
      </c>
      <c r="H137" s="203" t="s">
        <v>148</v>
      </c>
      <c r="I137" s="203" t="s">
        <v>149</v>
      </c>
      <c r="J137" s="204" t="s">
        <v>128</v>
      </c>
      <c r="K137" s="205" t="s">
        <v>150</v>
      </c>
      <c r="L137" s="206"/>
      <c r="M137" s="101" t="s">
        <v>1</v>
      </c>
      <c r="N137" s="102" t="s">
        <v>43</v>
      </c>
      <c r="O137" s="102" t="s">
        <v>151</v>
      </c>
      <c r="P137" s="102" t="s">
        <v>152</v>
      </c>
      <c r="Q137" s="102" t="s">
        <v>153</v>
      </c>
      <c r="R137" s="102" t="s">
        <v>154</v>
      </c>
      <c r="S137" s="102" t="s">
        <v>155</v>
      </c>
      <c r="T137" s="103" t="s">
        <v>156</v>
      </c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</row>
    <row r="138" s="2" customFormat="1" ht="22.8" customHeight="1">
      <c r="A138" s="39"/>
      <c r="B138" s="40"/>
      <c r="C138" s="108" t="s">
        <v>157</v>
      </c>
      <c r="D138" s="41"/>
      <c r="E138" s="41"/>
      <c r="F138" s="41"/>
      <c r="G138" s="41"/>
      <c r="H138" s="41"/>
      <c r="I138" s="41"/>
      <c r="J138" s="207">
        <f>BK138</f>
        <v>0</v>
      </c>
      <c r="K138" s="41"/>
      <c r="L138" s="45"/>
      <c r="M138" s="104"/>
      <c r="N138" s="208"/>
      <c r="O138" s="105"/>
      <c r="P138" s="209">
        <f>P139+P150+P166+P175+P183+P196+P207+P212+P227+P294+P309+P317</f>
        <v>0</v>
      </c>
      <c r="Q138" s="105"/>
      <c r="R138" s="209">
        <f>R139+R150+R166+R175+R183+R196+R207+R212+R227+R294+R309+R317</f>
        <v>0</v>
      </c>
      <c r="S138" s="105"/>
      <c r="T138" s="210">
        <f>T139+T150+T166+T175+T183+T196+T207+T212+T227+T294+T309+T317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78</v>
      </c>
      <c r="AU138" s="18" t="s">
        <v>130</v>
      </c>
      <c r="BK138" s="211">
        <f>BK139+BK150+BK166+BK175+BK183+BK196+BK207+BK212+BK227+BK294+BK309+BK317</f>
        <v>0</v>
      </c>
    </row>
    <row r="139" s="12" customFormat="1" ht="25.92" customHeight="1">
      <c r="A139" s="12"/>
      <c r="B139" s="212"/>
      <c r="C139" s="213"/>
      <c r="D139" s="214" t="s">
        <v>78</v>
      </c>
      <c r="E139" s="215" t="s">
        <v>2911</v>
      </c>
      <c r="F139" s="215" t="s">
        <v>2912</v>
      </c>
      <c r="G139" s="213"/>
      <c r="H139" s="213"/>
      <c r="I139" s="216"/>
      <c r="J139" s="217">
        <f>BK139</f>
        <v>0</v>
      </c>
      <c r="K139" s="213"/>
      <c r="L139" s="218"/>
      <c r="M139" s="219"/>
      <c r="N139" s="220"/>
      <c r="O139" s="220"/>
      <c r="P139" s="221">
        <f>SUM(P140:P149)</f>
        <v>0</v>
      </c>
      <c r="Q139" s="220"/>
      <c r="R139" s="221">
        <f>SUM(R140:R149)</f>
        <v>0</v>
      </c>
      <c r="S139" s="220"/>
      <c r="T139" s="222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3" t="s">
        <v>87</v>
      </c>
      <c r="AT139" s="224" t="s">
        <v>78</v>
      </c>
      <c r="AU139" s="224" t="s">
        <v>79</v>
      </c>
      <c r="AY139" s="223" t="s">
        <v>160</v>
      </c>
      <c r="BK139" s="225">
        <f>SUM(BK140:BK149)</f>
        <v>0</v>
      </c>
    </row>
    <row r="140" s="2" customFormat="1" ht="24.15" customHeight="1">
      <c r="A140" s="39"/>
      <c r="B140" s="40"/>
      <c r="C140" s="228" t="s">
        <v>87</v>
      </c>
      <c r="D140" s="228" t="s">
        <v>162</v>
      </c>
      <c r="E140" s="229" t="s">
        <v>87</v>
      </c>
      <c r="F140" s="230" t="s">
        <v>2913</v>
      </c>
      <c r="G140" s="231" t="s">
        <v>2914</v>
      </c>
      <c r="H140" s="232">
        <v>1</v>
      </c>
      <c r="I140" s="233"/>
      <c r="J140" s="234">
        <f>ROUND(I140*H140,2)</f>
        <v>0</v>
      </c>
      <c r="K140" s="235"/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166</v>
      </c>
      <c r="AT140" s="240" t="s">
        <v>162</v>
      </c>
      <c r="AU140" s="240" t="s">
        <v>87</v>
      </c>
      <c r="AY140" s="18" t="s">
        <v>160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87</v>
      </c>
      <c r="BK140" s="241">
        <f>ROUND(I140*H140,2)</f>
        <v>0</v>
      </c>
      <c r="BL140" s="18" t="s">
        <v>166</v>
      </c>
      <c r="BM140" s="240" t="s">
        <v>89</v>
      </c>
    </row>
    <row r="141" s="2" customFormat="1" ht="16.5" customHeight="1">
      <c r="A141" s="39"/>
      <c r="B141" s="40"/>
      <c r="C141" s="228" t="s">
        <v>89</v>
      </c>
      <c r="D141" s="228" t="s">
        <v>162</v>
      </c>
      <c r="E141" s="229" t="s">
        <v>89</v>
      </c>
      <c r="F141" s="230" t="s">
        <v>2915</v>
      </c>
      <c r="G141" s="231" t="s">
        <v>2914</v>
      </c>
      <c r="H141" s="232">
        <v>1</v>
      </c>
      <c r="I141" s="233"/>
      <c r="J141" s="234">
        <f>ROUND(I141*H141,2)</f>
        <v>0</v>
      </c>
      <c r="K141" s="235"/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166</v>
      </c>
      <c r="AT141" s="240" t="s">
        <v>162</v>
      </c>
      <c r="AU141" s="240" t="s">
        <v>87</v>
      </c>
      <c r="AY141" s="18" t="s">
        <v>160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87</v>
      </c>
      <c r="BK141" s="241">
        <f>ROUND(I141*H141,2)</f>
        <v>0</v>
      </c>
      <c r="BL141" s="18" t="s">
        <v>166</v>
      </c>
      <c r="BM141" s="240" t="s">
        <v>166</v>
      </c>
    </row>
    <row r="142" s="2" customFormat="1" ht="16.5" customHeight="1">
      <c r="A142" s="39"/>
      <c r="B142" s="40"/>
      <c r="C142" s="228" t="s">
        <v>178</v>
      </c>
      <c r="D142" s="228" t="s">
        <v>162</v>
      </c>
      <c r="E142" s="229" t="s">
        <v>178</v>
      </c>
      <c r="F142" s="230" t="s">
        <v>2916</v>
      </c>
      <c r="G142" s="231" t="s">
        <v>2914</v>
      </c>
      <c r="H142" s="232">
        <v>1</v>
      </c>
      <c r="I142" s="233"/>
      <c r="J142" s="234">
        <f>ROUND(I142*H142,2)</f>
        <v>0</v>
      </c>
      <c r="K142" s="235"/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166</v>
      </c>
      <c r="AT142" s="240" t="s">
        <v>162</v>
      </c>
      <c r="AU142" s="240" t="s">
        <v>87</v>
      </c>
      <c r="AY142" s="18" t="s">
        <v>160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87</v>
      </c>
      <c r="BK142" s="241">
        <f>ROUND(I142*H142,2)</f>
        <v>0</v>
      </c>
      <c r="BL142" s="18" t="s">
        <v>166</v>
      </c>
      <c r="BM142" s="240" t="s">
        <v>191</v>
      </c>
    </row>
    <row r="143" s="2" customFormat="1" ht="16.5" customHeight="1">
      <c r="A143" s="39"/>
      <c r="B143" s="40"/>
      <c r="C143" s="228" t="s">
        <v>166</v>
      </c>
      <c r="D143" s="228" t="s">
        <v>162</v>
      </c>
      <c r="E143" s="229" t="s">
        <v>166</v>
      </c>
      <c r="F143" s="230" t="s">
        <v>2917</v>
      </c>
      <c r="G143" s="231" t="s">
        <v>2914</v>
      </c>
      <c r="H143" s="232">
        <v>1</v>
      </c>
      <c r="I143" s="233"/>
      <c r="J143" s="234">
        <f>ROUND(I143*H143,2)</f>
        <v>0</v>
      </c>
      <c r="K143" s="235"/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166</v>
      </c>
      <c r="AT143" s="240" t="s">
        <v>162</v>
      </c>
      <c r="AU143" s="240" t="s">
        <v>87</v>
      </c>
      <c r="AY143" s="18" t="s">
        <v>160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87</v>
      </c>
      <c r="BK143" s="241">
        <f>ROUND(I143*H143,2)</f>
        <v>0</v>
      </c>
      <c r="BL143" s="18" t="s">
        <v>166</v>
      </c>
      <c r="BM143" s="240" t="s">
        <v>204</v>
      </c>
    </row>
    <row r="144" s="2" customFormat="1" ht="16.5" customHeight="1">
      <c r="A144" s="39"/>
      <c r="B144" s="40"/>
      <c r="C144" s="228" t="s">
        <v>187</v>
      </c>
      <c r="D144" s="228" t="s">
        <v>162</v>
      </c>
      <c r="E144" s="229" t="s">
        <v>187</v>
      </c>
      <c r="F144" s="230" t="s">
        <v>2918</v>
      </c>
      <c r="G144" s="231" t="s">
        <v>2914</v>
      </c>
      <c r="H144" s="232">
        <v>1</v>
      </c>
      <c r="I144" s="233"/>
      <c r="J144" s="234">
        <f>ROUND(I144*H144,2)</f>
        <v>0</v>
      </c>
      <c r="K144" s="235"/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166</v>
      </c>
      <c r="AT144" s="240" t="s">
        <v>162</v>
      </c>
      <c r="AU144" s="240" t="s">
        <v>87</v>
      </c>
      <c r="AY144" s="18" t="s">
        <v>160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87</v>
      </c>
      <c r="BK144" s="241">
        <f>ROUND(I144*H144,2)</f>
        <v>0</v>
      </c>
      <c r="BL144" s="18" t="s">
        <v>166</v>
      </c>
      <c r="BM144" s="240" t="s">
        <v>214</v>
      </c>
    </row>
    <row r="145" s="2" customFormat="1" ht="16.5" customHeight="1">
      <c r="A145" s="39"/>
      <c r="B145" s="40"/>
      <c r="C145" s="228" t="s">
        <v>191</v>
      </c>
      <c r="D145" s="228" t="s">
        <v>162</v>
      </c>
      <c r="E145" s="229" t="s">
        <v>191</v>
      </c>
      <c r="F145" s="230" t="s">
        <v>2919</v>
      </c>
      <c r="G145" s="231" t="s">
        <v>2914</v>
      </c>
      <c r="H145" s="232">
        <v>1</v>
      </c>
      <c r="I145" s="233"/>
      <c r="J145" s="234">
        <f>ROUND(I145*H145,2)</f>
        <v>0</v>
      </c>
      <c r="K145" s="235"/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166</v>
      </c>
      <c r="AT145" s="240" t="s">
        <v>162</v>
      </c>
      <c r="AU145" s="240" t="s">
        <v>87</v>
      </c>
      <c r="AY145" s="18" t="s">
        <v>160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87</v>
      </c>
      <c r="BK145" s="241">
        <f>ROUND(I145*H145,2)</f>
        <v>0</v>
      </c>
      <c r="BL145" s="18" t="s">
        <v>166</v>
      </c>
      <c r="BM145" s="240" t="s">
        <v>8</v>
      </c>
    </row>
    <row r="146" s="2" customFormat="1" ht="16.5" customHeight="1">
      <c r="A146" s="39"/>
      <c r="B146" s="40"/>
      <c r="C146" s="228" t="s">
        <v>198</v>
      </c>
      <c r="D146" s="228" t="s">
        <v>162</v>
      </c>
      <c r="E146" s="229" t="s">
        <v>198</v>
      </c>
      <c r="F146" s="230" t="s">
        <v>2920</v>
      </c>
      <c r="G146" s="231" t="s">
        <v>2914</v>
      </c>
      <c r="H146" s="232">
        <v>1</v>
      </c>
      <c r="I146" s="233"/>
      <c r="J146" s="234">
        <f>ROUND(I146*H146,2)</f>
        <v>0</v>
      </c>
      <c r="K146" s="235"/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166</v>
      </c>
      <c r="AT146" s="240" t="s">
        <v>162</v>
      </c>
      <c r="AU146" s="240" t="s">
        <v>87</v>
      </c>
      <c r="AY146" s="18" t="s">
        <v>160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87</v>
      </c>
      <c r="BK146" s="241">
        <f>ROUND(I146*H146,2)</f>
        <v>0</v>
      </c>
      <c r="BL146" s="18" t="s">
        <v>166</v>
      </c>
      <c r="BM146" s="240" t="s">
        <v>233</v>
      </c>
    </row>
    <row r="147" s="2" customFormat="1" ht="16.5" customHeight="1">
      <c r="A147" s="39"/>
      <c r="B147" s="40"/>
      <c r="C147" s="228" t="s">
        <v>204</v>
      </c>
      <c r="D147" s="228" t="s">
        <v>162</v>
      </c>
      <c r="E147" s="229" t="s">
        <v>204</v>
      </c>
      <c r="F147" s="230" t="s">
        <v>2921</v>
      </c>
      <c r="G147" s="231" t="s">
        <v>2914</v>
      </c>
      <c r="H147" s="232">
        <v>1</v>
      </c>
      <c r="I147" s="233"/>
      <c r="J147" s="234">
        <f>ROUND(I147*H147,2)</f>
        <v>0</v>
      </c>
      <c r="K147" s="235"/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166</v>
      </c>
      <c r="AT147" s="240" t="s">
        <v>162</v>
      </c>
      <c r="AU147" s="240" t="s">
        <v>87</v>
      </c>
      <c r="AY147" s="18" t="s">
        <v>160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87</v>
      </c>
      <c r="BK147" s="241">
        <f>ROUND(I147*H147,2)</f>
        <v>0</v>
      </c>
      <c r="BL147" s="18" t="s">
        <v>166</v>
      </c>
      <c r="BM147" s="240" t="s">
        <v>245</v>
      </c>
    </row>
    <row r="148" s="2" customFormat="1" ht="16.5" customHeight="1">
      <c r="A148" s="39"/>
      <c r="B148" s="40"/>
      <c r="C148" s="228" t="s">
        <v>208</v>
      </c>
      <c r="D148" s="228" t="s">
        <v>162</v>
      </c>
      <c r="E148" s="229" t="s">
        <v>208</v>
      </c>
      <c r="F148" s="230" t="s">
        <v>2922</v>
      </c>
      <c r="G148" s="231" t="s">
        <v>2914</v>
      </c>
      <c r="H148" s="232">
        <v>2</v>
      </c>
      <c r="I148" s="233"/>
      <c r="J148" s="234">
        <f>ROUND(I148*H148,2)</f>
        <v>0</v>
      </c>
      <c r="K148" s="235"/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166</v>
      </c>
      <c r="AT148" s="240" t="s">
        <v>162</v>
      </c>
      <c r="AU148" s="240" t="s">
        <v>87</v>
      </c>
      <c r="AY148" s="18" t="s">
        <v>160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87</v>
      </c>
      <c r="BK148" s="241">
        <f>ROUND(I148*H148,2)</f>
        <v>0</v>
      </c>
      <c r="BL148" s="18" t="s">
        <v>166</v>
      </c>
      <c r="BM148" s="240" t="s">
        <v>262</v>
      </c>
    </row>
    <row r="149" s="2" customFormat="1" ht="21.75" customHeight="1">
      <c r="A149" s="39"/>
      <c r="B149" s="40"/>
      <c r="C149" s="228" t="s">
        <v>214</v>
      </c>
      <c r="D149" s="228" t="s">
        <v>162</v>
      </c>
      <c r="E149" s="229" t="s">
        <v>214</v>
      </c>
      <c r="F149" s="230" t="s">
        <v>2923</v>
      </c>
      <c r="G149" s="231" t="s">
        <v>242</v>
      </c>
      <c r="H149" s="232">
        <v>1</v>
      </c>
      <c r="I149" s="233"/>
      <c r="J149" s="234">
        <f>ROUND(I149*H149,2)</f>
        <v>0</v>
      </c>
      <c r="K149" s="235"/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166</v>
      </c>
      <c r="AT149" s="240" t="s">
        <v>162</v>
      </c>
      <c r="AU149" s="240" t="s">
        <v>87</v>
      </c>
      <c r="AY149" s="18" t="s">
        <v>160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87</v>
      </c>
      <c r="BK149" s="241">
        <f>ROUND(I149*H149,2)</f>
        <v>0</v>
      </c>
      <c r="BL149" s="18" t="s">
        <v>166</v>
      </c>
      <c r="BM149" s="240" t="s">
        <v>277</v>
      </c>
    </row>
    <row r="150" s="12" customFormat="1" ht="25.92" customHeight="1">
      <c r="A150" s="12"/>
      <c r="B150" s="212"/>
      <c r="C150" s="213"/>
      <c r="D150" s="214" t="s">
        <v>78</v>
      </c>
      <c r="E150" s="215" t="s">
        <v>2924</v>
      </c>
      <c r="F150" s="215" t="s">
        <v>2925</v>
      </c>
      <c r="G150" s="213"/>
      <c r="H150" s="213"/>
      <c r="I150" s="216"/>
      <c r="J150" s="217">
        <f>BK150</f>
        <v>0</v>
      </c>
      <c r="K150" s="213"/>
      <c r="L150" s="218"/>
      <c r="M150" s="219"/>
      <c r="N150" s="220"/>
      <c r="O150" s="220"/>
      <c r="P150" s="221">
        <f>SUM(P151:P165)</f>
        <v>0</v>
      </c>
      <c r="Q150" s="220"/>
      <c r="R150" s="221">
        <f>SUM(R151:R165)</f>
        <v>0</v>
      </c>
      <c r="S150" s="220"/>
      <c r="T150" s="222">
        <f>SUM(T151:T165)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3" t="s">
        <v>87</v>
      </c>
      <c r="AT150" s="224" t="s">
        <v>78</v>
      </c>
      <c r="AU150" s="224" t="s">
        <v>79</v>
      </c>
      <c r="AY150" s="223" t="s">
        <v>160</v>
      </c>
      <c r="BK150" s="225">
        <f>SUM(BK151:BK165)</f>
        <v>0</v>
      </c>
    </row>
    <row r="151" s="2" customFormat="1" ht="16.5" customHeight="1">
      <c r="A151" s="39"/>
      <c r="B151" s="40"/>
      <c r="C151" s="228" t="s">
        <v>219</v>
      </c>
      <c r="D151" s="228" t="s">
        <v>162</v>
      </c>
      <c r="E151" s="229" t="s">
        <v>219</v>
      </c>
      <c r="F151" s="230" t="s">
        <v>2926</v>
      </c>
      <c r="G151" s="231" t="s">
        <v>2914</v>
      </c>
      <c r="H151" s="232">
        <v>1</v>
      </c>
      <c r="I151" s="233"/>
      <c r="J151" s="234">
        <f>ROUND(I151*H151,2)</f>
        <v>0</v>
      </c>
      <c r="K151" s="235"/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166</v>
      </c>
      <c r="AT151" s="240" t="s">
        <v>162</v>
      </c>
      <c r="AU151" s="240" t="s">
        <v>87</v>
      </c>
      <c r="AY151" s="18" t="s">
        <v>160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87</v>
      </c>
      <c r="BK151" s="241">
        <f>ROUND(I151*H151,2)</f>
        <v>0</v>
      </c>
      <c r="BL151" s="18" t="s">
        <v>166</v>
      </c>
      <c r="BM151" s="240" t="s">
        <v>286</v>
      </c>
    </row>
    <row r="152" s="2" customFormat="1" ht="16.5" customHeight="1">
      <c r="A152" s="39"/>
      <c r="B152" s="40"/>
      <c r="C152" s="228" t="s">
        <v>8</v>
      </c>
      <c r="D152" s="228" t="s">
        <v>162</v>
      </c>
      <c r="E152" s="229" t="s">
        <v>8</v>
      </c>
      <c r="F152" s="230" t="s">
        <v>2927</v>
      </c>
      <c r="G152" s="231" t="s">
        <v>2914</v>
      </c>
      <c r="H152" s="232">
        <v>1</v>
      </c>
      <c r="I152" s="233"/>
      <c r="J152" s="234">
        <f>ROUND(I152*H152,2)</f>
        <v>0</v>
      </c>
      <c r="K152" s="235"/>
      <c r="L152" s="45"/>
      <c r="M152" s="236" t="s">
        <v>1</v>
      </c>
      <c r="N152" s="237" t="s">
        <v>44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166</v>
      </c>
      <c r="AT152" s="240" t="s">
        <v>162</v>
      </c>
      <c r="AU152" s="240" t="s">
        <v>87</v>
      </c>
      <c r="AY152" s="18" t="s">
        <v>160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87</v>
      </c>
      <c r="BK152" s="241">
        <f>ROUND(I152*H152,2)</f>
        <v>0</v>
      </c>
      <c r="BL152" s="18" t="s">
        <v>166</v>
      </c>
      <c r="BM152" s="240" t="s">
        <v>295</v>
      </c>
    </row>
    <row r="153" s="2" customFormat="1" ht="16.5" customHeight="1">
      <c r="A153" s="39"/>
      <c r="B153" s="40"/>
      <c r="C153" s="228" t="s">
        <v>228</v>
      </c>
      <c r="D153" s="228" t="s">
        <v>162</v>
      </c>
      <c r="E153" s="229" t="s">
        <v>228</v>
      </c>
      <c r="F153" s="230" t="s">
        <v>2928</v>
      </c>
      <c r="G153" s="231" t="s">
        <v>2914</v>
      </c>
      <c r="H153" s="232">
        <v>1</v>
      </c>
      <c r="I153" s="233"/>
      <c r="J153" s="234">
        <f>ROUND(I153*H153,2)</f>
        <v>0</v>
      </c>
      <c r="K153" s="235"/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166</v>
      </c>
      <c r="AT153" s="240" t="s">
        <v>162</v>
      </c>
      <c r="AU153" s="240" t="s">
        <v>87</v>
      </c>
      <c r="AY153" s="18" t="s">
        <v>160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87</v>
      </c>
      <c r="BK153" s="241">
        <f>ROUND(I153*H153,2)</f>
        <v>0</v>
      </c>
      <c r="BL153" s="18" t="s">
        <v>166</v>
      </c>
      <c r="BM153" s="240" t="s">
        <v>305</v>
      </c>
    </row>
    <row r="154" s="2" customFormat="1" ht="16.5" customHeight="1">
      <c r="A154" s="39"/>
      <c r="B154" s="40"/>
      <c r="C154" s="228" t="s">
        <v>233</v>
      </c>
      <c r="D154" s="228" t="s">
        <v>162</v>
      </c>
      <c r="E154" s="229" t="s">
        <v>233</v>
      </c>
      <c r="F154" s="230" t="s">
        <v>2929</v>
      </c>
      <c r="G154" s="231" t="s">
        <v>2914</v>
      </c>
      <c r="H154" s="232">
        <v>1</v>
      </c>
      <c r="I154" s="233"/>
      <c r="J154" s="234">
        <f>ROUND(I154*H154,2)</f>
        <v>0</v>
      </c>
      <c r="K154" s="235"/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166</v>
      </c>
      <c r="AT154" s="240" t="s">
        <v>162</v>
      </c>
      <c r="AU154" s="240" t="s">
        <v>87</v>
      </c>
      <c r="AY154" s="18" t="s">
        <v>160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87</v>
      </c>
      <c r="BK154" s="241">
        <f>ROUND(I154*H154,2)</f>
        <v>0</v>
      </c>
      <c r="BL154" s="18" t="s">
        <v>166</v>
      </c>
      <c r="BM154" s="240" t="s">
        <v>315</v>
      </c>
    </row>
    <row r="155" s="2" customFormat="1" ht="16.5" customHeight="1">
      <c r="A155" s="39"/>
      <c r="B155" s="40"/>
      <c r="C155" s="228" t="s">
        <v>239</v>
      </c>
      <c r="D155" s="228" t="s">
        <v>162</v>
      </c>
      <c r="E155" s="229" t="s">
        <v>239</v>
      </c>
      <c r="F155" s="230" t="s">
        <v>2930</v>
      </c>
      <c r="G155" s="231" t="s">
        <v>2914</v>
      </c>
      <c r="H155" s="232">
        <v>1</v>
      </c>
      <c r="I155" s="233"/>
      <c r="J155" s="234">
        <f>ROUND(I155*H155,2)</f>
        <v>0</v>
      </c>
      <c r="K155" s="235"/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166</v>
      </c>
      <c r="AT155" s="240" t="s">
        <v>162</v>
      </c>
      <c r="AU155" s="240" t="s">
        <v>87</v>
      </c>
      <c r="AY155" s="18" t="s">
        <v>160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87</v>
      </c>
      <c r="BK155" s="241">
        <f>ROUND(I155*H155,2)</f>
        <v>0</v>
      </c>
      <c r="BL155" s="18" t="s">
        <v>166</v>
      </c>
      <c r="BM155" s="240" t="s">
        <v>325</v>
      </c>
    </row>
    <row r="156" s="2" customFormat="1" ht="16.5" customHeight="1">
      <c r="A156" s="39"/>
      <c r="B156" s="40"/>
      <c r="C156" s="228" t="s">
        <v>245</v>
      </c>
      <c r="D156" s="228" t="s">
        <v>162</v>
      </c>
      <c r="E156" s="229" t="s">
        <v>245</v>
      </c>
      <c r="F156" s="230" t="s">
        <v>2922</v>
      </c>
      <c r="G156" s="231" t="s">
        <v>2914</v>
      </c>
      <c r="H156" s="232">
        <v>3</v>
      </c>
      <c r="I156" s="233"/>
      <c r="J156" s="234">
        <f>ROUND(I156*H156,2)</f>
        <v>0</v>
      </c>
      <c r="K156" s="235"/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166</v>
      </c>
      <c r="AT156" s="240" t="s">
        <v>162</v>
      </c>
      <c r="AU156" s="240" t="s">
        <v>87</v>
      </c>
      <c r="AY156" s="18" t="s">
        <v>160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87</v>
      </c>
      <c r="BK156" s="241">
        <f>ROUND(I156*H156,2)</f>
        <v>0</v>
      </c>
      <c r="BL156" s="18" t="s">
        <v>166</v>
      </c>
      <c r="BM156" s="240" t="s">
        <v>336</v>
      </c>
    </row>
    <row r="157" s="2" customFormat="1" ht="16.5" customHeight="1">
      <c r="A157" s="39"/>
      <c r="B157" s="40"/>
      <c r="C157" s="228" t="s">
        <v>250</v>
      </c>
      <c r="D157" s="228" t="s">
        <v>162</v>
      </c>
      <c r="E157" s="229" t="s">
        <v>250</v>
      </c>
      <c r="F157" s="230" t="s">
        <v>2931</v>
      </c>
      <c r="G157" s="231" t="s">
        <v>2914</v>
      </c>
      <c r="H157" s="232">
        <v>1</v>
      </c>
      <c r="I157" s="233"/>
      <c r="J157" s="234">
        <f>ROUND(I157*H157,2)</f>
        <v>0</v>
      </c>
      <c r="K157" s="235"/>
      <c r="L157" s="45"/>
      <c r="M157" s="236" t="s">
        <v>1</v>
      </c>
      <c r="N157" s="237" t="s">
        <v>44</v>
      </c>
      <c r="O157" s="92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166</v>
      </c>
      <c r="AT157" s="240" t="s">
        <v>162</v>
      </c>
      <c r="AU157" s="240" t="s">
        <v>87</v>
      </c>
      <c r="AY157" s="18" t="s">
        <v>160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87</v>
      </c>
      <c r="BK157" s="241">
        <f>ROUND(I157*H157,2)</f>
        <v>0</v>
      </c>
      <c r="BL157" s="18" t="s">
        <v>166</v>
      </c>
      <c r="BM157" s="240" t="s">
        <v>349</v>
      </c>
    </row>
    <row r="158" s="2" customFormat="1" ht="24.15" customHeight="1">
      <c r="A158" s="39"/>
      <c r="B158" s="40"/>
      <c r="C158" s="228" t="s">
        <v>262</v>
      </c>
      <c r="D158" s="228" t="s">
        <v>162</v>
      </c>
      <c r="E158" s="229" t="s">
        <v>262</v>
      </c>
      <c r="F158" s="230" t="s">
        <v>2932</v>
      </c>
      <c r="G158" s="231" t="s">
        <v>2914</v>
      </c>
      <c r="H158" s="232">
        <v>3</v>
      </c>
      <c r="I158" s="233"/>
      <c r="J158" s="234">
        <f>ROUND(I158*H158,2)</f>
        <v>0</v>
      </c>
      <c r="K158" s="235"/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166</v>
      </c>
      <c r="AT158" s="240" t="s">
        <v>162</v>
      </c>
      <c r="AU158" s="240" t="s">
        <v>87</v>
      </c>
      <c r="AY158" s="18" t="s">
        <v>160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87</v>
      </c>
      <c r="BK158" s="241">
        <f>ROUND(I158*H158,2)</f>
        <v>0</v>
      </c>
      <c r="BL158" s="18" t="s">
        <v>166</v>
      </c>
      <c r="BM158" s="240" t="s">
        <v>358</v>
      </c>
    </row>
    <row r="159" s="2" customFormat="1" ht="24.15" customHeight="1">
      <c r="A159" s="39"/>
      <c r="B159" s="40"/>
      <c r="C159" s="228" t="s">
        <v>269</v>
      </c>
      <c r="D159" s="228" t="s">
        <v>162</v>
      </c>
      <c r="E159" s="229" t="s">
        <v>269</v>
      </c>
      <c r="F159" s="230" t="s">
        <v>2933</v>
      </c>
      <c r="G159" s="231" t="s">
        <v>2914</v>
      </c>
      <c r="H159" s="232">
        <v>8</v>
      </c>
      <c r="I159" s="233"/>
      <c r="J159" s="234">
        <f>ROUND(I159*H159,2)</f>
        <v>0</v>
      </c>
      <c r="K159" s="235"/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166</v>
      </c>
      <c r="AT159" s="240" t="s">
        <v>162</v>
      </c>
      <c r="AU159" s="240" t="s">
        <v>87</v>
      </c>
      <c r="AY159" s="18" t="s">
        <v>160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87</v>
      </c>
      <c r="BK159" s="241">
        <f>ROUND(I159*H159,2)</f>
        <v>0</v>
      </c>
      <c r="BL159" s="18" t="s">
        <v>166</v>
      </c>
      <c r="BM159" s="240" t="s">
        <v>366</v>
      </c>
    </row>
    <row r="160" s="2" customFormat="1" ht="24.15" customHeight="1">
      <c r="A160" s="39"/>
      <c r="B160" s="40"/>
      <c r="C160" s="228" t="s">
        <v>277</v>
      </c>
      <c r="D160" s="228" t="s">
        <v>162</v>
      </c>
      <c r="E160" s="229" t="s">
        <v>277</v>
      </c>
      <c r="F160" s="230" t="s">
        <v>2934</v>
      </c>
      <c r="G160" s="231" t="s">
        <v>2914</v>
      </c>
      <c r="H160" s="232">
        <v>1</v>
      </c>
      <c r="I160" s="233"/>
      <c r="J160" s="234">
        <f>ROUND(I160*H160,2)</f>
        <v>0</v>
      </c>
      <c r="K160" s="235"/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166</v>
      </c>
      <c r="AT160" s="240" t="s">
        <v>162</v>
      </c>
      <c r="AU160" s="240" t="s">
        <v>87</v>
      </c>
      <c r="AY160" s="18" t="s">
        <v>160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87</v>
      </c>
      <c r="BK160" s="241">
        <f>ROUND(I160*H160,2)</f>
        <v>0</v>
      </c>
      <c r="BL160" s="18" t="s">
        <v>166</v>
      </c>
      <c r="BM160" s="240" t="s">
        <v>374</v>
      </c>
    </row>
    <row r="161" s="2" customFormat="1" ht="16.5" customHeight="1">
      <c r="A161" s="39"/>
      <c r="B161" s="40"/>
      <c r="C161" s="228" t="s">
        <v>7</v>
      </c>
      <c r="D161" s="228" t="s">
        <v>162</v>
      </c>
      <c r="E161" s="229" t="s">
        <v>7</v>
      </c>
      <c r="F161" s="230" t="s">
        <v>2935</v>
      </c>
      <c r="G161" s="231" t="s">
        <v>2914</v>
      </c>
      <c r="H161" s="232">
        <v>3</v>
      </c>
      <c r="I161" s="233"/>
      <c r="J161" s="234">
        <f>ROUND(I161*H161,2)</f>
        <v>0</v>
      </c>
      <c r="K161" s="235"/>
      <c r="L161" s="45"/>
      <c r="M161" s="236" t="s">
        <v>1</v>
      </c>
      <c r="N161" s="237" t="s">
        <v>44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166</v>
      </c>
      <c r="AT161" s="240" t="s">
        <v>162</v>
      </c>
      <c r="AU161" s="240" t="s">
        <v>87</v>
      </c>
      <c r="AY161" s="18" t="s">
        <v>160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87</v>
      </c>
      <c r="BK161" s="241">
        <f>ROUND(I161*H161,2)</f>
        <v>0</v>
      </c>
      <c r="BL161" s="18" t="s">
        <v>166</v>
      </c>
      <c r="BM161" s="240" t="s">
        <v>386</v>
      </c>
    </row>
    <row r="162" s="2" customFormat="1" ht="16.5" customHeight="1">
      <c r="A162" s="39"/>
      <c r="B162" s="40"/>
      <c r="C162" s="228" t="s">
        <v>286</v>
      </c>
      <c r="D162" s="228" t="s">
        <v>162</v>
      </c>
      <c r="E162" s="229" t="s">
        <v>286</v>
      </c>
      <c r="F162" s="230" t="s">
        <v>2936</v>
      </c>
      <c r="G162" s="231" t="s">
        <v>2914</v>
      </c>
      <c r="H162" s="232">
        <v>1</v>
      </c>
      <c r="I162" s="233"/>
      <c r="J162" s="234">
        <f>ROUND(I162*H162,2)</f>
        <v>0</v>
      </c>
      <c r="K162" s="235"/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166</v>
      </c>
      <c r="AT162" s="240" t="s">
        <v>162</v>
      </c>
      <c r="AU162" s="240" t="s">
        <v>87</v>
      </c>
      <c r="AY162" s="18" t="s">
        <v>160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87</v>
      </c>
      <c r="BK162" s="241">
        <f>ROUND(I162*H162,2)</f>
        <v>0</v>
      </c>
      <c r="BL162" s="18" t="s">
        <v>166</v>
      </c>
      <c r="BM162" s="240" t="s">
        <v>400</v>
      </c>
    </row>
    <row r="163" s="2" customFormat="1" ht="16.5" customHeight="1">
      <c r="A163" s="39"/>
      <c r="B163" s="40"/>
      <c r="C163" s="228" t="s">
        <v>291</v>
      </c>
      <c r="D163" s="228" t="s">
        <v>162</v>
      </c>
      <c r="E163" s="229" t="s">
        <v>291</v>
      </c>
      <c r="F163" s="230" t="s">
        <v>2937</v>
      </c>
      <c r="G163" s="231" t="s">
        <v>2914</v>
      </c>
      <c r="H163" s="232">
        <v>1</v>
      </c>
      <c r="I163" s="233"/>
      <c r="J163" s="234">
        <f>ROUND(I163*H163,2)</f>
        <v>0</v>
      </c>
      <c r="K163" s="235"/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166</v>
      </c>
      <c r="AT163" s="240" t="s">
        <v>162</v>
      </c>
      <c r="AU163" s="240" t="s">
        <v>87</v>
      </c>
      <c r="AY163" s="18" t="s">
        <v>160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87</v>
      </c>
      <c r="BK163" s="241">
        <f>ROUND(I163*H163,2)</f>
        <v>0</v>
      </c>
      <c r="BL163" s="18" t="s">
        <v>166</v>
      </c>
      <c r="BM163" s="240" t="s">
        <v>413</v>
      </c>
    </row>
    <row r="164" s="2" customFormat="1" ht="16.5" customHeight="1">
      <c r="A164" s="39"/>
      <c r="B164" s="40"/>
      <c r="C164" s="228" t="s">
        <v>295</v>
      </c>
      <c r="D164" s="228" t="s">
        <v>162</v>
      </c>
      <c r="E164" s="229" t="s">
        <v>295</v>
      </c>
      <c r="F164" s="230" t="s">
        <v>2938</v>
      </c>
      <c r="G164" s="231" t="s">
        <v>2145</v>
      </c>
      <c r="H164" s="232">
        <v>1</v>
      </c>
      <c r="I164" s="233"/>
      <c r="J164" s="234">
        <f>ROUND(I164*H164,2)</f>
        <v>0</v>
      </c>
      <c r="K164" s="235"/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166</v>
      </c>
      <c r="AT164" s="240" t="s">
        <v>162</v>
      </c>
      <c r="AU164" s="240" t="s">
        <v>87</v>
      </c>
      <c r="AY164" s="18" t="s">
        <v>160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87</v>
      </c>
      <c r="BK164" s="241">
        <f>ROUND(I164*H164,2)</f>
        <v>0</v>
      </c>
      <c r="BL164" s="18" t="s">
        <v>166</v>
      </c>
      <c r="BM164" s="240" t="s">
        <v>430</v>
      </c>
    </row>
    <row r="165" s="2" customFormat="1" ht="21.75" customHeight="1">
      <c r="A165" s="39"/>
      <c r="B165" s="40"/>
      <c r="C165" s="228" t="s">
        <v>299</v>
      </c>
      <c r="D165" s="228" t="s">
        <v>162</v>
      </c>
      <c r="E165" s="229" t="s">
        <v>299</v>
      </c>
      <c r="F165" s="230" t="s">
        <v>2923</v>
      </c>
      <c r="G165" s="231" t="s">
        <v>242</v>
      </c>
      <c r="H165" s="232">
        <v>1</v>
      </c>
      <c r="I165" s="233"/>
      <c r="J165" s="234">
        <f>ROUND(I165*H165,2)</f>
        <v>0</v>
      </c>
      <c r="K165" s="235"/>
      <c r="L165" s="45"/>
      <c r="M165" s="236" t="s">
        <v>1</v>
      </c>
      <c r="N165" s="237" t="s">
        <v>44</v>
      </c>
      <c r="O165" s="92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166</v>
      </c>
      <c r="AT165" s="240" t="s">
        <v>162</v>
      </c>
      <c r="AU165" s="240" t="s">
        <v>87</v>
      </c>
      <c r="AY165" s="18" t="s">
        <v>160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87</v>
      </c>
      <c r="BK165" s="241">
        <f>ROUND(I165*H165,2)</f>
        <v>0</v>
      </c>
      <c r="BL165" s="18" t="s">
        <v>166</v>
      </c>
      <c r="BM165" s="240" t="s">
        <v>444</v>
      </c>
    </row>
    <row r="166" s="12" customFormat="1" ht="25.92" customHeight="1">
      <c r="A166" s="12"/>
      <c r="B166" s="212"/>
      <c r="C166" s="213"/>
      <c r="D166" s="214" t="s">
        <v>78</v>
      </c>
      <c r="E166" s="215" t="s">
        <v>2939</v>
      </c>
      <c r="F166" s="215" t="s">
        <v>2940</v>
      </c>
      <c r="G166" s="213"/>
      <c r="H166" s="213"/>
      <c r="I166" s="216"/>
      <c r="J166" s="217">
        <f>BK166</f>
        <v>0</v>
      </c>
      <c r="K166" s="213"/>
      <c r="L166" s="218"/>
      <c r="M166" s="219"/>
      <c r="N166" s="220"/>
      <c r="O166" s="220"/>
      <c r="P166" s="221">
        <f>SUM(P167:P174)</f>
        <v>0</v>
      </c>
      <c r="Q166" s="220"/>
      <c r="R166" s="221">
        <f>SUM(R167:R174)</f>
        <v>0</v>
      </c>
      <c r="S166" s="220"/>
      <c r="T166" s="222">
        <f>SUM(T167:T174)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3" t="s">
        <v>87</v>
      </c>
      <c r="AT166" s="224" t="s">
        <v>78</v>
      </c>
      <c r="AU166" s="224" t="s">
        <v>79</v>
      </c>
      <c r="AY166" s="223" t="s">
        <v>160</v>
      </c>
      <c r="BK166" s="225">
        <f>SUM(BK167:BK174)</f>
        <v>0</v>
      </c>
    </row>
    <row r="167" s="2" customFormat="1" ht="16.5" customHeight="1">
      <c r="A167" s="39"/>
      <c r="B167" s="40"/>
      <c r="C167" s="228" t="s">
        <v>305</v>
      </c>
      <c r="D167" s="228" t="s">
        <v>162</v>
      </c>
      <c r="E167" s="229" t="s">
        <v>305</v>
      </c>
      <c r="F167" s="230" t="s">
        <v>2941</v>
      </c>
      <c r="G167" s="231" t="s">
        <v>2914</v>
      </c>
      <c r="H167" s="232">
        <v>1</v>
      </c>
      <c r="I167" s="233"/>
      <c r="J167" s="234">
        <f>ROUND(I167*H167,2)</f>
        <v>0</v>
      </c>
      <c r="K167" s="235"/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0</v>
      </c>
      <c r="R167" s="238">
        <f>Q167*H167</f>
        <v>0</v>
      </c>
      <c r="S167" s="238">
        <v>0</v>
      </c>
      <c r="T167" s="23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166</v>
      </c>
      <c r="AT167" s="240" t="s">
        <v>162</v>
      </c>
      <c r="AU167" s="240" t="s">
        <v>87</v>
      </c>
      <c r="AY167" s="18" t="s">
        <v>160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87</v>
      </c>
      <c r="BK167" s="241">
        <f>ROUND(I167*H167,2)</f>
        <v>0</v>
      </c>
      <c r="BL167" s="18" t="s">
        <v>166</v>
      </c>
      <c r="BM167" s="240" t="s">
        <v>454</v>
      </c>
    </row>
    <row r="168" s="2" customFormat="1" ht="16.5" customHeight="1">
      <c r="A168" s="39"/>
      <c r="B168" s="40"/>
      <c r="C168" s="228" t="s">
        <v>310</v>
      </c>
      <c r="D168" s="228" t="s">
        <v>162</v>
      </c>
      <c r="E168" s="229" t="s">
        <v>310</v>
      </c>
      <c r="F168" s="230" t="s">
        <v>2927</v>
      </c>
      <c r="G168" s="231" t="s">
        <v>2914</v>
      </c>
      <c r="H168" s="232">
        <v>1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166</v>
      </c>
      <c r="AT168" s="240" t="s">
        <v>162</v>
      </c>
      <c r="AU168" s="240" t="s">
        <v>87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166</v>
      </c>
      <c r="BM168" s="240" t="s">
        <v>462</v>
      </c>
    </row>
    <row r="169" s="2" customFormat="1" ht="16.5" customHeight="1">
      <c r="A169" s="39"/>
      <c r="B169" s="40"/>
      <c r="C169" s="228" t="s">
        <v>315</v>
      </c>
      <c r="D169" s="228" t="s">
        <v>162</v>
      </c>
      <c r="E169" s="229" t="s">
        <v>315</v>
      </c>
      <c r="F169" s="230" t="s">
        <v>2930</v>
      </c>
      <c r="G169" s="231" t="s">
        <v>2914</v>
      </c>
      <c r="H169" s="232">
        <v>1</v>
      </c>
      <c r="I169" s="233"/>
      <c r="J169" s="234">
        <f>ROUND(I169*H169,2)</f>
        <v>0</v>
      </c>
      <c r="K169" s="235"/>
      <c r="L169" s="45"/>
      <c r="M169" s="236" t="s">
        <v>1</v>
      </c>
      <c r="N169" s="237" t="s">
        <v>44</v>
      </c>
      <c r="O169" s="92"/>
      <c r="P169" s="238">
        <f>O169*H169</f>
        <v>0</v>
      </c>
      <c r="Q169" s="238">
        <v>0</v>
      </c>
      <c r="R169" s="238">
        <f>Q169*H169</f>
        <v>0</v>
      </c>
      <c r="S169" s="238">
        <v>0</v>
      </c>
      <c r="T169" s="23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0" t="s">
        <v>166</v>
      </c>
      <c r="AT169" s="240" t="s">
        <v>162</v>
      </c>
      <c r="AU169" s="240" t="s">
        <v>87</v>
      </c>
      <c r="AY169" s="18" t="s">
        <v>160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8" t="s">
        <v>87</v>
      </c>
      <c r="BK169" s="241">
        <f>ROUND(I169*H169,2)</f>
        <v>0</v>
      </c>
      <c r="BL169" s="18" t="s">
        <v>166</v>
      </c>
      <c r="BM169" s="240" t="s">
        <v>471</v>
      </c>
    </row>
    <row r="170" s="2" customFormat="1" ht="24.15" customHeight="1">
      <c r="A170" s="39"/>
      <c r="B170" s="40"/>
      <c r="C170" s="228" t="s">
        <v>320</v>
      </c>
      <c r="D170" s="228" t="s">
        <v>162</v>
      </c>
      <c r="E170" s="229" t="s">
        <v>320</v>
      </c>
      <c r="F170" s="230" t="s">
        <v>2932</v>
      </c>
      <c r="G170" s="231" t="s">
        <v>2914</v>
      </c>
      <c r="H170" s="232">
        <v>4</v>
      </c>
      <c r="I170" s="233"/>
      <c r="J170" s="234">
        <f>ROUND(I170*H170,2)</f>
        <v>0</v>
      </c>
      <c r="K170" s="235"/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166</v>
      </c>
      <c r="AT170" s="240" t="s">
        <v>162</v>
      </c>
      <c r="AU170" s="240" t="s">
        <v>87</v>
      </c>
      <c r="AY170" s="18" t="s">
        <v>160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87</v>
      </c>
      <c r="BK170" s="241">
        <f>ROUND(I170*H170,2)</f>
        <v>0</v>
      </c>
      <c r="BL170" s="18" t="s">
        <v>166</v>
      </c>
      <c r="BM170" s="240" t="s">
        <v>963</v>
      </c>
    </row>
    <row r="171" s="2" customFormat="1" ht="24.15" customHeight="1">
      <c r="A171" s="39"/>
      <c r="B171" s="40"/>
      <c r="C171" s="228" t="s">
        <v>325</v>
      </c>
      <c r="D171" s="228" t="s">
        <v>162</v>
      </c>
      <c r="E171" s="229" t="s">
        <v>325</v>
      </c>
      <c r="F171" s="230" t="s">
        <v>2933</v>
      </c>
      <c r="G171" s="231" t="s">
        <v>2914</v>
      </c>
      <c r="H171" s="232">
        <v>5</v>
      </c>
      <c r="I171" s="233"/>
      <c r="J171" s="234">
        <f>ROUND(I171*H171,2)</f>
        <v>0</v>
      </c>
      <c r="K171" s="235"/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166</v>
      </c>
      <c r="AT171" s="240" t="s">
        <v>162</v>
      </c>
      <c r="AU171" s="240" t="s">
        <v>87</v>
      </c>
      <c r="AY171" s="18" t="s">
        <v>160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87</v>
      </c>
      <c r="BK171" s="241">
        <f>ROUND(I171*H171,2)</f>
        <v>0</v>
      </c>
      <c r="BL171" s="18" t="s">
        <v>166</v>
      </c>
      <c r="BM171" s="240" t="s">
        <v>974</v>
      </c>
    </row>
    <row r="172" s="2" customFormat="1" ht="16.5" customHeight="1">
      <c r="A172" s="39"/>
      <c r="B172" s="40"/>
      <c r="C172" s="228" t="s">
        <v>330</v>
      </c>
      <c r="D172" s="228" t="s">
        <v>162</v>
      </c>
      <c r="E172" s="229" t="s">
        <v>330</v>
      </c>
      <c r="F172" s="230" t="s">
        <v>2942</v>
      </c>
      <c r="G172" s="231" t="s">
        <v>2914</v>
      </c>
      <c r="H172" s="232">
        <v>1</v>
      </c>
      <c r="I172" s="233"/>
      <c r="J172" s="234">
        <f>ROUND(I172*H172,2)</f>
        <v>0</v>
      </c>
      <c r="K172" s="235"/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0</v>
      </c>
      <c r="R172" s="238">
        <f>Q172*H172</f>
        <v>0</v>
      </c>
      <c r="S172" s="238">
        <v>0</v>
      </c>
      <c r="T172" s="23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166</v>
      </c>
      <c r="AT172" s="240" t="s">
        <v>162</v>
      </c>
      <c r="AU172" s="240" t="s">
        <v>87</v>
      </c>
      <c r="AY172" s="18" t="s">
        <v>160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87</v>
      </c>
      <c r="BK172" s="241">
        <f>ROUND(I172*H172,2)</f>
        <v>0</v>
      </c>
      <c r="BL172" s="18" t="s">
        <v>166</v>
      </c>
      <c r="BM172" s="240" t="s">
        <v>1005</v>
      </c>
    </row>
    <row r="173" s="2" customFormat="1" ht="16.5" customHeight="1">
      <c r="A173" s="39"/>
      <c r="B173" s="40"/>
      <c r="C173" s="228" t="s">
        <v>336</v>
      </c>
      <c r="D173" s="228" t="s">
        <v>162</v>
      </c>
      <c r="E173" s="229" t="s">
        <v>336</v>
      </c>
      <c r="F173" s="230" t="s">
        <v>2943</v>
      </c>
      <c r="G173" s="231" t="s">
        <v>2914</v>
      </c>
      <c r="H173" s="232">
        <v>1</v>
      </c>
      <c r="I173" s="233"/>
      <c r="J173" s="234">
        <f>ROUND(I173*H173,2)</f>
        <v>0</v>
      </c>
      <c r="K173" s="235"/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166</v>
      </c>
      <c r="AT173" s="240" t="s">
        <v>162</v>
      </c>
      <c r="AU173" s="240" t="s">
        <v>87</v>
      </c>
      <c r="AY173" s="18" t="s">
        <v>160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87</v>
      </c>
      <c r="BK173" s="241">
        <f>ROUND(I173*H173,2)</f>
        <v>0</v>
      </c>
      <c r="BL173" s="18" t="s">
        <v>166</v>
      </c>
      <c r="BM173" s="240" t="s">
        <v>433</v>
      </c>
    </row>
    <row r="174" s="2" customFormat="1" ht="21.75" customHeight="1">
      <c r="A174" s="39"/>
      <c r="B174" s="40"/>
      <c r="C174" s="228" t="s">
        <v>344</v>
      </c>
      <c r="D174" s="228" t="s">
        <v>162</v>
      </c>
      <c r="E174" s="229" t="s">
        <v>344</v>
      </c>
      <c r="F174" s="230" t="s">
        <v>2923</v>
      </c>
      <c r="G174" s="231" t="s">
        <v>242</v>
      </c>
      <c r="H174" s="232">
        <v>1</v>
      </c>
      <c r="I174" s="233"/>
      <c r="J174" s="234">
        <f>ROUND(I174*H174,2)</f>
        <v>0</v>
      </c>
      <c r="K174" s="235"/>
      <c r="L174" s="45"/>
      <c r="M174" s="236" t="s">
        <v>1</v>
      </c>
      <c r="N174" s="237" t="s">
        <v>44</v>
      </c>
      <c r="O174" s="92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0" t="s">
        <v>166</v>
      </c>
      <c r="AT174" s="240" t="s">
        <v>162</v>
      </c>
      <c r="AU174" s="240" t="s">
        <v>87</v>
      </c>
      <c r="AY174" s="18" t="s">
        <v>160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8" t="s">
        <v>87</v>
      </c>
      <c r="BK174" s="241">
        <f>ROUND(I174*H174,2)</f>
        <v>0</v>
      </c>
      <c r="BL174" s="18" t="s">
        <v>166</v>
      </c>
      <c r="BM174" s="240" t="s">
        <v>1025</v>
      </c>
    </row>
    <row r="175" s="12" customFormat="1" ht="25.92" customHeight="1">
      <c r="A175" s="12"/>
      <c r="B175" s="212"/>
      <c r="C175" s="213"/>
      <c r="D175" s="214" t="s">
        <v>78</v>
      </c>
      <c r="E175" s="215" t="s">
        <v>2944</v>
      </c>
      <c r="F175" s="215" t="s">
        <v>2945</v>
      </c>
      <c r="G175" s="213"/>
      <c r="H175" s="213"/>
      <c r="I175" s="216"/>
      <c r="J175" s="217">
        <f>BK175</f>
        <v>0</v>
      </c>
      <c r="K175" s="213"/>
      <c r="L175" s="218"/>
      <c r="M175" s="219"/>
      <c r="N175" s="220"/>
      <c r="O175" s="220"/>
      <c r="P175" s="221">
        <f>SUM(P176:P182)</f>
        <v>0</v>
      </c>
      <c r="Q175" s="220"/>
      <c r="R175" s="221">
        <f>SUM(R176:R182)</f>
        <v>0</v>
      </c>
      <c r="S175" s="220"/>
      <c r="T175" s="222">
        <f>SUM(T176:T182)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3" t="s">
        <v>87</v>
      </c>
      <c r="AT175" s="224" t="s">
        <v>78</v>
      </c>
      <c r="AU175" s="224" t="s">
        <v>79</v>
      </c>
      <c r="AY175" s="223" t="s">
        <v>160</v>
      </c>
      <c r="BK175" s="225">
        <f>SUM(BK176:BK182)</f>
        <v>0</v>
      </c>
    </row>
    <row r="176" s="2" customFormat="1" ht="16.5" customHeight="1">
      <c r="A176" s="39"/>
      <c r="B176" s="40"/>
      <c r="C176" s="228" t="s">
        <v>349</v>
      </c>
      <c r="D176" s="228" t="s">
        <v>162</v>
      </c>
      <c r="E176" s="229" t="s">
        <v>349</v>
      </c>
      <c r="F176" s="230" t="s">
        <v>2941</v>
      </c>
      <c r="G176" s="231" t="s">
        <v>2914</v>
      </c>
      <c r="H176" s="232">
        <v>1</v>
      </c>
      <c r="I176" s="233"/>
      <c r="J176" s="234">
        <f>ROUND(I176*H176,2)</f>
        <v>0</v>
      </c>
      <c r="K176" s="235"/>
      <c r="L176" s="45"/>
      <c r="M176" s="236" t="s">
        <v>1</v>
      </c>
      <c r="N176" s="237" t="s">
        <v>44</v>
      </c>
      <c r="O176" s="92"/>
      <c r="P176" s="238">
        <f>O176*H176</f>
        <v>0</v>
      </c>
      <c r="Q176" s="238">
        <v>0</v>
      </c>
      <c r="R176" s="238">
        <f>Q176*H176</f>
        <v>0</v>
      </c>
      <c r="S176" s="238">
        <v>0</v>
      </c>
      <c r="T176" s="23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166</v>
      </c>
      <c r="AT176" s="240" t="s">
        <v>162</v>
      </c>
      <c r="AU176" s="240" t="s">
        <v>87</v>
      </c>
      <c r="AY176" s="18" t="s">
        <v>160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87</v>
      </c>
      <c r="BK176" s="241">
        <f>ROUND(I176*H176,2)</f>
        <v>0</v>
      </c>
      <c r="BL176" s="18" t="s">
        <v>166</v>
      </c>
      <c r="BM176" s="240" t="s">
        <v>1034</v>
      </c>
    </row>
    <row r="177" s="2" customFormat="1" ht="16.5" customHeight="1">
      <c r="A177" s="39"/>
      <c r="B177" s="40"/>
      <c r="C177" s="228" t="s">
        <v>353</v>
      </c>
      <c r="D177" s="228" t="s">
        <v>162</v>
      </c>
      <c r="E177" s="229" t="s">
        <v>353</v>
      </c>
      <c r="F177" s="230" t="s">
        <v>2927</v>
      </c>
      <c r="G177" s="231" t="s">
        <v>2914</v>
      </c>
      <c r="H177" s="232">
        <v>1</v>
      </c>
      <c r="I177" s="233"/>
      <c r="J177" s="234">
        <f>ROUND(I177*H177,2)</f>
        <v>0</v>
      </c>
      <c r="K177" s="235"/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166</v>
      </c>
      <c r="AT177" s="240" t="s">
        <v>162</v>
      </c>
      <c r="AU177" s="240" t="s">
        <v>87</v>
      </c>
      <c r="AY177" s="18" t="s">
        <v>160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87</v>
      </c>
      <c r="BK177" s="241">
        <f>ROUND(I177*H177,2)</f>
        <v>0</v>
      </c>
      <c r="BL177" s="18" t="s">
        <v>166</v>
      </c>
      <c r="BM177" s="240" t="s">
        <v>1053</v>
      </c>
    </row>
    <row r="178" s="2" customFormat="1" ht="16.5" customHeight="1">
      <c r="A178" s="39"/>
      <c r="B178" s="40"/>
      <c r="C178" s="228" t="s">
        <v>358</v>
      </c>
      <c r="D178" s="228" t="s">
        <v>162</v>
      </c>
      <c r="E178" s="229" t="s">
        <v>358</v>
      </c>
      <c r="F178" s="230" t="s">
        <v>2930</v>
      </c>
      <c r="G178" s="231" t="s">
        <v>2914</v>
      </c>
      <c r="H178" s="232">
        <v>1</v>
      </c>
      <c r="I178" s="233"/>
      <c r="J178" s="234">
        <f>ROUND(I178*H178,2)</f>
        <v>0</v>
      </c>
      <c r="K178" s="235"/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0</v>
      </c>
      <c r="R178" s="238">
        <f>Q178*H178</f>
        <v>0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166</v>
      </c>
      <c r="AT178" s="240" t="s">
        <v>162</v>
      </c>
      <c r="AU178" s="240" t="s">
        <v>87</v>
      </c>
      <c r="AY178" s="18" t="s">
        <v>160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87</v>
      </c>
      <c r="BK178" s="241">
        <f>ROUND(I178*H178,2)</f>
        <v>0</v>
      </c>
      <c r="BL178" s="18" t="s">
        <v>166</v>
      </c>
      <c r="BM178" s="240" t="s">
        <v>1065</v>
      </c>
    </row>
    <row r="179" s="2" customFormat="1" ht="24.15" customHeight="1">
      <c r="A179" s="39"/>
      <c r="B179" s="40"/>
      <c r="C179" s="228" t="s">
        <v>362</v>
      </c>
      <c r="D179" s="228" t="s">
        <v>162</v>
      </c>
      <c r="E179" s="229" t="s">
        <v>362</v>
      </c>
      <c r="F179" s="230" t="s">
        <v>2932</v>
      </c>
      <c r="G179" s="231" t="s">
        <v>2914</v>
      </c>
      <c r="H179" s="232">
        <v>2</v>
      </c>
      <c r="I179" s="233"/>
      <c r="J179" s="234">
        <f>ROUND(I179*H179,2)</f>
        <v>0</v>
      </c>
      <c r="K179" s="235"/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0</v>
      </c>
      <c r="R179" s="238">
        <f>Q179*H179</f>
        <v>0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166</v>
      </c>
      <c r="AT179" s="240" t="s">
        <v>162</v>
      </c>
      <c r="AU179" s="240" t="s">
        <v>87</v>
      </c>
      <c r="AY179" s="18" t="s">
        <v>160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87</v>
      </c>
      <c r="BK179" s="241">
        <f>ROUND(I179*H179,2)</f>
        <v>0</v>
      </c>
      <c r="BL179" s="18" t="s">
        <v>166</v>
      </c>
      <c r="BM179" s="240" t="s">
        <v>1077</v>
      </c>
    </row>
    <row r="180" s="2" customFormat="1" ht="24.15" customHeight="1">
      <c r="A180" s="39"/>
      <c r="B180" s="40"/>
      <c r="C180" s="228" t="s">
        <v>366</v>
      </c>
      <c r="D180" s="228" t="s">
        <v>162</v>
      </c>
      <c r="E180" s="229" t="s">
        <v>366</v>
      </c>
      <c r="F180" s="230" t="s">
        <v>2933</v>
      </c>
      <c r="G180" s="231" t="s">
        <v>2914</v>
      </c>
      <c r="H180" s="232">
        <v>9</v>
      </c>
      <c r="I180" s="233"/>
      <c r="J180" s="234">
        <f>ROUND(I180*H180,2)</f>
        <v>0</v>
      </c>
      <c r="K180" s="235"/>
      <c r="L180" s="45"/>
      <c r="M180" s="236" t="s">
        <v>1</v>
      </c>
      <c r="N180" s="237" t="s">
        <v>44</v>
      </c>
      <c r="O180" s="92"/>
      <c r="P180" s="238">
        <f>O180*H180</f>
        <v>0</v>
      </c>
      <c r="Q180" s="238">
        <v>0</v>
      </c>
      <c r="R180" s="238">
        <f>Q180*H180</f>
        <v>0</v>
      </c>
      <c r="S180" s="238">
        <v>0</v>
      </c>
      <c r="T180" s="23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166</v>
      </c>
      <c r="AT180" s="240" t="s">
        <v>162</v>
      </c>
      <c r="AU180" s="240" t="s">
        <v>87</v>
      </c>
      <c r="AY180" s="18" t="s">
        <v>160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87</v>
      </c>
      <c r="BK180" s="241">
        <f>ROUND(I180*H180,2)</f>
        <v>0</v>
      </c>
      <c r="BL180" s="18" t="s">
        <v>166</v>
      </c>
      <c r="BM180" s="240" t="s">
        <v>1084</v>
      </c>
    </row>
    <row r="181" s="2" customFormat="1" ht="16.5" customHeight="1">
      <c r="A181" s="39"/>
      <c r="B181" s="40"/>
      <c r="C181" s="228" t="s">
        <v>370</v>
      </c>
      <c r="D181" s="228" t="s">
        <v>162</v>
      </c>
      <c r="E181" s="229" t="s">
        <v>370</v>
      </c>
      <c r="F181" s="230" t="s">
        <v>2943</v>
      </c>
      <c r="G181" s="231" t="s">
        <v>2914</v>
      </c>
      <c r="H181" s="232">
        <v>1</v>
      </c>
      <c r="I181" s="233"/>
      <c r="J181" s="234">
        <f>ROUND(I181*H181,2)</f>
        <v>0</v>
      </c>
      <c r="K181" s="235"/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166</v>
      </c>
      <c r="AT181" s="240" t="s">
        <v>162</v>
      </c>
      <c r="AU181" s="240" t="s">
        <v>87</v>
      </c>
      <c r="AY181" s="18" t="s">
        <v>160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87</v>
      </c>
      <c r="BK181" s="241">
        <f>ROUND(I181*H181,2)</f>
        <v>0</v>
      </c>
      <c r="BL181" s="18" t="s">
        <v>166</v>
      </c>
      <c r="BM181" s="240" t="s">
        <v>1091</v>
      </c>
    </row>
    <row r="182" s="2" customFormat="1" ht="21.75" customHeight="1">
      <c r="A182" s="39"/>
      <c r="B182" s="40"/>
      <c r="C182" s="228" t="s">
        <v>374</v>
      </c>
      <c r="D182" s="228" t="s">
        <v>162</v>
      </c>
      <c r="E182" s="229" t="s">
        <v>374</v>
      </c>
      <c r="F182" s="230" t="s">
        <v>2923</v>
      </c>
      <c r="G182" s="231" t="s">
        <v>242</v>
      </c>
      <c r="H182" s="232">
        <v>1</v>
      </c>
      <c r="I182" s="233"/>
      <c r="J182" s="234">
        <f>ROUND(I182*H182,2)</f>
        <v>0</v>
      </c>
      <c r="K182" s="235"/>
      <c r="L182" s="45"/>
      <c r="M182" s="236" t="s">
        <v>1</v>
      </c>
      <c r="N182" s="237" t="s">
        <v>44</v>
      </c>
      <c r="O182" s="92"/>
      <c r="P182" s="238">
        <f>O182*H182</f>
        <v>0</v>
      </c>
      <c r="Q182" s="238">
        <v>0</v>
      </c>
      <c r="R182" s="238">
        <f>Q182*H182</f>
        <v>0</v>
      </c>
      <c r="S182" s="238">
        <v>0</v>
      </c>
      <c r="T182" s="23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166</v>
      </c>
      <c r="AT182" s="240" t="s">
        <v>162</v>
      </c>
      <c r="AU182" s="240" t="s">
        <v>87</v>
      </c>
      <c r="AY182" s="18" t="s">
        <v>160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87</v>
      </c>
      <c r="BK182" s="241">
        <f>ROUND(I182*H182,2)</f>
        <v>0</v>
      </c>
      <c r="BL182" s="18" t="s">
        <v>166</v>
      </c>
      <c r="BM182" s="240" t="s">
        <v>1105</v>
      </c>
    </row>
    <row r="183" s="12" customFormat="1" ht="25.92" customHeight="1">
      <c r="A183" s="12"/>
      <c r="B183" s="212"/>
      <c r="C183" s="213"/>
      <c r="D183" s="214" t="s">
        <v>78</v>
      </c>
      <c r="E183" s="215" t="s">
        <v>2946</v>
      </c>
      <c r="F183" s="215" t="s">
        <v>2947</v>
      </c>
      <c r="G183" s="213"/>
      <c r="H183" s="213"/>
      <c r="I183" s="216"/>
      <c r="J183" s="217">
        <f>BK183</f>
        <v>0</v>
      </c>
      <c r="K183" s="213"/>
      <c r="L183" s="218"/>
      <c r="M183" s="219"/>
      <c r="N183" s="220"/>
      <c r="O183" s="220"/>
      <c r="P183" s="221">
        <f>SUM(P184:P195)</f>
        <v>0</v>
      </c>
      <c r="Q183" s="220"/>
      <c r="R183" s="221">
        <f>SUM(R184:R195)</f>
        <v>0</v>
      </c>
      <c r="S183" s="220"/>
      <c r="T183" s="222">
        <f>SUM(T184:T195)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3" t="s">
        <v>87</v>
      </c>
      <c r="AT183" s="224" t="s">
        <v>78</v>
      </c>
      <c r="AU183" s="224" t="s">
        <v>79</v>
      </c>
      <c r="AY183" s="223" t="s">
        <v>160</v>
      </c>
      <c r="BK183" s="225">
        <f>SUM(BK184:BK195)</f>
        <v>0</v>
      </c>
    </row>
    <row r="184" s="2" customFormat="1" ht="16.5" customHeight="1">
      <c r="A184" s="39"/>
      <c r="B184" s="40"/>
      <c r="C184" s="228" t="s">
        <v>378</v>
      </c>
      <c r="D184" s="228" t="s">
        <v>162</v>
      </c>
      <c r="E184" s="229" t="s">
        <v>378</v>
      </c>
      <c r="F184" s="230" t="s">
        <v>2948</v>
      </c>
      <c r="G184" s="231" t="s">
        <v>2914</v>
      </c>
      <c r="H184" s="232">
        <v>1</v>
      </c>
      <c r="I184" s="233"/>
      <c r="J184" s="234">
        <f>ROUND(I184*H184,2)</f>
        <v>0</v>
      </c>
      <c r="K184" s="235"/>
      <c r="L184" s="45"/>
      <c r="M184" s="236" t="s">
        <v>1</v>
      </c>
      <c r="N184" s="237" t="s">
        <v>44</v>
      </c>
      <c r="O184" s="92"/>
      <c r="P184" s="238">
        <f>O184*H184</f>
        <v>0</v>
      </c>
      <c r="Q184" s="238">
        <v>0</v>
      </c>
      <c r="R184" s="238">
        <f>Q184*H184</f>
        <v>0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166</v>
      </c>
      <c r="AT184" s="240" t="s">
        <v>162</v>
      </c>
      <c r="AU184" s="240" t="s">
        <v>87</v>
      </c>
      <c r="AY184" s="18" t="s">
        <v>160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87</v>
      </c>
      <c r="BK184" s="241">
        <f>ROUND(I184*H184,2)</f>
        <v>0</v>
      </c>
      <c r="BL184" s="18" t="s">
        <v>166</v>
      </c>
      <c r="BM184" s="240" t="s">
        <v>1114</v>
      </c>
    </row>
    <row r="185" s="2" customFormat="1" ht="16.5" customHeight="1">
      <c r="A185" s="39"/>
      <c r="B185" s="40"/>
      <c r="C185" s="228" t="s">
        <v>386</v>
      </c>
      <c r="D185" s="228" t="s">
        <v>162</v>
      </c>
      <c r="E185" s="229" t="s">
        <v>386</v>
      </c>
      <c r="F185" s="230" t="s">
        <v>2949</v>
      </c>
      <c r="G185" s="231" t="s">
        <v>2914</v>
      </c>
      <c r="H185" s="232">
        <v>1</v>
      </c>
      <c r="I185" s="233"/>
      <c r="J185" s="234">
        <f>ROUND(I185*H185,2)</f>
        <v>0</v>
      </c>
      <c r="K185" s="235"/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166</v>
      </c>
      <c r="AT185" s="240" t="s">
        <v>162</v>
      </c>
      <c r="AU185" s="240" t="s">
        <v>87</v>
      </c>
      <c r="AY185" s="18" t="s">
        <v>160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87</v>
      </c>
      <c r="BK185" s="241">
        <f>ROUND(I185*H185,2)</f>
        <v>0</v>
      </c>
      <c r="BL185" s="18" t="s">
        <v>166</v>
      </c>
      <c r="BM185" s="240" t="s">
        <v>1133</v>
      </c>
    </row>
    <row r="186" s="2" customFormat="1" ht="16.5" customHeight="1">
      <c r="A186" s="39"/>
      <c r="B186" s="40"/>
      <c r="C186" s="228" t="s">
        <v>393</v>
      </c>
      <c r="D186" s="228" t="s">
        <v>162</v>
      </c>
      <c r="E186" s="229" t="s">
        <v>393</v>
      </c>
      <c r="F186" s="230" t="s">
        <v>2928</v>
      </c>
      <c r="G186" s="231" t="s">
        <v>2914</v>
      </c>
      <c r="H186" s="232">
        <v>1</v>
      </c>
      <c r="I186" s="233"/>
      <c r="J186" s="234">
        <f>ROUND(I186*H186,2)</f>
        <v>0</v>
      </c>
      <c r="K186" s="235"/>
      <c r="L186" s="45"/>
      <c r="M186" s="236" t="s">
        <v>1</v>
      </c>
      <c r="N186" s="237" t="s">
        <v>44</v>
      </c>
      <c r="O186" s="92"/>
      <c r="P186" s="238">
        <f>O186*H186</f>
        <v>0</v>
      </c>
      <c r="Q186" s="238">
        <v>0</v>
      </c>
      <c r="R186" s="238">
        <f>Q186*H186</f>
        <v>0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166</v>
      </c>
      <c r="AT186" s="240" t="s">
        <v>162</v>
      </c>
      <c r="AU186" s="240" t="s">
        <v>87</v>
      </c>
      <c r="AY186" s="18" t="s">
        <v>160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87</v>
      </c>
      <c r="BK186" s="241">
        <f>ROUND(I186*H186,2)</f>
        <v>0</v>
      </c>
      <c r="BL186" s="18" t="s">
        <v>166</v>
      </c>
      <c r="BM186" s="240" t="s">
        <v>1144</v>
      </c>
    </row>
    <row r="187" s="2" customFormat="1" ht="16.5" customHeight="1">
      <c r="A187" s="39"/>
      <c r="B187" s="40"/>
      <c r="C187" s="228" t="s">
        <v>400</v>
      </c>
      <c r="D187" s="228" t="s">
        <v>162</v>
      </c>
      <c r="E187" s="229" t="s">
        <v>400</v>
      </c>
      <c r="F187" s="230" t="s">
        <v>2927</v>
      </c>
      <c r="G187" s="231" t="s">
        <v>2914</v>
      </c>
      <c r="H187" s="232">
        <v>1</v>
      </c>
      <c r="I187" s="233"/>
      <c r="J187" s="234">
        <f>ROUND(I187*H187,2)</f>
        <v>0</v>
      </c>
      <c r="K187" s="235"/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166</v>
      </c>
      <c r="AT187" s="240" t="s">
        <v>162</v>
      </c>
      <c r="AU187" s="240" t="s">
        <v>87</v>
      </c>
      <c r="AY187" s="18" t="s">
        <v>160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87</v>
      </c>
      <c r="BK187" s="241">
        <f>ROUND(I187*H187,2)</f>
        <v>0</v>
      </c>
      <c r="BL187" s="18" t="s">
        <v>166</v>
      </c>
      <c r="BM187" s="240" t="s">
        <v>1152</v>
      </c>
    </row>
    <row r="188" s="2" customFormat="1" ht="16.5" customHeight="1">
      <c r="A188" s="39"/>
      <c r="B188" s="40"/>
      <c r="C188" s="228" t="s">
        <v>407</v>
      </c>
      <c r="D188" s="228" t="s">
        <v>162</v>
      </c>
      <c r="E188" s="229" t="s">
        <v>407</v>
      </c>
      <c r="F188" s="230" t="s">
        <v>2930</v>
      </c>
      <c r="G188" s="231" t="s">
        <v>2914</v>
      </c>
      <c r="H188" s="232">
        <v>1</v>
      </c>
      <c r="I188" s="233"/>
      <c r="J188" s="234">
        <f>ROUND(I188*H188,2)</f>
        <v>0</v>
      </c>
      <c r="K188" s="235"/>
      <c r="L188" s="45"/>
      <c r="M188" s="236" t="s">
        <v>1</v>
      </c>
      <c r="N188" s="237" t="s">
        <v>44</v>
      </c>
      <c r="O188" s="92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166</v>
      </c>
      <c r="AT188" s="240" t="s">
        <v>162</v>
      </c>
      <c r="AU188" s="240" t="s">
        <v>87</v>
      </c>
      <c r="AY188" s="18" t="s">
        <v>160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87</v>
      </c>
      <c r="BK188" s="241">
        <f>ROUND(I188*H188,2)</f>
        <v>0</v>
      </c>
      <c r="BL188" s="18" t="s">
        <v>166</v>
      </c>
      <c r="BM188" s="240" t="s">
        <v>1161</v>
      </c>
    </row>
    <row r="189" s="2" customFormat="1" ht="24.15" customHeight="1">
      <c r="A189" s="39"/>
      <c r="B189" s="40"/>
      <c r="C189" s="228" t="s">
        <v>413</v>
      </c>
      <c r="D189" s="228" t="s">
        <v>162</v>
      </c>
      <c r="E189" s="229" t="s">
        <v>413</v>
      </c>
      <c r="F189" s="230" t="s">
        <v>2932</v>
      </c>
      <c r="G189" s="231" t="s">
        <v>2914</v>
      </c>
      <c r="H189" s="232">
        <v>1</v>
      </c>
      <c r="I189" s="233"/>
      <c r="J189" s="234">
        <f>ROUND(I189*H189,2)</f>
        <v>0</v>
      </c>
      <c r="K189" s="235"/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166</v>
      </c>
      <c r="AT189" s="240" t="s">
        <v>162</v>
      </c>
      <c r="AU189" s="240" t="s">
        <v>87</v>
      </c>
      <c r="AY189" s="18" t="s">
        <v>160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87</v>
      </c>
      <c r="BK189" s="241">
        <f>ROUND(I189*H189,2)</f>
        <v>0</v>
      </c>
      <c r="BL189" s="18" t="s">
        <v>166</v>
      </c>
      <c r="BM189" s="240" t="s">
        <v>1169</v>
      </c>
    </row>
    <row r="190" s="2" customFormat="1" ht="24.15" customHeight="1">
      <c r="A190" s="39"/>
      <c r="B190" s="40"/>
      <c r="C190" s="228" t="s">
        <v>421</v>
      </c>
      <c r="D190" s="228" t="s">
        <v>162</v>
      </c>
      <c r="E190" s="229" t="s">
        <v>421</v>
      </c>
      <c r="F190" s="230" t="s">
        <v>2933</v>
      </c>
      <c r="G190" s="231" t="s">
        <v>2914</v>
      </c>
      <c r="H190" s="232">
        <v>1</v>
      </c>
      <c r="I190" s="233"/>
      <c r="J190" s="234">
        <f>ROUND(I190*H190,2)</f>
        <v>0</v>
      </c>
      <c r="K190" s="235"/>
      <c r="L190" s="45"/>
      <c r="M190" s="236" t="s">
        <v>1</v>
      </c>
      <c r="N190" s="237" t="s">
        <v>44</v>
      </c>
      <c r="O190" s="92"/>
      <c r="P190" s="238">
        <f>O190*H190</f>
        <v>0</v>
      </c>
      <c r="Q190" s="238">
        <v>0</v>
      </c>
      <c r="R190" s="238">
        <f>Q190*H190</f>
        <v>0</v>
      </c>
      <c r="S190" s="238">
        <v>0</v>
      </c>
      <c r="T190" s="23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0" t="s">
        <v>166</v>
      </c>
      <c r="AT190" s="240" t="s">
        <v>162</v>
      </c>
      <c r="AU190" s="240" t="s">
        <v>87</v>
      </c>
      <c r="AY190" s="18" t="s">
        <v>160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8" t="s">
        <v>87</v>
      </c>
      <c r="BK190" s="241">
        <f>ROUND(I190*H190,2)</f>
        <v>0</v>
      </c>
      <c r="BL190" s="18" t="s">
        <v>166</v>
      </c>
      <c r="BM190" s="240" t="s">
        <v>1180</v>
      </c>
    </row>
    <row r="191" s="2" customFormat="1" ht="16.5" customHeight="1">
      <c r="A191" s="39"/>
      <c r="B191" s="40"/>
      <c r="C191" s="228" t="s">
        <v>430</v>
      </c>
      <c r="D191" s="228" t="s">
        <v>162</v>
      </c>
      <c r="E191" s="229" t="s">
        <v>430</v>
      </c>
      <c r="F191" s="230" t="s">
        <v>2935</v>
      </c>
      <c r="G191" s="231" t="s">
        <v>2914</v>
      </c>
      <c r="H191" s="232">
        <v>3</v>
      </c>
      <c r="I191" s="233"/>
      <c r="J191" s="234">
        <f>ROUND(I191*H191,2)</f>
        <v>0</v>
      </c>
      <c r="K191" s="235"/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166</v>
      </c>
      <c r="AT191" s="240" t="s">
        <v>162</v>
      </c>
      <c r="AU191" s="240" t="s">
        <v>87</v>
      </c>
      <c r="AY191" s="18" t="s">
        <v>160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87</v>
      </c>
      <c r="BK191" s="241">
        <f>ROUND(I191*H191,2)</f>
        <v>0</v>
      </c>
      <c r="BL191" s="18" t="s">
        <v>166</v>
      </c>
      <c r="BM191" s="240" t="s">
        <v>1189</v>
      </c>
    </row>
    <row r="192" s="2" customFormat="1" ht="16.5" customHeight="1">
      <c r="A192" s="39"/>
      <c r="B192" s="40"/>
      <c r="C192" s="228" t="s">
        <v>439</v>
      </c>
      <c r="D192" s="228" t="s">
        <v>162</v>
      </c>
      <c r="E192" s="229" t="s">
        <v>439</v>
      </c>
      <c r="F192" s="230" t="s">
        <v>2950</v>
      </c>
      <c r="G192" s="231" t="s">
        <v>2914</v>
      </c>
      <c r="H192" s="232">
        <v>6</v>
      </c>
      <c r="I192" s="233"/>
      <c r="J192" s="234">
        <f>ROUND(I192*H192,2)</f>
        <v>0</v>
      </c>
      <c r="K192" s="235"/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166</v>
      </c>
      <c r="AT192" s="240" t="s">
        <v>162</v>
      </c>
      <c r="AU192" s="240" t="s">
        <v>87</v>
      </c>
      <c r="AY192" s="18" t="s">
        <v>160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87</v>
      </c>
      <c r="BK192" s="241">
        <f>ROUND(I192*H192,2)</f>
        <v>0</v>
      </c>
      <c r="BL192" s="18" t="s">
        <v>166</v>
      </c>
      <c r="BM192" s="240" t="s">
        <v>1198</v>
      </c>
    </row>
    <row r="193" s="2" customFormat="1" ht="16.5" customHeight="1">
      <c r="A193" s="39"/>
      <c r="B193" s="40"/>
      <c r="C193" s="228" t="s">
        <v>444</v>
      </c>
      <c r="D193" s="228" t="s">
        <v>162</v>
      </c>
      <c r="E193" s="229" t="s">
        <v>444</v>
      </c>
      <c r="F193" s="230" t="s">
        <v>2951</v>
      </c>
      <c r="G193" s="231" t="s">
        <v>2914</v>
      </c>
      <c r="H193" s="232">
        <v>3</v>
      </c>
      <c r="I193" s="233"/>
      <c r="J193" s="234">
        <f>ROUND(I193*H193,2)</f>
        <v>0</v>
      </c>
      <c r="K193" s="235"/>
      <c r="L193" s="45"/>
      <c r="M193" s="236" t="s">
        <v>1</v>
      </c>
      <c r="N193" s="237" t="s">
        <v>44</v>
      </c>
      <c r="O193" s="92"/>
      <c r="P193" s="238">
        <f>O193*H193</f>
        <v>0</v>
      </c>
      <c r="Q193" s="238">
        <v>0</v>
      </c>
      <c r="R193" s="238">
        <f>Q193*H193</f>
        <v>0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166</v>
      </c>
      <c r="AT193" s="240" t="s">
        <v>162</v>
      </c>
      <c r="AU193" s="240" t="s">
        <v>87</v>
      </c>
      <c r="AY193" s="18" t="s">
        <v>160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87</v>
      </c>
      <c r="BK193" s="241">
        <f>ROUND(I193*H193,2)</f>
        <v>0</v>
      </c>
      <c r="BL193" s="18" t="s">
        <v>166</v>
      </c>
      <c r="BM193" s="240" t="s">
        <v>1207</v>
      </c>
    </row>
    <row r="194" s="2" customFormat="1" ht="16.5" customHeight="1">
      <c r="A194" s="39"/>
      <c r="B194" s="40"/>
      <c r="C194" s="228" t="s">
        <v>449</v>
      </c>
      <c r="D194" s="228" t="s">
        <v>162</v>
      </c>
      <c r="E194" s="229" t="s">
        <v>449</v>
      </c>
      <c r="F194" s="230" t="s">
        <v>2931</v>
      </c>
      <c r="G194" s="231" t="s">
        <v>2914</v>
      </c>
      <c r="H194" s="232">
        <v>3</v>
      </c>
      <c r="I194" s="233"/>
      <c r="J194" s="234">
        <f>ROUND(I194*H194,2)</f>
        <v>0</v>
      </c>
      <c r="K194" s="235"/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166</v>
      </c>
      <c r="AT194" s="240" t="s">
        <v>162</v>
      </c>
      <c r="AU194" s="240" t="s">
        <v>87</v>
      </c>
      <c r="AY194" s="18" t="s">
        <v>160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87</v>
      </c>
      <c r="BK194" s="241">
        <f>ROUND(I194*H194,2)</f>
        <v>0</v>
      </c>
      <c r="BL194" s="18" t="s">
        <v>166</v>
      </c>
      <c r="BM194" s="240" t="s">
        <v>1217</v>
      </c>
    </row>
    <row r="195" s="2" customFormat="1" ht="21.75" customHeight="1">
      <c r="A195" s="39"/>
      <c r="B195" s="40"/>
      <c r="C195" s="228" t="s">
        <v>454</v>
      </c>
      <c r="D195" s="228" t="s">
        <v>162</v>
      </c>
      <c r="E195" s="229" t="s">
        <v>454</v>
      </c>
      <c r="F195" s="230" t="s">
        <v>2923</v>
      </c>
      <c r="G195" s="231" t="s">
        <v>242</v>
      </c>
      <c r="H195" s="232">
        <v>1</v>
      </c>
      <c r="I195" s="233"/>
      <c r="J195" s="234">
        <f>ROUND(I195*H195,2)</f>
        <v>0</v>
      </c>
      <c r="K195" s="235"/>
      <c r="L195" s="45"/>
      <c r="M195" s="236" t="s">
        <v>1</v>
      </c>
      <c r="N195" s="237" t="s">
        <v>44</v>
      </c>
      <c r="O195" s="92"/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0" t="s">
        <v>166</v>
      </c>
      <c r="AT195" s="240" t="s">
        <v>162</v>
      </c>
      <c r="AU195" s="240" t="s">
        <v>87</v>
      </c>
      <c r="AY195" s="18" t="s">
        <v>160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8" t="s">
        <v>87</v>
      </c>
      <c r="BK195" s="241">
        <f>ROUND(I195*H195,2)</f>
        <v>0</v>
      </c>
      <c r="BL195" s="18" t="s">
        <v>166</v>
      </c>
      <c r="BM195" s="240" t="s">
        <v>1228</v>
      </c>
    </row>
    <row r="196" s="12" customFormat="1" ht="25.92" customHeight="1">
      <c r="A196" s="12"/>
      <c r="B196" s="212"/>
      <c r="C196" s="213"/>
      <c r="D196" s="214" t="s">
        <v>78</v>
      </c>
      <c r="E196" s="215" t="s">
        <v>2952</v>
      </c>
      <c r="F196" s="215" t="s">
        <v>2953</v>
      </c>
      <c r="G196" s="213"/>
      <c r="H196" s="213"/>
      <c r="I196" s="216"/>
      <c r="J196" s="217">
        <f>BK196</f>
        <v>0</v>
      </c>
      <c r="K196" s="213"/>
      <c r="L196" s="218"/>
      <c r="M196" s="219"/>
      <c r="N196" s="220"/>
      <c r="O196" s="220"/>
      <c r="P196" s="221">
        <f>SUM(P197:P206)</f>
        <v>0</v>
      </c>
      <c r="Q196" s="220"/>
      <c r="R196" s="221">
        <f>SUM(R197:R206)</f>
        <v>0</v>
      </c>
      <c r="S196" s="220"/>
      <c r="T196" s="222">
        <f>SUM(T197:T206)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3" t="s">
        <v>87</v>
      </c>
      <c r="AT196" s="224" t="s">
        <v>78</v>
      </c>
      <c r="AU196" s="224" t="s">
        <v>79</v>
      </c>
      <c r="AY196" s="223" t="s">
        <v>160</v>
      </c>
      <c r="BK196" s="225">
        <f>SUM(BK197:BK206)</f>
        <v>0</v>
      </c>
    </row>
    <row r="197" s="2" customFormat="1" ht="16.5" customHeight="1">
      <c r="A197" s="39"/>
      <c r="B197" s="40"/>
      <c r="C197" s="228" t="s">
        <v>458</v>
      </c>
      <c r="D197" s="228" t="s">
        <v>162</v>
      </c>
      <c r="E197" s="229" t="s">
        <v>458</v>
      </c>
      <c r="F197" s="230" t="s">
        <v>2954</v>
      </c>
      <c r="G197" s="231" t="s">
        <v>2914</v>
      </c>
      <c r="H197" s="232">
        <v>1</v>
      </c>
      <c r="I197" s="233"/>
      <c r="J197" s="234">
        <f>ROUND(I197*H197,2)</f>
        <v>0</v>
      </c>
      <c r="K197" s="235"/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166</v>
      </c>
      <c r="AT197" s="240" t="s">
        <v>162</v>
      </c>
      <c r="AU197" s="240" t="s">
        <v>87</v>
      </c>
      <c r="AY197" s="18" t="s">
        <v>160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87</v>
      </c>
      <c r="BK197" s="241">
        <f>ROUND(I197*H197,2)</f>
        <v>0</v>
      </c>
      <c r="BL197" s="18" t="s">
        <v>166</v>
      </c>
      <c r="BM197" s="240" t="s">
        <v>1239</v>
      </c>
    </row>
    <row r="198" s="2" customFormat="1" ht="16.5" customHeight="1">
      <c r="A198" s="39"/>
      <c r="B198" s="40"/>
      <c r="C198" s="228" t="s">
        <v>462</v>
      </c>
      <c r="D198" s="228" t="s">
        <v>162</v>
      </c>
      <c r="E198" s="229" t="s">
        <v>462</v>
      </c>
      <c r="F198" s="230" t="s">
        <v>2928</v>
      </c>
      <c r="G198" s="231" t="s">
        <v>2914</v>
      </c>
      <c r="H198" s="232">
        <v>1</v>
      </c>
      <c r="I198" s="233"/>
      <c r="J198" s="234">
        <f>ROUND(I198*H198,2)</f>
        <v>0</v>
      </c>
      <c r="K198" s="235"/>
      <c r="L198" s="45"/>
      <c r="M198" s="236" t="s">
        <v>1</v>
      </c>
      <c r="N198" s="237" t="s">
        <v>44</v>
      </c>
      <c r="O198" s="92"/>
      <c r="P198" s="238">
        <f>O198*H198</f>
        <v>0</v>
      </c>
      <c r="Q198" s="238">
        <v>0</v>
      </c>
      <c r="R198" s="238">
        <f>Q198*H198</f>
        <v>0</v>
      </c>
      <c r="S198" s="238">
        <v>0</v>
      </c>
      <c r="T198" s="23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166</v>
      </c>
      <c r="AT198" s="240" t="s">
        <v>162</v>
      </c>
      <c r="AU198" s="240" t="s">
        <v>87</v>
      </c>
      <c r="AY198" s="18" t="s">
        <v>160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87</v>
      </c>
      <c r="BK198" s="241">
        <f>ROUND(I198*H198,2)</f>
        <v>0</v>
      </c>
      <c r="BL198" s="18" t="s">
        <v>166</v>
      </c>
      <c r="BM198" s="240" t="s">
        <v>1247</v>
      </c>
    </row>
    <row r="199" s="2" customFormat="1" ht="16.5" customHeight="1">
      <c r="A199" s="39"/>
      <c r="B199" s="40"/>
      <c r="C199" s="228" t="s">
        <v>466</v>
      </c>
      <c r="D199" s="228" t="s">
        <v>162</v>
      </c>
      <c r="E199" s="229" t="s">
        <v>466</v>
      </c>
      <c r="F199" s="230" t="s">
        <v>2927</v>
      </c>
      <c r="G199" s="231" t="s">
        <v>2914</v>
      </c>
      <c r="H199" s="232">
        <v>1</v>
      </c>
      <c r="I199" s="233"/>
      <c r="J199" s="234">
        <f>ROUND(I199*H199,2)</f>
        <v>0</v>
      </c>
      <c r="K199" s="235"/>
      <c r="L199" s="45"/>
      <c r="M199" s="236" t="s">
        <v>1</v>
      </c>
      <c r="N199" s="237" t="s">
        <v>44</v>
      </c>
      <c r="O199" s="92"/>
      <c r="P199" s="238">
        <f>O199*H199</f>
        <v>0</v>
      </c>
      <c r="Q199" s="238">
        <v>0</v>
      </c>
      <c r="R199" s="238">
        <f>Q199*H199</f>
        <v>0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166</v>
      </c>
      <c r="AT199" s="240" t="s">
        <v>162</v>
      </c>
      <c r="AU199" s="240" t="s">
        <v>87</v>
      </c>
      <c r="AY199" s="18" t="s">
        <v>160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87</v>
      </c>
      <c r="BK199" s="241">
        <f>ROUND(I199*H199,2)</f>
        <v>0</v>
      </c>
      <c r="BL199" s="18" t="s">
        <v>166</v>
      </c>
      <c r="BM199" s="240" t="s">
        <v>1256</v>
      </c>
    </row>
    <row r="200" s="2" customFormat="1" ht="16.5" customHeight="1">
      <c r="A200" s="39"/>
      <c r="B200" s="40"/>
      <c r="C200" s="228" t="s">
        <v>471</v>
      </c>
      <c r="D200" s="228" t="s">
        <v>162</v>
      </c>
      <c r="E200" s="229" t="s">
        <v>471</v>
      </c>
      <c r="F200" s="230" t="s">
        <v>2930</v>
      </c>
      <c r="G200" s="231" t="s">
        <v>2914</v>
      </c>
      <c r="H200" s="232">
        <v>1</v>
      </c>
      <c r="I200" s="233"/>
      <c r="J200" s="234">
        <f>ROUND(I200*H200,2)</f>
        <v>0</v>
      </c>
      <c r="K200" s="235"/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166</v>
      </c>
      <c r="AT200" s="240" t="s">
        <v>162</v>
      </c>
      <c r="AU200" s="240" t="s">
        <v>87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166</v>
      </c>
      <c r="BM200" s="240" t="s">
        <v>1263</v>
      </c>
    </row>
    <row r="201" s="2" customFormat="1" ht="16.5" customHeight="1">
      <c r="A201" s="39"/>
      <c r="B201" s="40"/>
      <c r="C201" s="228" t="s">
        <v>475</v>
      </c>
      <c r="D201" s="228" t="s">
        <v>162</v>
      </c>
      <c r="E201" s="229" t="s">
        <v>475</v>
      </c>
      <c r="F201" s="230" t="s">
        <v>2955</v>
      </c>
      <c r="G201" s="231" t="s">
        <v>2914</v>
      </c>
      <c r="H201" s="232">
        <v>6</v>
      </c>
      <c r="I201" s="233"/>
      <c r="J201" s="234">
        <f>ROUND(I201*H201,2)</f>
        <v>0</v>
      </c>
      <c r="K201" s="235"/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166</v>
      </c>
      <c r="AT201" s="240" t="s">
        <v>162</v>
      </c>
      <c r="AU201" s="240" t="s">
        <v>87</v>
      </c>
      <c r="AY201" s="18" t="s">
        <v>160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87</v>
      </c>
      <c r="BK201" s="241">
        <f>ROUND(I201*H201,2)</f>
        <v>0</v>
      </c>
      <c r="BL201" s="18" t="s">
        <v>166</v>
      </c>
      <c r="BM201" s="240" t="s">
        <v>1274</v>
      </c>
    </row>
    <row r="202" s="2" customFormat="1" ht="24.15" customHeight="1">
      <c r="A202" s="39"/>
      <c r="B202" s="40"/>
      <c r="C202" s="228" t="s">
        <v>963</v>
      </c>
      <c r="D202" s="228" t="s">
        <v>162</v>
      </c>
      <c r="E202" s="229" t="s">
        <v>963</v>
      </c>
      <c r="F202" s="230" t="s">
        <v>2932</v>
      </c>
      <c r="G202" s="231" t="s">
        <v>2914</v>
      </c>
      <c r="H202" s="232">
        <v>1</v>
      </c>
      <c r="I202" s="233"/>
      <c r="J202" s="234">
        <f>ROUND(I202*H202,2)</f>
        <v>0</v>
      </c>
      <c r="K202" s="235"/>
      <c r="L202" s="45"/>
      <c r="M202" s="236" t="s">
        <v>1</v>
      </c>
      <c r="N202" s="237" t="s">
        <v>44</v>
      </c>
      <c r="O202" s="92"/>
      <c r="P202" s="238">
        <f>O202*H202</f>
        <v>0</v>
      </c>
      <c r="Q202" s="238">
        <v>0</v>
      </c>
      <c r="R202" s="238">
        <f>Q202*H202</f>
        <v>0</v>
      </c>
      <c r="S202" s="238">
        <v>0</v>
      </c>
      <c r="T202" s="23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166</v>
      </c>
      <c r="AT202" s="240" t="s">
        <v>162</v>
      </c>
      <c r="AU202" s="240" t="s">
        <v>87</v>
      </c>
      <c r="AY202" s="18" t="s">
        <v>160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87</v>
      </c>
      <c r="BK202" s="241">
        <f>ROUND(I202*H202,2)</f>
        <v>0</v>
      </c>
      <c r="BL202" s="18" t="s">
        <v>166</v>
      </c>
      <c r="BM202" s="240" t="s">
        <v>1283</v>
      </c>
    </row>
    <row r="203" s="2" customFormat="1" ht="24.15" customHeight="1">
      <c r="A203" s="39"/>
      <c r="B203" s="40"/>
      <c r="C203" s="228" t="s">
        <v>970</v>
      </c>
      <c r="D203" s="228" t="s">
        <v>162</v>
      </c>
      <c r="E203" s="229" t="s">
        <v>970</v>
      </c>
      <c r="F203" s="230" t="s">
        <v>2933</v>
      </c>
      <c r="G203" s="231" t="s">
        <v>2914</v>
      </c>
      <c r="H203" s="232">
        <v>1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166</v>
      </c>
      <c r="AT203" s="240" t="s">
        <v>162</v>
      </c>
      <c r="AU203" s="240" t="s">
        <v>87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166</v>
      </c>
      <c r="BM203" s="240" t="s">
        <v>1293</v>
      </c>
    </row>
    <row r="204" s="2" customFormat="1" ht="16.5" customHeight="1">
      <c r="A204" s="39"/>
      <c r="B204" s="40"/>
      <c r="C204" s="228" t="s">
        <v>974</v>
      </c>
      <c r="D204" s="228" t="s">
        <v>162</v>
      </c>
      <c r="E204" s="229" t="s">
        <v>974</v>
      </c>
      <c r="F204" s="230" t="s">
        <v>2935</v>
      </c>
      <c r="G204" s="231" t="s">
        <v>2914</v>
      </c>
      <c r="H204" s="232">
        <v>2</v>
      </c>
      <c r="I204" s="233"/>
      <c r="J204" s="234">
        <f>ROUND(I204*H204,2)</f>
        <v>0</v>
      </c>
      <c r="K204" s="235"/>
      <c r="L204" s="45"/>
      <c r="M204" s="236" t="s">
        <v>1</v>
      </c>
      <c r="N204" s="237" t="s">
        <v>44</v>
      </c>
      <c r="O204" s="92"/>
      <c r="P204" s="238">
        <f>O204*H204</f>
        <v>0</v>
      </c>
      <c r="Q204" s="238">
        <v>0</v>
      </c>
      <c r="R204" s="238">
        <f>Q204*H204</f>
        <v>0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166</v>
      </c>
      <c r="AT204" s="240" t="s">
        <v>162</v>
      </c>
      <c r="AU204" s="240" t="s">
        <v>87</v>
      </c>
      <c r="AY204" s="18" t="s">
        <v>160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87</v>
      </c>
      <c r="BK204" s="241">
        <f>ROUND(I204*H204,2)</f>
        <v>0</v>
      </c>
      <c r="BL204" s="18" t="s">
        <v>166</v>
      </c>
      <c r="BM204" s="240" t="s">
        <v>1303</v>
      </c>
    </row>
    <row r="205" s="2" customFormat="1" ht="16.5" customHeight="1">
      <c r="A205" s="39"/>
      <c r="B205" s="40"/>
      <c r="C205" s="228" t="s">
        <v>988</v>
      </c>
      <c r="D205" s="228" t="s">
        <v>162</v>
      </c>
      <c r="E205" s="229" t="s">
        <v>988</v>
      </c>
      <c r="F205" s="230" t="s">
        <v>2956</v>
      </c>
      <c r="G205" s="231" t="s">
        <v>2914</v>
      </c>
      <c r="H205" s="232">
        <v>1</v>
      </c>
      <c r="I205" s="233"/>
      <c r="J205" s="234">
        <f>ROUND(I205*H205,2)</f>
        <v>0</v>
      </c>
      <c r="K205" s="235"/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166</v>
      </c>
      <c r="AT205" s="240" t="s">
        <v>162</v>
      </c>
      <c r="AU205" s="240" t="s">
        <v>87</v>
      </c>
      <c r="AY205" s="18" t="s">
        <v>160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87</v>
      </c>
      <c r="BK205" s="241">
        <f>ROUND(I205*H205,2)</f>
        <v>0</v>
      </c>
      <c r="BL205" s="18" t="s">
        <v>166</v>
      </c>
      <c r="BM205" s="240" t="s">
        <v>1313</v>
      </c>
    </row>
    <row r="206" s="2" customFormat="1" ht="21.75" customHeight="1">
      <c r="A206" s="39"/>
      <c r="B206" s="40"/>
      <c r="C206" s="228" t="s">
        <v>1005</v>
      </c>
      <c r="D206" s="228" t="s">
        <v>162</v>
      </c>
      <c r="E206" s="229" t="s">
        <v>1005</v>
      </c>
      <c r="F206" s="230" t="s">
        <v>2923</v>
      </c>
      <c r="G206" s="231" t="s">
        <v>242</v>
      </c>
      <c r="H206" s="232">
        <v>1</v>
      </c>
      <c r="I206" s="233"/>
      <c r="J206" s="234">
        <f>ROUND(I206*H206,2)</f>
        <v>0</v>
      </c>
      <c r="K206" s="235"/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166</v>
      </c>
      <c r="AT206" s="240" t="s">
        <v>162</v>
      </c>
      <c r="AU206" s="240" t="s">
        <v>87</v>
      </c>
      <c r="AY206" s="18" t="s">
        <v>160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87</v>
      </c>
      <c r="BK206" s="241">
        <f>ROUND(I206*H206,2)</f>
        <v>0</v>
      </c>
      <c r="BL206" s="18" t="s">
        <v>166</v>
      </c>
      <c r="BM206" s="240" t="s">
        <v>1322</v>
      </c>
    </row>
    <row r="207" s="12" customFormat="1" ht="25.92" customHeight="1">
      <c r="A207" s="12"/>
      <c r="B207" s="212"/>
      <c r="C207" s="213"/>
      <c r="D207" s="214" t="s">
        <v>78</v>
      </c>
      <c r="E207" s="215" t="s">
        <v>2957</v>
      </c>
      <c r="F207" s="215" t="s">
        <v>2958</v>
      </c>
      <c r="G207" s="213"/>
      <c r="H207" s="213"/>
      <c r="I207" s="216"/>
      <c r="J207" s="217">
        <f>BK207</f>
        <v>0</v>
      </c>
      <c r="K207" s="213"/>
      <c r="L207" s="218"/>
      <c r="M207" s="219"/>
      <c r="N207" s="220"/>
      <c r="O207" s="220"/>
      <c r="P207" s="221">
        <f>SUM(P208:P211)</f>
        <v>0</v>
      </c>
      <c r="Q207" s="220"/>
      <c r="R207" s="221">
        <f>SUM(R208:R211)</f>
        <v>0</v>
      </c>
      <c r="S207" s="220"/>
      <c r="T207" s="222">
        <f>SUM(T208:T211)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3" t="s">
        <v>87</v>
      </c>
      <c r="AT207" s="224" t="s">
        <v>78</v>
      </c>
      <c r="AU207" s="224" t="s">
        <v>79</v>
      </c>
      <c r="AY207" s="223" t="s">
        <v>160</v>
      </c>
      <c r="BK207" s="225">
        <f>SUM(BK208:BK211)</f>
        <v>0</v>
      </c>
    </row>
    <row r="208" s="2" customFormat="1" ht="24.15" customHeight="1">
      <c r="A208" s="39"/>
      <c r="B208" s="40"/>
      <c r="C208" s="228" t="s">
        <v>1009</v>
      </c>
      <c r="D208" s="228" t="s">
        <v>162</v>
      </c>
      <c r="E208" s="229" t="s">
        <v>1009</v>
      </c>
      <c r="F208" s="230" t="s">
        <v>2959</v>
      </c>
      <c r="G208" s="231" t="s">
        <v>2914</v>
      </c>
      <c r="H208" s="232">
        <v>1</v>
      </c>
      <c r="I208" s="233"/>
      <c r="J208" s="234">
        <f>ROUND(I208*H208,2)</f>
        <v>0</v>
      </c>
      <c r="K208" s="235"/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</v>
      </c>
      <c r="R208" s="238">
        <f>Q208*H208</f>
        <v>0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166</v>
      </c>
      <c r="AT208" s="240" t="s">
        <v>162</v>
      </c>
      <c r="AU208" s="240" t="s">
        <v>87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166</v>
      </c>
      <c r="BM208" s="240" t="s">
        <v>1330</v>
      </c>
    </row>
    <row r="209" s="2" customFormat="1" ht="16.5" customHeight="1">
      <c r="A209" s="39"/>
      <c r="B209" s="40"/>
      <c r="C209" s="228" t="s">
        <v>433</v>
      </c>
      <c r="D209" s="228" t="s">
        <v>162</v>
      </c>
      <c r="E209" s="229" t="s">
        <v>433</v>
      </c>
      <c r="F209" s="230" t="s">
        <v>2949</v>
      </c>
      <c r="G209" s="231" t="s">
        <v>2914</v>
      </c>
      <c r="H209" s="232">
        <v>1</v>
      </c>
      <c r="I209" s="233"/>
      <c r="J209" s="234">
        <f>ROUND(I209*H209,2)</f>
        <v>0</v>
      </c>
      <c r="K209" s="235"/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166</v>
      </c>
      <c r="AT209" s="240" t="s">
        <v>162</v>
      </c>
      <c r="AU209" s="240" t="s">
        <v>87</v>
      </c>
      <c r="AY209" s="18" t="s">
        <v>160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87</v>
      </c>
      <c r="BK209" s="241">
        <f>ROUND(I209*H209,2)</f>
        <v>0</v>
      </c>
      <c r="BL209" s="18" t="s">
        <v>166</v>
      </c>
      <c r="BM209" s="240" t="s">
        <v>1339</v>
      </c>
    </row>
    <row r="210" s="2" customFormat="1" ht="16.5" customHeight="1">
      <c r="A210" s="39"/>
      <c r="B210" s="40"/>
      <c r="C210" s="228" t="s">
        <v>1018</v>
      </c>
      <c r="D210" s="228" t="s">
        <v>162</v>
      </c>
      <c r="E210" s="229" t="s">
        <v>1018</v>
      </c>
      <c r="F210" s="230" t="s">
        <v>2960</v>
      </c>
      <c r="G210" s="231" t="s">
        <v>2914</v>
      </c>
      <c r="H210" s="232">
        <v>1</v>
      </c>
      <c r="I210" s="233"/>
      <c r="J210" s="234">
        <f>ROUND(I210*H210,2)</f>
        <v>0</v>
      </c>
      <c r="K210" s="235"/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166</v>
      </c>
      <c r="AT210" s="240" t="s">
        <v>162</v>
      </c>
      <c r="AU210" s="240" t="s">
        <v>87</v>
      </c>
      <c r="AY210" s="18" t="s">
        <v>160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87</v>
      </c>
      <c r="BK210" s="241">
        <f>ROUND(I210*H210,2)</f>
        <v>0</v>
      </c>
      <c r="BL210" s="18" t="s">
        <v>166</v>
      </c>
      <c r="BM210" s="240" t="s">
        <v>1350</v>
      </c>
    </row>
    <row r="211" s="2" customFormat="1" ht="21.75" customHeight="1">
      <c r="A211" s="39"/>
      <c r="B211" s="40"/>
      <c r="C211" s="228" t="s">
        <v>1025</v>
      </c>
      <c r="D211" s="228" t="s">
        <v>162</v>
      </c>
      <c r="E211" s="229" t="s">
        <v>1025</v>
      </c>
      <c r="F211" s="230" t="s">
        <v>2923</v>
      </c>
      <c r="G211" s="231" t="s">
        <v>242</v>
      </c>
      <c r="H211" s="232">
        <v>1</v>
      </c>
      <c r="I211" s="233"/>
      <c r="J211" s="234">
        <f>ROUND(I211*H211,2)</f>
        <v>0</v>
      </c>
      <c r="K211" s="235"/>
      <c r="L211" s="45"/>
      <c r="M211" s="236" t="s">
        <v>1</v>
      </c>
      <c r="N211" s="237" t="s">
        <v>44</v>
      </c>
      <c r="O211" s="92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166</v>
      </c>
      <c r="AT211" s="240" t="s">
        <v>162</v>
      </c>
      <c r="AU211" s="240" t="s">
        <v>87</v>
      </c>
      <c r="AY211" s="18" t="s">
        <v>160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87</v>
      </c>
      <c r="BK211" s="241">
        <f>ROUND(I211*H211,2)</f>
        <v>0</v>
      </c>
      <c r="BL211" s="18" t="s">
        <v>166</v>
      </c>
      <c r="BM211" s="240" t="s">
        <v>1360</v>
      </c>
    </row>
    <row r="212" s="12" customFormat="1" ht="25.92" customHeight="1">
      <c r="A212" s="12"/>
      <c r="B212" s="212"/>
      <c r="C212" s="213"/>
      <c r="D212" s="214" t="s">
        <v>78</v>
      </c>
      <c r="E212" s="215" t="s">
        <v>2961</v>
      </c>
      <c r="F212" s="215" t="s">
        <v>2962</v>
      </c>
      <c r="G212" s="213"/>
      <c r="H212" s="213"/>
      <c r="I212" s="216"/>
      <c r="J212" s="217">
        <f>BK212</f>
        <v>0</v>
      </c>
      <c r="K212" s="213"/>
      <c r="L212" s="218"/>
      <c r="M212" s="219"/>
      <c r="N212" s="220"/>
      <c r="O212" s="220"/>
      <c r="P212" s="221">
        <f>SUM(P213:P226)</f>
        <v>0</v>
      </c>
      <c r="Q212" s="220"/>
      <c r="R212" s="221">
        <f>SUM(R213:R226)</f>
        <v>0</v>
      </c>
      <c r="S212" s="220"/>
      <c r="T212" s="222">
        <f>SUM(T213:T226)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3" t="s">
        <v>87</v>
      </c>
      <c r="AT212" s="224" t="s">
        <v>78</v>
      </c>
      <c r="AU212" s="224" t="s">
        <v>79</v>
      </c>
      <c r="AY212" s="223" t="s">
        <v>160</v>
      </c>
      <c r="BK212" s="225">
        <f>SUM(BK213:BK226)</f>
        <v>0</v>
      </c>
    </row>
    <row r="213" s="2" customFormat="1" ht="16.5" customHeight="1">
      <c r="A213" s="39"/>
      <c r="B213" s="40"/>
      <c r="C213" s="228" t="s">
        <v>1030</v>
      </c>
      <c r="D213" s="228" t="s">
        <v>162</v>
      </c>
      <c r="E213" s="229" t="s">
        <v>2963</v>
      </c>
      <c r="F213" s="230" t="s">
        <v>2964</v>
      </c>
      <c r="G213" s="231" t="s">
        <v>2145</v>
      </c>
      <c r="H213" s="232">
        <v>3</v>
      </c>
      <c r="I213" s="233"/>
      <c r="J213" s="234">
        <f>ROUND(I213*H213,2)</f>
        <v>0</v>
      </c>
      <c r="K213" s="235"/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166</v>
      </c>
      <c r="AT213" s="240" t="s">
        <v>162</v>
      </c>
      <c r="AU213" s="240" t="s">
        <v>87</v>
      </c>
      <c r="AY213" s="18" t="s">
        <v>160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87</v>
      </c>
      <c r="BK213" s="241">
        <f>ROUND(I213*H213,2)</f>
        <v>0</v>
      </c>
      <c r="BL213" s="18" t="s">
        <v>166</v>
      </c>
      <c r="BM213" s="240" t="s">
        <v>1369</v>
      </c>
    </row>
    <row r="214" s="2" customFormat="1" ht="16.5" customHeight="1">
      <c r="A214" s="39"/>
      <c r="B214" s="40"/>
      <c r="C214" s="228" t="s">
        <v>1034</v>
      </c>
      <c r="D214" s="228" t="s">
        <v>162</v>
      </c>
      <c r="E214" s="229" t="s">
        <v>2965</v>
      </c>
      <c r="F214" s="230" t="s">
        <v>2966</v>
      </c>
      <c r="G214" s="231" t="s">
        <v>2145</v>
      </c>
      <c r="H214" s="232">
        <v>3</v>
      </c>
      <c r="I214" s="233"/>
      <c r="J214" s="234">
        <f>ROUND(I214*H214,2)</f>
        <v>0</v>
      </c>
      <c r="K214" s="235"/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166</v>
      </c>
      <c r="AT214" s="240" t="s">
        <v>162</v>
      </c>
      <c r="AU214" s="240" t="s">
        <v>87</v>
      </c>
      <c r="AY214" s="18" t="s">
        <v>160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87</v>
      </c>
      <c r="BK214" s="241">
        <f>ROUND(I214*H214,2)</f>
        <v>0</v>
      </c>
      <c r="BL214" s="18" t="s">
        <v>166</v>
      </c>
      <c r="BM214" s="240" t="s">
        <v>1379</v>
      </c>
    </row>
    <row r="215" s="2" customFormat="1" ht="16.5" customHeight="1">
      <c r="A215" s="39"/>
      <c r="B215" s="40"/>
      <c r="C215" s="228" t="s">
        <v>1038</v>
      </c>
      <c r="D215" s="228" t="s">
        <v>162</v>
      </c>
      <c r="E215" s="229" t="s">
        <v>2967</v>
      </c>
      <c r="F215" s="230" t="s">
        <v>2968</v>
      </c>
      <c r="G215" s="231" t="s">
        <v>2145</v>
      </c>
      <c r="H215" s="232">
        <v>3</v>
      </c>
      <c r="I215" s="233"/>
      <c r="J215" s="234">
        <f>ROUND(I215*H215,2)</f>
        <v>0</v>
      </c>
      <c r="K215" s="235"/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166</v>
      </c>
      <c r="AT215" s="240" t="s">
        <v>162</v>
      </c>
      <c r="AU215" s="240" t="s">
        <v>87</v>
      </c>
      <c r="AY215" s="18" t="s">
        <v>160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87</v>
      </c>
      <c r="BK215" s="241">
        <f>ROUND(I215*H215,2)</f>
        <v>0</v>
      </c>
      <c r="BL215" s="18" t="s">
        <v>166</v>
      </c>
      <c r="BM215" s="240" t="s">
        <v>1389</v>
      </c>
    </row>
    <row r="216" s="2" customFormat="1" ht="16.5" customHeight="1">
      <c r="A216" s="39"/>
      <c r="B216" s="40"/>
      <c r="C216" s="228" t="s">
        <v>1053</v>
      </c>
      <c r="D216" s="228" t="s">
        <v>162</v>
      </c>
      <c r="E216" s="229" t="s">
        <v>78</v>
      </c>
      <c r="F216" s="230" t="s">
        <v>2969</v>
      </c>
      <c r="G216" s="231" t="s">
        <v>2145</v>
      </c>
      <c r="H216" s="232">
        <v>4</v>
      </c>
      <c r="I216" s="233"/>
      <c r="J216" s="234">
        <f>ROUND(I216*H216,2)</f>
        <v>0</v>
      </c>
      <c r="K216" s="235"/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166</v>
      </c>
      <c r="AT216" s="240" t="s">
        <v>162</v>
      </c>
      <c r="AU216" s="240" t="s">
        <v>87</v>
      </c>
      <c r="AY216" s="18" t="s">
        <v>160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87</v>
      </c>
      <c r="BK216" s="241">
        <f>ROUND(I216*H216,2)</f>
        <v>0</v>
      </c>
      <c r="BL216" s="18" t="s">
        <v>166</v>
      </c>
      <c r="BM216" s="240" t="s">
        <v>1401</v>
      </c>
    </row>
    <row r="217" s="2" customFormat="1" ht="16.5" customHeight="1">
      <c r="A217" s="39"/>
      <c r="B217" s="40"/>
      <c r="C217" s="228" t="s">
        <v>1061</v>
      </c>
      <c r="D217" s="228" t="s">
        <v>162</v>
      </c>
      <c r="E217" s="229" t="s">
        <v>2970</v>
      </c>
      <c r="F217" s="230" t="s">
        <v>2971</v>
      </c>
      <c r="G217" s="231" t="s">
        <v>2145</v>
      </c>
      <c r="H217" s="232">
        <v>1</v>
      </c>
      <c r="I217" s="233"/>
      <c r="J217" s="234">
        <f>ROUND(I217*H217,2)</f>
        <v>0</v>
      </c>
      <c r="K217" s="235"/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</v>
      </c>
      <c r="R217" s="238">
        <f>Q217*H217</f>
        <v>0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166</v>
      </c>
      <c r="AT217" s="240" t="s">
        <v>162</v>
      </c>
      <c r="AU217" s="240" t="s">
        <v>87</v>
      </c>
      <c r="AY217" s="18" t="s">
        <v>160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87</v>
      </c>
      <c r="BK217" s="241">
        <f>ROUND(I217*H217,2)</f>
        <v>0</v>
      </c>
      <c r="BL217" s="18" t="s">
        <v>166</v>
      </c>
      <c r="BM217" s="240" t="s">
        <v>1426</v>
      </c>
    </row>
    <row r="218" s="2" customFormat="1" ht="16.5" customHeight="1">
      <c r="A218" s="39"/>
      <c r="B218" s="40"/>
      <c r="C218" s="228" t="s">
        <v>1065</v>
      </c>
      <c r="D218" s="228" t="s">
        <v>162</v>
      </c>
      <c r="E218" s="229" t="s">
        <v>2972</v>
      </c>
      <c r="F218" s="230" t="s">
        <v>2973</v>
      </c>
      <c r="G218" s="231" t="s">
        <v>2145</v>
      </c>
      <c r="H218" s="232">
        <v>2</v>
      </c>
      <c r="I218" s="233"/>
      <c r="J218" s="234">
        <f>ROUND(I218*H218,2)</f>
        <v>0</v>
      </c>
      <c r="K218" s="235"/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166</v>
      </c>
      <c r="AT218" s="240" t="s">
        <v>162</v>
      </c>
      <c r="AU218" s="240" t="s">
        <v>87</v>
      </c>
      <c r="AY218" s="18" t="s">
        <v>160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87</v>
      </c>
      <c r="BK218" s="241">
        <f>ROUND(I218*H218,2)</f>
        <v>0</v>
      </c>
      <c r="BL218" s="18" t="s">
        <v>166</v>
      </c>
      <c r="BM218" s="240" t="s">
        <v>1435</v>
      </c>
    </row>
    <row r="219" s="2" customFormat="1" ht="16.5" customHeight="1">
      <c r="A219" s="39"/>
      <c r="B219" s="40"/>
      <c r="C219" s="228" t="s">
        <v>1071</v>
      </c>
      <c r="D219" s="228" t="s">
        <v>162</v>
      </c>
      <c r="E219" s="229" t="s">
        <v>2974</v>
      </c>
      <c r="F219" s="230" t="s">
        <v>2975</v>
      </c>
      <c r="G219" s="231" t="s">
        <v>2145</v>
      </c>
      <c r="H219" s="232">
        <v>4</v>
      </c>
      <c r="I219" s="233"/>
      <c r="J219" s="234">
        <f>ROUND(I219*H219,2)</f>
        <v>0</v>
      </c>
      <c r="K219" s="235"/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166</v>
      </c>
      <c r="AT219" s="240" t="s">
        <v>162</v>
      </c>
      <c r="AU219" s="240" t="s">
        <v>87</v>
      </c>
      <c r="AY219" s="18" t="s">
        <v>160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87</v>
      </c>
      <c r="BK219" s="241">
        <f>ROUND(I219*H219,2)</f>
        <v>0</v>
      </c>
      <c r="BL219" s="18" t="s">
        <v>166</v>
      </c>
      <c r="BM219" s="240" t="s">
        <v>1449</v>
      </c>
    </row>
    <row r="220" s="2" customFormat="1" ht="16.5" customHeight="1">
      <c r="A220" s="39"/>
      <c r="B220" s="40"/>
      <c r="C220" s="228" t="s">
        <v>1077</v>
      </c>
      <c r="D220" s="228" t="s">
        <v>162</v>
      </c>
      <c r="E220" s="229" t="s">
        <v>2976</v>
      </c>
      <c r="F220" s="230" t="s">
        <v>2977</v>
      </c>
      <c r="G220" s="231" t="s">
        <v>2145</v>
      </c>
      <c r="H220" s="232">
        <v>3</v>
      </c>
      <c r="I220" s="233"/>
      <c r="J220" s="234">
        <f>ROUND(I220*H220,2)</f>
        <v>0</v>
      </c>
      <c r="K220" s="235"/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166</v>
      </c>
      <c r="AT220" s="240" t="s">
        <v>162</v>
      </c>
      <c r="AU220" s="240" t="s">
        <v>87</v>
      </c>
      <c r="AY220" s="18" t="s">
        <v>160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87</v>
      </c>
      <c r="BK220" s="241">
        <f>ROUND(I220*H220,2)</f>
        <v>0</v>
      </c>
      <c r="BL220" s="18" t="s">
        <v>166</v>
      </c>
      <c r="BM220" s="240" t="s">
        <v>1463</v>
      </c>
    </row>
    <row r="221" s="2" customFormat="1" ht="16.5" customHeight="1">
      <c r="A221" s="39"/>
      <c r="B221" s="40"/>
      <c r="C221" s="228" t="s">
        <v>1082</v>
      </c>
      <c r="D221" s="228" t="s">
        <v>162</v>
      </c>
      <c r="E221" s="229" t="s">
        <v>2978</v>
      </c>
      <c r="F221" s="230" t="s">
        <v>2979</v>
      </c>
      <c r="G221" s="231" t="s">
        <v>2145</v>
      </c>
      <c r="H221" s="232">
        <v>2</v>
      </c>
      <c r="I221" s="233"/>
      <c r="J221" s="234">
        <f>ROUND(I221*H221,2)</f>
        <v>0</v>
      </c>
      <c r="K221" s="235"/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</v>
      </c>
      <c r="R221" s="238">
        <f>Q221*H221</f>
        <v>0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166</v>
      </c>
      <c r="AT221" s="240" t="s">
        <v>162</v>
      </c>
      <c r="AU221" s="240" t="s">
        <v>87</v>
      </c>
      <c r="AY221" s="18" t="s">
        <v>160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87</v>
      </c>
      <c r="BK221" s="241">
        <f>ROUND(I221*H221,2)</f>
        <v>0</v>
      </c>
      <c r="BL221" s="18" t="s">
        <v>166</v>
      </c>
      <c r="BM221" s="240" t="s">
        <v>1473</v>
      </c>
    </row>
    <row r="222" s="2" customFormat="1" ht="16.5" customHeight="1">
      <c r="A222" s="39"/>
      <c r="B222" s="40"/>
      <c r="C222" s="228" t="s">
        <v>1084</v>
      </c>
      <c r="D222" s="228" t="s">
        <v>162</v>
      </c>
      <c r="E222" s="229" t="s">
        <v>2980</v>
      </c>
      <c r="F222" s="230" t="s">
        <v>2981</v>
      </c>
      <c r="G222" s="231" t="s">
        <v>2145</v>
      </c>
      <c r="H222" s="232">
        <v>8</v>
      </c>
      <c r="I222" s="233"/>
      <c r="J222" s="234">
        <f>ROUND(I222*H222,2)</f>
        <v>0</v>
      </c>
      <c r="K222" s="235"/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166</v>
      </c>
      <c r="AT222" s="240" t="s">
        <v>162</v>
      </c>
      <c r="AU222" s="240" t="s">
        <v>87</v>
      </c>
      <c r="AY222" s="18" t="s">
        <v>160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87</v>
      </c>
      <c r="BK222" s="241">
        <f>ROUND(I222*H222,2)</f>
        <v>0</v>
      </c>
      <c r="BL222" s="18" t="s">
        <v>166</v>
      </c>
      <c r="BM222" s="240" t="s">
        <v>1483</v>
      </c>
    </row>
    <row r="223" s="2" customFormat="1" ht="24.15" customHeight="1">
      <c r="A223" s="39"/>
      <c r="B223" s="40"/>
      <c r="C223" s="228" t="s">
        <v>1086</v>
      </c>
      <c r="D223" s="228" t="s">
        <v>162</v>
      </c>
      <c r="E223" s="229" t="s">
        <v>2982</v>
      </c>
      <c r="F223" s="230" t="s">
        <v>2983</v>
      </c>
      <c r="G223" s="231" t="s">
        <v>2145</v>
      </c>
      <c r="H223" s="232">
        <v>4</v>
      </c>
      <c r="I223" s="233"/>
      <c r="J223" s="234">
        <f>ROUND(I223*H223,2)</f>
        <v>0</v>
      </c>
      <c r="K223" s="235"/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166</v>
      </c>
      <c r="AT223" s="240" t="s">
        <v>162</v>
      </c>
      <c r="AU223" s="240" t="s">
        <v>87</v>
      </c>
      <c r="AY223" s="18" t="s">
        <v>160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87</v>
      </c>
      <c r="BK223" s="241">
        <f>ROUND(I223*H223,2)</f>
        <v>0</v>
      </c>
      <c r="BL223" s="18" t="s">
        <v>166</v>
      </c>
      <c r="BM223" s="240" t="s">
        <v>1493</v>
      </c>
    </row>
    <row r="224" s="2" customFormat="1" ht="16.5" customHeight="1">
      <c r="A224" s="39"/>
      <c r="B224" s="40"/>
      <c r="C224" s="228" t="s">
        <v>1091</v>
      </c>
      <c r="D224" s="228" t="s">
        <v>162</v>
      </c>
      <c r="E224" s="229" t="s">
        <v>2984</v>
      </c>
      <c r="F224" s="230" t="s">
        <v>2985</v>
      </c>
      <c r="G224" s="231" t="s">
        <v>2145</v>
      </c>
      <c r="H224" s="232">
        <v>4</v>
      </c>
      <c r="I224" s="233"/>
      <c r="J224" s="234">
        <f>ROUND(I224*H224,2)</f>
        <v>0</v>
      </c>
      <c r="K224" s="235"/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166</v>
      </c>
      <c r="AT224" s="240" t="s">
        <v>162</v>
      </c>
      <c r="AU224" s="240" t="s">
        <v>87</v>
      </c>
      <c r="AY224" s="18" t="s">
        <v>160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87</v>
      </c>
      <c r="BK224" s="241">
        <f>ROUND(I224*H224,2)</f>
        <v>0</v>
      </c>
      <c r="BL224" s="18" t="s">
        <v>166</v>
      </c>
      <c r="BM224" s="240" t="s">
        <v>1504</v>
      </c>
    </row>
    <row r="225" s="2" customFormat="1" ht="16.5" customHeight="1">
      <c r="A225" s="39"/>
      <c r="B225" s="40"/>
      <c r="C225" s="228" t="s">
        <v>1101</v>
      </c>
      <c r="D225" s="228" t="s">
        <v>162</v>
      </c>
      <c r="E225" s="229" t="s">
        <v>2986</v>
      </c>
      <c r="F225" s="230" t="s">
        <v>2987</v>
      </c>
      <c r="G225" s="231" t="s">
        <v>2145</v>
      </c>
      <c r="H225" s="232">
        <v>2</v>
      </c>
      <c r="I225" s="233"/>
      <c r="J225" s="234">
        <f>ROUND(I225*H225,2)</f>
        <v>0</v>
      </c>
      <c r="K225" s="235"/>
      <c r="L225" s="45"/>
      <c r="M225" s="236" t="s">
        <v>1</v>
      </c>
      <c r="N225" s="237" t="s">
        <v>44</v>
      </c>
      <c r="O225" s="92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0" t="s">
        <v>166</v>
      </c>
      <c r="AT225" s="240" t="s">
        <v>162</v>
      </c>
      <c r="AU225" s="240" t="s">
        <v>87</v>
      </c>
      <c r="AY225" s="18" t="s">
        <v>160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8" t="s">
        <v>87</v>
      </c>
      <c r="BK225" s="241">
        <f>ROUND(I225*H225,2)</f>
        <v>0</v>
      </c>
      <c r="BL225" s="18" t="s">
        <v>166</v>
      </c>
      <c r="BM225" s="240" t="s">
        <v>1513</v>
      </c>
    </row>
    <row r="226" s="2" customFormat="1" ht="24.15" customHeight="1">
      <c r="A226" s="39"/>
      <c r="B226" s="40"/>
      <c r="C226" s="228" t="s">
        <v>1105</v>
      </c>
      <c r="D226" s="228" t="s">
        <v>162</v>
      </c>
      <c r="E226" s="229" t="s">
        <v>2988</v>
      </c>
      <c r="F226" s="230" t="s">
        <v>2989</v>
      </c>
      <c r="G226" s="231" t="s">
        <v>2145</v>
      </c>
      <c r="H226" s="232">
        <v>2</v>
      </c>
      <c r="I226" s="233"/>
      <c r="J226" s="234">
        <f>ROUND(I226*H226,2)</f>
        <v>0</v>
      </c>
      <c r="K226" s="235"/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166</v>
      </c>
      <c r="AT226" s="240" t="s">
        <v>162</v>
      </c>
      <c r="AU226" s="240" t="s">
        <v>87</v>
      </c>
      <c r="AY226" s="18" t="s">
        <v>160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87</v>
      </c>
      <c r="BK226" s="241">
        <f>ROUND(I226*H226,2)</f>
        <v>0</v>
      </c>
      <c r="BL226" s="18" t="s">
        <v>166</v>
      </c>
      <c r="BM226" s="240" t="s">
        <v>1521</v>
      </c>
    </row>
    <row r="227" s="12" customFormat="1" ht="25.92" customHeight="1">
      <c r="A227" s="12"/>
      <c r="B227" s="212"/>
      <c r="C227" s="213"/>
      <c r="D227" s="214" t="s">
        <v>78</v>
      </c>
      <c r="E227" s="215" t="s">
        <v>2990</v>
      </c>
      <c r="F227" s="215" t="s">
        <v>2991</v>
      </c>
      <c r="G227" s="213"/>
      <c r="H227" s="213"/>
      <c r="I227" s="216"/>
      <c r="J227" s="217">
        <f>BK227</f>
        <v>0</v>
      </c>
      <c r="K227" s="213"/>
      <c r="L227" s="218"/>
      <c r="M227" s="219"/>
      <c r="N227" s="220"/>
      <c r="O227" s="220"/>
      <c r="P227" s="221">
        <f>P228+P260+P264+P285</f>
        <v>0</v>
      </c>
      <c r="Q227" s="220"/>
      <c r="R227" s="221">
        <f>R228+R260+R264+R285</f>
        <v>0</v>
      </c>
      <c r="S227" s="220"/>
      <c r="T227" s="222">
        <f>T228+T260+T264+T285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3" t="s">
        <v>87</v>
      </c>
      <c r="AT227" s="224" t="s">
        <v>78</v>
      </c>
      <c r="AU227" s="224" t="s">
        <v>79</v>
      </c>
      <c r="AY227" s="223" t="s">
        <v>160</v>
      </c>
      <c r="BK227" s="225">
        <f>BK228+BK260+BK264+BK285</f>
        <v>0</v>
      </c>
    </row>
    <row r="228" s="12" customFormat="1" ht="22.8" customHeight="1">
      <c r="A228" s="12"/>
      <c r="B228" s="212"/>
      <c r="C228" s="213"/>
      <c r="D228" s="214" t="s">
        <v>78</v>
      </c>
      <c r="E228" s="226" t="s">
        <v>2992</v>
      </c>
      <c r="F228" s="226" t="s">
        <v>2993</v>
      </c>
      <c r="G228" s="213"/>
      <c r="H228" s="213"/>
      <c r="I228" s="216"/>
      <c r="J228" s="227">
        <f>BK228</f>
        <v>0</v>
      </c>
      <c r="K228" s="213"/>
      <c r="L228" s="218"/>
      <c r="M228" s="219"/>
      <c r="N228" s="220"/>
      <c r="O228" s="220"/>
      <c r="P228" s="221">
        <f>SUM(P229:P259)</f>
        <v>0</v>
      </c>
      <c r="Q228" s="220"/>
      <c r="R228" s="221">
        <f>SUM(R229:R259)</f>
        <v>0</v>
      </c>
      <c r="S228" s="220"/>
      <c r="T228" s="222">
        <f>SUM(T229:T259)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3" t="s">
        <v>87</v>
      </c>
      <c r="AT228" s="224" t="s">
        <v>78</v>
      </c>
      <c r="AU228" s="224" t="s">
        <v>87</v>
      </c>
      <c r="AY228" s="223" t="s">
        <v>160</v>
      </c>
      <c r="BK228" s="225">
        <f>SUM(BK229:BK259)</f>
        <v>0</v>
      </c>
    </row>
    <row r="229" s="2" customFormat="1" ht="16.5" customHeight="1">
      <c r="A229" s="39"/>
      <c r="B229" s="40"/>
      <c r="C229" s="228" t="s">
        <v>1110</v>
      </c>
      <c r="D229" s="228" t="s">
        <v>162</v>
      </c>
      <c r="E229" s="229" t="s">
        <v>1030</v>
      </c>
      <c r="F229" s="230" t="s">
        <v>2994</v>
      </c>
      <c r="G229" s="231" t="s">
        <v>2145</v>
      </c>
      <c r="H229" s="232">
        <v>5</v>
      </c>
      <c r="I229" s="233"/>
      <c r="J229" s="234">
        <f>ROUND(I229*H229,2)</f>
        <v>0</v>
      </c>
      <c r="K229" s="235"/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166</v>
      </c>
      <c r="AT229" s="240" t="s">
        <v>162</v>
      </c>
      <c r="AU229" s="240" t="s">
        <v>89</v>
      </c>
      <c r="AY229" s="18" t="s">
        <v>160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87</v>
      </c>
      <c r="BK229" s="241">
        <f>ROUND(I229*H229,2)</f>
        <v>0</v>
      </c>
      <c r="BL229" s="18" t="s">
        <v>166</v>
      </c>
      <c r="BM229" s="240" t="s">
        <v>1529</v>
      </c>
    </row>
    <row r="230" s="2" customFormat="1" ht="16.5" customHeight="1">
      <c r="A230" s="39"/>
      <c r="B230" s="40"/>
      <c r="C230" s="228" t="s">
        <v>1114</v>
      </c>
      <c r="D230" s="228" t="s">
        <v>162</v>
      </c>
      <c r="E230" s="229" t="s">
        <v>1034</v>
      </c>
      <c r="F230" s="230" t="s">
        <v>2995</v>
      </c>
      <c r="G230" s="231" t="s">
        <v>2145</v>
      </c>
      <c r="H230" s="232">
        <v>1</v>
      </c>
      <c r="I230" s="233"/>
      <c r="J230" s="234">
        <f>ROUND(I230*H230,2)</f>
        <v>0</v>
      </c>
      <c r="K230" s="235"/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0</v>
      </c>
      <c r="R230" s="238">
        <f>Q230*H230</f>
        <v>0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166</v>
      </c>
      <c r="AT230" s="240" t="s">
        <v>162</v>
      </c>
      <c r="AU230" s="240" t="s">
        <v>89</v>
      </c>
      <c r="AY230" s="18" t="s">
        <v>160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87</v>
      </c>
      <c r="BK230" s="241">
        <f>ROUND(I230*H230,2)</f>
        <v>0</v>
      </c>
      <c r="BL230" s="18" t="s">
        <v>166</v>
      </c>
      <c r="BM230" s="240" t="s">
        <v>1547</v>
      </c>
    </row>
    <row r="231" s="2" customFormat="1" ht="16.5" customHeight="1">
      <c r="A231" s="39"/>
      <c r="B231" s="40"/>
      <c r="C231" s="228" t="s">
        <v>1119</v>
      </c>
      <c r="D231" s="228" t="s">
        <v>162</v>
      </c>
      <c r="E231" s="229" t="s">
        <v>1038</v>
      </c>
      <c r="F231" s="230" t="s">
        <v>2996</v>
      </c>
      <c r="G231" s="231" t="s">
        <v>2145</v>
      </c>
      <c r="H231" s="232">
        <v>2</v>
      </c>
      <c r="I231" s="233"/>
      <c r="J231" s="234">
        <f>ROUND(I231*H231,2)</f>
        <v>0</v>
      </c>
      <c r="K231" s="235"/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166</v>
      </c>
      <c r="AT231" s="240" t="s">
        <v>162</v>
      </c>
      <c r="AU231" s="240" t="s">
        <v>89</v>
      </c>
      <c r="AY231" s="18" t="s">
        <v>160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87</v>
      </c>
      <c r="BK231" s="241">
        <f>ROUND(I231*H231,2)</f>
        <v>0</v>
      </c>
      <c r="BL231" s="18" t="s">
        <v>166</v>
      </c>
      <c r="BM231" s="240" t="s">
        <v>1569</v>
      </c>
    </row>
    <row r="232" s="2" customFormat="1" ht="16.5" customHeight="1">
      <c r="A232" s="39"/>
      <c r="B232" s="40"/>
      <c r="C232" s="228" t="s">
        <v>1133</v>
      </c>
      <c r="D232" s="228" t="s">
        <v>162</v>
      </c>
      <c r="E232" s="229" t="s">
        <v>1053</v>
      </c>
      <c r="F232" s="230" t="s">
        <v>2997</v>
      </c>
      <c r="G232" s="231" t="s">
        <v>2145</v>
      </c>
      <c r="H232" s="232">
        <v>4</v>
      </c>
      <c r="I232" s="233"/>
      <c r="J232" s="234">
        <f>ROUND(I232*H232,2)</f>
        <v>0</v>
      </c>
      <c r="K232" s="235"/>
      <c r="L232" s="45"/>
      <c r="M232" s="236" t="s">
        <v>1</v>
      </c>
      <c r="N232" s="237" t="s">
        <v>44</v>
      </c>
      <c r="O232" s="92"/>
      <c r="P232" s="238">
        <f>O232*H232</f>
        <v>0</v>
      </c>
      <c r="Q232" s="238">
        <v>0</v>
      </c>
      <c r="R232" s="238">
        <f>Q232*H232</f>
        <v>0</v>
      </c>
      <c r="S232" s="238">
        <v>0</v>
      </c>
      <c r="T232" s="23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166</v>
      </c>
      <c r="AT232" s="240" t="s">
        <v>162</v>
      </c>
      <c r="AU232" s="240" t="s">
        <v>89</v>
      </c>
      <c r="AY232" s="18" t="s">
        <v>160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87</v>
      </c>
      <c r="BK232" s="241">
        <f>ROUND(I232*H232,2)</f>
        <v>0</v>
      </c>
      <c r="BL232" s="18" t="s">
        <v>166</v>
      </c>
      <c r="BM232" s="240" t="s">
        <v>1586</v>
      </c>
    </row>
    <row r="233" s="2" customFormat="1" ht="16.5" customHeight="1">
      <c r="A233" s="39"/>
      <c r="B233" s="40"/>
      <c r="C233" s="228" t="s">
        <v>1140</v>
      </c>
      <c r="D233" s="228" t="s">
        <v>162</v>
      </c>
      <c r="E233" s="229" t="s">
        <v>1061</v>
      </c>
      <c r="F233" s="230" t="s">
        <v>2998</v>
      </c>
      <c r="G233" s="231" t="s">
        <v>2145</v>
      </c>
      <c r="H233" s="232">
        <v>1</v>
      </c>
      <c r="I233" s="233"/>
      <c r="J233" s="234">
        <f>ROUND(I233*H233,2)</f>
        <v>0</v>
      </c>
      <c r="K233" s="235"/>
      <c r="L233" s="45"/>
      <c r="M233" s="236" t="s">
        <v>1</v>
      </c>
      <c r="N233" s="237" t="s">
        <v>44</v>
      </c>
      <c r="O233" s="92"/>
      <c r="P233" s="238">
        <f>O233*H233</f>
        <v>0</v>
      </c>
      <c r="Q233" s="238">
        <v>0</v>
      </c>
      <c r="R233" s="238">
        <f>Q233*H233</f>
        <v>0</v>
      </c>
      <c r="S233" s="238">
        <v>0</v>
      </c>
      <c r="T233" s="23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166</v>
      </c>
      <c r="AT233" s="240" t="s">
        <v>162</v>
      </c>
      <c r="AU233" s="240" t="s">
        <v>89</v>
      </c>
      <c r="AY233" s="18" t="s">
        <v>160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87</v>
      </c>
      <c r="BK233" s="241">
        <f>ROUND(I233*H233,2)</f>
        <v>0</v>
      </c>
      <c r="BL233" s="18" t="s">
        <v>166</v>
      </c>
      <c r="BM233" s="240" t="s">
        <v>1598</v>
      </c>
    </row>
    <row r="234" s="2" customFormat="1" ht="16.5" customHeight="1">
      <c r="A234" s="39"/>
      <c r="B234" s="40"/>
      <c r="C234" s="228" t="s">
        <v>1144</v>
      </c>
      <c r="D234" s="228" t="s">
        <v>162</v>
      </c>
      <c r="E234" s="229" t="s">
        <v>1065</v>
      </c>
      <c r="F234" s="230" t="s">
        <v>2999</v>
      </c>
      <c r="G234" s="231" t="s">
        <v>2145</v>
      </c>
      <c r="H234" s="232">
        <v>4</v>
      </c>
      <c r="I234" s="233"/>
      <c r="J234" s="234">
        <f>ROUND(I234*H234,2)</f>
        <v>0</v>
      </c>
      <c r="K234" s="235"/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166</v>
      </c>
      <c r="AT234" s="240" t="s">
        <v>162</v>
      </c>
      <c r="AU234" s="240" t="s">
        <v>89</v>
      </c>
      <c r="AY234" s="18" t="s">
        <v>160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87</v>
      </c>
      <c r="BK234" s="241">
        <f>ROUND(I234*H234,2)</f>
        <v>0</v>
      </c>
      <c r="BL234" s="18" t="s">
        <v>166</v>
      </c>
      <c r="BM234" s="240" t="s">
        <v>1609</v>
      </c>
    </row>
    <row r="235" s="2" customFormat="1" ht="16.5" customHeight="1">
      <c r="A235" s="39"/>
      <c r="B235" s="40"/>
      <c r="C235" s="228" t="s">
        <v>1148</v>
      </c>
      <c r="D235" s="228" t="s">
        <v>162</v>
      </c>
      <c r="E235" s="229" t="s">
        <v>1071</v>
      </c>
      <c r="F235" s="230" t="s">
        <v>3000</v>
      </c>
      <c r="G235" s="231" t="s">
        <v>2145</v>
      </c>
      <c r="H235" s="232">
        <v>1</v>
      </c>
      <c r="I235" s="233"/>
      <c r="J235" s="234">
        <f>ROUND(I235*H235,2)</f>
        <v>0</v>
      </c>
      <c r="K235" s="235"/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0</v>
      </c>
      <c r="R235" s="238">
        <f>Q235*H235</f>
        <v>0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166</v>
      </c>
      <c r="AT235" s="240" t="s">
        <v>162</v>
      </c>
      <c r="AU235" s="240" t="s">
        <v>89</v>
      </c>
      <c r="AY235" s="18" t="s">
        <v>160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87</v>
      </c>
      <c r="BK235" s="241">
        <f>ROUND(I235*H235,2)</f>
        <v>0</v>
      </c>
      <c r="BL235" s="18" t="s">
        <v>166</v>
      </c>
      <c r="BM235" s="240" t="s">
        <v>1620</v>
      </c>
    </row>
    <row r="236" s="2" customFormat="1" ht="16.5" customHeight="1">
      <c r="A236" s="39"/>
      <c r="B236" s="40"/>
      <c r="C236" s="228" t="s">
        <v>1152</v>
      </c>
      <c r="D236" s="228" t="s">
        <v>162</v>
      </c>
      <c r="E236" s="229" t="s">
        <v>1077</v>
      </c>
      <c r="F236" s="230" t="s">
        <v>3001</v>
      </c>
      <c r="G236" s="231" t="s">
        <v>2145</v>
      </c>
      <c r="H236" s="232">
        <v>6</v>
      </c>
      <c r="I236" s="233"/>
      <c r="J236" s="234">
        <f>ROUND(I236*H236,2)</f>
        <v>0</v>
      </c>
      <c r="K236" s="235"/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0</v>
      </c>
      <c r="R236" s="238">
        <f>Q236*H236</f>
        <v>0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166</v>
      </c>
      <c r="AT236" s="240" t="s">
        <v>162</v>
      </c>
      <c r="AU236" s="240" t="s">
        <v>89</v>
      </c>
      <c r="AY236" s="18" t="s">
        <v>160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87</v>
      </c>
      <c r="BK236" s="241">
        <f>ROUND(I236*H236,2)</f>
        <v>0</v>
      </c>
      <c r="BL236" s="18" t="s">
        <v>166</v>
      </c>
      <c r="BM236" s="240" t="s">
        <v>1628</v>
      </c>
    </row>
    <row r="237" s="2" customFormat="1" ht="16.5" customHeight="1">
      <c r="A237" s="39"/>
      <c r="B237" s="40"/>
      <c r="C237" s="228" t="s">
        <v>1157</v>
      </c>
      <c r="D237" s="228" t="s">
        <v>162</v>
      </c>
      <c r="E237" s="229" t="s">
        <v>1082</v>
      </c>
      <c r="F237" s="230" t="s">
        <v>3002</v>
      </c>
      <c r="G237" s="231" t="s">
        <v>2145</v>
      </c>
      <c r="H237" s="232">
        <v>1</v>
      </c>
      <c r="I237" s="233"/>
      <c r="J237" s="234">
        <f>ROUND(I237*H237,2)</f>
        <v>0</v>
      </c>
      <c r="K237" s="235"/>
      <c r="L237" s="45"/>
      <c r="M237" s="236" t="s">
        <v>1</v>
      </c>
      <c r="N237" s="237" t="s">
        <v>44</v>
      </c>
      <c r="O237" s="92"/>
      <c r="P237" s="238">
        <f>O237*H237</f>
        <v>0</v>
      </c>
      <c r="Q237" s="238">
        <v>0</v>
      </c>
      <c r="R237" s="238">
        <f>Q237*H237</f>
        <v>0</v>
      </c>
      <c r="S237" s="238">
        <v>0</v>
      </c>
      <c r="T237" s="23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0" t="s">
        <v>166</v>
      </c>
      <c r="AT237" s="240" t="s">
        <v>162</v>
      </c>
      <c r="AU237" s="240" t="s">
        <v>89</v>
      </c>
      <c r="AY237" s="18" t="s">
        <v>160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8" t="s">
        <v>87</v>
      </c>
      <c r="BK237" s="241">
        <f>ROUND(I237*H237,2)</f>
        <v>0</v>
      </c>
      <c r="BL237" s="18" t="s">
        <v>166</v>
      </c>
      <c r="BM237" s="240" t="s">
        <v>1640</v>
      </c>
    </row>
    <row r="238" s="2" customFormat="1" ht="16.5" customHeight="1">
      <c r="A238" s="39"/>
      <c r="B238" s="40"/>
      <c r="C238" s="228" t="s">
        <v>1161</v>
      </c>
      <c r="D238" s="228" t="s">
        <v>162</v>
      </c>
      <c r="E238" s="229" t="s">
        <v>1084</v>
      </c>
      <c r="F238" s="230" t="s">
        <v>3003</v>
      </c>
      <c r="G238" s="231" t="s">
        <v>2145</v>
      </c>
      <c r="H238" s="232">
        <v>1</v>
      </c>
      <c r="I238" s="233"/>
      <c r="J238" s="234">
        <f>ROUND(I238*H238,2)</f>
        <v>0</v>
      </c>
      <c r="K238" s="235"/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166</v>
      </c>
      <c r="AT238" s="240" t="s">
        <v>162</v>
      </c>
      <c r="AU238" s="240" t="s">
        <v>89</v>
      </c>
      <c r="AY238" s="18" t="s">
        <v>160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87</v>
      </c>
      <c r="BK238" s="241">
        <f>ROUND(I238*H238,2)</f>
        <v>0</v>
      </c>
      <c r="BL238" s="18" t="s">
        <v>166</v>
      </c>
      <c r="BM238" s="240" t="s">
        <v>1651</v>
      </c>
    </row>
    <row r="239" s="2" customFormat="1" ht="16.5" customHeight="1">
      <c r="A239" s="39"/>
      <c r="B239" s="40"/>
      <c r="C239" s="228" t="s">
        <v>1165</v>
      </c>
      <c r="D239" s="228" t="s">
        <v>162</v>
      </c>
      <c r="E239" s="229" t="s">
        <v>1086</v>
      </c>
      <c r="F239" s="230" t="s">
        <v>3004</v>
      </c>
      <c r="G239" s="231" t="s">
        <v>2145</v>
      </c>
      <c r="H239" s="232">
        <v>3</v>
      </c>
      <c r="I239" s="233"/>
      <c r="J239" s="234">
        <f>ROUND(I239*H239,2)</f>
        <v>0</v>
      </c>
      <c r="K239" s="235"/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166</v>
      </c>
      <c r="AT239" s="240" t="s">
        <v>162</v>
      </c>
      <c r="AU239" s="240" t="s">
        <v>89</v>
      </c>
      <c r="AY239" s="18" t="s">
        <v>160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87</v>
      </c>
      <c r="BK239" s="241">
        <f>ROUND(I239*H239,2)</f>
        <v>0</v>
      </c>
      <c r="BL239" s="18" t="s">
        <v>166</v>
      </c>
      <c r="BM239" s="240" t="s">
        <v>1661</v>
      </c>
    </row>
    <row r="240" s="2" customFormat="1" ht="16.5" customHeight="1">
      <c r="A240" s="39"/>
      <c r="B240" s="40"/>
      <c r="C240" s="228" t="s">
        <v>1169</v>
      </c>
      <c r="D240" s="228" t="s">
        <v>162</v>
      </c>
      <c r="E240" s="229" t="s">
        <v>1091</v>
      </c>
      <c r="F240" s="230" t="s">
        <v>3005</v>
      </c>
      <c r="G240" s="231" t="s">
        <v>2145</v>
      </c>
      <c r="H240" s="232">
        <v>20</v>
      </c>
      <c r="I240" s="233"/>
      <c r="J240" s="234">
        <f>ROUND(I240*H240,2)</f>
        <v>0</v>
      </c>
      <c r="K240" s="235"/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166</v>
      </c>
      <c r="AT240" s="240" t="s">
        <v>162</v>
      </c>
      <c r="AU240" s="240" t="s">
        <v>89</v>
      </c>
      <c r="AY240" s="18" t="s">
        <v>160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87</v>
      </c>
      <c r="BK240" s="241">
        <f>ROUND(I240*H240,2)</f>
        <v>0</v>
      </c>
      <c r="BL240" s="18" t="s">
        <v>166</v>
      </c>
      <c r="BM240" s="240" t="s">
        <v>1670</v>
      </c>
    </row>
    <row r="241" s="2" customFormat="1" ht="16.5" customHeight="1">
      <c r="A241" s="39"/>
      <c r="B241" s="40"/>
      <c r="C241" s="228" t="s">
        <v>1175</v>
      </c>
      <c r="D241" s="228" t="s">
        <v>162</v>
      </c>
      <c r="E241" s="229" t="s">
        <v>1101</v>
      </c>
      <c r="F241" s="230" t="s">
        <v>3006</v>
      </c>
      <c r="G241" s="231" t="s">
        <v>2145</v>
      </c>
      <c r="H241" s="232">
        <v>11</v>
      </c>
      <c r="I241" s="233"/>
      <c r="J241" s="234">
        <f>ROUND(I241*H241,2)</f>
        <v>0</v>
      </c>
      <c r="K241" s="235"/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166</v>
      </c>
      <c r="AT241" s="240" t="s">
        <v>162</v>
      </c>
      <c r="AU241" s="240" t="s">
        <v>89</v>
      </c>
      <c r="AY241" s="18" t="s">
        <v>160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87</v>
      </c>
      <c r="BK241" s="241">
        <f>ROUND(I241*H241,2)</f>
        <v>0</v>
      </c>
      <c r="BL241" s="18" t="s">
        <v>166</v>
      </c>
      <c r="BM241" s="240" t="s">
        <v>1680</v>
      </c>
    </row>
    <row r="242" s="2" customFormat="1" ht="16.5" customHeight="1">
      <c r="A242" s="39"/>
      <c r="B242" s="40"/>
      <c r="C242" s="228" t="s">
        <v>1180</v>
      </c>
      <c r="D242" s="228" t="s">
        <v>162</v>
      </c>
      <c r="E242" s="229" t="s">
        <v>1105</v>
      </c>
      <c r="F242" s="230" t="s">
        <v>3007</v>
      </c>
      <c r="G242" s="231" t="s">
        <v>2145</v>
      </c>
      <c r="H242" s="232">
        <v>1</v>
      </c>
      <c r="I242" s="233"/>
      <c r="J242" s="234">
        <f>ROUND(I242*H242,2)</f>
        <v>0</v>
      </c>
      <c r="K242" s="235"/>
      <c r="L242" s="45"/>
      <c r="M242" s="236" t="s">
        <v>1</v>
      </c>
      <c r="N242" s="237" t="s">
        <v>44</v>
      </c>
      <c r="O242" s="92"/>
      <c r="P242" s="238">
        <f>O242*H242</f>
        <v>0</v>
      </c>
      <c r="Q242" s="238">
        <v>0</v>
      </c>
      <c r="R242" s="238">
        <f>Q242*H242</f>
        <v>0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166</v>
      </c>
      <c r="AT242" s="240" t="s">
        <v>162</v>
      </c>
      <c r="AU242" s="240" t="s">
        <v>89</v>
      </c>
      <c r="AY242" s="18" t="s">
        <v>160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87</v>
      </c>
      <c r="BK242" s="241">
        <f>ROUND(I242*H242,2)</f>
        <v>0</v>
      </c>
      <c r="BL242" s="18" t="s">
        <v>166</v>
      </c>
      <c r="BM242" s="240" t="s">
        <v>1689</v>
      </c>
    </row>
    <row r="243" s="2" customFormat="1" ht="24.15" customHeight="1">
      <c r="A243" s="39"/>
      <c r="B243" s="40"/>
      <c r="C243" s="228" t="s">
        <v>1185</v>
      </c>
      <c r="D243" s="228" t="s">
        <v>162</v>
      </c>
      <c r="E243" s="229" t="s">
        <v>1110</v>
      </c>
      <c r="F243" s="230" t="s">
        <v>3008</v>
      </c>
      <c r="G243" s="231" t="s">
        <v>2145</v>
      </c>
      <c r="H243" s="232">
        <v>1</v>
      </c>
      <c r="I243" s="233"/>
      <c r="J243" s="234">
        <f>ROUND(I243*H243,2)</f>
        <v>0</v>
      </c>
      <c r="K243" s="235"/>
      <c r="L243" s="45"/>
      <c r="M243" s="236" t="s">
        <v>1</v>
      </c>
      <c r="N243" s="237" t="s">
        <v>44</v>
      </c>
      <c r="O243" s="92"/>
      <c r="P243" s="238">
        <f>O243*H243</f>
        <v>0</v>
      </c>
      <c r="Q243" s="238">
        <v>0</v>
      </c>
      <c r="R243" s="238">
        <f>Q243*H243</f>
        <v>0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166</v>
      </c>
      <c r="AT243" s="240" t="s">
        <v>162</v>
      </c>
      <c r="AU243" s="240" t="s">
        <v>89</v>
      </c>
      <c r="AY243" s="18" t="s">
        <v>160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87</v>
      </c>
      <c r="BK243" s="241">
        <f>ROUND(I243*H243,2)</f>
        <v>0</v>
      </c>
      <c r="BL243" s="18" t="s">
        <v>166</v>
      </c>
      <c r="BM243" s="240" t="s">
        <v>1700</v>
      </c>
    </row>
    <row r="244" s="2" customFormat="1" ht="16.5" customHeight="1">
      <c r="A244" s="39"/>
      <c r="B244" s="40"/>
      <c r="C244" s="228" t="s">
        <v>1189</v>
      </c>
      <c r="D244" s="228" t="s">
        <v>162</v>
      </c>
      <c r="E244" s="229" t="s">
        <v>1114</v>
      </c>
      <c r="F244" s="230" t="s">
        <v>3009</v>
      </c>
      <c r="G244" s="231" t="s">
        <v>2145</v>
      </c>
      <c r="H244" s="232">
        <v>2</v>
      </c>
      <c r="I244" s="233"/>
      <c r="J244" s="234">
        <f>ROUND(I244*H244,2)</f>
        <v>0</v>
      </c>
      <c r="K244" s="235"/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0</v>
      </c>
      <c r="R244" s="238">
        <f>Q244*H244</f>
        <v>0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166</v>
      </c>
      <c r="AT244" s="240" t="s">
        <v>162</v>
      </c>
      <c r="AU244" s="240" t="s">
        <v>89</v>
      </c>
      <c r="AY244" s="18" t="s">
        <v>160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87</v>
      </c>
      <c r="BK244" s="241">
        <f>ROUND(I244*H244,2)</f>
        <v>0</v>
      </c>
      <c r="BL244" s="18" t="s">
        <v>166</v>
      </c>
      <c r="BM244" s="240" t="s">
        <v>1711</v>
      </c>
    </row>
    <row r="245" s="2" customFormat="1" ht="16.5" customHeight="1">
      <c r="A245" s="39"/>
      <c r="B245" s="40"/>
      <c r="C245" s="228" t="s">
        <v>1194</v>
      </c>
      <c r="D245" s="228" t="s">
        <v>162</v>
      </c>
      <c r="E245" s="229" t="s">
        <v>1119</v>
      </c>
      <c r="F245" s="230" t="s">
        <v>3010</v>
      </c>
      <c r="G245" s="231" t="s">
        <v>2145</v>
      </c>
      <c r="H245" s="232">
        <v>35</v>
      </c>
      <c r="I245" s="233"/>
      <c r="J245" s="234">
        <f>ROUND(I245*H245,2)</f>
        <v>0</v>
      </c>
      <c r="K245" s="235"/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0</v>
      </c>
      <c r="R245" s="238">
        <f>Q245*H245</f>
        <v>0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166</v>
      </c>
      <c r="AT245" s="240" t="s">
        <v>162</v>
      </c>
      <c r="AU245" s="240" t="s">
        <v>89</v>
      </c>
      <c r="AY245" s="18" t="s">
        <v>160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87</v>
      </c>
      <c r="BK245" s="241">
        <f>ROUND(I245*H245,2)</f>
        <v>0</v>
      </c>
      <c r="BL245" s="18" t="s">
        <v>166</v>
      </c>
      <c r="BM245" s="240" t="s">
        <v>1722</v>
      </c>
    </row>
    <row r="246" s="2" customFormat="1" ht="16.5" customHeight="1">
      <c r="A246" s="39"/>
      <c r="B246" s="40"/>
      <c r="C246" s="228" t="s">
        <v>1198</v>
      </c>
      <c r="D246" s="228" t="s">
        <v>162</v>
      </c>
      <c r="E246" s="229" t="s">
        <v>1133</v>
      </c>
      <c r="F246" s="230" t="s">
        <v>3011</v>
      </c>
      <c r="G246" s="231" t="s">
        <v>2145</v>
      </c>
      <c r="H246" s="232">
        <v>5</v>
      </c>
      <c r="I246" s="233"/>
      <c r="J246" s="234">
        <f>ROUND(I246*H246,2)</f>
        <v>0</v>
      </c>
      <c r="K246" s="235"/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0</v>
      </c>
      <c r="R246" s="238">
        <f>Q246*H246</f>
        <v>0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166</v>
      </c>
      <c r="AT246" s="240" t="s">
        <v>162</v>
      </c>
      <c r="AU246" s="240" t="s">
        <v>89</v>
      </c>
      <c r="AY246" s="18" t="s">
        <v>160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87</v>
      </c>
      <c r="BK246" s="241">
        <f>ROUND(I246*H246,2)</f>
        <v>0</v>
      </c>
      <c r="BL246" s="18" t="s">
        <v>166</v>
      </c>
      <c r="BM246" s="240" t="s">
        <v>1733</v>
      </c>
    </row>
    <row r="247" s="2" customFormat="1" ht="16.5" customHeight="1">
      <c r="A247" s="39"/>
      <c r="B247" s="40"/>
      <c r="C247" s="228" t="s">
        <v>1202</v>
      </c>
      <c r="D247" s="228" t="s">
        <v>162</v>
      </c>
      <c r="E247" s="229" t="s">
        <v>1140</v>
      </c>
      <c r="F247" s="230" t="s">
        <v>3012</v>
      </c>
      <c r="G247" s="231" t="s">
        <v>2145</v>
      </c>
      <c r="H247" s="232">
        <v>2</v>
      </c>
      <c r="I247" s="233"/>
      <c r="J247" s="234">
        <f>ROUND(I247*H247,2)</f>
        <v>0</v>
      </c>
      <c r="K247" s="235"/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</v>
      </c>
      <c r="R247" s="238">
        <f>Q247*H247</f>
        <v>0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166</v>
      </c>
      <c r="AT247" s="240" t="s">
        <v>162</v>
      </c>
      <c r="AU247" s="240" t="s">
        <v>89</v>
      </c>
      <c r="AY247" s="18" t="s">
        <v>160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87</v>
      </c>
      <c r="BK247" s="241">
        <f>ROUND(I247*H247,2)</f>
        <v>0</v>
      </c>
      <c r="BL247" s="18" t="s">
        <v>166</v>
      </c>
      <c r="BM247" s="240" t="s">
        <v>1743</v>
      </c>
    </row>
    <row r="248" s="2" customFormat="1" ht="16.5" customHeight="1">
      <c r="A248" s="39"/>
      <c r="B248" s="40"/>
      <c r="C248" s="228" t="s">
        <v>1207</v>
      </c>
      <c r="D248" s="228" t="s">
        <v>162</v>
      </c>
      <c r="E248" s="229" t="s">
        <v>1144</v>
      </c>
      <c r="F248" s="230" t="s">
        <v>3013</v>
      </c>
      <c r="G248" s="231" t="s">
        <v>2145</v>
      </c>
      <c r="H248" s="232">
        <v>1</v>
      </c>
      <c r="I248" s="233"/>
      <c r="J248" s="234">
        <f>ROUND(I248*H248,2)</f>
        <v>0</v>
      </c>
      <c r="K248" s="235"/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166</v>
      </c>
      <c r="AT248" s="240" t="s">
        <v>162</v>
      </c>
      <c r="AU248" s="240" t="s">
        <v>89</v>
      </c>
      <c r="AY248" s="18" t="s">
        <v>160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87</v>
      </c>
      <c r="BK248" s="241">
        <f>ROUND(I248*H248,2)</f>
        <v>0</v>
      </c>
      <c r="BL248" s="18" t="s">
        <v>166</v>
      </c>
      <c r="BM248" s="240" t="s">
        <v>1753</v>
      </c>
    </row>
    <row r="249" s="2" customFormat="1" ht="16.5" customHeight="1">
      <c r="A249" s="39"/>
      <c r="B249" s="40"/>
      <c r="C249" s="228" t="s">
        <v>1211</v>
      </c>
      <c r="D249" s="228" t="s">
        <v>162</v>
      </c>
      <c r="E249" s="229" t="s">
        <v>1148</v>
      </c>
      <c r="F249" s="230" t="s">
        <v>3014</v>
      </c>
      <c r="G249" s="231" t="s">
        <v>2145</v>
      </c>
      <c r="H249" s="232">
        <v>2</v>
      </c>
      <c r="I249" s="233"/>
      <c r="J249" s="234">
        <f>ROUND(I249*H249,2)</f>
        <v>0</v>
      </c>
      <c r="K249" s="235"/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166</v>
      </c>
      <c r="AT249" s="240" t="s">
        <v>162</v>
      </c>
      <c r="AU249" s="240" t="s">
        <v>89</v>
      </c>
      <c r="AY249" s="18" t="s">
        <v>160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87</v>
      </c>
      <c r="BK249" s="241">
        <f>ROUND(I249*H249,2)</f>
        <v>0</v>
      </c>
      <c r="BL249" s="18" t="s">
        <v>166</v>
      </c>
      <c r="BM249" s="240" t="s">
        <v>1761</v>
      </c>
    </row>
    <row r="250" s="2" customFormat="1" ht="16.5" customHeight="1">
      <c r="A250" s="39"/>
      <c r="B250" s="40"/>
      <c r="C250" s="228" t="s">
        <v>1217</v>
      </c>
      <c r="D250" s="228" t="s">
        <v>162</v>
      </c>
      <c r="E250" s="229" t="s">
        <v>1152</v>
      </c>
      <c r="F250" s="230" t="s">
        <v>3015</v>
      </c>
      <c r="G250" s="231" t="s">
        <v>2145</v>
      </c>
      <c r="H250" s="232">
        <v>20</v>
      </c>
      <c r="I250" s="233"/>
      <c r="J250" s="234">
        <f>ROUND(I250*H250,2)</f>
        <v>0</v>
      </c>
      <c r="K250" s="235"/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166</v>
      </c>
      <c r="AT250" s="240" t="s">
        <v>162</v>
      </c>
      <c r="AU250" s="240" t="s">
        <v>89</v>
      </c>
      <c r="AY250" s="18" t="s">
        <v>160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87</v>
      </c>
      <c r="BK250" s="241">
        <f>ROUND(I250*H250,2)</f>
        <v>0</v>
      </c>
      <c r="BL250" s="18" t="s">
        <v>166</v>
      </c>
      <c r="BM250" s="240" t="s">
        <v>1769</v>
      </c>
    </row>
    <row r="251" s="2" customFormat="1" ht="16.5" customHeight="1">
      <c r="A251" s="39"/>
      <c r="B251" s="40"/>
      <c r="C251" s="228" t="s">
        <v>1223</v>
      </c>
      <c r="D251" s="228" t="s">
        <v>162</v>
      </c>
      <c r="E251" s="229" t="s">
        <v>1157</v>
      </c>
      <c r="F251" s="230" t="s">
        <v>3016</v>
      </c>
      <c r="G251" s="231" t="s">
        <v>2145</v>
      </c>
      <c r="H251" s="232">
        <v>10</v>
      </c>
      <c r="I251" s="233"/>
      <c r="J251" s="234">
        <f>ROUND(I251*H251,2)</f>
        <v>0</v>
      </c>
      <c r="K251" s="235"/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</v>
      </c>
      <c r="R251" s="238">
        <f>Q251*H251</f>
        <v>0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166</v>
      </c>
      <c r="AT251" s="240" t="s">
        <v>162</v>
      </c>
      <c r="AU251" s="240" t="s">
        <v>89</v>
      </c>
      <c r="AY251" s="18" t="s">
        <v>160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87</v>
      </c>
      <c r="BK251" s="241">
        <f>ROUND(I251*H251,2)</f>
        <v>0</v>
      </c>
      <c r="BL251" s="18" t="s">
        <v>166</v>
      </c>
      <c r="BM251" s="240" t="s">
        <v>1777</v>
      </c>
    </row>
    <row r="252" s="2" customFormat="1" ht="16.5" customHeight="1">
      <c r="A252" s="39"/>
      <c r="B252" s="40"/>
      <c r="C252" s="228" t="s">
        <v>1228</v>
      </c>
      <c r="D252" s="228" t="s">
        <v>162</v>
      </c>
      <c r="E252" s="229" t="s">
        <v>1161</v>
      </c>
      <c r="F252" s="230" t="s">
        <v>3017</v>
      </c>
      <c r="G252" s="231" t="s">
        <v>2145</v>
      </c>
      <c r="H252" s="232">
        <v>1</v>
      </c>
      <c r="I252" s="233"/>
      <c r="J252" s="234">
        <f>ROUND(I252*H252,2)</f>
        <v>0</v>
      </c>
      <c r="K252" s="235"/>
      <c r="L252" s="45"/>
      <c r="M252" s="236" t="s">
        <v>1</v>
      </c>
      <c r="N252" s="237" t="s">
        <v>44</v>
      </c>
      <c r="O252" s="92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166</v>
      </c>
      <c r="AT252" s="240" t="s">
        <v>162</v>
      </c>
      <c r="AU252" s="240" t="s">
        <v>89</v>
      </c>
      <c r="AY252" s="18" t="s">
        <v>160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87</v>
      </c>
      <c r="BK252" s="241">
        <f>ROUND(I252*H252,2)</f>
        <v>0</v>
      </c>
      <c r="BL252" s="18" t="s">
        <v>166</v>
      </c>
      <c r="BM252" s="240" t="s">
        <v>1785</v>
      </c>
    </row>
    <row r="253" s="2" customFormat="1" ht="16.5" customHeight="1">
      <c r="A253" s="39"/>
      <c r="B253" s="40"/>
      <c r="C253" s="228" t="s">
        <v>1236</v>
      </c>
      <c r="D253" s="228" t="s">
        <v>162</v>
      </c>
      <c r="E253" s="229" t="s">
        <v>1165</v>
      </c>
      <c r="F253" s="230" t="s">
        <v>3018</v>
      </c>
      <c r="G253" s="231" t="s">
        <v>2145</v>
      </c>
      <c r="H253" s="232">
        <v>100</v>
      </c>
      <c r="I253" s="233"/>
      <c r="J253" s="234">
        <f>ROUND(I253*H253,2)</f>
        <v>0</v>
      </c>
      <c r="K253" s="235"/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166</v>
      </c>
      <c r="AT253" s="240" t="s">
        <v>162</v>
      </c>
      <c r="AU253" s="240" t="s">
        <v>89</v>
      </c>
      <c r="AY253" s="18" t="s">
        <v>160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87</v>
      </c>
      <c r="BK253" s="241">
        <f>ROUND(I253*H253,2)</f>
        <v>0</v>
      </c>
      <c r="BL253" s="18" t="s">
        <v>166</v>
      </c>
      <c r="BM253" s="240" t="s">
        <v>1793</v>
      </c>
    </row>
    <row r="254" s="2" customFormat="1" ht="16.5" customHeight="1">
      <c r="A254" s="39"/>
      <c r="B254" s="40"/>
      <c r="C254" s="228" t="s">
        <v>1239</v>
      </c>
      <c r="D254" s="228" t="s">
        <v>162</v>
      </c>
      <c r="E254" s="229" t="s">
        <v>1169</v>
      </c>
      <c r="F254" s="230" t="s">
        <v>3019</v>
      </c>
      <c r="G254" s="231" t="s">
        <v>2145</v>
      </c>
      <c r="H254" s="232">
        <v>70</v>
      </c>
      <c r="I254" s="233"/>
      <c r="J254" s="234">
        <f>ROUND(I254*H254,2)</f>
        <v>0</v>
      </c>
      <c r="K254" s="235"/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166</v>
      </c>
      <c r="AT254" s="240" t="s">
        <v>162</v>
      </c>
      <c r="AU254" s="240" t="s">
        <v>89</v>
      </c>
      <c r="AY254" s="18" t="s">
        <v>160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87</v>
      </c>
      <c r="BK254" s="241">
        <f>ROUND(I254*H254,2)</f>
        <v>0</v>
      </c>
      <c r="BL254" s="18" t="s">
        <v>166</v>
      </c>
      <c r="BM254" s="240" t="s">
        <v>1803</v>
      </c>
    </row>
    <row r="255" s="2" customFormat="1" ht="16.5" customHeight="1">
      <c r="A255" s="39"/>
      <c r="B255" s="40"/>
      <c r="C255" s="228" t="s">
        <v>1243</v>
      </c>
      <c r="D255" s="228" t="s">
        <v>162</v>
      </c>
      <c r="E255" s="229" t="s">
        <v>1175</v>
      </c>
      <c r="F255" s="230" t="s">
        <v>3020</v>
      </c>
      <c r="G255" s="231" t="s">
        <v>2145</v>
      </c>
      <c r="H255" s="232">
        <v>30</v>
      </c>
      <c r="I255" s="233"/>
      <c r="J255" s="234">
        <f>ROUND(I255*H255,2)</f>
        <v>0</v>
      </c>
      <c r="K255" s="235"/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166</v>
      </c>
      <c r="AT255" s="240" t="s">
        <v>162</v>
      </c>
      <c r="AU255" s="240" t="s">
        <v>89</v>
      </c>
      <c r="AY255" s="18" t="s">
        <v>160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87</v>
      </c>
      <c r="BK255" s="241">
        <f>ROUND(I255*H255,2)</f>
        <v>0</v>
      </c>
      <c r="BL255" s="18" t="s">
        <v>166</v>
      </c>
      <c r="BM255" s="240" t="s">
        <v>1815</v>
      </c>
    </row>
    <row r="256" s="2" customFormat="1" ht="16.5" customHeight="1">
      <c r="A256" s="39"/>
      <c r="B256" s="40"/>
      <c r="C256" s="228" t="s">
        <v>1247</v>
      </c>
      <c r="D256" s="228" t="s">
        <v>162</v>
      </c>
      <c r="E256" s="229" t="s">
        <v>1180</v>
      </c>
      <c r="F256" s="230" t="s">
        <v>3021</v>
      </c>
      <c r="G256" s="231" t="s">
        <v>2145</v>
      </c>
      <c r="H256" s="232">
        <v>20</v>
      </c>
      <c r="I256" s="233"/>
      <c r="J256" s="234">
        <f>ROUND(I256*H256,2)</f>
        <v>0</v>
      </c>
      <c r="K256" s="235"/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166</v>
      </c>
      <c r="AT256" s="240" t="s">
        <v>162</v>
      </c>
      <c r="AU256" s="240" t="s">
        <v>89</v>
      </c>
      <c r="AY256" s="18" t="s">
        <v>160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87</v>
      </c>
      <c r="BK256" s="241">
        <f>ROUND(I256*H256,2)</f>
        <v>0</v>
      </c>
      <c r="BL256" s="18" t="s">
        <v>166</v>
      </c>
      <c r="BM256" s="240" t="s">
        <v>1828</v>
      </c>
    </row>
    <row r="257" s="2" customFormat="1" ht="16.5" customHeight="1">
      <c r="A257" s="39"/>
      <c r="B257" s="40"/>
      <c r="C257" s="228" t="s">
        <v>1252</v>
      </c>
      <c r="D257" s="228" t="s">
        <v>162</v>
      </c>
      <c r="E257" s="229" t="s">
        <v>1185</v>
      </c>
      <c r="F257" s="230" t="s">
        <v>3022</v>
      </c>
      <c r="G257" s="231" t="s">
        <v>2145</v>
      </c>
      <c r="H257" s="232">
        <v>2</v>
      </c>
      <c r="I257" s="233"/>
      <c r="J257" s="234">
        <f>ROUND(I257*H257,2)</f>
        <v>0</v>
      </c>
      <c r="K257" s="235"/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166</v>
      </c>
      <c r="AT257" s="240" t="s">
        <v>162</v>
      </c>
      <c r="AU257" s="240" t="s">
        <v>89</v>
      </c>
      <c r="AY257" s="18" t="s">
        <v>160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87</v>
      </c>
      <c r="BK257" s="241">
        <f>ROUND(I257*H257,2)</f>
        <v>0</v>
      </c>
      <c r="BL257" s="18" t="s">
        <v>166</v>
      </c>
      <c r="BM257" s="240" t="s">
        <v>1838</v>
      </c>
    </row>
    <row r="258" s="2" customFormat="1" ht="16.5" customHeight="1">
      <c r="A258" s="39"/>
      <c r="B258" s="40"/>
      <c r="C258" s="228" t="s">
        <v>1256</v>
      </c>
      <c r="D258" s="228" t="s">
        <v>162</v>
      </c>
      <c r="E258" s="229" t="s">
        <v>1189</v>
      </c>
      <c r="F258" s="230" t="s">
        <v>3023</v>
      </c>
      <c r="G258" s="231" t="s">
        <v>2141</v>
      </c>
      <c r="H258" s="232">
        <v>90</v>
      </c>
      <c r="I258" s="233"/>
      <c r="J258" s="234">
        <f>ROUND(I258*H258,2)</f>
        <v>0</v>
      </c>
      <c r="K258" s="235"/>
      <c r="L258" s="45"/>
      <c r="M258" s="236" t="s">
        <v>1</v>
      </c>
      <c r="N258" s="237" t="s">
        <v>44</v>
      </c>
      <c r="O258" s="92"/>
      <c r="P258" s="238">
        <f>O258*H258</f>
        <v>0</v>
      </c>
      <c r="Q258" s="238">
        <v>0</v>
      </c>
      <c r="R258" s="238">
        <f>Q258*H258</f>
        <v>0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166</v>
      </c>
      <c r="AT258" s="240" t="s">
        <v>162</v>
      </c>
      <c r="AU258" s="240" t="s">
        <v>89</v>
      </c>
      <c r="AY258" s="18" t="s">
        <v>160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87</v>
      </c>
      <c r="BK258" s="241">
        <f>ROUND(I258*H258,2)</f>
        <v>0</v>
      </c>
      <c r="BL258" s="18" t="s">
        <v>166</v>
      </c>
      <c r="BM258" s="240" t="s">
        <v>1846</v>
      </c>
    </row>
    <row r="259" s="2" customFormat="1" ht="16.5" customHeight="1">
      <c r="A259" s="39"/>
      <c r="B259" s="40"/>
      <c r="C259" s="228" t="s">
        <v>1260</v>
      </c>
      <c r="D259" s="228" t="s">
        <v>162</v>
      </c>
      <c r="E259" s="229" t="s">
        <v>1194</v>
      </c>
      <c r="F259" s="230" t="s">
        <v>3024</v>
      </c>
      <c r="G259" s="231" t="s">
        <v>242</v>
      </c>
      <c r="H259" s="232">
        <v>1</v>
      </c>
      <c r="I259" s="233"/>
      <c r="J259" s="234">
        <f>ROUND(I259*H259,2)</f>
        <v>0</v>
      </c>
      <c r="K259" s="235"/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166</v>
      </c>
      <c r="AT259" s="240" t="s">
        <v>162</v>
      </c>
      <c r="AU259" s="240" t="s">
        <v>89</v>
      </c>
      <c r="AY259" s="18" t="s">
        <v>160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87</v>
      </c>
      <c r="BK259" s="241">
        <f>ROUND(I259*H259,2)</f>
        <v>0</v>
      </c>
      <c r="BL259" s="18" t="s">
        <v>166</v>
      </c>
      <c r="BM259" s="240" t="s">
        <v>1861</v>
      </c>
    </row>
    <row r="260" s="12" customFormat="1" ht="22.8" customHeight="1">
      <c r="A260" s="12"/>
      <c r="B260" s="212"/>
      <c r="C260" s="213"/>
      <c r="D260" s="214" t="s">
        <v>78</v>
      </c>
      <c r="E260" s="226" t="s">
        <v>3025</v>
      </c>
      <c r="F260" s="226" t="s">
        <v>3026</v>
      </c>
      <c r="G260" s="213"/>
      <c r="H260" s="213"/>
      <c r="I260" s="216"/>
      <c r="J260" s="227">
        <f>BK260</f>
        <v>0</v>
      </c>
      <c r="K260" s="213"/>
      <c r="L260" s="218"/>
      <c r="M260" s="219"/>
      <c r="N260" s="220"/>
      <c r="O260" s="220"/>
      <c r="P260" s="221">
        <f>SUM(P261:P263)</f>
        <v>0</v>
      </c>
      <c r="Q260" s="220"/>
      <c r="R260" s="221">
        <f>SUM(R261:R263)</f>
        <v>0</v>
      </c>
      <c r="S260" s="220"/>
      <c r="T260" s="222">
        <f>SUM(T261:T263)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3" t="s">
        <v>87</v>
      </c>
      <c r="AT260" s="224" t="s">
        <v>78</v>
      </c>
      <c r="AU260" s="224" t="s">
        <v>87</v>
      </c>
      <c r="AY260" s="223" t="s">
        <v>160</v>
      </c>
      <c r="BK260" s="225">
        <f>SUM(BK261:BK263)</f>
        <v>0</v>
      </c>
    </row>
    <row r="261" s="2" customFormat="1" ht="16.5" customHeight="1">
      <c r="A261" s="39"/>
      <c r="B261" s="40"/>
      <c r="C261" s="228" t="s">
        <v>1263</v>
      </c>
      <c r="D261" s="228" t="s">
        <v>162</v>
      </c>
      <c r="E261" s="229" t="s">
        <v>1198</v>
      </c>
      <c r="F261" s="230" t="s">
        <v>3027</v>
      </c>
      <c r="G261" s="231" t="s">
        <v>2145</v>
      </c>
      <c r="H261" s="232">
        <v>1</v>
      </c>
      <c r="I261" s="233"/>
      <c r="J261" s="234">
        <f>ROUND(I261*H261,2)</f>
        <v>0</v>
      </c>
      <c r="K261" s="235"/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</v>
      </c>
      <c r="R261" s="238">
        <f>Q261*H261</f>
        <v>0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166</v>
      </c>
      <c r="AT261" s="240" t="s">
        <v>162</v>
      </c>
      <c r="AU261" s="240" t="s">
        <v>89</v>
      </c>
      <c r="AY261" s="18" t="s">
        <v>160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87</v>
      </c>
      <c r="BK261" s="241">
        <f>ROUND(I261*H261,2)</f>
        <v>0</v>
      </c>
      <c r="BL261" s="18" t="s">
        <v>166</v>
      </c>
      <c r="BM261" s="240" t="s">
        <v>1872</v>
      </c>
    </row>
    <row r="262" s="2" customFormat="1" ht="16.5" customHeight="1">
      <c r="A262" s="39"/>
      <c r="B262" s="40"/>
      <c r="C262" s="228" t="s">
        <v>1269</v>
      </c>
      <c r="D262" s="228" t="s">
        <v>162</v>
      </c>
      <c r="E262" s="229" t="s">
        <v>1202</v>
      </c>
      <c r="F262" s="230" t="s">
        <v>3028</v>
      </c>
      <c r="G262" s="231" t="s">
        <v>2145</v>
      </c>
      <c r="H262" s="232">
        <v>2</v>
      </c>
      <c r="I262" s="233"/>
      <c r="J262" s="234">
        <f>ROUND(I262*H262,2)</f>
        <v>0</v>
      </c>
      <c r="K262" s="235"/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166</v>
      </c>
      <c r="AT262" s="240" t="s">
        <v>162</v>
      </c>
      <c r="AU262" s="240" t="s">
        <v>89</v>
      </c>
      <c r="AY262" s="18" t="s">
        <v>160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87</v>
      </c>
      <c r="BK262" s="241">
        <f>ROUND(I262*H262,2)</f>
        <v>0</v>
      </c>
      <c r="BL262" s="18" t="s">
        <v>166</v>
      </c>
      <c r="BM262" s="240" t="s">
        <v>1880</v>
      </c>
    </row>
    <row r="263" s="2" customFormat="1" ht="16.5" customHeight="1">
      <c r="A263" s="39"/>
      <c r="B263" s="40"/>
      <c r="C263" s="228" t="s">
        <v>1274</v>
      </c>
      <c r="D263" s="228" t="s">
        <v>162</v>
      </c>
      <c r="E263" s="229" t="s">
        <v>1207</v>
      </c>
      <c r="F263" s="230" t="s">
        <v>3029</v>
      </c>
      <c r="G263" s="231" t="s">
        <v>2145</v>
      </c>
      <c r="H263" s="232">
        <v>3</v>
      </c>
      <c r="I263" s="233"/>
      <c r="J263" s="234">
        <f>ROUND(I263*H263,2)</f>
        <v>0</v>
      </c>
      <c r="K263" s="235"/>
      <c r="L263" s="45"/>
      <c r="M263" s="236" t="s">
        <v>1</v>
      </c>
      <c r="N263" s="237" t="s">
        <v>44</v>
      </c>
      <c r="O263" s="92"/>
      <c r="P263" s="238">
        <f>O263*H263</f>
        <v>0</v>
      </c>
      <c r="Q263" s="238">
        <v>0</v>
      </c>
      <c r="R263" s="238">
        <f>Q263*H263</f>
        <v>0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166</v>
      </c>
      <c r="AT263" s="240" t="s">
        <v>162</v>
      </c>
      <c r="AU263" s="240" t="s">
        <v>89</v>
      </c>
      <c r="AY263" s="18" t="s">
        <v>160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87</v>
      </c>
      <c r="BK263" s="241">
        <f>ROUND(I263*H263,2)</f>
        <v>0</v>
      </c>
      <c r="BL263" s="18" t="s">
        <v>166</v>
      </c>
      <c r="BM263" s="240" t="s">
        <v>1895</v>
      </c>
    </row>
    <row r="264" s="12" customFormat="1" ht="22.8" customHeight="1">
      <c r="A264" s="12"/>
      <c r="B264" s="212"/>
      <c r="C264" s="213"/>
      <c r="D264" s="214" t="s">
        <v>78</v>
      </c>
      <c r="E264" s="226" t="s">
        <v>3030</v>
      </c>
      <c r="F264" s="226" t="s">
        <v>3031</v>
      </c>
      <c r="G264" s="213"/>
      <c r="H264" s="213"/>
      <c r="I264" s="216"/>
      <c r="J264" s="227">
        <f>BK264</f>
        <v>0</v>
      </c>
      <c r="K264" s="213"/>
      <c r="L264" s="218"/>
      <c r="M264" s="219"/>
      <c r="N264" s="220"/>
      <c r="O264" s="220"/>
      <c r="P264" s="221">
        <f>SUM(P265:P284)</f>
        <v>0</v>
      </c>
      <c r="Q264" s="220"/>
      <c r="R264" s="221">
        <f>SUM(R265:R284)</f>
        <v>0</v>
      </c>
      <c r="S264" s="220"/>
      <c r="T264" s="222">
        <f>SUM(T265:T284)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23" t="s">
        <v>87</v>
      </c>
      <c r="AT264" s="224" t="s">
        <v>78</v>
      </c>
      <c r="AU264" s="224" t="s">
        <v>87</v>
      </c>
      <c r="AY264" s="223" t="s">
        <v>160</v>
      </c>
      <c r="BK264" s="225">
        <f>SUM(BK265:BK284)</f>
        <v>0</v>
      </c>
    </row>
    <row r="265" s="2" customFormat="1" ht="16.5" customHeight="1">
      <c r="A265" s="39"/>
      <c r="B265" s="40"/>
      <c r="C265" s="228" t="s">
        <v>1279</v>
      </c>
      <c r="D265" s="228" t="s">
        <v>162</v>
      </c>
      <c r="E265" s="229" t="s">
        <v>1211</v>
      </c>
      <c r="F265" s="230" t="s">
        <v>3032</v>
      </c>
      <c r="G265" s="231" t="s">
        <v>201</v>
      </c>
      <c r="H265" s="232">
        <v>220</v>
      </c>
      <c r="I265" s="233"/>
      <c r="J265" s="234">
        <f>ROUND(I265*H265,2)</f>
        <v>0</v>
      </c>
      <c r="K265" s="235"/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166</v>
      </c>
      <c r="AT265" s="240" t="s">
        <v>162</v>
      </c>
      <c r="AU265" s="240" t="s">
        <v>89</v>
      </c>
      <c r="AY265" s="18" t="s">
        <v>160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87</v>
      </c>
      <c r="BK265" s="241">
        <f>ROUND(I265*H265,2)</f>
        <v>0</v>
      </c>
      <c r="BL265" s="18" t="s">
        <v>166</v>
      </c>
      <c r="BM265" s="240" t="s">
        <v>1903</v>
      </c>
    </row>
    <row r="266" s="2" customFormat="1" ht="16.5" customHeight="1">
      <c r="A266" s="39"/>
      <c r="B266" s="40"/>
      <c r="C266" s="228" t="s">
        <v>1283</v>
      </c>
      <c r="D266" s="228" t="s">
        <v>162</v>
      </c>
      <c r="E266" s="229" t="s">
        <v>1217</v>
      </c>
      <c r="F266" s="230" t="s">
        <v>3033</v>
      </c>
      <c r="G266" s="231" t="s">
        <v>201</v>
      </c>
      <c r="H266" s="232">
        <v>760</v>
      </c>
      <c r="I266" s="233"/>
      <c r="J266" s="234">
        <f>ROUND(I266*H266,2)</f>
        <v>0</v>
      </c>
      <c r="K266" s="235"/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166</v>
      </c>
      <c r="AT266" s="240" t="s">
        <v>162</v>
      </c>
      <c r="AU266" s="240" t="s">
        <v>89</v>
      </c>
      <c r="AY266" s="18" t="s">
        <v>160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87</v>
      </c>
      <c r="BK266" s="241">
        <f>ROUND(I266*H266,2)</f>
        <v>0</v>
      </c>
      <c r="BL266" s="18" t="s">
        <v>166</v>
      </c>
      <c r="BM266" s="240" t="s">
        <v>1911</v>
      </c>
    </row>
    <row r="267" s="2" customFormat="1" ht="16.5" customHeight="1">
      <c r="A267" s="39"/>
      <c r="B267" s="40"/>
      <c r="C267" s="228" t="s">
        <v>1287</v>
      </c>
      <c r="D267" s="228" t="s">
        <v>162</v>
      </c>
      <c r="E267" s="229" t="s">
        <v>1223</v>
      </c>
      <c r="F267" s="230" t="s">
        <v>3034</v>
      </c>
      <c r="G267" s="231" t="s">
        <v>201</v>
      </c>
      <c r="H267" s="232">
        <v>665</v>
      </c>
      <c r="I267" s="233"/>
      <c r="J267" s="234">
        <f>ROUND(I267*H267,2)</f>
        <v>0</v>
      </c>
      <c r="K267" s="235"/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</v>
      </c>
      <c r="R267" s="238">
        <f>Q267*H267</f>
        <v>0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166</v>
      </c>
      <c r="AT267" s="240" t="s">
        <v>162</v>
      </c>
      <c r="AU267" s="240" t="s">
        <v>89</v>
      </c>
      <c r="AY267" s="18" t="s">
        <v>160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87</v>
      </c>
      <c r="BK267" s="241">
        <f>ROUND(I267*H267,2)</f>
        <v>0</v>
      </c>
      <c r="BL267" s="18" t="s">
        <v>166</v>
      </c>
      <c r="BM267" s="240" t="s">
        <v>1920</v>
      </c>
    </row>
    <row r="268" s="2" customFormat="1" ht="16.5" customHeight="1">
      <c r="A268" s="39"/>
      <c r="B268" s="40"/>
      <c r="C268" s="228" t="s">
        <v>1293</v>
      </c>
      <c r="D268" s="228" t="s">
        <v>162</v>
      </c>
      <c r="E268" s="229" t="s">
        <v>1228</v>
      </c>
      <c r="F268" s="230" t="s">
        <v>3035</v>
      </c>
      <c r="G268" s="231" t="s">
        <v>201</v>
      </c>
      <c r="H268" s="232">
        <v>70</v>
      </c>
      <c r="I268" s="233"/>
      <c r="J268" s="234">
        <f>ROUND(I268*H268,2)</f>
        <v>0</v>
      </c>
      <c r="K268" s="235"/>
      <c r="L268" s="45"/>
      <c r="M268" s="236" t="s">
        <v>1</v>
      </c>
      <c r="N268" s="237" t="s">
        <v>44</v>
      </c>
      <c r="O268" s="92"/>
      <c r="P268" s="238">
        <f>O268*H268</f>
        <v>0</v>
      </c>
      <c r="Q268" s="238">
        <v>0</v>
      </c>
      <c r="R268" s="238">
        <f>Q268*H268</f>
        <v>0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166</v>
      </c>
      <c r="AT268" s="240" t="s">
        <v>162</v>
      </c>
      <c r="AU268" s="240" t="s">
        <v>89</v>
      </c>
      <c r="AY268" s="18" t="s">
        <v>160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87</v>
      </c>
      <c r="BK268" s="241">
        <f>ROUND(I268*H268,2)</f>
        <v>0</v>
      </c>
      <c r="BL268" s="18" t="s">
        <v>166</v>
      </c>
      <c r="BM268" s="240" t="s">
        <v>1932</v>
      </c>
    </row>
    <row r="269" s="2" customFormat="1" ht="16.5" customHeight="1">
      <c r="A269" s="39"/>
      <c r="B269" s="40"/>
      <c r="C269" s="228" t="s">
        <v>1298</v>
      </c>
      <c r="D269" s="228" t="s">
        <v>162</v>
      </c>
      <c r="E269" s="229" t="s">
        <v>1236</v>
      </c>
      <c r="F269" s="230" t="s">
        <v>3036</v>
      </c>
      <c r="G269" s="231" t="s">
        <v>201</v>
      </c>
      <c r="H269" s="232">
        <v>92</v>
      </c>
      <c r="I269" s="233"/>
      <c r="J269" s="234">
        <f>ROUND(I269*H269,2)</f>
        <v>0</v>
      </c>
      <c r="K269" s="235"/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166</v>
      </c>
      <c r="AT269" s="240" t="s">
        <v>162</v>
      </c>
      <c r="AU269" s="240" t="s">
        <v>89</v>
      </c>
      <c r="AY269" s="18" t="s">
        <v>160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87</v>
      </c>
      <c r="BK269" s="241">
        <f>ROUND(I269*H269,2)</f>
        <v>0</v>
      </c>
      <c r="BL269" s="18" t="s">
        <v>166</v>
      </c>
      <c r="BM269" s="240" t="s">
        <v>1959</v>
      </c>
    </row>
    <row r="270" s="2" customFormat="1" ht="16.5" customHeight="1">
      <c r="A270" s="39"/>
      <c r="B270" s="40"/>
      <c r="C270" s="228" t="s">
        <v>1303</v>
      </c>
      <c r="D270" s="228" t="s">
        <v>162</v>
      </c>
      <c r="E270" s="229" t="s">
        <v>1239</v>
      </c>
      <c r="F270" s="230" t="s">
        <v>3037</v>
      </c>
      <c r="G270" s="231" t="s">
        <v>201</v>
      </c>
      <c r="H270" s="232">
        <v>130</v>
      </c>
      <c r="I270" s="233"/>
      <c r="J270" s="234">
        <f>ROUND(I270*H270,2)</f>
        <v>0</v>
      </c>
      <c r="K270" s="235"/>
      <c r="L270" s="45"/>
      <c r="M270" s="236" t="s">
        <v>1</v>
      </c>
      <c r="N270" s="237" t="s">
        <v>44</v>
      </c>
      <c r="O270" s="92"/>
      <c r="P270" s="238">
        <f>O270*H270</f>
        <v>0</v>
      </c>
      <c r="Q270" s="238">
        <v>0</v>
      </c>
      <c r="R270" s="238">
        <f>Q270*H270</f>
        <v>0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166</v>
      </c>
      <c r="AT270" s="240" t="s">
        <v>162</v>
      </c>
      <c r="AU270" s="240" t="s">
        <v>89</v>
      </c>
      <c r="AY270" s="18" t="s">
        <v>160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87</v>
      </c>
      <c r="BK270" s="241">
        <f>ROUND(I270*H270,2)</f>
        <v>0</v>
      </c>
      <c r="BL270" s="18" t="s">
        <v>166</v>
      </c>
      <c r="BM270" s="240" t="s">
        <v>1969</v>
      </c>
    </row>
    <row r="271" s="2" customFormat="1" ht="16.5" customHeight="1">
      <c r="A271" s="39"/>
      <c r="B271" s="40"/>
      <c r="C271" s="228" t="s">
        <v>1308</v>
      </c>
      <c r="D271" s="228" t="s">
        <v>162</v>
      </c>
      <c r="E271" s="229" t="s">
        <v>1243</v>
      </c>
      <c r="F271" s="230" t="s">
        <v>3038</v>
      </c>
      <c r="G271" s="231" t="s">
        <v>201</v>
      </c>
      <c r="H271" s="232">
        <v>160</v>
      </c>
      <c r="I271" s="233"/>
      <c r="J271" s="234">
        <f>ROUND(I271*H271,2)</f>
        <v>0</v>
      </c>
      <c r="K271" s="235"/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166</v>
      </c>
      <c r="AT271" s="240" t="s">
        <v>162</v>
      </c>
      <c r="AU271" s="240" t="s">
        <v>89</v>
      </c>
      <c r="AY271" s="18" t="s">
        <v>160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87</v>
      </c>
      <c r="BK271" s="241">
        <f>ROUND(I271*H271,2)</f>
        <v>0</v>
      </c>
      <c r="BL271" s="18" t="s">
        <v>166</v>
      </c>
      <c r="BM271" s="240" t="s">
        <v>1984</v>
      </c>
    </row>
    <row r="272" s="2" customFormat="1" ht="16.5" customHeight="1">
      <c r="A272" s="39"/>
      <c r="B272" s="40"/>
      <c r="C272" s="228" t="s">
        <v>1313</v>
      </c>
      <c r="D272" s="228" t="s">
        <v>162</v>
      </c>
      <c r="E272" s="229" t="s">
        <v>1247</v>
      </c>
      <c r="F272" s="230" t="s">
        <v>3039</v>
      </c>
      <c r="G272" s="231" t="s">
        <v>201</v>
      </c>
      <c r="H272" s="232">
        <v>134</v>
      </c>
      <c r="I272" s="233"/>
      <c r="J272" s="234">
        <f>ROUND(I272*H272,2)</f>
        <v>0</v>
      </c>
      <c r="K272" s="235"/>
      <c r="L272" s="45"/>
      <c r="M272" s="236" t="s">
        <v>1</v>
      </c>
      <c r="N272" s="237" t="s">
        <v>44</v>
      </c>
      <c r="O272" s="92"/>
      <c r="P272" s="238">
        <f>O272*H272</f>
        <v>0</v>
      </c>
      <c r="Q272" s="238">
        <v>0</v>
      </c>
      <c r="R272" s="238">
        <f>Q272*H272</f>
        <v>0</v>
      </c>
      <c r="S272" s="238">
        <v>0</v>
      </c>
      <c r="T272" s="23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0" t="s">
        <v>166</v>
      </c>
      <c r="AT272" s="240" t="s">
        <v>162</v>
      </c>
      <c r="AU272" s="240" t="s">
        <v>89</v>
      </c>
      <c r="AY272" s="18" t="s">
        <v>160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87</v>
      </c>
      <c r="BK272" s="241">
        <f>ROUND(I272*H272,2)</f>
        <v>0</v>
      </c>
      <c r="BL272" s="18" t="s">
        <v>166</v>
      </c>
      <c r="BM272" s="240" t="s">
        <v>1994</v>
      </c>
    </row>
    <row r="273" s="2" customFormat="1" ht="16.5" customHeight="1">
      <c r="A273" s="39"/>
      <c r="B273" s="40"/>
      <c r="C273" s="228" t="s">
        <v>1317</v>
      </c>
      <c r="D273" s="228" t="s">
        <v>162</v>
      </c>
      <c r="E273" s="229" t="s">
        <v>1252</v>
      </c>
      <c r="F273" s="230" t="s">
        <v>3040</v>
      </c>
      <c r="G273" s="231" t="s">
        <v>201</v>
      </c>
      <c r="H273" s="232">
        <v>245</v>
      </c>
      <c r="I273" s="233"/>
      <c r="J273" s="234">
        <f>ROUND(I273*H273,2)</f>
        <v>0</v>
      </c>
      <c r="K273" s="235"/>
      <c r="L273" s="45"/>
      <c r="M273" s="236" t="s">
        <v>1</v>
      </c>
      <c r="N273" s="237" t="s">
        <v>44</v>
      </c>
      <c r="O273" s="92"/>
      <c r="P273" s="238">
        <f>O273*H273</f>
        <v>0</v>
      </c>
      <c r="Q273" s="238">
        <v>0</v>
      </c>
      <c r="R273" s="238">
        <f>Q273*H273</f>
        <v>0</v>
      </c>
      <c r="S273" s="238">
        <v>0</v>
      </c>
      <c r="T273" s="23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0" t="s">
        <v>166</v>
      </c>
      <c r="AT273" s="240" t="s">
        <v>162</v>
      </c>
      <c r="AU273" s="240" t="s">
        <v>89</v>
      </c>
      <c r="AY273" s="18" t="s">
        <v>160</v>
      </c>
      <c r="BE273" s="241">
        <f>IF(N273="základní",J273,0)</f>
        <v>0</v>
      </c>
      <c r="BF273" s="241">
        <f>IF(N273="snížená",J273,0)</f>
        <v>0</v>
      </c>
      <c r="BG273" s="241">
        <f>IF(N273="zákl. přenesená",J273,0)</f>
        <v>0</v>
      </c>
      <c r="BH273" s="241">
        <f>IF(N273="sníž. přenesená",J273,0)</f>
        <v>0</v>
      </c>
      <c r="BI273" s="241">
        <f>IF(N273="nulová",J273,0)</f>
        <v>0</v>
      </c>
      <c r="BJ273" s="18" t="s">
        <v>87</v>
      </c>
      <c r="BK273" s="241">
        <f>ROUND(I273*H273,2)</f>
        <v>0</v>
      </c>
      <c r="BL273" s="18" t="s">
        <v>166</v>
      </c>
      <c r="BM273" s="240" t="s">
        <v>2002</v>
      </c>
    </row>
    <row r="274" s="2" customFormat="1" ht="16.5" customHeight="1">
      <c r="A274" s="39"/>
      <c r="B274" s="40"/>
      <c r="C274" s="228" t="s">
        <v>1322</v>
      </c>
      <c r="D274" s="228" t="s">
        <v>162</v>
      </c>
      <c r="E274" s="229" t="s">
        <v>1256</v>
      </c>
      <c r="F274" s="230" t="s">
        <v>3041</v>
      </c>
      <c r="G274" s="231" t="s">
        <v>201</v>
      </c>
      <c r="H274" s="232">
        <v>8</v>
      </c>
      <c r="I274" s="233"/>
      <c r="J274" s="234">
        <f>ROUND(I274*H274,2)</f>
        <v>0</v>
      </c>
      <c r="K274" s="235"/>
      <c r="L274" s="45"/>
      <c r="M274" s="236" t="s">
        <v>1</v>
      </c>
      <c r="N274" s="237" t="s">
        <v>44</v>
      </c>
      <c r="O274" s="92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166</v>
      </c>
      <c r="AT274" s="240" t="s">
        <v>162</v>
      </c>
      <c r="AU274" s="240" t="s">
        <v>89</v>
      </c>
      <c r="AY274" s="18" t="s">
        <v>160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87</v>
      </c>
      <c r="BK274" s="241">
        <f>ROUND(I274*H274,2)</f>
        <v>0</v>
      </c>
      <c r="BL274" s="18" t="s">
        <v>166</v>
      </c>
      <c r="BM274" s="240" t="s">
        <v>2006</v>
      </c>
    </row>
    <row r="275" s="2" customFormat="1" ht="16.5" customHeight="1">
      <c r="A275" s="39"/>
      <c r="B275" s="40"/>
      <c r="C275" s="228" t="s">
        <v>1326</v>
      </c>
      <c r="D275" s="228" t="s">
        <v>162</v>
      </c>
      <c r="E275" s="229" t="s">
        <v>1260</v>
      </c>
      <c r="F275" s="230" t="s">
        <v>3042</v>
      </c>
      <c r="G275" s="231" t="s">
        <v>201</v>
      </c>
      <c r="H275" s="232">
        <v>75</v>
      </c>
      <c r="I275" s="233"/>
      <c r="J275" s="234">
        <f>ROUND(I275*H275,2)</f>
        <v>0</v>
      </c>
      <c r="K275" s="235"/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166</v>
      </c>
      <c r="AT275" s="240" t="s">
        <v>162</v>
      </c>
      <c r="AU275" s="240" t="s">
        <v>89</v>
      </c>
      <c r="AY275" s="18" t="s">
        <v>160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87</v>
      </c>
      <c r="BK275" s="241">
        <f>ROUND(I275*H275,2)</f>
        <v>0</v>
      </c>
      <c r="BL275" s="18" t="s">
        <v>166</v>
      </c>
      <c r="BM275" s="240" t="s">
        <v>2010</v>
      </c>
    </row>
    <row r="276" s="2" customFormat="1" ht="16.5" customHeight="1">
      <c r="A276" s="39"/>
      <c r="B276" s="40"/>
      <c r="C276" s="228" t="s">
        <v>1330</v>
      </c>
      <c r="D276" s="228" t="s">
        <v>162</v>
      </c>
      <c r="E276" s="229" t="s">
        <v>1263</v>
      </c>
      <c r="F276" s="230" t="s">
        <v>3043</v>
      </c>
      <c r="G276" s="231" t="s">
        <v>201</v>
      </c>
      <c r="H276" s="232">
        <v>125</v>
      </c>
      <c r="I276" s="233"/>
      <c r="J276" s="234">
        <f>ROUND(I276*H276,2)</f>
        <v>0</v>
      </c>
      <c r="K276" s="235"/>
      <c r="L276" s="45"/>
      <c r="M276" s="236" t="s">
        <v>1</v>
      </c>
      <c r="N276" s="237" t="s">
        <v>44</v>
      </c>
      <c r="O276" s="92"/>
      <c r="P276" s="238">
        <f>O276*H276</f>
        <v>0</v>
      </c>
      <c r="Q276" s="238">
        <v>0</v>
      </c>
      <c r="R276" s="238">
        <f>Q276*H276</f>
        <v>0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166</v>
      </c>
      <c r="AT276" s="240" t="s">
        <v>162</v>
      </c>
      <c r="AU276" s="240" t="s">
        <v>89</v>
      </c>
      <c r="AY276" s="18" t="s">
        <v>160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87</v>
      </c>
      <c r="BK276" s="241">
        <f>ROUND(I276*H276,2)</f>
        <v>0</v>
      </c>
      <c r="BL276" s="18" t="s">
        <v>166</v>
      </c>
      <c r="BM276" s="240" t="s">
        <v>2014</v>
      </c>
    </row>
    <row r="277" s="2" customFormat="1" ht="16.5" customHeight="1">
      <c r="A277" s="39"/>
      <c r="B277" s="40"/>
      <c r="C277" s="228" t="s">
        <v>1334</v>
      </c>
      <c r="D277" s="228" t="s">
        <v>162</v>
      </c>
      <c r="E277" s="229" t="s">
        <v>1269</v>
      </c>
      <c r="F277" s="230" t="s">
        <v>3044</v>
      </c>
      <c r="G277" s="231" t="s">
        <v>201</v>
      </c>
      <c r="H277" s="232">
        <v>85</v>
      </c>
      <c r="I277" s="233"/>
      <c r="J277" s="234">
        <f>ROUND(I277*H277,2)</f>
        <v>0</v>
      </c>
      <c r="K277" s="235"/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</v>
      </c>
      <c r="R277" s="238">
        <f>Q277*H277</f>
        <v>0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166</v>
      </c>
      <c r="AT277" s="240" t="s">
        <v>162</v>
      </c>
      <c r="AU277" s="240" t="s">
        <v>89</v>
      </c>
      <c r="AY277" s="18" t="s">
        <v>160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87</v>
      </c>
      <c r="BK277" s="241">
        <f>ROUND(I277*H277,2)</f>
        <v>0</v>
      </c>
      <c r="BL277" s="18" t="s">
        <v>166</v>
      </c>
      <c r="BM277" s="240" t="s">
        <v>2018</v>
      </c>
    </row>
    <row r="278" s="2" customFormat="1" ht="16.5" customHeight="1">
      <c r="A278" s="39"/>
      <c r="B278" s="40"/>
      <c r="C278" s="228" t="s">
        <v>1339</v>
      </c>
      <c r="D278" s="228" t="s">
        <v>162</v>
      </c>
      <c r="E278" s="229" t="s">
        <v>1274</v>
      </c>
      <c r="F278" s="230" t="s">
        <v>3045</v>
      </c>
      <c r="G278" s="231" t="s">
        <v>201</v>
      </c>
      <c r="H278" s="232">
        <v>60</v>
      </c>
      <c r="I278" s="233"/>
      <c r="J278" s="234">
        <f>ROUND(I278*H278,2)</f>
        <v>0</v>
      </c>
      <c r="K278" s="235"/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</v>
      </c>
      <c r="R278" s="238">
        <f>Q278*H278</f>
        <v>0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166</v>
      </c>
      <c r="AT278" s="240" t="s">
        <v>162</v>
      </c>
      <c r="AU278" s="240" t="s">
        <v>89</v>
      </c>
      <c r="AY278" s="18" t="s">
        <v>160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87</v>
      </c>
      <c r="BK278" s="241">
        <f>ROUND(I278*H278,2)</f>
        <v>0</v>
      </c>
      <c r="BL278" s="18" t="s">
        <v>166</v>
      </c>
      <c r="BM278" s="240" t="s">
        <v>2024</v>
      </c>
    </row>
    <row r="279" s="2" customFormat="1" ht="16.5" customHeight="1">
      <c r="A279" s="39"/>
      <c r="B279" s="40"/>
      <c r="C279" s="228" t="s">
        <v>1344</v>
      </c>
      <c r="D279" s="228" t="s">
        <v>162</v>
      </c>
      <c r="E279" s="229" t="s">
        <v>1279</v>
      </c>
      <c r="F279" s="230" t="s">
        <v>3046</v>
      </c>
      <c r="G279" s="231" t="s">
        <v>201</v>
      </c>
      <c r="H279" s="232">
        <v>40</v>
      </c>
      <c r="I279" s="233"/>
      <c r="J279" s="234">
        <f>ROUND(I279*H279,2)</f>
        <v>0</v>
      </c>
      <c r="K279" s="235"/>
      <c r="L279" s="45"/>
      <c r="M279" s="236" t="s">
        <v>1</v>
      </c>
      <c r="N279" s="237" t="s">
        <v>44</v>
      </c>
      <c r="O279" s="92"/>
      <c r="P279" s="238">
        <f>O279*H279</f>
        <v>0</v>
      </c>
      <c r="Q279" s="238">
        <v>0</v>
      </c>
      <c r="R279" s="238">
        <f>Q279*H279</f>
        <v>0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166</v>
      </c>
      <c r="AT279" s="240" t="s">
        <v>162</v>
      </c>
      <c r="AU279" s="240" t="s">
        <v>89</v>
      </c>
      <c r="AY279" s="18" t="s">
        <v>160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87</v>
      </c>
      <c r="BK279" s="241">
        <f>ROUND(I279*H279,2)</f>
        <v>0</v>
      </c>
      <c r="BL279" s="18" t="s">
        <v>166</v>
      </c>
      <c r="BM279" s="240" t="s">
        <v>2028</v>
      </c>
    </row>
    <row r="280" s="2" customFormat="1" ht="16.5" customHeight="1">
      <c r="A280" s="39"/>
      <c r="B280" s="40"/>
      <c r="C280" s="228" t="s">
        <v>1350</v>
      </c>
      <c r="D280" s="228" t="s">
        <v>162</v>
      </c>
      <c r="E280" s="229" t="s">
        <v>1283</v>
      </c>
      <c r="F280" s="230" t="s">
        <v>3047</v>
      </c>
      <c r="G280" s="231" t="s">
        <v>201</v>
      </c>
      <c r="H280" s="232">
        <v>25</v>
      </c>
      <c r="I280" s="233"/>
      <c r="J280" s="234">
        <f>ROUND(I280*H280,2)</f>
        <v>0</v>
      </c>
      <c r="K280" s="235"/>
      <c r="L280" s="45"/>
      <c r="M280" s="236" t="s">
        <v>1</v>
      </c>
      <c r="N280" s="237" t="s">
        <v>44</v>
      </c>
      <c r="O280" s="92"/>
      <c r="P280" s="238">
        <f>O280*H280</f>
        <v>0</v>
      </c>
      <c r="Q280" s="238">
        <v>0</v>
      </c>
      <c r="R280" s="238">
        <f>Q280*H280</f>
        <v>0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166</v>
      </c>
      <c r="AT280" s="240" t="s">
        <v>162</v>
      </c>
      <c r="AU280" s="240" t="s">
        <v>89</v>
      </c>
      <c r="AY280" s="18" t="s">
        <v>160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87</v>
      </c>
      <c r="BK280" s="241">
        <f>ROUND(I280*H280,2)</f>
        <v>0</v>
      </c>
      <c r="BL280" s="18" t="s">
        <v>166</v>
      </c>
      <c r="BM280" s="240" t="s">
        <v>3048</v>
      </c>
    </row>
    <row r="281" s="2" customFormat="1" ht="16.5" customHeight="1">
      <c r="A281" s="39"/>
      <c r="B281" s="40"/>
      <c r="C281" s="228" t="s">
        <v>1354</v>
      </c>
      <c r="D281" s="228" t="s">
        <v>162</v>
      </c>
      <c r="E281" s="229" t="s">
        <v>1287</v>
      </c>
      <c r="F281" s="230" t="s">
        <v>3049</v>
      </c>
      <c r="G281" s="231" t="s">
        <v>201</v>
      </c>
      <c r="H281" s="232">
        <v>6</v>
      </c>
      <c r="I281" s="233"/>
      <c r="J281" s="234">
        <f>ROUND(I281*H281,2)</f>
        <v>0</v>
      </c>
      <c r="K281" s="235"/>
      <c r="L281" s="45"/>
      <c r="M281" s="236" t="s">
        <v>1</v>
      </c>
      <c r="N281" s="237" t="s">
        <v>44</v>
      </c>
      <c r="O281" s="92"/>
      <c r="P281" s="238">
        <f>O281*H281</f>
        <v>0</v>
      </c>
      <c r="Q281" s="238">
        <v>0</v>
      </c>
      <c r="R281" s="238">
        <f>Q281*H281</f>
        <v>0</v>
      </c>
      <c r="S281" s="238">
        <v>0</v>
      </c>
      <c r="T281" s="23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0" t="s">
        <v>166</v>
      </c>
      <c r="AT281" s="240" t="s">
        <v>162</v>
      </c>
      <c r="AU281" s="240" t="s">
        <v>89</v>
      </c>
      <c r="AY281" s="18" t="s">
        <v>160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8" t="s">
        <v>87</v>
      </c>
      <c r="BK281" s="241">
        <f>ROUND(I281*H281,2)</f>
        <v>0</v>
      </c>
      <c r="BL281" s="18" t="s">
        <v>166</v>
      </c>
      <c r="BM281" s="240" t="s">
        <v>3050</v>
      </c>
    </row>
    <row r="282" s="2" customFormat="1" ht="16.5" customHeight="1">
      <c r="A282" s="39"/>
      <c r="B282" s="40"/>
      <c r="C282" s="228" t="s">
        <v>1360</v>
      </c>
      <c r="D282" s="228" t="s">
        <v>162</v>
      </c>
      <c r="E282" s="229" t="s">
        <v>1293</v>
      </c>
      <c r="F282" s="230" t="s">
        <v>3051</v>
      </c>
      <c r="G282" s="231" t="s">
        <v>201</v>
      </c>
      <c r="H282" s="232">
        <v>20</v>
      </c>
      <c r="I282" s="233"/>
      <c r="J282" s="234">
        <f>ROUND(I282*H282,2)</f>
        <v>0</v>
      </c>
      <c r="K282" s="235"/>
      <c r="L282" s="45"/>
      <c r="M282" s="236" t="s">
        <v>1</v>
      </c>
      <c r="N282" s="237" t="s">
        <v>44</v>
      </c>
      <c r="O282" s="92"/>
      <c r="P282" s="238">
        <f>O282*H282</f>
        <v>0</v>
      </c>
      <c r="Q282" s="238">
        <v>0</v>
      </c>
      <c r="R282" s="238">
        <f>Q282*H282</f>
        <v>0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166</v>
      </c>
      <c r="AT282" s="240" t="s">
        <v>162</v>
      </c>
      <c r="AU282" s="240" t="s">
        <v>89</v>
      </c>
      <c r="AY282" s="18" t="s">
        <v>160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87</v>
      </c>
      <c r="BK282" s="241">
        <f>ROUND(I282*H282,2)</f>
        <v>0</v>
      </c>
      <c r="BL282" s="18" t="s">
        <v>166</v>
      </c>
      <c r="BM282" s="240" t="s">
        <v>3052</v>
      </c>
    </row>
    <row r="283" s="2" customFormat="1" ht="16.5" customHeight="1">
      <c r="A283" s="39"/>
      <c r="B283" s="40"/>
      <c r="C283" s="228" t="s">
        <v>1364</v>
      </c>
      <c r="D283" s="228" t="s">
        <v>162</v>
      </c>
      <c r="E283" s="229" t="s">
        <v>1298</v>
      </c>
      <c r="F283" s="230" t="s">
        <v>3053</v>
      </c>
      <c r="G283" s="231" t="s">
        <v>201</v>
      </c>
      <c r="H283" s="232">
        <v>30</v>
      </c>
      <c r="I283" s="233"/>
      <c r="J283" s="234">
        <f>ROUND(I283*H283,2)</f>
        <v>0</v>
      </c>
      <c r="K283" s="235"/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166</v>
      </c>
      <c r="AT283" s="240" t="s">
        <v>162</v>
      </c>
      <c r="AU283" s="240" t="s">
        <v>89</v>
      </c>
      <c r="AY283" s="18" t="s">
        <v>160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87</v>
      </c>
      <c r="BK283" s="241">
        <f>ROUND(I283*H283,2)</f>
        <v>0</v>
      </c>
      <c r="BL283" s="18" t="s">
        <v>166</v>
      </c>
      <c r="BM283" s="240" t="s">
        <v>3054</v>
      </c>
    </row>
    <row r="284" s="2" customFormat="1" ht="16.5" customHeight="1">
      <c r="A284" s="39"/>
      <c r="B284" s="40"/>
      <c r="C284" s="228" t="s">
        <v>1369</v>
      </c>
      <c r="D284" s="228" t="s">
        <v>162</v>
      </c>
      <c r="E284" s="229" t="s">
        <v>1303</v>
      </c>
      <c r="F284" s="230" t="s">
        <v>3055</v>
      </c>
      <c r="G284" s="231" t="s">
        <v>201</v>
      </c>
      <c r="H284" s="232">
        <v>25</v>
      </c>
      <c r="I284" s="233"/>
      <c r="J284" s="234">
        <f>ROUND(I284*H284,2)</f>
        <v>0</v>
      </c>
      <c r="K284" s="235"/>
      <c r="L284" s="45"/>
      <c r="M284" s="236" t="s">
        <v>1</v>
      </c>
      <c r="N284" s="237" t="s">
        <v>44</v>
      </c>
      <c r="O284" s="92"/>
      <c r="P284" s="238">
        <f>O284*H284</f>
        <v>0</v>
      </c>
      <c r="Q284" s="238">
        <v>0</v>
      </c>
      <c r="R284" s="238">
        <f>Q284*H284</f>
        <v>0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166</v>
      </c>
      <c r="AT284" s="240" t="s">
        <v>162</v>
      </c>
      <c r="AU284" s="240" t="s">
        <v>89</v>
      </c>
      <c r="AY284" s="18" t="s">
        <v>160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87</v>
      </c>
      <c r="BK284" s="241">
        <f>ROUND(I284*H284,2)</f>
        <v>0</v>
      </c>
      <c r="BL284" s="18" t="s">
        <v>166</v>
      </c>
      <c r="BM284" s="240" t="s">
        <v>3056</v>
      </c>
    </row>
    <row r="285" s="12" customFormat="1" ht="22.8" customHeight="1">
      <c r="A285" s="12"/>
      <c r="B285" s="212"/>
      <c r="C285" s="213"/>
      <c r="D285" s="214" t="s">
        <v>78</v>
      </c>
      <c r="E285" s="226" t="s">
        <v>3057</v>
      </c>
      <c r="F285" s="226" t="s">
        <v>3058</v>
      </c>
      <c r="G285" s="213"/>
      <c r="H285" s="213"/>
      <c r="I285" s="216"/>
      <c r="J285" s="227">
        <f>BK285</f>
        <v>0</v>
      </c>
      <c r="K285" s="213"/>
      <c r="L285" s="218"/>
      <c r="M285" s="219"/>
      <c r="N285" s="220"/>
      <c r="O285" s="220"/>
      <c r="P285" s="221">
        <f>SUM(P286:P293)</f>
        <v>0</v>
      </c>
      <c r="Q285" s="220"/>
      <c r="R285" s="221">
        <f>SUM(R286:R293)</f>
        <v>0</v>
      </c>
      <c r="S285" s="220"/>
      <c r="T285" s="222">
        <f>SUM(T286:T293)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23" t="s">
        <v>87</v>
      </c>
      <c r="AT285" s="224" t="s">
        <v>78</v>
      </c>
      <c r="AU285" s="224" t="s">
        <v>87</v>
      </c>
      <c r="AY285" s="223" t="s">
        <v>160</v>
      </c>
      <c r="BK285" s="225">
        <f>SUM(BK286:BK293)</f>
        <v>0</v>
      </c>
    </row>
    <row r="286" s="2" customFormat="1" ht="16.5" customHeight="1">
      <c r="A286" s="39"/>
      <c r="B286" s="40"/>
      <c r="C286" s="228" t="s">
        <v>1374</v>
      </c>
      <c r="D286" s="228" t="s">
        <v>162</v>
      </c>
      <c r="E286" s="229" t="s">
        <v>1308</v>
      </c>
      <c r="F286" s="230" t="s">
        <v>3059</v>
      </c>
      <c r="G286" s="231" t="s">
        <v>2145</v>
      </c>
      <c r="H286" s="232">
        <v>50</v>
      </c>
      <c r="I286" s="233"/>
      <c r="J286" s="234">
        <f>ROUND(I286*H286,2)</f>
        <v>0</v>
      </c>
      <c r="K286" s="235"/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</v>
      </c>
      <c r="R286" s="238">
        <f>Q286*H286</f>
        <v>0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166</v>
      </c>
      <c r="AT286" s="240" t="s">
        <v>162</v>
      </c>
      <c r="AU286" s="240" t="s">
        <v>89</v>
      </c>
      <c r="AY286" s="18" t="s">
        <v>160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87</v>
      </c>
      <c r="BK286" s="241">
        <f>ROUND(I286*H286,2)</f>
        <v>0</v>
      </c>
      <c r="BL286" s="18" t="s">
        <v>166</v>
      </c>
      <c r="BM286" s="240" t="s">
        <v>3060</v>
      </c>
    </row>
    <row r="287" s="2" customFormat="1" ht="16.5" customHeight="1">
      <c r="A287" s="39"/>
      <c r="B287" s="40"/>
      <c r="C287" s="228" t="s">
        <v>1379</v>
      </c>
      <c r="D287" s="228" t="s">
        <v>162</v>
      </c>
      <c r="E287" s="229" t="s">
        <v>1313</v>
      </c>
      <c r="F287" s="230" t="s">
        <v>3061</v>
      </c>
      <c r="G287" s="231" t="s">
        <v>201</v>
      </c>
      <c r="H287" s="232">
        <v>670</v>
      </c>
      <c r="I287" s="233"/>
      <c r="J287" s="234">
        <f>ROUND(I287*H287,2)</f>
        <v>0</v>
      </c>
      <c r="K287" s="235"/>
      <c r="L287" s="45"/>
      <c r="M287" s="236" t="s">
        <v>1</v>
      </c>
      <c r="N287" s="237" t="s">
        <v>44</v>
      </c>
      <c r="O287" s="92"/>
      <c r="P287" s="238">
        <f>O287*H287</f>
        <v>0</v>
      </c>
      <c r="Q287" s="238">
        <v>0</v>
      </c>
      <c r="R287" s="238">
        <f>Q287*H287</f>
        <v>0</v>
      </c>
      <c r="S287" s="238">
        <v>0</v>
      </c>
      <c r="T287" s="23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0" t="s">
        <v>166</v>
      </c>
      <c r="AT287" s="240" t="s">
        <v>162</v>
      </c>
      <c r="AU287" s="240" t="s">
        <v>89</v>
      </c>
      <c r="AY287" s="18" t="s">
        <v>160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8" t="s">
        <v>87</v>
      </c>
      <c r="BK287" s="241">
        <f>ROUND(I287*H287,2)</f>
        <v>0</v>
      </c>
      <c r="BL287" s="18" t="s">
        <v>166</v>
      </c>
      <c r="BM287" s="240" t="s">
        <v>3062</v>
      </c>
    </row>
    <row r="288" s="2" customFormat="1" ht="16.5" customHeight="1">
      <c r="A288" s="39"/>
      <c r="B288" s="40"/>
      <c r="C288" s="228" t="s">
        <v>1384</v>
      </c>
      <c r="D288" s="228" t="s">
        <v>162</v>
      </c>
      <c r="E288" s="229" t="s">
        <v>1317</v>
      </c>
      <c r="F288" s="230" t="s">
        <v>3063</v>
      </c>
      <c r="G288" s="231" t="s">
        <v>201</v>
      </c>
      <c r="H288" s="232">
        <v>10</v>
      </c>
      <c r="I288" s="233"/>
      <c r="J288" s="234">
        <f>ROUND(I288*H288,2)</f>
        <v>0</v>
      </c>
      <c r="K288" s="235"/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166</v>
      </c>
      <c r="AT288" s="240" t="s">
        <v>162</v>
      </c>
      <c r="AU288" s="240" t="s">
        <v>89</v>
      </c>
      <c r="AY288" s="18" t="s">
        <v>160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87</v>
      </c>
      <c r="BK288" s="241">
        <f>ROUND(I288*H288,2)</f>
        <v>0</v>
      </c>
      <c r="BL288" s="18" t="s">
        <v>166</v>
      </c>
      <c r="BM288" s="240" t="s">
        <v>3064</v>
      </c>
    </row>
    <row r="289" s="2" customFormat="1" ht="16.5" customHeight="1">
      <c r="A289" s="39"/>
      <c r="B289" s="40"/>
      <c r="C289" s="228" t="s">
        <v>1389</v>
      </c>
      <c r="D289" s="228" t="s">
        <v>162</v>
      </c>
      <c r="E289" s="229" t="s">
        <v>1322</v>
      </c>
      <c r="F289" s="230" t="s">
        <v>3065</v>
      </c>
      <c r="G289" s="231" t="s">
        <v>201</v>
      </c>
      <c r="H289" s="232">
        <v>50</v>
      </c>
      <c r="I289" s="233"/>
      <c r="J289" s="234">
        <f>ROUND(I289*H289,2)</f>
        <v>0</v>
      </c>
      <c r="K289" s="235"/>
      <c r="L289" s="45"/>
      <c r="M289" s="236" t="s">
        <v>1</v>
      </c>
      <c r="N289" s="237" t="s">
        <v>44</v>
      </c>
      <c r="O289" s="92"/>
      <c r="P289" s="238">
        <f>O289*H289</f>
        <v>0</v>
      </c>
      <c r="Q289" s="238">
        <v>0</v>
      </c>
      <c r="R289" s="238">
        <f>Q289*H289</f>
        <v>0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166</v>
      </c>
      <c r="AT289" s="240" t="s">
        <v>162</v>
      </c>
      <c r="AU289" s="240" t="s">
        <v>89</v>
      </c>
      <c r="AY289" s="18" t="s">
        <v>160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87</v>
      </c>
      <c r="BK289" s="241">
        <f>ROUND(I289*H289,2)</f>
        <v>0</v>
      </c>
      <c r="BL289" s="18" t="s">
        <v>166</v>
      </c>
      <c r="BM289" s="240" t="s">
        <v>3066</v>
      </c>
    </row>
    <row r="290" s="2" customFormat="1" ht="16.5" customHeight="1">
      <c r="A290" s="39"/>
      <c r="B290" s="40"/>
      <c r="C290" s="228" t="s">
        <v>1395</v>
      </c>
      <c r="D290" s="228" t="s">
        <v>162</v>
      </c>
      <c r="E290" s="229" t="s">
        <v>1326</v>
      </c>
      <c r="F290" s="230" t="s">
        <v>3067</v>
      </c>
      <c r="G290" s="231" t="s">
        <v>201</v>
      </c>
      <c r="H290" s="232">
        <v>16</v>
      </c>
      <c r="I290" s="233"/>
      <c r="J290" s="234">
        <f>ROUND(I290*H290,2)</f>
        <v>0</v>
      </c>
      <c r="K290" s="235"/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166</v>
      </c>
      <c r="AT290" s="240" t="s">
        <v>162</v>
      </c>
      <c r="AU290" s="240" t="s">
        <v>89</v>
      </c>
      <c r="AY290" s="18" t="s">
        <v>160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87</v>
      </c>
      <c r="BK290" s="241">
        <f>ROUND(I290*H290,2)</f>
        <v>0</v>
      </c>
      <c r="BL290" s="18" t="s">
        <v>166</v>
      </c>
      <c r="BM290" s="240" t="s">
        <v>3068</v>
      </c>
    </row>
    <row r="291" s="2" customFormat="1" ht="16.5" customHeight="1">
      <c r="A291" s="39"/>
      <c r="B291" s="40"/>
      <c r="C291" s="228" t="s">
        <v>1401</v>
      </c>
      <c r="D291" s="228" t="s">
        <v>162</v>
      </c>
      <c r="E291" s="229" t="s">
        <v>1330</v>
      </c>
      <c r="F291" s="230" t="s">
        <v>3069</v>
      </c>
      <c r="G291" s="231" t="s">
        <v>201</v>
      </c>
      <c r="H291" s="232">
        <v>12</v>
      </c>
      <c r="I291" s="233"/>
      <c r="J291" s="234">
        <f>ROUND(I291*H291,2)</f>
        <v>0</v>
      </c>
      <c r="K291" s="235"/>
      <c r="L291" s="45"/>
      <c r="M291" s="236" t="s">
        <v>1</v>
      </c>
      <c r="N291" s="237" t="s">
        <v>44</v>
      </c>
      <c r="O291" s="92"/>
      <c r="P291" s="238">
        <f>O291*H291</f>
        <v>0</v>
      </c>
      <c r="Q291" s="238">
        <v>0</v>
      </c>
      <c r="R291" s="238">
        <f>Q291*H291</f>
        <v>0</v>
      </c>
      <c r="S291" s="238">
        <v>0</v>
      </c>
      <c r="T291" s="23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0" t="s">
        <v>166</v>
      </c>
      <c r="AT291" s="240" t="s">
        <v>162</v>
      </c>
      <c r="AU291" s="240" t="s">
        <v>89</v>
      </c>
      <c r="AY291" s="18" t="s">
        <v>160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8" t="s">
        <v>87</v>
      </c>
      <c r="BK291" s="241">
        <f>ROUND(I291*H291,2)</f>
        <v>0</v>
      </c>
      <c r="BL291" s="18" t="s">
        <v>166</v>
      </c>
      <c r="BM291" s="240" t="s">
        <v>3070</v>
      </c>
    </row>
    <row r="292" s="2" customFormat="1" ht="16.5" customHeight="1">
      <c r="A292" s="39"/>
      <c r="B292" s="40"/>
      <c r="C292" s="228" t="s">
        <v>1421</v>
      </c>
      <c r="D292" s="228" t="s">
        <v>162</v>
      </c>
      <c r="E292" s="229" t="s">
        <v>1334</v>
      </c>
      <c r="F292" s="230" t="s">
        <v>3071</v>
      </c>
      <c r="G292" s="231" t="s">
        <v>201</v>
      </c>
      <c r="H292" s="232">
        <v>250</v>
      </c>
      <c r="I292" s="233"/>
      <c r="J292" s="234">
        <f>ROUND(I292*H292,2)</f>
        <v>0</v>
      </c>
      <c r="K292" s="235"/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166</v>
      </c>
      <c r="AT292" s="240" t="s">
        <v>162</v>
      </c>
      <c r="AU292" s="240" t="s">
        <v>89</v>
      </c>
      <c r="AY292" s="18" t="s">
        <v>160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87</v>
      </c>
      <c r="BK292" s="241">
        <f>ROUND(I292*H292,2)</f>
        <v>0</v>
      </c>
      <c r="BL292" s="18" t="s">
        <v>166</v>
      </c>
      <c r="BM292" s="240" t="s">
        <v>3072</v>
      </c>
    </row>
    <row r="293" s="2" customFormat="1" ht="16.5" customHeight="1">
      <c r="A293" s="39"/>
      <c r="B293" s="40"/>
      <c r="C293" s="228" t="s">
        <v>1426</v>
      </c>
      <c r="D293" s="228" t="s">
        <v>162</v>
      </c>
      <c r="E293" s="229" t="s">
        <v>1339</v>
      </c>
      <c r="F293" s="230" t="s">
        <v>3024</v>
      </c>
      <c r="G293" s="231" t="s">
        <v>2145</v>
      </c>
      <c r="H293" s="232">
        <v>1</v>
      </c>
      <c r="I293" s="233"/>
      <c r="J293" s="234">
        <f>ROUND(I293*H293,2)</f>
        <v>0</v>
      </c>
      <c r="K293" s="235"/>
      <c r="L293" s="45"/>
      <c r="M293" s="236" t="s">
        <v>1</v>
      </c>
      <c r="N293" s="237" t="s">
        <v>44</v>
      </c>
      <c r="O293" s="92"/>
      <c r="P293" s="238">
        <f>O293*H293</f>
        <v>0</v>
      </c>
      <c r="Q293" s="238">
        <v>0</v>
      </c>
      <c r="R293" s="238">
        <f>Q293*H293</f>
        <v>0</v>
      </c>
      <c r="S293" s="238">
        <v>0</v>
      </c>
      <c r="T293" s="23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0" t="s">
        <v>166</v>
      </c>
      <c r="AT293" s="240" t="s">
        <v>162</v>
      </c>
      <c r="AU293" s="240" t="s">
        <v>89</v>
      </c>
      <c r="AY293" s="18" t="s">
        <v>160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8" t="s">
        <v>87</v>
      </c>
      <c r="BK293" s="241">
        <f>ROUND(I293*H293,2)</f>
        <v>0</v>
      </c>
      <c r="BL293" s="18" t="s">
        <v>166</v>
      </c>
      <c r="BM293" s="240" t="s">
        <v>3073</v>
      </c>
    </row>
    <row r="294" s="12" customFormat="1" ht="25.92" customHeight="1">
      <c r="A294" s="12"/>
      <c r="B294" s="212"/>
      <c r="C294" s="213"/>
      <c r="D294" s="214" t="s">
        <v>78</v>
      </c>
      <c r="E294" s="215" t="s">
        <v>3074</v>
      </c>
      <c r="F294" s="215" t="s">
        <v>3075</v>
      </c>
      <c r="G294" s="213"/>
      <c r="H294" s="213"/>
      <c r="I294" s="216"/>
      <c r="J294" s="217">
        <f>BK294</f>
        <v>0</v>
      </c>
      <c r="K294" s="213"/>
      <c r="L294" s="218"/>
      <c r="M294" s="219"/>
      <c r="N294" s="220"/>
      <c r="O294" s="220"/>
      <c r="P294" s="221">
        <f>SUM(P295:P308)</f>
        <v>0</v>
      </c>
      <c r="Q294" s="220"/>
      <c r="R294" s="221">
        <f>SUM(R295:R308)</f>
        <v>0</v>
      </c>
      <c r="S294" s="220"/>
      <c r="T294" s="222">
        <f>SUM(T295:T308)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23" t="s">
        <v>87</v>
      </c>
      <c r="AT294" s="224" t="s">
        <v>78</v>
      </c>
      <c r="AU294" s="224" t="s">
        <v>79</v>
      </c>
      <c r="AY294" s="223" t="s">
        <v>160</v>
      </c>
      <c r="BK294" s="225">
        <f>SUM(BK295:BK308)</f>
        <v>0</v>
      </c>
    </row>
    <row r="295" s="2" customFormat="1" ht="16.5" customHeight="1">
      <c r="A295" s="39"/>
      <c r="B295" s="40"/>
      <c r="C295" s="228" t="s">
        <v>1431</v>
      </c>
      <c r="D295" s="228" t="s">
        <v>162</v>
      </c>
      <c r="E295" s="229" t="s">
        <v>1344</v>
      </c>
      <c r="F295" s="230" t="s">
        <v>3076</v>
      </c>
      <c r="G295" s="231" t="s">
        <v>201</v>
      </c>
      <c r="H295" s="232">
        <v>85</v>
      </c>
      <c r="I295" s="233"/>
      <c r="J295" s="234">
        <f>ROUND(I295*H295,2)</f>
        <v>0</v>
      </c>
      <c r="K295" s="235"/>
      <c r="L295" s="45"/>
      <c r="M295" s="236" t="s">
        <v>1</v>
      </c>
      <c r="N295" s="237" t="s">
        <v>44</v>
      </c>
      <c r="O295" s="92"/>
      <c r="P295" s="238">
        <f>O295*H295</f>
        <v>0</v>
      </c>
      <c r="Q295" s="238">
        <v>0</v>
      </c>
      <c r="R295" s="238">
        <f>Q295*H295</f>
        <v>0</v>
      </c>
      <c r="S295" s="238">
        <v>0</v>
      </c>
      <c r="T295" s="23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0" t="s">
        <v>166</v>
      </c>
      <c r="AT295" s="240" t="s">
        <v>162</v>
      </c>
      <c r="AU295" s="240" t="s">
        <v>87</v>
      </c>
      <c r="AY295" s="18" t="s">
        <v>160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8" t="s">
        <v>87</v>
      </c>
      <c r="BK295" s="241">
        <f>ROUND(I295*H295,2)</f>
        <v>0</v>
      </c>
      <c r="BL295" s="18" t="s">
        <v>166</v>
      </c>
      <c r="BM295" s="240" t="s">
        <v>3077</v>
      </c>
    </row>
    <row r="296" s="2" customFormat="1" ht="16.5" customHeight="1">
      <c r="A296" s="39"/>
      <c r="B296" s="40"/>
      <c r="C296" s="228" t="s">
        <v>1435</v>
      </c>
      <c r="D296" s="228" t="s">
        <v>162</v>
      </c>
      <c r="E296" s="229" t="s">
        <v>1350</v>
      </c>
      <c r="F296" s="230" t="s">
        <v>3078</v>
      </c>
      <c r="G296" s="231" t="s">
        <v>201</v>
      </c>
      <c r="H296" s="232">
        <v>40</v>
      </c>
      <c r="I296" s="233"/>
      <c r="J296" s="234">
        <f>ROUND(I296*H296,2)</f>
        <v>0</v>
      </c>
      <c r="K296" s="235"/>
      <c r="L296" s="45"/>
      <c r="M296" s="236" t="s">
        <v>1</v>
      </c>
      <c r="N296" s="237" t="s">
        <v>44</v>
      </c>
      <c r="O296" s="92"/>
      <c r="P296" s="238">
        <f>O296*H296</f>
        <v>0</v>
      </c>
      <c r="Q296" s="238">
        <v>0</v>
      </c>
      <c r="R296" s="238">
        <f>Q296*H296</f>
        <v>0</v>
      </c>
      <c r="S296" s="238">
        <v>0</v>
      </c>
      <c r="T296" s="23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0" t="s">
        <v>166</v>
      </c>
      <c r="AT296" s="240" t="s">
        <v>162</v>
      </c>
      <c r="AU296" s="240" t="s">
        <v>87</v>
      </c>
      <c r="AY296" s="18" t="s">
        <v>160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87</v>
      </c>
      <c r="BK296" s="241">
        <f>ROUND(I296*H296,2)</f>
        <v>0</v>
      </c>
      <c r="BL296" s="18" t="s">
        <v>166</v>
      </c>
      <c r="BM296" s="240" t="s">
        <v>3079</v>
      </c>
    </row>
    <row r="297" s="2" customFormat="1" ht="16.5" customHeight="1">
      <c r="A297" s="39"/>
      <c r="B297" s="40"/>
      <c r="C297" s="228" t="s">
        <v>1440</v>
      </c>
      <c r="D297" s="228" t="s">
        <v>162</v>
      </c>
      <c r="E297" s="229" t="s">
        <v>1354</v>
      </c>
      <c r="F297" s="230" t="s">
        <v>3080</v>
      </c>
      <c r="G297" s="231" t="s">
        <v>201</v>
      </c>
      <c r="H297" s="232">
        <v>240</v>
      </c>
      <c r="I297" s="233"/>
      <c r="J297" s="234">
        <f>ROUND(I297*H297,2)</f>
        <v>0</v>
      </c>
      <c r="K297" s="235"/>
      <c r="L297" s="45"/>
      <c r="M297" s="236" t="s">
        <v>1</v>
      </c>
      <c r="N297" s="237" t="s">
        <v>44</v>
      </c>
      <c r="O297" s="92"/>
      <c r="P297" s="238">
        <f>O297*H297</f>
        <v>0</v>
      </c>
      <c r="Q297" s="238">
        <v>0</v>
      </c>
      <c r="R297" s="238">
        <f>Q297*H297</f>
        <v>0</v>
      </c>
      <c r="S297" s="238">
        <v>0</v>
      </c>
      <c r="T297" s="23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0" t="s">
        <v>166</v>
      </c>
      <c r="AT297" s="240" t="s">
        <v>162</v>
      </c>
      <c r="AU297" s="240" t="s">
        <v>87</v>
      </c>
      <c r="AY297" s="18" t="s">
        <v>160</v>
      </c>
      <c r="BE297" s="241">
        <f>IF(N297="základní",J297,0)</f>
        <v>0</v>
      </c>
      <c r="BF297" s="241">
        <f>IF(N297="snížená",J297,0)</f>
        <v>0</v>
      </c>
      <c r="BG297" s="241">
        <f>IF(N297="zákl. přenesená",J297,0)</f>
        <v>0</v>
      </c>
      <c r="BH297" s="241">
        <f>IF(N297="sníž. přenesená",J297,0)</f>
        <v>0</v>
      </c>
      <c r="BI297" s="241">
        <f>IF(N297="nulová",J297,0)</f>
        <v>0</v>
      </c>
      <c r="BJ297" s="18" t="s">
        <v>87</v>
      </c>
      <c r="BK297" s="241">
        <f>ROUND(I297*H297,2)</f>
        <v>0</v>
      </c>
      <c r="BL297" s="18" t="s">
        <v>166</v>
      </c>
      <c r="BM297" s="240" t="s">
        <v>3081</v>
      </c>
    </row>
    <row r="298" s="2" customFormat="1" ht="21.75" customHeight="1">
      <c r="A298" s="39"/>
      <c r="B298" s="40"/>
      <c r="C298" s="228" t="s">
        <v>1449</v>
      </c>
      <c r="D298" s="228" t="s">
        <v>162</v>
      </c>
      <c r="E298" s="229" t="s">
        <v>1360</v>
      </c>
      <c r="F298" s="230" t="s">
        <v>3082</v>
      </c>
      <c r="G298" s="231" t="s">
        <v>2145</v>
      </c>
      <c r="H298" s="232">
        <v>4</v>
      </c>
      <c r="I298" s="233"/>
      <c r="J298" s="234">
        <f>ROUND(I298*H298,2)</f>
        <v>0</v>
      </c>
      <c r="K298" s="235"/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166</v>
      </c>
      <c r="AT298" s="240" t="s">
        <v>162</v>
      </c>
      <c r="AU298" s="240" t="s">
        <v>87</v>
      </c>
      <c r="AY298" s="18" t="s">
        <v>160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87</v>
      </c>
      <c r="BK298" s="241">
        <f>ROUND(I298*H298,2)</f>
        <v>0</v>
      </c>
      <c r="BL298" s="18" t="s">
        <v>166</v>
      </c>
      <c r="BM298" s="240" t="s">
        <v>3083</v>
      </c>
    </row>
    <row r="299" s="2" customFormat="1" ht="16.5" customHeight="1">
      <c r="A299" s="39"/>
      <c r="B299" s="40"/>
      <c r="C299" s="228" t="s">
        <v>1454</v>
      </c>
      <c r="D299" s="228" t="s">
        <v>162</v>
      </c>
      <c r="E299" s="229" t="s">
        <v>1364</v>
      </c>
      <c r="F299" s="230" t="s">
        <v>3084</v>
      </c>
      <c r="G299" s="231" t="s">
        <v>2145</v>
      </c>
      <c r="H299" s="232">
        <v>70</v>
      </c>
      <c r="I299" s="233"/>
      <c r="J299" s="234">
        <f>ROUND(I299*H299,2)</f>
        <v>0</v>
      </c>
      <c r="K299" s="235"/>
      <c r="L299" s="45"/>
      <c r="M299" s="236" t="s">
        <v>1</v>
      </c>
      <c r="N299" s="237" t="s">
        <v>44</v>
      </c>
      <c r="O299" s="92"/>
      <c r="P299" s="238">
        <f>O299*H299</f>
        <v>0</v>
      </c>
      <c r="Q299" s="238">
        <v>0</v>
      </c>
      <c r="R299" s="238">
        <f>Q299*H299</f>
        <v>0</v>
      </c>
      <c r="S299" s="238">
        <v>0</v>
      </c>
      <c r="T299" s="23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0" t="s">
        <v>166</v>
      </c>
      <c r="AT299" s="240" t="s">
        <v>162</v>
      </c>
      <c r="AU299" s="240" t="s">
        <v>87</v>
      </c>
      <c r="AY299" s="18" t="s">
        <v>160</v>
      </c>
      <c r="BE299" s="241">
        <f>IF(N299="základní",J299,0)</f>
        <v>0</v>
      </c>
      <c r="BF299" s="241">
        <f>IF(N299="snížená",J299,0)</f>
        <v>0</v>
      </c>
      <c r="BG299" s="241">
        <f>IF(N299="zákl. přenesená",J299,0)</f>
        <v>0</v>
      </c>
      <c r="BH299" s="241">
        <f>IF(N299="sníž. přenesená",J299,0)</f>
        <v>0</v>
      </c>
      <c r="BI299" s="241">
        <f>IF(N299="nulová",J299,0)</f>
        <v>0</v>
      </c>
      <c r="BJ299" s="18" t="s">
        <v>87</v>
      </c>
      <c r="BK299" s="241">
        <f>ROUND(I299*H299,2)</f>
        <v>0</v>
      </c>
      <c r="BL299" s="18" t="s">
        <v>166</v>
      </c>
      <c r="BM299" s="240" t="s">
        <v>3085</v>
      </c>
    </row>
    <row r="300" s="2" customFormat="1" ht="16.5" customHeight="1">
      <c r="A300" s="39"/>
      <c r="B300" s="40"/>
      <c r="C300" s="228" t="s">
        <v>1463</v>
      </c>
      <c r="D300" s="228" t="s">
        <v>162</v>
      </c>
      <c r="E300" s="229" t="s">
        <v>1369</v>
      </c>
      <c r="F300" s="230" t="s">
        <v>3086</v>
      </c>
      <c r="G300" s="231" t="s">
        <v>2145</v>
      </c>
      <c r="H300" s="232">
        <v>16</v>
      </c>
      <c r="I300" s="233"/>
      <c r="J300" s="234">
        <f>ROUND(I300*H300,2)</f>
        <v>0</v>
      </c>
      <c r="K300" s="235"/>
      <c r="L300" s="45"/>
      <c r="M300" s="236" t="s">
        <v>1</v>
      </c>
      <c r="N300" s="237" t="s">
        <v>44</v>
      </c>
      <c r="O300" s="92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166</v>
      </c>
      <c r="AT300" s="240" t="s">
        <v>162</v>
      </c>
      <c r="AU300" s="240" t="s">
        <v>87</v>
      </c>
      <c r="AY300" s="18" t="s">
        <v>160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87</v>
      </c>
      <c r="BK300" s="241">
        <f>ROUND(I300*H300,2)</f>
        <v>0</v>
      </c>
      <c r="BL300" s="18" t="s">
        <v>166</v>
      </c>
      <c r="BM300" s="240" t="s">
        <v>3087</v>
      </c>
    </row>
    <row r="301" s="2" customFormat="1" ht="16.5" customHeight="1">
      <c r="A301" s="39"/>
      <c r="B301" s="40"/>
      <c r="C301" s="228" t="s">
        <v>1469</v>
      </c>
      <c r="D301" s="228" t="s">
        <v>162</v>
      </c>
      <c r="E301" s="229" t="s">
        <v>1374</v>
      </c>
      <c r="F301" s="230" t="s">
        <v>3088</v>
      </c>
      <c r="G301" s="231" t="s">
        <v>2145</v>
      </c>
      <c r="H301" s="232">
        <v>30</v>
      </c>
      <c r="I301" s="233"/>
      <c r="J301" s="234">
        <f>ROUND(I301*H301,2)</f>
        <v>0</v>
      </c>
      <c r="K301" s="235"/>
      <c r="L301" s="45"/>
      <c r="M301" s="236" t="s">
        <v>1</v>
      </c>
      <c r="N301" s="237" t="s">
        <v>44</v>
      </c>
      <c r="O301" s="92"/>
      <c r="P301" s="238">
        <f>O301*H301</f>
        <v>0</v>
      </c>
      <c r="Q301" s="238">
        <v>0</v>
      </c>
      <c r="R301" s="238">
        <f>Q301*H301</f>
        <v>0</v>
      </c>
      <c r="S301" s="238">
        <v>0</v>
      </c>
      <c r="T301" s="23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0" t="s">
        <v>166</v>
      </c>
      <c r="AT301" s="240" t="s">
        <v>162</v>
      </c>
      <c r="AU301" s="240" t="s">
        <v>87</v>
      </c>
      <c r="AY301" s="18" t="s">
        <v>160</v>
      </c>
      <c r="BE301" s="241">
        <f>IF(N301="základní",J301,0)</f>
        <v>0</v>
      </c>
      <c r="BF301" s="241">
        <f>IF(N301="snížená",J301,0)</f>
        <v>0</v>
      </c>
      <c r="BG301" s="241">
        <f>IF(N301="zákl. přenesená",J301,0)</f>
        <v>0</v>
      </c>
      <c r="BH301" s="241">
        <f>IF(N301="sníž. přenesená",J301,0)</f>
        <v>0</v>
      </c>
      <c r="BI301" s="241">
        <f>IF(N301="nulová",J301,0)</f>
        <v>0</v>
      </c>
      <c r="BJ301" s="18" t="s">
        <v>87</v>
      </c>
      <c r="BK301" s="241">
        <f>ROUND(I301*H301,2)</f>
        <v>0</v>
      </c>
      <c r="BL301" s="18" t="s">
        <v>166</v>
      </c>
      <c r="BM301" s="240" t="s">
        <v>3089</v>
      </c>
    </row>
    <row r="302" s="2" customFormat="1" ht="16.5" customHeight="1">
      <c r="A302" s="39"/>
      <c r="B302" s="40"/>
      <c r="C302" s="228" t="s">
        <v>1473</v>
      </c>
      <c r="D302" s="228" t="s">
        <v>162</v>
      </c>
      <c r="E302" s="229" t="s">
        <v>1379</v>
      </c>
      <c r="F302" s="230" t="s">
        <v>3090</v>
      </c>
      <c r="G302" s="231" t="s">
        <v>2145</v>
      </c>
      <c r="H302" s="232">
        <v>20</v>
      </c>
      <c r="I302" s="233"/>
      <c r="J302" s="234">
        <f>ROUND(I302*H302,2)</f>
        <v>0</v>
      </c>
      <c r="K302" s="235"/>
      <c r="L302" s="45"/>
      <c r="M302" s="236" t="s">
        <v>1</v>
      </c>
      <c r="N302" s="237" t="s">
        <v>44</v>
      </c>
      <c r="O302" s="92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0" t="s">
        <v>166</v>
      </c>
      <c r="AT302" s="240" t="s">
        <v>162</v>
      </c>
      <c r="AU302" s="240" t="s">
        <v>87</v>
      </c>
      <c r="AY302" s="18" t="s">
        <v>160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8" t="s">
        <v>87</v>
      </c>
      <c r="BK302" s="241">
        <f>ROUND(I302*H302,2)</f>
        <v>0</v>
      </c>
      <c r="BL302" s="18" t="s">
        <v>166</v>
      </c>
      <c r="BM302" s="240" t="s">
        <v>3091</v>
      </c>
    </row>
    <row r="303" s="2" customFormat="1" ht="16.5" customHeight="1">
      <c r="A303" s="39"/>
      <c r="B303" s="40"/>
      <c r="C303" s="228" t="s">
        <v>1477</v>
      </c>
      <c r="D303" s="228" t="s">
        <v>162</v>
      </c>
      <c r="E303" s="229" t="s">
        <v>1384</v>
      </c>
      <c r="F303" s="230" t="s">
        <v>3092</v>
      </c>
      <c r="G303" s="231" t="s">
        <v>2145</v>
      </c>
      <c r="H303" s="232">
        <v>4</v>
      </c>
      <c r="I303" s="233"/>
      <c r="J303" s="234">
        <f>ROUND(I303*H303,2)</f>
        <v>0</v>
      </c>
      <c r="K303" s="235"/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</v>
      </c>
      <c r="R303" s="238">
        <f>Q303*H303</f>
        <v>0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166</v>
      </c>
      <c r="AT303" s="240" t="s">
        <v>162</v>
      </c>
      <c r="AU303" s="240" t="s">
        <v>87</v>
      </c>
      <c r="AY303" s="18" t="s">
        <v>160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87</v>
      </c>
      <c r="BK303" s="241">
        <f>ROUND(I303*H303,2)</f>
        <v>0</v>
      </c>
      <c r="BL303" s="18" t="s">
        <v>166</v>
      </c>
      <c r="BM303" s="240" t="s">
        <v>3093</v>
      </c>
    </row>
    <row r="304" s="2" customFormat="1" ht="16.5" customHeight="1">
      <c r="A304" s="39"/>
      <c r="B304" s="40"/>
      <c r="C304" s="228" t="s">
        <v>1483</v>
      </c>
      <c r="D304" s="228" t="s">
        <v>162</v>
      </c>
      <c r="E304" s="229" t="s">
        <v>1389</v>
      </c>
      <c r="F304" s="230" t="s">
        <v>3094</v>
      </c>
      <c r="G304" s="231" t="s">
        <v>2145</v>
      </c>
      <c r="H304" s="232">
        <v>60</v>
      </c>
      <c r="I304" s="233"/>
      <c r="J304" s="234">
        <f>ROUND(I304*H304,2)</f>
        <v>0</v>
      </c>
      <c r="K304" s="235"/>
      <c r="L304" s="45"/>
      <c r="M304" s="236" t="s">
        <v>1</v>
      </c>
      <c r="N304" s="237" t="s">
        <v>44</v>
      </c>
      <c r="O304" s="92"/>
      <c r="P304" s="238">
        <f>O304*H304</f>
        <v>0</v>
      </c>
      <c r="Q304" s="238">
        <v>0</v>
      </c>
      <c r="R304" s="238">
        <f>Q304*H304</f>
        <v>0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166</v>
      </c>
      <c r="AT304" s="240" t="s">
        <v>162</v>
      </c>
      <c r="AU304" s="240" t="s">
        <v>87</v>
      </c>
      <c r="AY304" s="18" t="s">
        <v>160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87</v>
      </c>
      <c r="BK304" s="241">
        <f>ROUND(I304*H304,2)</f>
        <v>0</v>
      </c>
      <c r="BL304" s="18" t="s">
        <v>166</v>
      </c>
      <c r="BM304" s="240" t="s">
        <v>3095</v>
      </c>
    </row>
    <row r="305" s="2" customFormat="1" ht="16.5" customHeight="1">
      <c r="A305" s="39"/>
      <c r="B305" s="40"/>
      <c r="C305" s="228" t="s">
        <v>1487</v>
      </c>
      <c r="D305" s="228" t="s">
        <v>162</v>
      </c>
      <c r="E305" s="229" t="s">
        <v>1395</v>
      </c>
      <c r="F305" s="230" t="s">
        <v>3096</v>
      </c>
      <c r="G305" s="231" t="s">
        <v>2145</v>
      </c>
      <c r="H305" s="232">
        <v>4</v>
      </c>
      <c r="I305" s="233"/>
      <c r="J305" s="234">
        <f>ROUND(I305*H305,2)</f>
        <v>0</v>
      </c>
      <c r="K305" s="235"/>
      <c r="L305" s="45"/>
      <c r="M305" s="236" t="s">
        <v>1</v>
      </c>
      <c r="N305" s="237" t="s">
        <v>44</v>
      </c>
      <c r="O305" s="92"/>
      <c r="P305" s="238">
        <f>O305*H305</f>
        <v>0</v>
      </c>
      <c r="Q305" s="238">
        <v>0</v>
      </c>
      <c r="R305" s="238">
        <f>Q305*H305</f>
        <v>0</v>
      </c>
      <c r="S305" s="238">
        <v>0</v>
      </c>
      <c r="T305" s="23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0" t="s">
        <v>166</v>
      </c>
      <c r="AT305" s="240" t="s">
        <v>162</v>
      </c>
      <c r="AU305" s="240" t="s">
        <v>87</v>
      </c>
      <c r="AY305" s="18" t="s">
        <v>160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8" t="s">
        <v>87</v>
      </c>
      <c r="BK305" s="241">
        <f>ROUND(I305*H305,2)</f>
        <v>0</v>
      </c>
      <c r="BL305" s="18" t="s">
        <v>166</v>
      </c>
      <c r="BM305" s="240" t="s">
        <v>3097</v>
      </c>
    </row>
    <row r="306" s="2" customFormat="1" ht="16.5" customHeight="1">
      <c r="A306" s="39"/>
      <c r="B306" s="40"/>
      <c r="C306" s="228" t="s">
        <v>1493</v>
      </c>
      <c r="D306" s="228" t="s">
        <v>162</v>
      </c>
      <c r="E306" s="229" t="s">
        <v>1401</v>
      </c>
      <c r="F306" s="230" t="s">
        <v>3098</v>
      </c>
      <c r="G306" s="231" t="s">
        <v>2145</v>
      </c>
      <c r="H306" s="232">
        <v>4</v>
      </c>
      <c r="I306" s="233"/>
      <c r="J306" s="234">
        <f>ROUND(I306*H306,2)</f>
        <v>0</v>
      </c>
      <c r="K306" s="235"/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166</v>
      </c>
      <c r="AT306" s="240" t="s">
        <v>162</v>
      </c>
      <c r="AU306" s="240" t="s">
        <v>87</v>
      </c>
      <c r="AY306" s="18" t="s">
        <v>160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87</v>
      </c>
      <c r="BK306" s="241">
        <f>ROUND(I306*H306,2)</f>
        <v>0</v>
      </c>
      <c r="BL306" s="18" t="s">
        <v>166</v>
      </c>
      <c r="BM306" s="240" t="s">
        <v>3099</v>
      </c>
    </row>
    <row r="307" s="2" customFormat="1" ht="16.5" customHeight="1">
      <c r="A307" s="39"/>
      <c r="B307" s="40"/>
      <c r="C307" s="228" t="s">
        <v>1498</v>
      </c>
      <c r="D307" s="228" t="s">
        <v>162</v>
      </c>
      <c r="E307" s="229" t="s">
        <v>1421</v>
      </c>
      <c r="F307" s="230" t="s">
        <v>3100</v>
      </c>
      <c r="G307" s="231" t="s">
        <v>2145</v>
      </c>
      <c r="H307" s="232">
        <v>1</v>
      </c>
      <c r="I307" s="233"/>
      <c r="J307" s="234">
        <f>ROUND(I307*H307,2)</f>
        <v>0</v>
      </c>
      <c r="K307" s="235"/>
      <c r="L307" s="45"/>
      <c r="M307" s="236" t="s">
        <v>1</v>
      </c>
      <c r="N307" s="237" t="s">
        <v>44</v>
      </c>
      <c r="O307" s="92"/>
      <c r="P307" s="238">
        <f>O307*H307</f>
        <v>0</v>
      </c>
      <c r="Q307" s="238">
        <v>0</v>
      </c>
      <c r="R307" s="238">
        <f>Q307*H307</f>
        <v>0</v>
      </c>
      <c r="S307" s="238">
        <v>0</v>
      </c>
      <c r="T307" s="23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0" t="s">
        <v>166</v>
      </c>
      <c r="AT307" s="240" t="s">
        <v>162</v>
      </c>
      <c r="AU307" s="240" t="s">
        <v>87</v>
      </c>
      <c r="AY307" s="18" t="s">
        <v>160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8" t="s">
        <v>87</v>
      </c>
      <c r="BK307" s="241">
        <f>ROUND(I307*H307,2)</f>
        <v>0</v>
      </c>
      <c r="BL307" s="18" t="s">
        <v>166</v>
      </c>
      <c r="BM307" s="240" t="s">
        <v>3101</v>
      </c>
    </row>
    <row r="308" s="2" customFormat="1" ht="16.5" customHeight="1">
      <c r="A308" s="39"/>
      <c r="B308" s="40"/>
      <c r="C308" s="228" t="s">
        <v>1504</v>
      </c>
      <c r="D308" s="228" t="s">
        <v>162</v>
      </c>
      <c r="E308" s="229" t="s">
        <v>1426</v>
      </c>
      <c r="F308" s="230" t="s">
        <v>3024</v>
      </c>
      <c r="G308" s="231" t="s">
        <v>2145</v>
      </c>
      <c r="H308" s="232">
        <v>1</v>
      </c>
      <c r="I308" s="233"/>
      <c r="J308" s="234">
        <f>ROUND(I308*H308,2)</f>
        <v>0</v>
      </c>
      <c r="K308" s="235"/>
      <c r="L308" s="45"/>
      <c r="M308" s="236" t="s">
        <v>1</v>
      </c>
      <c r="N308" s="237" t="s">
        <v>44</v>
      </c>
      <c r="O308" s="92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166</v>
      </c>
      <c r="AT308" s="240" t="s">
        <v>162</v>
      </c>
      <c r="AU308" s="240" t="s">
        <v>87</v>
      </c>
      <c r="AY308" s="18" t="s">
        <v>160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87</v>
      </c>
      <c r="BK308" s="241">
        <f>ROUND(I308*H308,2)</f>
        <v>0</v>
      </c>
      <c r="BL308" s="18" t="s">
        <v>166</v>
      </c>
      <c r="BM308" s="240" t="s">
        <v>3102</v>
      </c>
    </row>
    <row r="309" s="12" customFormat="1" ht="25.92" customHeight="1">
      <c r="A309" s="12"/>
      <c r="B309" s="212"/>
      <c r="C309" s="213"/>
      <c r="D309" s="214" t="s">
        <v>78</v>
      </c>
      <c r="E309" s="215" t="s">
        <v>3103</v>
      </c>
      <c r="F309" s="215" t="s">
        <v>3104</v>
      </c>
      <c r="G309" s="213"/>
      <c r="H309" s="213"/>
      <c r="I309" s="216"/>
      <c r="J309" s="217">
        <f>BK309</f>
        <v>0</v>
      </c>
      <c r="K309" s="213"/>
      <c r="L309" s="218"/>
      <c r="M309" s="219"/>
      <c r="N309" s="220"/>
      <c r="O309" s="220"/>
      <c r="P309" s="221">
        <f>SUM(P310:P316)</f>
        <v>0</v>
      </c>
      <c r="Q309" s="220"/>
      <c r="R309" s="221">
        <f>SUM(R310:R316)</f>
        <v>0</v>
      </c>
      <c r="S309" s="220"/>
      <c r="T309" s="222">
        <f>SUM(T310:T316)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23" t="s">
        <v>87</v>
      </c>
      <c r="AT309" s="224" t="s">
        <v>78</v>
      </c>
      <c r="AU309" s="224" t="s">
        <v>79</v>
      </c>
      <c r="AY309" s="223" t="s">
        <v>160</v>
      </c>
      <c r="BK309" s="225">
        <f>SUM(BK310:BK316)</f>
        <v>0</v>
      </c>
    </row>
    <row r="310" s="2" customFormat="1" ht="16.5" customHeight="1">
      <c r="A310" s="39"/>
      <c r="B310" s="40"/>
      <c r="C310" s="228" t="s">
        <v>1509</v>
      </c>
      <c r="D310" s="228" t="s">
        <v>162</v>
      </c>
      <c r="E310" s="229" t="s">
        <v>1431</v>
      </c>
      <c r="F310" s="230" t="s">
        <v>3105</v>
      </c>
      <c r="G310" s="231" t="s">
        <v>201</v>
      </c>
      <c r="H310" s="232">
        <v>330</v>
      </c>
      <c r="I310" s="233"/>
      <c r="J310" s="234">
        <f>ROUND(I310*H310,2)</f>
        <v>0</v>
      </c>
      <c r="K310" s="235"/>
      <c r="L310" s="45"/>
      <c r="M310" s="236" t="s">
        <v>1</v>
      </c>
      <c r="N310" s="237" t="s">
        <v>44</v>
      </c>
      <c r="O310" s="92"/>
      <c r="P310" s="238">
        <f>O310*H310</f>
        <v>0</v>
      </c>
      <c r="Q310" s="238">
        <v>0</v>
      </c>
      <c r="R310" s="238">
        <f>Q310*H310</f>
        <v>0</v>
      </c>
      <c r="S310" s="238">
        <v>0</v>
      </c>
      <c r="T310" s="23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0" t="s">
        <v>166</v>
      </c>
      <c r="AT310" s="240" t="s">
        <v>162</v>
      </c>
      <c r="AU310" s="240" t="s">
        <v>87</v>
      </c>
      <c r="AY310" s="18" t="s">
        <v>160</v>
      </c>
      <c r="BE310" s="241">
        <f>IF(N310="základní",J310,0)</f>
        <v>0</v>
      </c>
      <c r="BF310" s="241">
        <f>IF(N310="snížená",J310,0)</f>
        <v>0</v>
      </c>
      <c r="BG310" s="241">
        <f>IF(N310="zákl. přenesená",J310,0)</f>
        <v>0</v>
      </c>
      <c r="BH310" s="241">
        <f>IF(N310="sníž. přenesená",J310,0)</f>
        <v>0</v>
      </c>
      <c r="BI310" s="241">
        <f>IF(N310="nulová",J310,0)</f>
        <v>0</v>
      </c>
      <c r="BJ310" s="18" t="s">
        <v>87</v>
      </c>
      <c r="BK310" s="241">
        <f>ROUND(I310*H310,2)</f>
        <v>0</v>
      </c>
      <c r="BL310" s="18" t="s">
        <v>166</v>
      </c>
      <c r="BM310" s="240" t="s">
        <v>3106</v>
      </c>
    </row>
    <row r="311" s="2" customFormat="1" ht="16.5" customHeight="1">
      <c r="A311" s="39"/>
      <c r="B311" s="40"/>
      <c r="C311" s="228" t="s">
        <v>1513</v>
      </c>
      <c r="D311" s="228" t="s">
        <v>162</v>
      </c>
      <c r="E311" s="229" t="s">
        <v>1435</v>
      </c>
      <c r="F311" s="230" t="s">
        <v>3107</v>
      </c>
      <c r="G311" s="231" t="s">
        <v>211</v>
      </c>
      <c r="H311" s="232">
        <v>23</v>
      </c>
      <c r="I311" s="233"/>
      <c r="J311" s="234">
        <f>ROUND(I311*H311,2)</f>
        <v>0</v>
      </c>
      <c r="K311" s="235"/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166</v>
      </c>
      <c r="AT311" s="240" t="s">
        <v>162</v>
      </c>
      <c r="AU311" s="240" t="s">
        <v>87</v>
      </c>
      <c r="AY311" s="18" t="s">
        <v>160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87</v>
      </c>
      <c r="BK311" s="241">
        <f>ROUND(I311*H311,2)</f>
        <v>0</v>
      </c>
      <c r="BL311" s="18" t="s">
        <v>166</v>
      </c>
      <c r="BM311" s="240" t="s">
        <v>3108</v>
      </c>
    </row>
    <row r="312" s="2" customFormat="1" ht="16.5" customHeight="1">
      <c r="A312" s="39"/>
      <c r="B312" s="40"/>
      <c r="C312" s="228" t="s">
        <v>1517</v>
      </c>
      <c r="D312" s="228" t="s">
        <v>162</v>
      </c>
      <c r="E312" s="229" t="s">
        <v>1440</v>
      </c>
      <c r="F312" s="230" t="s">
        <v>3109</v>
      </c>
      <c r="G312" s="231" t="s">
        <v>165</v>
      </c>
      <c r="H312" s="232">
        <v>100</v>
      </c>
      <c r="I312" s="233"/>
      <c r="J312" s="234">
        <f>ROUND(I312*H312,2)</f>
        <v>0</v>
      </c>
      <c r="K312" s="235"/>
      <c r="L312" s="45"/>
      <c r="M312" s="236" t="s">
        <v>1</v>
      </c>
      <c r="N312" s="237" t="s">
        <v>44</v>
      </c>
      <c r="O312" s="92"/>
      <c r="P312" s="238">
        <f>O312*H312</f>
        <v>0</v>
      </c>
      <c r="Q312" s="238">
        <v>0</v>
      </c>
      <c r="R312" s="238">
        <f>Q312*H312</f>
        <v>0</v>
      </c>
      <c r="S312" s="238">
        <v>0</v>
      </c>
      <c r="T312" s="23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0" t="s">
        <v>166</v>
      </c>
      <c r="AT312" s="240" t="s">
        <v>162</v>
      </c>
      <c r="AU312" s="240" t="s">
        <v>87</v>
      </c>
      <c r="AY312" s="18" t="s">
        <v>160</v>
      </c>
      <c r="BE312" s="241">
        <f>IF(N312="základní",J312,0)</f>
        <v>0</v>
      </c>
      <c r="BF312" s="241">
        <f>IF(N312="snížená",J312,0)</f>
        <v>0</v>
      </c>
      <c r="BG312" s="241">
        <f>IF(N312="zákl. přenesená",J312,0)</f>
        <v>0</v>
      </c>
      <c r="BH312" s="241">
        <f>IF(N312="sníž. přenesená",J312,0)</f>
        <v>0</v>
      </c>
      <c r="BI312" s="241">
        <f>IF(N312="nulová",J312,0)</f>
        <v>0</v>
      </c>
      <c r="BJ312" s="18" t="s">
        <v>87</v>
      </c>
      <c r="BK312" s="241">
        <f>ROUND(I312*H312,2)</f>
        <v>0</v>
      </c>
      <c r="BL312" s="18" t="s">
        <v>166</v>
      </c>
      <c r="BM312" s="240" t="s">
        <v>3110</v>
      </c>
    </row>
    <row r="313" s="2" customFormat="1" ht="16.5" customHeight="1">
      <c r="A313" s="39"/>
      <c r="B313" s="40"/>
      <c r="C313" s="228" t="s">
        <v>1521</v>
      </c>
      <c r="D313" s="228" t="s">
        <v>162</v>
      </c>
      <c r="E313" s="229" t="s">
        <v>1449</v>
      </c>
      <c r="F313" s="230" t="s">
        <v>3111</v>
      </c>
      <c r="G313" s="231" t="s">
        <v>2145</v>
      </c>
      <c r="H313" s="232">
        <v>4</v>
      </c>
      <c r="I313" s="233"/>
      <c r="J313" s="234">
        <f>ROUND(I313*H313,2)</f>
        <v>0</v>
      </c>
      <c r="K313" s="235"/>
      <c r="L313" s="45"/>
      <c r="M313" s="236" t="s">
        <v>1</v>
      </c>
      <c r="N313" s="237" t="s">
        <v>44</v>
      </c>
      <c r="O313" s="92"/>
      <c r="P313" s="238">
        <f>O313*H313</f>
        <v>0</v>
      </c>
      <c r="Q313" s="238">
        <v>0</v>
      </c>
      <c r="R313" s="238">
        <f>Q313*H313</f>
        <v>0</v>
      </c>
      <c r="S313" s="238">
        <v>0</v>
      </c>
      <c r="T313" s="23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0" t="s">
        <v>166</v>
      </c>
      <c r="AT313" s="240" t="s">
        <v>162</v>
      </c>
      <c r="AU313" s="240" t="s">
        <v>87</v>
      </c>
      <c r="AY313" s="18" t="s">
        <v>160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8" t="s">
        <v>87</v>
      </c>
      <c r="BK313" s="241">
        <f>ROUND(I313*H313,2)</f>
        <v>0</v>
      </c>
      <c r="BL313" s="18" t="s">
        <v>166</v>
      </c>
      <c r="BM313" s="240" t="s">
        <v>3112</v>
      </c>
    </row>
    <row r="314" s="2" customFormat="1" ht="16.5" customHeight="1">
      <c r="A314" s="39"/>
      <c r="B314" s="40"/>
      <c r="C314" s="228" t="s">
        <v>1525</v>
      </c>
      <c r="D314" s="228" t="s">
        <v>162</v>
      </c>
      <c r="E314" s="229" t="s">
        <v>1454</v>
      </c>
      <c r="F314" s="230" t="s">
        <v>3113</v>
      </c>
      <c r="G314" s="231" t="s">
        <v>211</v>
      </c>
      <c r="H314" s="232">
        <v>5</v>
      </c>
      <c r="I314" s="233"/>
      <c r="J314" s="234">
        <f>ROUND(I314*H314,2)</f>
        <v>0</v>
      </c>
      <c r="K314" s="235"/>
      <c r="L314" s="45"/>
      <c r="M314" s="236" t="s">
        <v>1</v>
      </c>
      <c r="N314" s="237" t="s">
        <v>44</v>
      </c>
      <c r="O314" s="92"/>
      <c r="P314" s="238">
        <f>O314*H314</f>
        <v>0</v>
      </c>
      <c r="Q314" s="238">
        <v>0</v>
      </c>
      <c r="R314" s="238">
        <f>Q314*H314</f>
        <v>0</v>
      </c>
      <c r="S314" s="238">
        <v>0</v>
      </c>
      <c r="T314" s="23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0" t="s">
        <v>166</v>
      </c>
      <c r="AT314" s="240" t="s">
        <v>162</v>
      </c>
      <c r="AU314" s="240" t="s">
        <v>87</v>
      </c>
      <c r="AY314" s="18" t="s">
        <v>160</v>
      </c>
      <c r="BE314" s="241">
        <f>IF(N314="základní",J314,0)</f>
        <v>0</v>
      </c>
      <c r="BF314" s="241">
        <f>IF(N314="snížená",J314,0)</f>
        <v>0</v>
      </c>
      <c r="BG314" s="241">
        <f>IF(N314="zákl. přenesená",J314,0)</f>
        <v>0</v>
      </c>
      <c r="BH314" s="241">
        <f>IF(N314="sníž. přenesená",J314,0)</f>
        <v>0</v>
      </c>
      <c r="BI314" s="241">
        <f>IF(N314="nulová",J314,0)</f>
        <v>0</v>
      </c>
      <c r="BJ314" s="18" t="s">
        <v>87</v>
      </c>
      <c r="BK314" s="241">
        <f>ROUND(I314*H314,2)</f>
        <v>0</v>
      </c>
      <c r="BL314" s="18" t="s">
        <v>166</v>
      </c>
      <c r="BM314" s="240" t="s">
        <v>3114</v>
      </c>
    </row>
    <row r="315" s="2" customFormat="1" ht="16.5" customHeight="1">
      <c r="A315" s="39"/>
      <c r="B315" s="40"/>
      <c r="C315" s="228" t="s">
        <v>1529</v>
      </c>
      <c r="D315" s="228" t="s">
        <v>162</v>
      </c>
      <c r="E315" s="229" t="s">
        <v>1463</v>
      </c>
      <c r="F315" s="230" t="s">
        <v>3115</v>
      </c>
      <c r="G315" s="231" t="s">
        <v>2145</v>
      </c>
      <c r="H315" s="232">
        <v>3</v>
      </c>
      <c r="I315" s="233"/>
      <c r="J315" s="234">
        <f>ROUND(I315*H315,2)</f>
        <v>0</v>
      </c>
      <c r="K315" s="235"/>
      <c r="L315" s="45"/>
      <c r="M315" s="236" t="s">
        <v>1</v>
      </c>
      <c r="N315" s="237" t="s">
        <v>44</v>
      </c>
      <c r="O315" s="92"/>
      <c r="P315" s="238">
        <f>O315*H315</f>
        <v>0</v>
      </c>
      <c r="Q315" s="238">
        <v>0</v>
      </c>
      <c r="R315" s="238">
        <f>Q315*H315</f>
        <v>0</v>
      </c>
      <c r="S315" s="238">
        <v>0</v>
      </c>
      <c r="T315" s="23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0" t="s">
        <v>166</v>
      </c>
      <c r="AT315" s="240" t="s">
        <v>162</v>
      </c>
      <c r="AU315" s="240" t="s">
        <v>87</v>
      </c>
      <c r="AY315" s="18" t="s">
        <v>160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8" t="s">
        <v>87</v>
      </c>
      <c r="BK315" s="241">
        <f>ROUND(I315*H315,2)</f>
        <v>0</v>
      </c>
      <c r="BL315" s="18" t="s">
        <v>166</v>
      </c>
      <c r="BM315" s="240" t="s">
        <v>3116</v>
      </c>
    </row>
    <row r="316" s="2" customFormat="1" ht="16.5" customHeight="1">
      <c r="A316" s="39"/>
      <c r="B316" s="40"/>
      <c r="C316" s="228" t="s">
        <v>1535</v>
      </c>
      <c r="D316" s="228" t="s">
        <v>162</v>
      </c>
      <c r="E316" s="229" t="s">
        <v>1469</v>
      </c>
      <c r="F316" s="230" t="s">
        <v>3117</v>
      </c>
      <c r="G316" s="231" t="s">
        <v>211</v>
      </c>
      <c r="H316" s="232">
        <v>10</v>
      </c>
      <c r="I316" s="233"/>
      <c r="J316" s="234">
        <f>ROUND(I316*H316,2)</f>
        <v>0</v>
      </c>
      <c r="K316" s="235"/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0</v>
      </c>
      <c r="R316" s="238">
        <f>Q316*H316</f>
        <v>0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166</v>
      </c>
      <c r="AT316" s="240" t="s">
        <v>162</v>
      </c>
      <c r="AU316" s="240" t="s">
        <v>87</v>
      </c>
      <c r="AY316" s="18" t="s">
        <v>160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87</v>
      </c>
      <c r="BK316" s="241">
        <f>ROUND(I316*H316,2)</f>
        <v>0</v>
      </c>
      <c r="BL316" s="18" t="s">
        <v>166</v>
      </c>
      <c r="BM316" s="240" t="s">
        <v>3118</v>
      </c>
    </row>
    <row r="317" s="12" customFormat="1" ht="25.92" customHeight="1">
      <c r="A317" s="12"/>
      <c r="B317" s="212"/>
      <c r="C317" s="213"/>
      <c r="D317" s="214" t="s">
        <v>78</v>
      </c>
      <c r="E317" s="215" t="s">
        <v>3119</v>
      </c>
      <c r="F317" s="215" t="s">
        <v>3120</v>
      </c>
      <c r="G317" s="213"/>
      <c r="H317" s="213"/>
      <c r="I317" s="216"/>
      <c r="J317" s="217">
        <f>BK317</f>
        <v>0</v>
      </c>
      <c r="K317" s="213"/>
      <c r="L317" s="218"/>
      <c r="M317" s="219"/>
      <c r="N317" s="220"/>
      <c r="O317" s="220"/>
      <c r="P317" s="221">
        <f>P318+P326+P329+P331+P334+P338</f>
        <v>0</v>
      </c>
      <c r="Q317" s="220"/>
      <c r="R317" s="221">
        <f>R318+R326+R329+R331+R334+R338</f>
        <v>0</v>
      </c>
      <c r="S317" s="220"/>
      <c r="T317" s="222">
        <f>T318+T326+T329+T331+T334+T338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23" t="s">
        <v>87</v>
      </c>
      <c r="AT317" s="224" t="s">
        <v>78</v>
      </c>
      <c r="AU317" s="224" t="s">
        <v>79</v>
      </c>
      <c r="AY317" s="223" t="s">
        <v>160</v>
      </c>
      <c r="BK317" s="225">
        <f>BK318+BK326+BK329+BK331+BK334+BK338</f>
        <v>0</v>
      </c>
    </row>
    <row r="318" s="12" customFormat="1" ht="22.8" customHeight="1">
      <c r="A318" s="12"/>
      <c r="B318" s="212"/>
      <c r="C318" s="213"/>
      <c r="D318" s="214" t="s">
        <v>78</v>
      </c>
      <c r="E318" s="226" t="s">
        <v>3121</v>
      </c>
      <c r="F318" s="226" t="s">
        <v>3122</v>
      </c>
      <c r="G318" s="213"/>
      <c r="H318" s="213"/>
      <c r="I318" s="216"/>
      <c r="J318" s="227">
        <f>BK318</f>
        <v>0</v>
      </c>
      <c r="K318" s="213"/>
      <c r="L318" s="218"/>
      <c r="M318" s="219"/>
      <c r="N318" s="220"/>
      <c r="O318" s="220"/>
      <c r="P318" s="221">
        <f>SUM(P319:P325)</f>
        <v>0</v>
      </c>
      <c r="Q318" s="220"/>
      <c r="R318" s="221">
        <f>SUM(R319:R325)</f>
        <v>0</v>
      </c>
      <c r="S318" s="220"/>
      <c r="T318" s="222">
        <f>SUM(T319:T325)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3" t="s">
        <v>87</v>
      </c>
      <c r="AT318" s="224" t="s">
        <v>78</v>
      </c>
      <c r="AU318" s="224" t="s">
        <v>87</v>
      </c>
      <c r="AY318" s="223" t="s">
        <v>160</v>
      </c>
      <c r="BK318" s="225">
        <f>SUM(BK319:BK325)</f>
        <v>0</v>
      </c>
    </row>
    <row r="319" s="2" customFormat="1" ht="16.5" customHeight="1">
      <c r="A319" s="39"/>
      <c r="B319" s="40"/>
      <c r="C319" s="228" t="s">
        <v>1547</v>
      </c>
      <c r="D319" s="228" t="s">
        <v>162</v>
      </c>
      <c r="E319" s="229" t="s">
        <v>1473</v>
      </c>
      <c r="F319" s="230" t="s">
        <v>3123</v>
      </c>
      <c r="G319" s="231" t="s">
        <v>2104</v>
      </c>
      <c r="H319" s="232">
        <v>10</v>
      </c>
      <c r="I319" s="233"/>
      <c r="J319" s="234">
        <f>ROUND(I319*H319,2)</f>
        <v>0</v>
      </c>
      <c r="K319" s="235"/>
      <c r="L319" s="45"/>
      <c r="M319" s="236" t="s">
        <v>1</v>
      </c>
      <c r="N319" s="237" t="s">
        <v>44</v>
      </c>
      <c r="O319" s="92"/>
      <c r="P319" s="238">
        <f>O319*H319</f>
        <v>0</v>
      </c>
      <c r="Q319" s="238">
        <v>0</v>
      </c>
      <c r="R319" s="238">
        <f>Q319*H319</f>
        <v>0</v>
      </c>
      <c r="S319" s="238">
        <v>0</v>
      </c>
      <c r="T319" s="23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0" t="s">
        <v>166</v>
      </c>
      <c r="AT319" s="240" t="s">
        <v>162</v>
      </c>
      <c r="AU319" s="240" t="s">
        <v>89</v>
      </c>
      <c r="AY319" s="18" t="s">
        <v>160</v>
      </c>
      <c r="BE319" s="241">
        <f>IF(N319="základní",J319,0)</f>
        <v>0</v>
      </c>
      <c r="BF319" s="241">
        <f>IF(N319="snížená",J319,0)</f>
        <v>0</v>
      </c>
      <c r="BG319" s="241">
        <f>IF(N319="zákl. přenesená",J319,0)</f>
        <v>0</v>
      </c>
      <c r="BH319" s="241">
        <f>IF(N319="sníž. přenesená",J319,0)</f>
        <v>0</v>
      </c>
      <c r="BI319" s="241">
        <f>IF(N319="nulová",J319,0)</f>
        <v>0</v>
      </c>
      <c r="BJ319" s="18" t="s">
        <v>87</v>
      </c>
      <c r="BK319" s="241">
        <f>ROUND(I319*H319,2)</f>
        <v>0</v>
      </c>
      <c r="BL319" s="18" t="s">
        <v>166</v>
      </c>
      <c r="BM319" s="240" t="s">
        <v>3124</v>
      </c>
    </row>
    <row r="320" s="2" customFormat="1" ht="16.5" customHeight="1">
      <c r="A320" s="39"/>
      <c r="B320" s="40"/>
      <c r="C320" s="228" t="s">
        <v>1560</v>
      </c>
      <c r="D320" s="228" t="s">
        <v>162</v>
      </c>
      <c r="E320" s="229" t="s">
        <v>1477</v>
      </c>
      <c r="F320" s="230" t="s">
        <v>3125</v>
      </c>
      <c r="G320" s="231" t="s">
        <v>2104</v>
      </c>
      <c r="H320" s="232">
        <v>4</v>
      </c>
      <c r="I320" s="233"/>
      <c r="J320" s="234">
        <f>ROUND(I320*H320,2)</f>
        <v>0</v>
      </c>
      <c r="K320" s="235"/>
      <c r="L320" s="45"/>
      <c r="M320" s="236" t="s">
        <v>1</v>
      </c>
      <c r="N320" s="237" t="s">
        <v>44</v>
      </c>
      <c r="O320" s="92"/>
      <c r="P320" s="238">
        <f>O320*H320</f>
        <v>0</v>
      </c>
      <c r="Q320" s="238">
        <v>0</v>
      </c>
      <c r="R320" s="238">
        <f>Q320*H320</f>
        <v>0</v>
      </c>
      <c r="S320" s="238">
        <v>0</v>
      </c>
      <c r="T320" s="23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166</v>
      </c>
      <c r="AT320" s="240" t="s">
        <v>162</v>
      </c>
      <c r="AU320" s="240" t="s">
        <v>89</v>
      </c>
      <c r="AY320" s="18" t="s">
        <v>160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87</v>
      </c>
      <c r="BK320" s="241">
        <f>ROUND(I320*H320,2)</f>
        <v>0</v>
      </c>
      <c r="BL320" s="18" t="s">
        <v>166</v>
      </c>
      <c r="BM320" s="240" t="s">
        <v>3126</v>
      </c>
    </row>
    <row r="321" s="2" customFormat="1" ht="16.5" customHeight="1">
      <c r="A321" s="39"/>
      <c r="B321" s="40"/>
      <c r="C321" s="228" t="s">
        <v>1569</v>
      </c>
      <c r="D321" s="228" t="s">
        <v>162</v>
      </c>
      <c r="E321" s="229" t="s">
        <v>1483</v>
      </c>
      <c r="F321" s="230" t="s">
        <v>3127</v>
      </c>
      <c r="G321" s="231" t="s">
        <v>2104</v>
      </c>
      <c r="H321" s="232">
        <v>3</v>
      </c>
      <c r="I321" s="233"/>
      <c r="J321" s="234">
        <f>ROUND(I321*H321,2)</f>
        <v>0</v>
      </c>
      <c r="K321" s="235"/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</v>
      </c>
      <c r="R321" s="238">
        <f>Q321*H321</f>
        <v>0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166</v>
      </c>
      <c r="AT321" s="240" t="s">
        <v>162</v>
      </c>
      <c r="AU321" s="240" t="s">
        <v>89</v>
      </c>
      <c r="AY321" s="18" t="s">
        <v>160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87</v>
      </c>
      <c r="BK321" s="241">
        <f>ROUND(I321*H321,2)</f>
        <v>0</v>
      </c>
      <c r="BL321" s="18" t="s">
        <v>166</v>
      </c>
      <c r="BM321" s="240" t="s">
        <v>3128</v>
      </c>
    </row>
    <row r="322" s="2" customFormat="1" ht="24.15" customHeight="1">
      <c r="A322" s="39"/>
      <c r="B322" s="40"/>
      <c r="C322" s="228" t="s">
        <v>1579</v>
      </c>
      <c r="D322" s="228" t="s">
        <v>162</v>
      </c>
      <c r="E322" s="229" t="s">
        <v>1487</v>
      </c>
      <c r="F322" s="230" t="s">
        <v>3129</v>
      </c>
      <c r="G322" s="231" t="s">
        <v>2104</v>
      </c>
      <c r="H322" s="232">
        <v>12</v>
      </c>
      <c r="I322" s="233"/>
      <c r="J322" s="234">
        <f>ROUND(I322*H322,2)</f>
        <v>0</v>
      </c>
      <c r="K322" s="235"/>
      <c r="L322" s="45"/>
      <c r="M322" s="236" t="s">
        <v>1</v>
      </c>
      <c r="N322" s="237" t="s">
        <v>44</v>
      </c>
      <c r="O322" s="92"/>
      <c r="P322" s="238">
        <f>O322*H322</f>
        <v>0</v>
      </c>
      <c r="Q322" s="238">
        <v>0</v>
      </c>
      <c r="R322" s="238">
        <f>Q322*H322</f>
        <v>0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166</v>
      </c>
      <c r="AT322" s="240" t="s">
        <v>162</v>
      </c>
      <c r="AU322" s="240" t="s">
        <v>89</v>
      </c>
      <c r="AY322" s="18" t="s">
        <v>160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87</v>
      </c>
      <c r="BK322" s="241">
        <f>ROUND(I322*H322,2)</f>
        <v>0</v>
      </c>
      <c r="BL322" s="18" t="s">
        <v>166</v>
      </c>
      <c r="BM322" s="240" t="s">
        <v>3130</v>
      </c>
    </row>
    <row r="323" s="2" customFormat="1" ht="16.5" customHeight="1">
      <c r="A323" s="39"/>
      <c r="B323" s="40"/>
      <c r="C323" s="228" t="s">
        <v>1586</v>
      </c>
      <c r="D323" s="228" t="s">
        <v>162</v>
      </c>
      <c r="E323" s="229" t="s">
        <v>1493</v>
      </c>
      <c r="F323" s="230" t="s">
        <v>3131</v>
      </c>
      <c r="G323" s="231" t="s">
        <v>2104</v>
      </c>
      <c r="H323" s="232">
        <v>10</v>
      </c>
      <c r="I323" s="233"/>
      <c r="J323" s="234">
        <f>ROUND(I323*H323,2)</f>
        <v>0</v>
      </c>
      <c r="K323" s="235"/>
      <c r="L323" s="45"/>
      <c r="M323" s="236" t="s">
        <v>1</v>
      </c>
      <c r="N323" s="237" t="s">
        <v>44</v>
      </c>
      <c r="O323" s="92"/>
      <c r="P323" s="238">
        <f>O323*H323</f>
        <v>0</v>
      </c>
      <c r="Q323" s="238">
        <v>0</v>
      </c>
      <c r="R323" s="238">
        <f>Q323*H323</f>
        <v>0</v>
      </c>
      <c r="S323" s="238">
        <v>0</v>
      </c>
      <c r="T323" s="23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0" t="s">
        <v>166</v>
      </c>
      <c r="AT323" s="240" t="s">
        <v>162</v>
      </c>
      <c r="AU323" s="240" t="s">
        <v>89</v>
      </c>
      <c r="AY323" s="18" t="s">
        <v>160</v>
      </c>
      <c r="BE323" s="241">
        <f>IF(N323="základní",J323,0)</f>
        <v>0</v>
      </c>
      <c r="BF323" s="241">
        <f>IF(N323="snížená",J323,0)</f>
        <v>0</v>
      </c>
      <c r="BG323" s="241">
        <f>IF(N323="zákl. přenesená",J323,0)</f>
        <v>0</v>
      </c>
      <c r="BH323" s="241">
        <f>IF(N323="sníž. přenesená",J323,0)</f>
        <v>0</v>
      </c>
      <c r="BI323" s="241">
        <f>IF(N323="nulová",J323,0)</f>
        <v>0</v>
      </c>
      <c r="BJ323" s="18" t="s">
        <v>87</v>
      </c>
      <c r="BK323" s="241">
        <f>ROUND(I323*H323,2)</f>
        <v>0</v>
      </c>
      <c r="BL323" s="18" t="s">
        <v>166</v>
      </c>
      <c r="BM323" s="240" t="s">
        <v>3132</v>
      </c>
    </row>
    <row r="324" s="2" customFormat="1" ht="16.5" customHeight="1">
      <c r="A324" s="39"/>
      <c r="B324" s="40"/>
      <c r="C324" s="228" t="s">
        <v>1594</v>
      </c>
      <c r="D324" s="228" t="s">
        <v>162</v>
      </c>
      <c r="E324" s="229" t="s">
        <v>1498</v>
      </c>
      <c r="F324" s="230" t="s">
        <v>3133</v>
      </c>
      <c r="G324" s="231" t="s">
        <v>3134</v>
      </c>
      <c r="H324" s="232">
        <v>50</v>
      </c>
      <c r="I324" s="233"/>
      <c r="J324" s="234">
        <f>ROUND(I324*H324,2)</f>
        <v>0</v>
      </c>
      <c r="K324" s="235"/>
      <c r="L324" s="45"/>
      <c r="M324" s="236" t="s">
        <v>1</v>
      </c>
      <c r="N324" s="237" t="s">
        <v>44</v>
      </c>
      <c r="O324" s="92"/>
      <c r="P324" s="238">
        <f>O324*H324</f>
        <v>0</v>
      </c>
      <c r="Q324" s="238">
        <v>0</v>
      </c>
      <c r="R324" s="238">
        <f>Q324*H324</f>
        <v>0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166</v>
      </c>
      <c r="AT324" s="240" t="s">
        <v>162</v>
      </c>
      <c r="AU324" s="240" t="s">
        <v>89</v>
      </c>
      <c r="AY324" s="18" t="s">
        <v>160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87</v>
      </c>
      <c r="BK324" s="241">
        <f>ROUND(I324*H324,2)</f>
        <v>0</v>
      </c>
      <c r="BL324" s="18" t="s">
        <v>166</v>
      </c>
      <c r="BM324" s="240" t="s">
        <v>3135</v>
      </c>
    </row>
    <row r="325" s="2" customFormat="1" ht="16.5" customHeight="1">
      <c r="A325" s="39"/>
      <c r="B325" s="40"/>
      <c r="C325" s="228" t="s">
        <v>1598</v>
      </c>
      <c r="D325" s="228" t="s">
        <v>162</v>
      </c>
      <c r="E325" s="229" t="s">
        <v>1504</v>
      </c>
      <c r="F325" s="230" t="s">
        <v>3136</v>
      </c>
      <c r="G325" s="231" t="s">
        <v>3134</v>
      </c>
      <c r="H325" s="232">
        <v>1000</v>
      </c>
      <c r="I325" s="233"/>
      <c r="J325" s="234">
        <f>ROUND(I325*H325,2)</f>
        <v>0</v>
      </c>
      <c r="K325" s="235"/>
      <c r="L325" s="45"/>
      <c r="M325" s="236" t="s">
        <v>1</v>
      </c>
      <c r="N325" s="237" t="s">
        <v>44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166</v>
      </c>
      <c r="AT325" s="240" t="s">
        <v>162</v>
      </c>
      <c r="AU325" s="240" t="s">
        <v>89</v>
      </c>
      <c r="AY325" s="18" t="s">
        <v>160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87</v>
      </c>
      <c r="BK325" s="241">
        <f>ROUND(I325*H325,2)</f>
        <v>0</v>
      </c>
      <c r="BL325" s="18" t="s">
        <v>166</v>
      </c>
      <c r="BM325" s="240" t="s">
        <v>3137</v>
      </c>
    </row>
    <row r="326" s="12" customFormat="1" ht="22.8" customHeight="1">
      <c r="A326" s="12"/>
      <c r="B326" s="212"/>
      <c r="C326" s="213"/>
      <c r="D326" s="214" t="s">
        <v>78</v>
      </c>
      <c r="E326" s="226" t="s">
        <v>3138</v>
      </c>
      <c r="F326" s="226" t="s">
        <v>3139</v>
      </c>
      <c r="G326" s="213"/>
      <c r="H326" s="213"/>
      <c r="I326" s="216"/>
      <c r="J326" s="227">
        <f>BK326</f>
        <v>0</v>
      </c>
      <c r="K326" s="213"/>
      <c r="L326" s="218"/>
      <c r="M326" s="219"/>
      <c r="N326" s="220"/>
      <c r="O326" s="220"/>
      <c r="P326" s="221">
        <f>SUM(P327:P328)</f>
        <v>0</v>
      </c>
      <c r="Q326" s="220"/>
      <c r="R326" s="221">
        <f>SUM(R327:R328)</f>
        <v>0</v>
      </c>
      <c r="S326" s="220"/>
      <c r="T326" s="222">
        <f>SUM(T327:T328)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23" t="s">
        <v>87</v>
      </c>
      <c r="AT326" s="224" t="s">
        <v>78</v>
      </c>
      <c r="AU326" s="224" t="s">
        <v>87</v>
      </c>
      <c r="AY326" s="223" t="s">
        <v>160</v>
      </c>
      <c r="BK326" s="225">
        <f>SUM(BK327:BK328)</f>
        <v>0</v>
      </c>
    </row>
    <row r="327" s="2" customFormat="1" ht="16.5" customHeight="1">
      <c r="A327" s="39"/>
      <c r="B327" s="40"/>
      <c r="C327" s="228" t="s">
        <v>1604</v>
      </c>
      <c r="D327" s="228" t="s">
        <v>162</v>
      </c>
      <c r="E327" s="229" t="s">
        <v>1509</v>
      </c>
      <c r="F327" s="230" t="s">
        <v>3140</v>
      </c>
      <c r="G327" s="231" t="s">
        <v>2104</v>
      </c>
      <c r="H327" s="232">
        <v>20</v>
      </c>
      <c r="I327" s="233"/>
      <c r="J327" s="234">
        <f>ROUND(I327*H327,2)</f>
        <v>0</v>
      </c>
      <c r="K327" s="235"/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</v>
      </c>
      <c r="R327" s="238">
        <f>Q327*H327</f>
        <v>0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166</v>
      </c>
      <c r="AT327" s="240" t="s">
        <v>162</v>
      </c>
      <c r="AU327" s="240" t="s">
        <v>89</v>
      </c>
      <c r="AY327" s="18" t="s">
        <v>160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87</v>
      </c>
      <c r="BK327" s="241">
        <f>ROUND(I327*H327,2)</f>
        <v>0</v>
      </c>
      <c r="BL327" s="18" t="s">
        <v>166</v>
      </c>
      <c r="BM327" s="240" t="s">
        <v>3141</v>
      </c>
    </row>
    <row r="328" s="2" customFormat="1" ht="16.5" customHeight="1">
      <c r="A328" s="39"/>
      <c r="B328" s="40"/>
      <c r="C328" s="228" t="s">
        <v>1609</v>
      </c>
      <c r="D328" s="228" t="s">
        <v>162</v>
      </c>
      <c r="E328" s="229" t="s">
        <v>1513</v>
      </c>
      <c r="F328" s="230" t="s">
        <v>3142</v>
      </c>
      <c r="G328" s="231" t="s">
        <v>2104</v>
      </c>
      <c r="H328" s="232">
        <v>16</v>
      </c>
      <c r="I328" s="233"/>
      <c r="J328" s="234">
        <f>ROUND(I328*H328,2)</f>
        <v>0</v>
      </c>
      <c r="K328" s="235"/>
      <c r="L328" s="45"/>
      <c r="M328" s="236" t="s">
        <v>1</v>
      </c>
      <c r="N328" s="237" t="s">
        <v>44</v>
      </c>
      <c r="O328" s="92"/>
      <c r="P328" s="238">
        <f>O328*H328</f>
        <v>0</v>
      </c>
      <c r="Q328" s="238">
        <v>0</v>
      </c>
      <c r="R328" s="238">
        <f>Q328*H328</f>
        <v>0</v>
      </c>
      <c r="S328" s="238">
        <v>0</v>
      </c>
      <c r="T328" s="23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0" t="s">
        <v>166</v>
      </c>
      <c r="AT328" s="240" t="s">
        <v>162</v>
      </c>
      <c r="AU328" s="240" t="s">
        <v>89</v>
      </c>
      <c r="AY328" s="18" t="s">
        <v>160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8" t="s">
        <v>87</v>
      </c>
      <c r="BK328" s="241">
        <f>ROUND(I328*H328,2)</f>
        <v>0</v>
      </c>
      <c r="BL328" s="18" t="s">
        <v>166</v>
      </c>
      <c r="BM328" s="240" t="s">
        <v>3143</v>
      </c>
    </row>
    <row r="329" s="12" customFormat="1" ht="22.8" customHeight="1">
      <c r="A329" s="12"/>
      <c r="B329" s="212"/>
      <c r="C329" s="213"/>
      <c r="D329" s="214" t="s">
        <v>78</v>
      </c>
      <c r="E329" s="226" t="s">
        <v>3144</v>
      </c>
      <c r="F329" s="226" t="s">
        <v>3145</v>
      </c>
      <c r="G329" s="213"/>
      <c r="H329" s="213"/>
      <c r="I329" s="216"/>
      <c r="J329" s="227">
        <f>BK329</f>
        <v>0</v>
      </c>
      <c r="K329" s="213"/>
      <c r="L329" s="218"/>
      <c r="M329" s="219"/>
      <c r="N329" s="220"/>
      <c r="O329" s="220"/>
      <c r="P329" s="221">
        <f>P330</f>
        <v>0</v>
      </c>
      <c r="Q329" s="220"/>
      <c r="R329" s="221">
        <f>R330</f>
        <v>0</v>
      </c>
      <c r="S329" s="220"/>
      <c r="T329" s="222">
        <f>T330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23" t="s">
        <v>87</v>
      </c>
      <c r="AT329" s="224" t="s">
        <v>78</v>
      </c>
      <c r="AU329" s="224" t="s">
        <v>87</v>
      </c>
      <c r="AY329" s="223" t="s">
        <v>160</v>
      </c>
      <c r="BK329" s="225">
        <f>BK330</f>
        <v>0</v>
      </c>
    </row>
    <row r="330" s="2" customFormat="1" ht="24.15" customHeight="1">
      <c r="A330" s="39"/>
      <c r="B330" s="40"/>
      <c r="C330" s="228" t="s">
        <v>1614</v>
      </c>
      <c r="D330" s="228" t="s">
        <v>162</v>
      </c>
      <c r="E330" s="229" t="s">
        <v>1517</v>
      </c>
      <c r="F330" s="230" t="s">
        <v>3146</v>
      </c>
      <c r="G330" s="231" t="s">
        <v>242</v>
      </c>
      <c r="H330" s="232">
        <v>1</v>
      </c>
      <c r="I330" s="233"/>
      <c r="J330" s="234">
        <f>ROUND(I330*H330,2)</f>
        <v>0</v>
      </c>
      <c r="K330" s="235"/>
      <c r="L330" s="45"/>
      <c r="M330" s="236" t="s">
        <v>1</v>
      </c>
      <c r="N330" s="237" t="s">
        <v>44</v>
      </c>
      <c r="O330" s="92"/>
      <c r="P330" s="238">
        <f>O330*H330</f>
        <v>0</v>
      </c>
      <c r="Q330" s="238">
        <v>0</v>
      </c>
      <c r="R330" s="238">
        <f>Q330*H330</f>
        <v>0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166</v>
      </c>
      <c r="AT330" s="240" t="s">
        <v>162</v>
      </c>
      <c r="AU330" s="240" t="s">
        <v>89</v>
      </c>
      <c r="AY330" s="18" t="s">
        <v>160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87</v>
      </c>
      <c r="BK330" s="241">
        <f>ROUND(I330*H330,2)</f>
        <v>0</v>
      </c>
      <c r="BL330" s="18" t="s">
        <v>166</v>
      </c>
      <c r="BM330" s="240" t="s">
        <v>3147</v>
      </c>
    </row>
    <row r="331" s="12" customFormat="1" ht="22.8" customHeight="1">
      <c r="A331" s="12"/>
      <c r="B331" s="212"/>
      <c r="C331" s="213"/>
      <c r="D331" s="214" t="s">
        <v>78</v>
      </c>
      <c r="E331" s="226" t="s">
        <v>3148</v>
      </c>
      <c r="F331" s="226" t="s">
        <v>3149</v>
      </c>
      <c r="G331" s="213"/>
      <c r="H331" s="213"/>
      <c r="I331" s="216"/>
      <c r="J331" s="227">
        <f>BK331</f>
        <v>0</v>
      </c>
      <c r="K331" s="213"/>
      <c r="L331" s="218"/>
      <c r="M331" s="219"/>
      <c r="N331" s="220"/>
      <c r="O331" s="220"/>
      <c r="P331" s="221">
        <f>SUM(P332:P333)</f>
        <v>0</v>
      </c>
      <c r="Q331" s="220"/>
      <c r="R331" s="221">
        <f>SUM(R332:R333)</f>
        <v>0</v>
      </c>
      <c r="S331" s="220"/>
      <c r="T331" s="222">
        <f>SUM(T332:T333)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23" t="s">
        <v>87</v>
      </c>
      <c r="AT331" s="224" t="s">
        <v>78</v>
      </c>
      <c r="AU331" s="224" t="s">
        <v>87</v>
      </c>
      <c r="AY331" s="223" t="s">
        <v>160</v>
      </c>
      <c r="BK331" s="225">
        <f>SUM(BK332:BK333)</f>
        <v>0</v>
      </c>
    </row>
    <row r="332" s="2" customFormat="1" ht="16.5" customHeight="1">
      <c r="A332" s="39"/>
      <c r="B332" s="40"/>
      <c r="C332" s="228" t="s">
        <v>1620</v>
      </c>
      <c r="D332" s="228" t="s">
        <v>162</v>
      </c>
      <c r="E332" s="229" t="s">
        <v>1521</v>
      </c>
      <c r="F332" s="230" t="s">
        <v>3150</v>
      </c>
      <c r="G332" s="231" t="s">
        <v>2145</v>
      </c>
      <c r="H332" s="232">
        <v>1</v>
      </c>
      <c r="I332" s="233"/>
      <c r="J332" s="234">
        <f>ROUND(I332*H332,2)</f>
        <v>0</v>
      </c>
      <c r="K332" s="235"/>
      <c r="L332" s="45"/>
      <c r="M332" s="236" t="s">
        <v>1</v>
      </c>
      <c r="N332" s="237" t="s">
        <v>44</v>
      </c>
      <c r="O332" s="92"/>
      <c r="P332" s="238">
        <f>O332*H332</f>
        <v>0</v>
      </c>
      <c r="Q332" s="238">
        <v>0</v>
      </c>
      <c r="R332" s="238">
        <f>Q332*H332</f>
        <v>0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166</v>
      </c>
      <c r="AT332" s="240" t="s">
        <v>162</v>
      </c>
      <c r="AU332" s="240" t="s">
        <v>89</v>
      </c>
      <c r="AY332" s="18" t="s">
        <v>160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87</v>
      </c>
      <c r="BK332" s="241">
        <f>ROUND(I332*H332,2)</f>
        <v>0</v>
      </c>
      <c r="BL332" s="18" t="s">
        <v>166</v>
      </c>
      <c r="BM332" s="240" t="s">
        <v>3151</v>
      </c>
    </row>
    <row r="333" s="2" customFormat="1" ht="16.5" customHeight="1">
      <c r="A333" s="39"/>
      <c r="B333" s="40"/>
      <c r="C333" s="228" t="s">
        <v>1624</v>
      </c>
      <c r="D333" s="228" t="s">
        <v>162</v>
      </c>
      <c r="E333" s="229" t="s">
        <v>1525</v>
      </c>
      <c r="F333" s="230" t="s">
        <v>3152</v>
      </c>
      <c r="G333" s="231" t="s">
        <v>2104</v>
      </c>
      <c r="H333" s="232">
        <v>3</v>
      </c>
      <c r="I333" s="233"/>
      <c r="J333" s="234">
        <f>ROUND(I333*H333,2)</f>
        <v>0</v>
      </c>
      <c r="K333" s="235"/>
      <c r="L333" s="45"/>
      <c r="M333" s="236" t="s">
        <v>1</v>
      </c>
      <c r="N333" s="237" t="s">
        <v>44</v>
      </c>
      <c r="O333" s="92"/>
      <c r="P333" s="238">
        <f>O333*H333</f>
        <v>0</v>
      </c>
      <c r="Q333" s="238">
        <v>0</v>
      </c>
      <c r="R333" s="238">
        <f>Q333*H333</f>
        <v>0</v>
      </c>
      <c r="S333" s="238">
        <v>0</v>
      </c>
      <c r="T333" s="23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0" t="s">
        <v>166</v>
      </c>
      <c r="AT333" s="240" t="s">
        <v>162</v>
      </c>
      <c r="AU333" s="240" t="s">
        <v>89</v>
      </c>
      <c r="AY333" s="18" t="s">
        <v>160</v>
      </c>
      <c r="BE333" s="241">
        <f>IF(N333="základní",J333,0)</f>
        <v>0</v>
      </c>
      <c r="BF333" s="241">
        <f>IF(N333="snížená",J333,0)</f>
        <v>0</v>
      </c>
      <c r="BG333" s="241">
        <f>IF(N333="zákl. přenesená",J333,0)</f>
        <v>0</v>
      </c>
      <c r="BH333" s="241">
        <f>IF(N333="sníž. přenesená",J333,0)</f>
        <v>0</v>
      </c>
      <c r="BI333" s="241">
        <f>IF(N333="nulová",J333,0)</f>
        <v>0</v>
      </c>
      <c r="BJ333" s="18" t="s">
        <v>87</v>
      </c>
      <c r="BK333" s="241">
        <f>ROUND(I333*H333,2)</f>
        <v>0</v>
      </c>
      <c r="BL333" s="18" t="s">
        <v>166</v>
      </c>
      <c r="BM333" s="240" t="s">
        <v>3153</v>
      </c>
    </row>
    <row r="334" s="12" customFormat="1" ht="22.8" customHeight="1">
      <c r="A334" s="12"/>
      <c r="B334" s="212"/>
      <c r="C334" s="213"/>
      <c r="D334" s="214" t="s">
        <v>78</v>
      </c>
      <c r="E334" s="226" t="s">
        <v>3154</v>
      </c>
      <c r="F334" s="226" t="s">
        <v>3155</v>
      </c>
      <c r="G334" s="213"/>
      <c r="H334" s="213"/>
      <c r="I334" s="216"/>
      <c r="J334" s="227">
        <f>BK334</f>
        <v>0</v>
      </c>
      <c r="K334" s="213"/>
      <c r="L334" s="218"/>
      <c r="M334" s="219"/>
      <c r="N334" s="220"/>
      <c r="O334" s="220"/>
      <c r="P334" s="221">
        <f>SUM(P335:P337)</f>
        <v>0</v>
      </c>
      <c r="Q334" s="220"/>
      <c r="R334" s="221">
        <f>SUM(R335:R337)</f>
        <v>0</v>
      </c>
      <c r="S334" s="220"/>
      <c r="T334" s="222">
        <f>SUM(T335:T337)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23" t="s">
        <v>87</v>
      </c>
      <c r="AT334" s="224" t="s">
        <v>78</v>
      </c>
      <c r="AU334" s="224" t="s">
        <v>87</v>
      </c>
      <c r="AY334" s="223" t="s">
        <v>160</v>
      </c>
      <c r="BK334" s="225">
        <f>SUM(BK335:BK337)</f>
        <v>0</v>
      </c>
    </row>
    <row r="335" s="2" customFormat="1" ht="16.5" customHeight="1">
      <c r="A335" s="39"/>
      <c r="B335" s="40"/>
      <c r="C335" s="228" t="s">
        <v>1628</v>
      </c>
      <c r="D335" s="228" t="s">
        <v>162</v>
      </c>
      <c r="E335" s="229" t="s">
        <v>1529</v>
      </c>
      <c r="F335" s="230" t="s">
        <v>3156</v>
      </c>
      <c r="G335" s="231" t="s">
        <v>2145</v>
      </c>
      <c r="H335" s="232">
        <v>1</v>
      </c>
      <c r="I335" s="233"/>
      <c r="J335" s="234">
        <f>ROUND(I335*H335,2)</f>
        <v>0</v>
      </c>
      <c r="K335" s="235"/>
      <c r="L335" s="45"/>
      <c r="M335" s="236" t="s">
        <v>1</v>
      </c>
      <c r="N335" s="237" t="s">
        <v>44</v>
      </c>
      <c r="O335" s="92"/>
      <c r="P335" s="238">
        <f>O335*H335</f>
        <v>0</v>
      </c>
      <c r="Q335" s="238">
        <v>0</v>
      </c>
      <c r="R335" s="238">
        <f>Q335*H335</f>
        <v>0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166</v>
      </c>
      <c r="AT335" s="240" t="s">
        <v>162</v>
      </c>
      <c r="AU335" s="240" t="s">
        <v>89</v>
      </c>
      <c r="AY335" s="18" t="s">
        <v>160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87</v>
      </c>
      <c r="BK335" s="241">
        <f>ROUND(I335*H335,2)</f>
        <v>0</v>
      </c>
      <c r="BL335" s="18" t="s">
        <v>166</v>
      </c>
      <c r="BM335" s="240" t="s">
        <v>3157</v>
      </c>
    </row>
    <row r="336" s="2" customFormat="1" ht="16.5" customHeight="1">
      <c r="A336" s="39"/>
      <c r="B336" s="40"/>
      <c r="C336" s="228" t="s">
        <v>1633</v>
      </c>
      <c r="D336" s="228" t="s">
        <v>162</v>
      </c>
      <c r="E336" s="229" t="s">
        <v>1535</v>
      </c>
      <c r="F336" s="230" t="s">
        <v>441</v>
      </c>
      <c r="G336" s="231" t="s">
        <v>242</v>
      </c>
      <c r="H336" s="232">
        <v>1</v>
      </c>
      <c r="I336" s="233"/>
      <c r="J336" s="234">
        <f>ROUND(I336*H336,2)</f>
        <v>0</v>
      </c>
      <c r="K336" s="235"/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</v>
      </c>
      <c r="R336" s="238">
        <f>Q336*H336</f>
        <v>0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166</v>
      </c>
      <c r="AT336" s="240" t="s">
        <v>162</v>
      </c>
      <c r="AU336" s="240" t="s">
        <v>89</v>
      </c>
      <c r="AY336" s="18" t="s">
        <v>160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87</v>
      </c>
      <c r="BK336" s="241">
        <f>ROUND(I336*H336,2)</f>
        <v>0</v>
      </c>
      <c r="BL336" s="18" t="s">
        <v>166</v>
      </c>
      <c r="BM336" s="240" t="s">
        <v>3158</v>
      </c>
    </row>
    <row r="337" s="2" customFormat="1">
      <c r="A337" s="39"/>
      <c r="B337" s="40"/>
      <c r="C337" s="41"/>
      <c r="D337" s="244" t="s">
        <v>175</v>
      </c>
      <c r="E337" s="41"/>
      <c r="F337" s="265" t="s">
        <v>661</v>
      </c>
      <c r="G337" s="41"/>
      <c r="H337" s="41"/>
      <c r="I337" s="266"/>
      <c r="J337" s="41"/>
      <c r="K337" s="41"/>
      <c r="L337" s="45"/>
      <c r="M337" s="267"/>
      <c r="N337" s="268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175</v>
      </c>
      <c r="AU337" s="18" t="s">
        <v>89</v>
      </c>
    </row>
    <row r="338" s="12" customFormat="1" ht="22.8" customHeight="1">
      <c r="A338" s="12"/>
      <c r="B338" s="212"/>
      <c r="C338" s="213"/>
      <c r="D338" s="214" t="s">
        <v>78</v>
      </c>
      <c r="E338" s="226" t="s">
        <v>3159</v>
      </c>
      <c r="F338" s="226" t="s">
        <v>3160</v>
      </c>
      <c r="G338" s="213"/>
      <c r="H338" s="213"/>
      <c r="I338" s="216"/>
      <c r="J338" s="227">
        <f>BK338</f>
        <v>0</v>
      </c>
      <c r="K338" s="213"/>
      <c r="L338" s="218"/>
      <c r="M338" s="219"/>
      <c r="N338" s="220"/>
      <c r="O338" s="220"/>
      <c r="P338" s="221">
        <f>SUM(P339:P340)</f>
        <v>0</v>
      </c>
      <c r="Q338" s="220"/>
      <c r="R338" s="221">
        <f>SUM(R339:R340)</f>
        <v>0</v>
      </c>
      <c r="S338" s="220"/>
      <c r="T338" s="222">
        <f>SUM(T339:T340)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23" t="s">
        <v>87</v>
      </c>
      <c r="AT338" s="224" t="s">
        <v>78</v>
      </c>
      <c r="AU338" s="224" t="s">
        <v>87</v>
      </c>
      <c r="AY338" s="223" t="s">
        <v>160</v>
      </c>
      <c r="BK338" s="225">
        <f>SUM(BK339:BK340)</f>
        <v>0</v>
      </c>
    </row>
    <row r="339" s="2" customFormat="1" ht="16.5" customHeight="1">
      <c r="A339" s="39"/>
      <c r="B339" s="40"/>
      <c r="C339" s="228" t="s">
        <v>1640</v>
      </c>
      <c r="D339" s="228" t="s">
        <v>162</v>
      </c>
      <c r="E339" s="229" t="s">
        <v>1547</v>
      </c>
      <c r="F339" s="230" t="s">
        <v>451</v>
      </c>
      <c r="G339" s="231" t="s">
        <v>242</v>
      </c>
      <c r="H339" s="232">
        <v>1</v>
      </c>
      <c r="I339" s="233"/>
      <c r="J339" s="234">
        <f>ROUND(I339*H339,2)</f>
        <v>0</v>
      </c>
      <c r="K339" s="235"/>
      <c r="L339" s="45"/>
      <c r="M339" s="236" t="s">
        <v>1</v>
      </c>
      <c r="N339" s="237" t="s">
        <v>44</v>
      </c>
      <c r="O339" s="92"/>
      <c r="P339" s="238">
        <f>O339*H339</f>
        <v>0</v>
      </c>
      <c r="Q339" s="238">
        <v>0</v>
      </c>
      <c r="R339" s="238">
        <f>Q339*H339</f>
        <v>0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166</v>
      </c>
      <c r="AT339" s="240" t="s">
        <v>162</v>
      </c>
      <c r="AU339" s="240" t="s">
        <v>89</v>
      </c>
      <c r="AY339" s="18" t="s">
        <v>160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87</v>
      </c>
      <c r="BK339" s="241">
        <f>ROUND(I339*H339,2)</f>
        <v>0</v>
      </c>
      <c r="BL339" s="18" t="s">
        <v>166</v>
      </c>
      <c r="BM339" s="240" t="s">
        <v>3161</v>
      </c>
    </row>
    <row r="340" s="2" customFormat="1">
      <c r="A340" s="39"/>
      <c r="B340" s="40"/>
      <c r="C340" s="41"/>
      <c r="D340" s="244" t="s">
        <v>175</v>
      </c>
      <c r="E340" s="41"/>
      <c r="F340" s="265" t="s">
        <v>453</v>
      </c>
      <c r="G340" s="41"/>
      <c r="H340" s="41"/>
      <c r="I340" s="266"/>
      <c r="J340" s="41"/>
      <c r="K340" s="41"/>
      <c r="L340" s="45"/>
      <c r="M340" s="306"/>
      <c r="N340" s="307"/>
      <c r="O340" s="281"/>
      <c r="P340" s="281"/>
      <c r="Q340" s="281"/>
      <c r="R340" s="281"/>
      <c r="S340" s="281"/>
      <c r="T340" s="308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175</v>
      </c>
      <c r="AU340" s="18" t="s">
        <v>89</v>
      </c>
    </row>
    <row r="341" s="2" customFormat="1" ht="6.96" customHeight="1">
      <c r="A341" s="39"/>
      <c r="B341" s="67"/>
      <c r="C341" s="68"/>
      <c r="D341" s="68"/>
      <c r="E341" s="68"/>
      <c r="F341" s="68"/>
      <c r="G341" s="68"/>
      <c r="H341" s="68"/>
      <c r="I341" s="68"/>
      <c r="J341" s="68"/>
      <c r="K341" s="68"/>
      <c r="L341" s="45"/>
      <c r="M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</row>
  </sheetData>
  <sheetProtection sheet="1" autoFilter="0" formatColumns="0" formatRows="0" objects="1" scenarios="1" spinCount="100000" saltValue="NwwcXoAeRSKPB7ItAZIxzn67u994yg3DZzo4zYyCzQ4IbNFtTwe6cAuv/OvYVhSeFbe25+SpZPhzOxkxS89GVw==" hashValue="oLVAFIN1laG9qENt6i/Ten4G2Ggz+qLaSPUbgqKCr62BTL+IJwroEk6Xo6WrHs/cdOmu8SrD8ZA7jK7q1uXRGQ==" algorithmName="SHA-512" password="CC35"/>
  <autoFilter ref="C137:K340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3162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16. 1. 2025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3163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3164</v>
      </c>
      <c r="F21" s="39"/>
      <c r="G21" s="39"/>
      <c r="H21" s="39"/>
      <c r="I21" s="151" t="s">
        <v>28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36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3165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ROUND((SUM(BE126:BE272)),  2)</f>
        <v>0</v>
      </c>
      <c r="G33" s="39"/>
      <c r="H33" s="39"/>
      <c r="I33" s="165">
        <v>0.20999999999999999</v>
      </c>
      <c r="J33" s="164">
        <f>ROUND(((SUM(BE126:BE272))*I33),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ROUND((SUM(BF126:BF272)),  2)</f>
        <v>0</v>
      </c>
      <c r="G34" s="39"/>
      <c r="H34" s="39"/>
      <c r="I34" s="165">
        <v>0.12</v>
      </c>
      <c r="J34" s="164">
        <f>ROUND(((SUM(BF126:BF272))*I34),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ROUND((SUM(BG126:BG272)),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ROUND((SUM(BH126:BH272)),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ROUND((SUM(BI126:BI272)),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SO04 - ZTI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Obec Dukovany</v>
      </c>
      <c r="G89" s="41"/>
      <c r="H89" s="41"/>
      <c r="I89" s="33" t="s">
        <v>22</v>
      </c>
      <c r="J89" s="80" t="str">
        <f>IF(J12="","",J12)</f>
        <v>16. 1. 2025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Obec Dukovany, č.p.59, 675 56 Dukovany</v>
      </c>
      <c r="G91" s="41"/>
      <c r="H91" s="41"/>
      <c r="I91" s="33" t="s">
        <v>31</v>
      </c>
      <c r="J91" s="37" t="str">
        <f>E21</f>
        <v>Stanislav Korydek, 67557 Rouchovany 125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40.0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Ing.Dana Trávníková, Ivančická 221,672501 M.Krumlo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J126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131</v>
      </c>
      <c r="E97" s="192"/>
      <c r="F97" s="192"/>
      <c r="G97" s="192"/>
      <c r="H97" s="192"/>
      <c r="I97" s="192"/>
      <c r="J97" s="193">
        <f>J127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132</v>
      </c>
      <c r="E98" s="197"/>
      <c r="F98" s="197"/>
      <c r="G98" s="197"/>
      <c r="H98" s="197"/>
      <c r="I98" s="197"/>
      <c r="J98" s="198">
        <f>J128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485</v>
      </c>
      <c r="E99" s="197"/>
      <c r="F99" s="197"/>
      <c r="G99" s="197"/>
      <c r="H99" s="197"/>
      <c r="I99" s="197"/>
      <c r="J99" s="198">
        <f>J146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133</v>
      </c>
      <c r="E100" s="197"/>
      <c r="F100" s="197"/>
      <c r="G100" s="197"/>
      <c r="H100" s="197"/>
      <c r="I100" s="197"/>
      <c r="J100" s="198">
        <f>J155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487</v>
      </c>
      <c r="E101" s="197"/>
      <c r="F101" s="197"/>
      <c r="G101" s="197"/>
      <c r="H101" s="197"/>
      <c r="I101" s="197"/>
      <c r="J101" s="198">
        <f>J194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136</v>
      </c>
      <c r="E102" s="192"/>
      <c r="F102" s="192"/>
      <c r="G102" s="192"/>
      <c r="H102" s="192"/>
      <c r="I102" s="192"/>
      <c r="J102" s="193">
        <f>J196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3166</v>
      </c>
      <c r="E103" s="197"/>
      <c r="F103" s="197"/>
      <c r="G103" s="197"/>
      <c r="H103" s="197"/>
      <c r="I103" s="197"/>
      <c r="J103" s="198">
        <f>J197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3167</v>
      </c>
      <c r="E104" s="197"/>
      <c r="F104" s="197"/>
      <c r="G104" s="197"/>
      <c r="H104" s="197"/>
      <c r="I104" s="197"/>
      <c r="J104" s="198">
        <f>J225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139</v>
      </c>
      <c r="E105" s="197"/>
      <c r="F105" s="197"/>
      <c r="G105" s="197"/>
      <c r="H105" s="197"/>
      <c r="I105" s="197"/>
      <c r="J105" s="198">
        <f>J238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144</v>
      </c>
      <c r="E106" s="192"/>
      <c r="F106" s="192"/>
      <c r="G106" s="192"/>
      <c r="H106" s="192"/>
      <c r="I106" s="192"/>
      <c r="J106" s="193">
        <f>J256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145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6.25" customHeight="1">
      <c r="A116" s="39"/>
      <c r="B116" s="40"/>
      <c r="C116" s="41"/>
      <c r="D116" s="41"/>
      <c r="E116" s="184" t="str">
        <f>E7</f>
        <v>Stavební úprava tenisového kurtu, novostavba zázemí tenisového kurtu a vybudování nové nádrže na vodu v místě původní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122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>SO04 - ZTI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F12</f>
        <v>Obec Dukovany</v>
      </c>
      <c r="G120" s="41"/>
      <c r="H120" s="41"/>
      <c r="I120" s="33" t="s">
        <v>22</v>
      </c>
      <c r="J120" s="80" t="str">
        <f>IF(J12="","",J12)</f>
        <v>16. 1. 2025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40.05" customHeight="1">
      <c r="A122" s="39"/>
      <c r="B122" s="40"/>
      <c r="C122" s="33" t="s">
        <v>24</v>
      </c>
      <c r="D122" s="41"/>
      <c r="E122" s="41"/>
      <c r="F122" s="28" t="str">
        <f>E15</f>
        <v>Obec Dukovany, č.p.59, 675 56 Dukovany</v>
      </c>
      <c r="G122" s="41"/>
      <c r="H122" s="41"/>
      <c r="I122" s="33" t="s">
        <v>31</v>
      </c>
      <c r="J122" s="37" t="str">
        <f>E21</f>
        <v>Stanislav Korydek, 67557 Rouchovany 125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40.05" customHeight="1">
      <c r="A123" s="39"/>
      <c r="B123" s="40"/>
      <c r="C123" s="33" t="s">
        <v>29</v>
      </c>
      <c r="D123" s="41"/>
      <c r="E123" s="41"/>
      <c r="F123" s="28" t="str">
        <f>IF(E18="","",E18)</f>
        <v>Vyplň údaj</v>
      </c>
      <c r="G123" s="41"/>
      <c r="H123" s="41"/>
      <c r="I123" s="33" t="s">
        <v>35</v>
      </c>
      <c r="J123" s="37" t="str">
        <f>E24</f>
        <v>Ing.Dana Trávníková, Ivančická 221,672501 M.Krumlo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146</v>
      </c>
      <c r="D125" s="203" t="s">
        <v>64</v>
      </c>
      <c r="E125" s="203" t="s">
        <v>60</v>
      </c>
      <c r="F125" s="203" t="s">
        <v>61</v>
      </c>
      <c r="G125" s="203" t="s">
        <v>147</v>
      </c>
      <c r="H125" s="203" t="s">
        <v>148</v>
      </c>
      <c r="I125" s="203" t="s">
        <v>149</v>
      </c>
      <c r="J125" s="204" t="s">
        <v>128</v>
      </c>
      <c r="K125" s="205" t="s">
        <v>150</v>
      </c>
      <c r="L125" s="206"/>
      <c r="M125" s="101" t="s">
        <v>1</v>
      </c>
      <c r="N125" s="102" t="s">
        <v>43</v>
      </c>
      <c r="O125" s="102" t="s">
        <v>151</v>
      </c>
      <c r="P125" s="102" t="s">
        <v>152</v>
      </c>
      <c r="Q125" s="102" t="s">
        <v>153</v>
      </c>
      <c r="R125" s="102" t="s">
        <v>154</v>
      </c>
      <c r="S125" s="102" t="s">
        <v>155</v>
      </c>
      <c r="T125" s="103" t="s">
        <v>156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157</v>
      </c>
      <c r="D126" s="41"/>
      <c r="E126" s="41"/>
      <c r="F126" s="41"/>
      <c r="G126" s="41"/>
      <c r="H126" s="41"/>
      <c r="I126" s="41"/>
      <c r="J126" s="207">
        <f>BK126</f>
        <v>0</v>
      </c>
      <c r="K126" s="41"/>
      <c r="L126" s="45"/>
      <c r="M126" s="104"/>
      <c r="N126" s="208"/>
      <c r="O126" s="105"/>
      <c r="P126" s="209">
        <f>P127+P196+P256</f>
        <v>0</v>
      </c>
      <c r="Q126" s="105"/>
      <c r="R126" s="209">
        <f>R127+R196+R256</f>
        <v>80.98916475</v>
      </c>
      <c r="S126" s="105"/>
      <c r="T126" s="210">
        <f>T127+T196+T256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78</v>
      </c>
      <c r="AU126" s="18" t="s">
        <v>130</v>
      </c>
      <c r="BK126" s="211">
        <f>BK127+BK196+BK256</f>
        <v>0</v>
      </c>
    </row>
    <row r="127" s="12" customFormat="1" ht="25.92" customHeight="1">
      <c r="A127" s="12"/>
      <c r="B127" s="212"/>
      <c r="C127" s="213"/>
      <c r="D127" s="214" t="s">
        <v>78</v>
      </c>
      <c r="E127" s="215" t="s">
        <v>158</v>
      </c>
      <c r="F127" s="215" t="s">
        <v>159</v>
      </c>
      <c r="G127" s="213"/>
      <c r="H127" s="213"/>
      <c r="I127" s="216"/>
      <c r="J127" s="217">
        <f>BK127</f>
        <v>0</v>
      </c>
      <c r="K127" s="213"/>
      <c r="L127" s="218"/>
      <c r="M127" s="219"/>
      <c r="N127" s="220"/>
      <c r="O127" s="220"/>
      <c r="P127" s="221">
        <f>P128+P146+P155+P194</f>
        <v>0</v>
      </c>
      <c r="Q127" s="220"/>
      <c r="R127" s="221">
        <f>R128+R146+R155+R194</f>
        <v>80.523894749999997</v>
      </c>
      <c r="S127" s="220"/>
      <c r="T127" s="222">
        <f>T128+T146+T155+T194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3" t="s">
        <v>87</v>
      </c>
      <c r="AT127" s="224" t="s">
        <v>78</v>
      </c>
      <c r="AU127" s="224" t="s">
        <v>79</v>
      </c>
      <c r="AY127" s="223" t="s">
        <v>160</v>
      </c>
      <c r="BK127" s="225">
        <f>BK128+BK146+BK155+BK194</f>
        <v>0</v>
      </c>
    </row>
    <row r="128" s="12" customFormat="1" ht="22.8" customHeight="1">
      <c r="A128" s="12"/>
      <c r="B128" s="212"/>
      <c r="C128" s="213"/>
      <c r="D128" s="214" t="s">
        <v>78</v>
      </c>
      <c r="E128" s="226" t="s">
        <v>87</v>
      </c>
      <c r="F128" s="226" t="s">
        <v>161</v>
      </c>
      <c r="G128" s="213"/>
      <c r="H128" s="213"/>
      <c r="I128" s="216"/>
      <c r="J128" s="227">
        <f>BK128</f>
        <v>0</v>
      </c>
      <c r="K128" s="213"/>
      <c r="L128" s="218"/>
      <c r="M128" s="219"/>
      <c r="N128" s="220"/>
      <c r="O128" s="220"/>
      <c r="P128" s="221">
        <f>SUM(P129:P145)</f>
        <v>0</v>
      </c>
      <c r="Q128" s="220"/>
      <c r="R128" s="221">
        <f>SUM(R129:R145)</f>
        <v>57.119999999999997</v>
      </c>
      <c r="S128" s="220"/>
      <c r="T128" s="222">
        <f>SUM(T129:T145)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87</v>
      </c>
      <c r="AT128" s="224" t="s">
        <v>78</v>
      </c>
      <c r="AU128" s="224" t="s">
        <v>87</v>
      </c>
      <c r="AY128" s="223" t="s">
        <v>160</v>
      </c>
      <c r="BK128" s="225">
        <f>SUM(BK129:BK145)</f>
        <v>0</v>
      </c>
    </row>
    <row r="129" s="2" customFormat="1" ht="24.15" customHeight="1">
      <c r="A129" s="39"/>
      <c r="B129" s="40"/>
      <c r="C129" s="228" t="s">
        <v>87</v>
      </c>
      <c r="D129" s="228" t="s">
        <v>162</v>
      </c>
      <c r="E129" s="229" t="s">
        <v>697</v>
      </c>
      <c r="F129" s="230" t="s">
        <v>698</v>
      </c>
      <c r="G129" s="231" t="s">
        <v>211</v>
      </c>
      <c r="H129" s="232">
        <v>3.5</v>
      </c>
      <c r="I129" s="233"/>
      <c r="J129" s="234">
        <f>ROUND(I129*H129,2)</f>
        <v>0</v>
      </c>
      <c r="K129" s="235"/>
      <c r="L129" s="45"/>
      <c r="M129" s="236" t="s">
        <v>1</v>
      </c>
      <c r="N129" s="237" t="s">
        <v>44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166</v>
      </c>
      <c r="AT129" s="240" t="s">
        <v>162</v>
      </c>
      <c r="AU129" s="240" t="s">
        <v>89</v>
      </c>
      <c r="AY129" s="18" t="s">
        <v>160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87</v>
      </c>
      <c r="BK129" s="241">
        <f>ROUND(I129*H129,2)</f>
        <v>0</v>
      </c>
      <c r="BL129" s="18" t="s">
        <v>166</v>
      </c>
      <c r="BM129" s="240" t="s">
        <v>3168</v>
      </c>
    </row>
    <row r="130" s="13" customFormat="1">
      <c r="A130" s="13"/>
      <c r="B130" s="242"/>
      <c r="C130" s="243"/>
      <c r="D130" s="244" t="s">
        <v>168</v>
      </c>
      <c r="E130" s="245" t="s">
        <v>1</v>
      </c>
      <c r="F130" s="246" t="s">
        <v>3169</v>
      </c>
      <c r="G130" s="243"/>
      <c r="H130" s="247">
        <v>3.5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168</v>
      </c>
      <c r="AU130" s="253" t="s">
        <v>89</v>
      </c>
      <c r="AV130" s="13" t="s">
        <v>89</v>
      </c>
      <c r="AW130" s="13" t="s">
        <v>34</v>
      </c>
      <c r="AX130" s="13" t="s">
        <v>87</v>
      </c>
      <c r="AY130" s="253" t="s">
        <v>160</v>
      </c>
    </row>
    <row r="131" s="2" customFormat="1" ht="33" customHeight="1">
      <c r="A131" s="39"/>
      <c r="B131" s="40"/>
      <c r="C131" s="228" t="s">
        <v>89</v>
      </c>
      <c r="D131" s="228" t="s">
        <v>162</v>
      </c>
      <c r="E131" s="229" t="s">
        <v>493</v>
      </c>
      <c r="F131" s="230" t="s">
        <v>494</v>
      </c>
      <c r="G131" s="231" t="s">
        <v>211</v>
      </c>
      <c r="H131" s="232">
        <v>5</v>
      </c>
      <c r="I131" s="233"/>
      <c r="J131" s="234">
        <f>ROUND(I131*H131,2)</f>
        <v>0</v>
      </c>
      <c r="K131" s="235"/>
      <c r="L131" s="45"/>
      <c r="M131" s="236" t="s">
        <v>1</v>
      </c>
      <c r="N131" s="237" t="s">
        <v>44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166</v>
      </c>
      <c r="AT131" s="240" t="s">
        <v>162</v>
      </c>
      <c r="AU131" s="240" t="s">
        <v>89</v>
      </c>
      <c r="AY131" s="18" t="s">
        <v>160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87</v>
      </c>
      <c r="BK131" s="241">
        <f>ROUND(I131*H131,2)</f>
        <v>0</v>
      </c>
      <c r="BL131" s="18" t="s">
        <v>166</v>
      </c>
      <c r="BM131" s="240" t="s">
        <v>3170</v>
      </c>
    </row>
    <row r="132" s="2" customFormat="1" ht="33" customHeight="1">
      <c r="A132" s="39"/>
      <c r="B132" s="40"/>
      <c r="C132" s="228" t="s">
        <v>178</v>
      </c>
      <c r="D132" s="228" t="s">
        <v>162</v>
      </c>
      <c r="E132" s="229" t="s">
        <v>209</v>
      </c>
      <c r="F132" s="230" t="s">
        <v>210</v>
      </c>
      <c r="G132" s="231" t="s">
        <v>211</v>
      </c>
      <c r="H132" s="232">
        <v>95</v>
      </c>
      <c r="I132" s="233"/>
      <c r="J132" s="234">
        <f>ROUND(I132*H132,2)</f>
        <v>0</v>
      </c>
      <c r="K132" s="235"/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166</v>
      </c>
      <c r="AT132" s="240" t="s">
        <v>162</v>
      </c>
      <c r="AU132" s="240" t="s">
        <v>89</v>
      </c>
      <c r="AY132" s="18" t="s">
        <v>160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87</v>
      </c>
      <c r="BK132" s="241">
        <f>ROUND(I132*H132,2)</f>
        <v>0</v>
      </c>
      <c r="BL132" s="18" t="s">
        <v>166</v>
      </c>
      <c r="BM132" s="240" t="s">
        <v>3171</v>
      </c>
    </row>
    <row r="133" s="2" customFormat="1" ht="24.15" customHeight="1">
      <c r="A133" s="39"/>
      <c r="B133" s="40"/>
      <c r="C133" s="228" t="s">
        <v>166</v>
      </c>
      <c r="D133" s="228" t="s">
        <v>162</v>
      </c>
      <c r="E133" s="229" t="s">
        <v>220</v>
      </c>
      <c r="F133" s="230" t="s">
        <v>221</v>
      </c>
      <c r="G133" s="231" t="s">
        <v>211</v>
      </c>
      <c r="H133" s="232">
        <v>161.90000000000001</v>
      </c>
      <c r="I133" s="233"/>
      <c r="J133" s="234">
        <f>ROUND(I133*H133,2)</f>
        <v>0</v>
      </c>
      <c r="K133" s="235"/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166</v>
      </c>
      <c r="AT133" s="240" t="s">
        <v>162</v>
      </c>
      <c r="AU133" s="240" t="s">
        <v>89</v>
      </c>
      <c r="AY133" s="18" t="s">
        <v>160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87</v>
      </c>
      <c r="BK133" s="241">
        <f>ROUND(I133*H133,2)</f>
        <v>0</v>
      </c>
      <c r="BL133" s="18" t="s">
        <v>166</v>
      </c>
      <c r="BM133" s="240" t="s">
        <v>3172</v>
      </c>
    </row>
    <row r="134" s="13" customFormat="1">
      <c r="A134" s="13"/>
      <c r="B134" s="242"/>
      <c r="C134" s="243"/>
      <c r="D134" s="244" t="s">
        <v>168</v>
      </c>
      <c r="E134" s="245" t="s">
        <v>1</v>
      </c>
      <c r="F134" s="246" t="s">
        <v>3173</v>
      </c>
      <c r="G134" s="243"/>
      <c r="H134" s="247">
        <v>103.5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168</v>
      </c>
      <c r="AU134" s="253" t="s">
        <v>89</v>
      </c>
      <c r="AV134" s="13" t="s">
        <v>89</v>
      </c>
      <c r="AW134" s="13" t="s">
        <v>34</v>
      </c>
      <c r="AX134" s="13" t="s">
        <v>79</v>
      </c>
      <c r="AY134" s="253" t="s">
        <v>160</v>
      </c>
    </row>
    <row r="135" s="13" customFormat="1">
      <c r="A135" s="13"/>
      <c r="B135" s="242"/>
      <c r="C135" s="243"/>
      <c r="D135" s="244" t="s">
        <v>168</v>
      </c>
      <c r="E135" s="245" t="s">
        <v>1</v>
      </c>
      <c r="F135" s="246" t="s">
        <v>3174</v>
      </c>
      <c r="G135" s="243"/>
      <c r="H135" s="247">
        <v>58.399999999999999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168</v>
      </c>
      <c r="AU135" s="253" t="s">
        <v>89</v>
      </c>
      <c r="AV135" s="13" t="s">
        <v>89</v>
      </c>
      <c r="AW135" s="13" t="s">
        <v>34</v>
      </c>
      <c r="AX135" s="13" t="s">
        <v>79</v>
      </c>
      <c r="AY135" s="253" t="s">
        <v>160</v>
      </c>
    </row>
    <row r="136" s="14" customFormat="1">
      <c r="A136" s="14"/>
      <c r="B136" s="254"/>
      <c r="C136" s="255"/>
      <c r="D136" s="244" t="s">
        <v>168</v>
      </c>
      <c r="E136" s="256" t="s">
        <v>1</v>
      </c>
      <c r="F136" s="257" t="s">
        <v>171</v>
      </c>
      <c r="G136" s="255"/>
      <c r="H136" s="258">
        <v>161.90000000000001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168</v>
      </c>
      <c r="AU136" s="264" t="s">
        <v>89</v>
      </c>
      <c r="AV136" s="14" t="s">
        <v>166</v>
      </c>
      <c r="AW136" s="14" t="s">
        <v>34</v>
      </c>
      <c r="AX136" s="14" t="s">
        <v>87</v>
      </c>
      <c r="AY136" s="264" t="s">
        <v>160</v>
      </c>
    </row>
    <row r="137" s="2" customFormat="1" ht="16.5" customHeight="1">
      <c r="A137" s="39"/>
      <c r="B137" s="40"/>
      <c r="C137" s="228" t="s">
        <v>187</v>
      </c>
      <c r="D137" s="228" t="s">
        <v>162</v>
      </c>
      <c r="E137" s="229" t="s">
        <v>229</v>
      </c>
      <c r="F137" s="230" t="s">
        <v>230</v>
      </c>
      <c r="G137" s="231" t="s">
        <v>211</v>
      </c>
      <c r="H137" s="232">
        <v>161.90000000000001</v>
      </c>
      <c r="I137" s="233"/>
      <c r="J137" s="234">
        <f>ROUND(I137*H137,2)</f>
        <v>0</v>
      </c>
      <c r="K137" s="235"/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166</v>
      </c>
      <c r="AT137" s="240" t="s">
        <v>162</v>
      </c>
      <c r="AU137" s="240" t="s">
        <v>89</v>
      </c>
      <c r="AY137" s="18" t="s">
        <v>160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87</v>
      </c>
      <c r="BK137" s="241">
        <f>ROUND(I137*H137,2)</f>
        <v>0</v>
      </c>
      <c r="BL137" s="18" t="s">
        <v>166</v>
      </c>
      <c r="BM137" s="240" t="s">
        <v>3175</v>
      </c>
    </row>
    <row r="138" s="13" customFormat="1">
      <c r="A138" s="13"/>
      <c r="B138" s="242"/>
      <c r="C138" s="243"/>
      <c r="D138" s="244" t="s">
        <v>168</v>
      </c>
      <c r="E138" s="245" t="s">
        <v>1</v>
      </c>
      <c r="F138" s="246" t="s">
        <v>3176</v>
      </c>
      <c r="G138" s="243"/>
      <c r="H138" s="247">
        <v>103.5</v>
      </c>
      <c r="I138" s="248"/>
      <c r="J138" s="243"/>
      <c r="K138" s="243"/>
      <c r="L138" s="249"/>
      <c r="M138" s="250"/>
      <c r="N138" s="251"/>
      <c r="O138" s="251"/>
      <c r="P138" s="251"/>
      <c r="Q138" s="251"/>
      <c r="R138" s="251"/>
      <c r="S138" s="251"/>
      <c r="T138" s="25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3" t="s">
        <v>168</v>
      </c>
      <c r="AU138" s="253" t="s">
        <v>89</v>
      </c>
      <c r="AV138" s="13" t="s">
        <v>89</v>
      </c>
      <c r="AW138" s="13" t="s">
        <v>34</v>
      </c>
      <c r="AX138" s="13" t="s">
        <v>79</v>
      </c>
      <c r="AY138" s="253" t="s">
        <v>160</v>
      </c>
    </row>
    <row r="139" s="13" customFormat="1">
      <c r="A139" s="13"/>
      <c r="B139" s="242"/>
      <c r="C139" s="243"/>
      <c r="D139" s="244" t="s">
        <v>168</v>
      </c>
      <c r="E139" s="245" t="s">
        <v>1</v>
      </c>
      <c r="F139" s="246" t="s">
        <v>3177</v>
      </c>
      <c r="G139" s="243"/>
      <c r="H139" s="247">
        <v>58.399999999999999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168</v>
      </c>
      <c r="AU139" s="253" t="s">
        <v>89</v>
      </c>
      <c r="AV139" s="13" t="s">
        <v>89</v>
      </c>
      <c r="AW139" s="13" t="s">
        <v>34</v>
      </c>
      <c r="AX139" s="13" t="s">
        <v>79</v>
      </c>
      <c r="AY139" s="253" t="s">
        <v>160</v>
      </c>
    </row>
    <row r="140" s="14" customFormat="1">
      <c r="A140" s="14"/>
      <c r="B140" s="254"/>
      <c r="C140" s="255"/>
      <c r="D140" s="244" t="s">
        <v>168</v>
      </c>
      <c r="E140" s="256" t="s">
        <v>1</v>
      </c>
      <c r="F140" s="257" t="s">
        <v>171</v>
      </c>
      <c r="G140" s="255"/>
      <c r="H140" s="258">
        <v>161.90000000000001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168</v>
      </c>
      <c r="AU140" s="264" t="s">
        <v>89</v>
      </c>
      <c r="AV140" s="14" t="s">
        <v>166</v>
      </c>
      <c r="AW140" s="14" t="s">
        <v>34</v>
      </c>
      <c r="AX140" s="14" t="s">
        <v>87</v>
      </c>
      <c r="AY140" s="264" t="s">
        <v>160</v>
      </c>
    </row>
    <row r="141" s="2" customFormat="1" ht="24.15" customHeight="1">
      <c r="A141" s="39"/>
      <c r="B141" s="40"/>
      <c r="C141" s="228" t="s">
        <v>191</v>
      </c>
      <c r="D141" s="228" t="s">
        <v>162</v>
      </c>
      <c r="E141" s="229" t="s">
        <v>507</v>
      </c>
      <c r="F141" s="230" t="s">
        <v>508</v>
      </c>
      <c r="G141" s="231" t="s">
        <v>211</v>
      </c>
      <c r="H141" s="232">
        <v>58.399999999999999</v>
      </c>
      <c r="I141" s="233"/>
      <c r="J141" s="234">
        <f>ROUND(I141*H141,2)</f>
        <v>0</v>
      </c>
      <c r="K141" s="235"/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166</v>
      </c>
      <c r="AT141" s="240" t="s">
        <v>162</v>
      </c>
      <c r="AU141" s="240" t="s">
        <v>89</v>
      </c>
      <c r="AY141" s="18" t="s">
        <v>160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87</v>
      </c>
      <c r="BK141" s="241">
        <f>ROUND(I141*H141,2)</f>
        <v>0</v>
      </c>
      <c r="BL141" s="18" t="s">
        <v>166</v>
      </c>
      <c r="BM141" s="240" t="s">
        <v>3178</v>
      </c>
    </row>
    <row r="142" s="2" customFormat="1" ht="24.15" customHeight="1">
      <c r="A142" s="39"/>
      <c r="B142" s="40"/>
      <c r="C142" s="228" t="s">
        <v>198</v>
      </c>
      <c r="D142" s="228" t="s">
        <v>162</v>
      </c>
      <c r="E142" s="229" t="s">
        <v>2050</v>
      </c>
      <c r="F142" s="230" t="s">
        <v>2051</v>
      </c>
      <c r="G142" s="231" t="s">
        <v>211</v>
      </c>
      <c r="H142" s="232">
        <v>58.399999999999999</v>
      </c>
      <c r="I142" s="233"/>
      <c r="J142" s="234">
        <f>ROUND(I142*H142,2)</f>
        <v>0</v>
      </c>
      <c r="K142" s="235"/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166</v>
      </c>
      <c r="AT142" s="240" t="s">
        <v>162</v>
      </c>
      <c r="AU142" s="240" t="s">
        <v>89</v>
      </c>
      <c r="AY142" s="18" t="s">
        <v>160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87</v>
      </c>
      <c r="BK142" s="241">
        <f>ROUND(I142*H142,2)</f>
        <v>0</v>
      </c>
      <c r="BL142" s="18" t="s">
        <v>166</v>
      </c>
      <c r="BM142" s="240" t="s">
        <v>3179</v>
      </c>
    </row>
    <row r="143" s="2" customFormat="1" ht="24.15" customHeight="1">
      <c r="A143" s="39"/>
      <c r="B143" s="40"/>
      <c r="C143" s="228" t="s">
        <v>204</v>
      </c>
      <c r="D143" s="228" t="s">
        <v>162</v>
      </c>
      <c r="E143" s="229" t="s">
        <v>521</v>
      </c>
      <c r="F143" s="230" t="s">
        <v>522</v>
      </c>
      <c r="G143" s="231" t="s">
        <v>211</v>
      </c>
      <c r="H143" s="232">
        <v>33.600000000000001</v>
      </c>
      <c r="I143" s="233"/>
      <c r="J143" s="234">
        <f>ROUND(I143*H143,2)</f>
        <v>0</v>
      </c>
      <c r="K143" s="235"/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166</v>
      </c>
      <c r="AT143" s="240" t="s">
        <v>162</v>
      </c>
      <c r="AU143" s="240" t="s">
        <v>89</v>
      </c>
      <c r="AY143" s="18" t="s">
        <v>160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87</v>
      </c>
      <c r="BK143" s="241">
        <f>ROUND(I143*H143,2)</f>
        <v>0</v>
      </c>
      <c r="BL143" s="18" t="s">
        <v>166</v>
      </c>
      <c r="BM143" s="240" t="s">
        <v>3180</v>
      </c>
    </row>
    <row r="144" s="2" customFormat="1" ht="16.5" customHeight="1">
      <c r="A144" s="39"/>
      <c r="B144" s="40"/>
      <c r="C144" s="284" t="s">
        <v>208</v>
      </c>
      <c r="D144" s="284" t="s">
        <v>426</v>
      </c>
      <c r="E144" s="285" t="s">
        <v>2310</v>
      </c>
      <c r="F144" s="286" t="s">
        <v>2311</v>
      </c>
      <c r="G144" s="287" t="s">
        <v>347</v>
      </c>
      <c r="H144" s="288">
        <v>57.119999999999997</v>
      </c>
      <c r="I144" s="289"/>
      <c r="J144" s="290">
        <f>ROUND(I144*H144,2)</f>
        <v>0</v>
      </c>
      <c r="K144" s="291"/>
      <c r="L144" s="292"/>
      <c r="M144" s="293" t="s">
        <v>1</v>
      </c>
      <c r="N144" s="294" t="s">
        <v>44</v>
      </c>
      <c r="O144" s="92"/>
      <c r="P144" s="238">
        <f>O144*H144</f>
        <v>0</v>
      </c>
      <c r="Q144" s="238">
        <v>1</v>
      </c>
      <c r="R144" s="238">
        <f>Q144*H144</f>
        <v>57.119999999999997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204</v>
      </c>
      <c r="AT144" s="240" t="s">
        <v>426</v>
      </c>
      <c r="AU144" s="240" t="s">
        <v>89</v>
      </c>
      <c r="AY144" s="18" t="s">
        <v>160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87</v>
      </c>
      <c r="BK144" s="241">
        <f>ROUND(I144*H144,2)</f>
        <v>0</v>
      </c>
      <c r="BL144" s="18" t="s">
        <v>166</v>
      </c>
      <c r="BM144" s="240" t="s">
        <v>3181</v>
      </c>
    </row>
    <row r="145" s="13" customFormat="1">
      <c r="A145" s="13"/>
      <c r="B145" s="242"/>
      <c r="C145" s="243"/>
      <c r="D145" s="244" t="s">
        <v>168</v>
      </c>
      <c r="E145" s="243"/>
      <c r="F145" s="246" t="s">
        <v>3182</v>
      </c>
      <c r="G145" s="243"/>
      <c r="H145" s="247">
        <v>57.119999999999997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168</v>
      </c>
      <c r="AU145" s="253" t="s">
        <v>89</v>
      </c>
      <c r="AV145" s="13" t="s">
        <v>89</v>
      </c>
      <c r="AW145" s="13" t="s">
        <v>4</v>
      </c>
      <c r="AX145" s="13" t="s">
        <v>87</v>
      </c>
      <c r="AY145" s="253" t="s">
        <v>160</v>
      </c>
    </row>
    <row r="146" s="12" customFormat="1" ht="22.8" customHeight="1">
      <c r="A146" s="12"/>
      <c r="B146" s="212"/>
      <c r="C146" s="213"/>
      <c r="D146" s="214" t="s">
        <v>78</v>
      </c>
      <c r="E146" s="226" t="s">
        <v>166</v>
      </c>
      <c r="F146" s="226" t="s">
        <v>598</v>
      </c>
      <c r="G146" s="213"/>
      <c r="H146" s="213"/>
      <c r="I146" s="216"/>
      <c r="J146" s="227">
        <f>BK146</f>
        <v>0</v>
      </c>
      <c r="K146" s="213"/>
      <c r="L146" s="218"/>
      <c r="M146" s="219"/>
      <c r="N146" s="220"/>
      <c r="O146" s="220"/>
      <c r="P146" s="221">
        <f>SUM(P147:P154)</f>
        <v>0</v>
      </c>
      <c r="Q146" s="220"/>
      <c r="R146" s="221">
        <f>SUM(R147:R154)</f>
        <v>21.87481</v>
      </c>
      <c r="S146" s="220"/>
      <c r="T146" s="222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3" t="s">
        <v>87</v>
      </c>
      <c r="AT146" s="224" t="s">
        <v>78</v>
      </c>
      <c r="AU146" s="224" t="s">
        <v>87</v>
      </c>
      <c r="AY146" s="223" t="s">
        <v>160</v>
      </c>
      <c r="BK146" s="225">
        <f>SUM(BK147:BK154)</f>
        <v>0</v>
      </c>
    </row>
    <row r="147" s="2" customFormat="1" ht="24.15" customHeight="1">
      <c r="A147" s="39"/>
      <c r="B147" s="40"/>
      <c r="C147" s="228" t="s">
        <v>214</v>
      </c>
      <c r="D147" s="228" t="s">
        <v>162</v>
      </c>
      <c r="E147" s="229" t="s">
        <v>599</v>
      </c>
      <c r="F147" s="230" t="s">
        <v>600</v>
      </c>
      <c r="G147" s="231" t="s">
        <v>211</v>
      </c>
      <c r="H147" s="232">
        <v>11.199999999999999</v>
      </c>
      <c r="I147" s="233"/>
      <c r="J147" s="234">
        <f>ROUND(I147*H147,2)</f>
        <v>0</v>
      </c>
      <c r="K147" s="235"/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1.8907700000000001</v>
      </c>
      <c r="R147" s="238">
        <f>Q147*H147</f>
        <v>21.176624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166</v>
      </c>
      <c r="AT147" s="240" t="s">
        <v>162</v>
      </c>
      <c r="AU147" s="240" t="s">
        <v>89</v>
      </c>
      <c r="AY147" s="18" t="s">
        <v>160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87</v>
      </c>
      <c r="BK147" s="241">
        <f>ROUND(I147*H147,2)</f>
        <v>0</v>
      </c>
      <c r="BL147" s="18" t="s">
        <v>166</v>
      </c>
      <c r="BM147" s="240" t="s">
        <v>3183</v>
      </c>
    </row>
    <row r="148" s="13" customFormat="1">
      <c r="A148" s="13"/>
      <c r="B148" s="242"/>
      <c r="C148" s="243"/>
      <c r="D148" s="244" t="s">
        <v>168</v>
      </c>
      <c r="E148" s="245" t="s">
        <v>1</v>
      </c>
      <c r="F148" s="246" t="s">
        <v>3184</v>
      </c>
      <c r="G148" s="243"/>
      <c r="H148" s="247">
        <v>11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168</v>
      </c>
      <c r="AU148" s="253" t="s">
        <v>89</v>
      </c>
      <c r="AV148" s="13" t="s">
        <v>89</v>
      </c>
      <c r="AW148" s="13" t="s">
        <v>34</v>
      </c>
      <c r="AX148" s="13" t="s">
        <v>79</v>
      </c>
      <c r="AY148" s="253" t="s">
        <v>160</v>
      </c>
    </row>
    <row r="149" s="13" customFormat="1">
      <c r="A149" s="13"/>
      <c r="B149" s="242"/>
      <c r="C149" s="243"/>
      <c r="D149" s="244" t="s">
        <v>168</v>
      </c>
      <c r="E149" s="245" t="s">
        <v>1</v>
      </c>
      <c r="F149" s="246" t="s">
        <v>3185</v>
      </c>
      <c r="G149" s="243"/>
      <c r="H149" s="247">
        <v>0.20000000000000001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168</v>
      </c>
      <c r="AU149" s="253" t="s">
        <v>89</v>
      </c>
      <c r="AV149" s="13" t="s">
        <v>89</v>
      </c>
      <c r="AW149" s="13" t="s">
        <v>34</v>
      </c>
      <c r="AX149" s="13" t="s">
        <v>79</v>
      </c>
      <c r="AY149" s="253" t="s">
        <v>160</v>
      </c>
    </row>
    <row r="150" s="14" customFormat="1">
      <c r="A150" s="14"/>
      <c r="B150" s="254"/>
      <c r="C150" s="255"/>
      <c r="D150" s="244" t="s">
        <v>168</v>
      </c>
      <c r="E150" s="256" t="s">
        <v>1</v>
      </c>
      <c r="F150" s="257" t="s">
        <v>171</v>
      </c>
      <c r="G150" s="255"/>
      <c r="H150" s="258">
        <v>11.199999999999999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4" t="s">
        <v>168</v>
      </c>
      <c r="AU150" s="264" t="s">
        <v>89</v>
      </c>
      <c r="AV150" s="14" t="s">
        <v>166</v>
      </c>
      <c r="AW150" s="14" t="s">
        <v>34</v>
      </c>
      <c r="AX150" s="14" t="s">
        <v>87</v>
      </c>
      <c r="AY150" s="264" t="s">
        <v>160</v>
      </c>
    </row>
    <row r="151" s="2" customFormat="1" ht="33" customHeight="1">
      <c r="A151" s="39"/>
      <c r="B151" s="40"/>
      <c r="C151" s="228" t="s">
        <v>219</v>
      </c>
      <c r="D151" s="228" t="s">
        <v>162</v>
      </c>
      <c r="E151" s="229" t="s">
        <v>3186</v>
      </c>
      <c r="F151" s="230" t="s">
        <v>3187</v>
      </c>
      <c r="G151" s="231" t="s">
        <v>211</v>
      </c>
      <c r="H151" s="232">
        <v>0.29999999999999999</v>
      </c>
      <c r="I151" s="233"/>
      <c r="J151" s="234">
        <f>ROUND(I151*H151,2)</f>
        <v>0</v>
      </c>
      <c r="K151" s="235"/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2.3010199999999998</v>
      </c>
      <c r="R151" s="238">
        <f>Q151*H151</f>
        <v>0.69030599999999998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166</v>
      </c>
      <c r="AT151" s="240" t="s">
        <v>162</v>
      </c>
      <c r="AU151" s="240" t="s">
        <v>89</v>
      </c>
      <c r="AY151" s="18" t="s">
        <v>160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87</v>
      </c>
      <c r="BK151" s="241">
        <f>ROUND(I151*H151,2)</f>
        <v>0</v>
      </c>
      <c r="BL151" s="18" t="s">
        <v>166</v>
      </c>
      <c r="BM151" s="240" t="s">
        <v>3188</v>
      </c>
    </row>
    <row r="152" s="13" customFormat="1">
      <c r="A152" s="13"/>
      <c r="B152" s="242"/>
      <c r="C152" s="243"/>
      <c r="D152" s="244" t="s">
        <v>168</v>
      </c>
      <c r="E152" s="245" t="s">
        <v>1</v>
      </c>
      <c r="F152" s="246" t="s">
        <v>3189</v>
      </c>
      <c r="G152" s="243"/>
      <c r="H152" s="247">
        <v>0.29999999999999999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168</v>
      </c>
      <c r="AU152" s="253" t="s">
        <v>89</v>
      </c>
      <c r="AV152" s="13" t="s">
        <v>89</v>
      </c>
      <c r="AW152" s="13" t="s">
        <v>34</v>
      </c>
      <c r="AX152" s="13" t="s">
        <v>87</v>
      </c>
      <c r="AY152" s="253" t="s">
        <v>160</v>
      </c>
    </row>
    <row r="153" s="2" customFormat="1" ht="33" customHeight="1">
      <c r="A153" s="39"/>
      <c r="B153" s="40"/>
      <c r="C153" s="228" t="s">
        <v>8</v>
      </c>
      <c r="D153" s="228" t="s">
        <v>162</v>
      </c>
      <c r="E153" s="229" t="s">
        <v>2334</v>
      </c>
      <c r="F153" s="230" t="s">
        <v>2335</v>
      </c>
      <c r="G153" s="231" t="s">
        <v>165</v>
      </c>
      <c r="H153" s="232">
        <v>1</v>
      </c>
      <c r="I153" s="233"/>
      <c r="J153" s="234">
        <f>ROUND(I153*H153,2)</f>
        <v>0</v>
      </c>
      <c r="K153" s="235"/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0.0078799999999999999</v>
      </c>
      <c r="R153" s="238">
        <f>Q153*H153</f>
        <v>0.0078799999999999999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166</v>
      </c>
      <c r="AT153" s="240" t="s">
        <v>162</v>
      </c>
      <c r="AU153" s="240" t="s">
        <v>89</v>
      </c>
      <c r="AY153" s="18" t="s">
        <v>160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87</v>
      </c>
      <c r="BK153" s="241">
        <f>ROUND(I153*H153,2)</f>
        <v>0</v>
      </c>
      <c r="BL153" s="18" t="s">
        <v>166</v>
      </c>
      <c r="BM153" s="240" t="s">
        <v>3190</v>
      </c>
    </row>
    <row r="154" s="2" customFormat="1" ht="37.8" customHeight="1">
      <c r="A154" s="39"/>
      <c r="B154" s="40"/>
      <c r="C154" s="228" t="s">
        <v>228</v>
      </c>
      <c r="D154" s="228" t="s">
        <v>162</v>
      </c>
      <c r="E154" s="229" t="s">
        <v>2337</v>
      </c>
      <c r="F154" s="230" t="s">
        <v>2338</v>
      </c>
      <c r="G154" s="231" t="s">
        <v>165</v>
      </c>
      <c r="H154" s="232">
        <v>1</v>
      </c>
      <c r="I154" s="233"/>
      <c r="J154" s="234">
        <f>ROUND(I154*H154,2)</f>
        <v>0</v>
      </c>
      <c r="K154" s="235"/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166</v>
      </c>
      <c r="AT154" s="240" t="s">
        <v>162</v>
      </c>
      <c r="AU154" s="240" t="s">
        <v>89</v>
      </c>
      <c r="AY154" s="18" t="s">
        <v>160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87</v>
      </c>
      <c r="BK154" s="241">
        <f>ROUND(I154*H154,2)</f>
        <v>0</v>
      </c>
      <c r="BL154" s="18" t="s">
        <v>166</v>
      </c>
      <c r="BM154" s="240" t="s">
        <v>3191</v>
      </c>
    </row>
    <row r="155" s="12" customFormat="1" ht="22.8" customHeight="1">
      <c r="A155" s="12"/>
      <c r="B155" s="212"/>
      <c r="C155" s="213"/>
      <c r="D155" s="214" t="s">
        <v>78</v>
      </c>
      <c r="E155" s="226" t="s">
        <v>204</v>
      </c>
      <c r="F155" s="226" t="s">
        <v>244</v>
      </c>
      <c r="G155" s="213"/>
      <c r="H155" s="213"/>
      <c r="I155" s="216"/>
      <c r="J155" s="227">
        <f>BK155</f>
        <v>0</v>
      </c>
      <c r="K155" s="213"/>
      <c r="L155" s="218"/>
      <c r="M155" s="219"/>
      <c r="N155" s="220"/>
      <c r="O155" s="220"/>
      <c r="P155" s="221">
        <f>SUM(P156:P193)</f>
        <v>0</v>
      </c>
      <c r="Q155" s="220"/>
      <c r="R155" s="221">
        <f>SUM(R156:R193)</f>
        <v>1.5290847500000002</v>
      </c>
      <c r="S155" s="220"/>
      <c r="T155" s="222">
        <f>SUM(T156:T193)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3" t="s">
        <v>87</v>
      </c>
      <c r="AT155" s="224" t="s">
        <v>78</v>
      </c>
      <c r="AU155" s="224" t="s">
        <v>87</v>
      </c>
      <c r="AY155" s="223" t="s">
        <v>160</v>
      </c>
      <c r="BK155" s="225">
        <f>SUM(BK156:BK193)</f>
        <v>0</v>
      </c>
    </row>
    <row r="156" s="2" customFormat="1" ht="24.15" customHeight="1">
      <c r="A156" s="39"/>
      <c r="B156" s="40"/>
      <c r="C156" s="228" t="s">
        <v>233</v>
      </c>
      <c r="D156" s="228" t="s">
        <v>162</v>
      </c>
      <c r="E156" s="229" t="s">
        <v>3192</v>
      </c>
      <c r="F156" s="230" t="s">
        <v>3193</v>
      </c>
      <c r="G156" s="231" t="s">
        <v>201</v>
      </c>
      <c r="H156" s="232">
        <v>35</v>
      </c>
      <c r="I156" s="233"/>
      <c r="J156" s="234">
        <f>ROUND(I156*H156,2)</f>
        <v>0</v>
      </c>
      <c r="K156" s="235"/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166</v>
      </c>
      <c r="AT156" s="240" t="s">
        <v>162</v>
      </c>
      <c r="AU156" s="240" t="s">
        <v>89</v>
      </c>
      <c r="AY156" s="18" t="s">
        <v>160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87</v>
      </c>
      <c r="BK156" s="241">
        <f>ROUND(I156*H156,2)</f>
        <v>0</v>
      </c>
      <c r="BL156" s="18" t="s">
        <v>166</v>
      </c>
      <c r="BM156" s="240" t="s">
        <v>3194</v>
      </c>
    </row>
    <row r="157" s="2" customFormat="1" ht="24.15" customHeight="1">
      <c r="A157" s="39"/>
      <c r="B157" s="40"/>
      <c r="C157" s="284" t="s">
        <v>239</v>
      </c>
      <c r="D157" s="284" t="s">
        <v>426</v>
      </c>
      <c r="E157" s="285" t="s">
        <v>3195</v>
      </c>
      <c r="F157" s="286" t="s">
        <v>3196</v>
      </c>
      <c r="G157" s="287" t="s">
        <v>201</v>
      </c>
      <c r="H157" s="288">
        <v>35.524999999999999</v>
      </c>
      <c r="I157" s="289"/>
      <c r="J157" s="290">
        <f>ROUND(I157*H157,2)</f>
        <v>0</v>
      </c>
      <c r="K157" s="291"/>
      <c r="L157" s="292"/>
      <c r="M157" s="293" t="s">
        <v>1</v>
      </c>
      <c r="N157" s="294" t="s">
        <v>44</v>
      </c>
      <c r="O157" s="92"/>
      <c r="P157" s="238">
        <f>O157*H157</f>
        <v>0</v>
      </c>
      <c r="Q157" s="238">
        <v>0.00067000000000000002</v>
      </c>
      <c r="R157" s="238">
        <f>Q157*H157</f>
        <v>0.02380175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204</v>
      </c>
      <c r="AT157" s="240" t="s">
        <v>426</v>
      </c>
      <c r="AU157" s="240" t="s">
        <v>89</v>
      </c>
      <c r="AY157" s="18" t="s">
        <v>160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87</v>
      </c>
      <c r="BK157" s="241">
        <f>ROUND(I157*H157,2)</f>
        <v>0</v>
      </c>
      <c r="BL157" s="18" t="s">
        <v>166</v>
      </c>
      <c r="BM157" s="240" t="s">
        <v>3197</v>
      </c>
    </row>
    <row r="158" s="13" customFormat="1">
      <c r="A158" s="13"/>
      <c r="B158" s="242"/>
      <c r="C158" s="243"/>
      <c r="D158" s="244" t="s">
        <v>168</v>
      </c>
      <c r="E158" s="243"/>
      <c r="F158" s="246" t="s">
        <v>3198</v>
      </c>
      <c r="G158" s="243"/>
      <c r="H158" s="247">
        <v>35.524999999999999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168</v>
      </c>
      <c r="AU158" s="253" t="s">
        <v>89</v>
      </c>
      <c r="AV158" s="13" t="s">
        <v>89</v>
      </c>
      <c r="AW158" s="13" t="s">
        <v>4</v>
      </c>
      <c r="AX158" s="13" t="s">
        <v>87</v>
      </c>
      <c r="AY158" s="253" t="s">
        <v>160</v>
      </c>
    </row>
    <row r="159" s="2" customFormat="1" ht="24.15" customHeight="1">
      <c r="A159" s="39"/>
      <c r="B159" s="40"/>
      <c r="C159" s="228" t="s">
        <v>245</v>
      </c>
      <c r="D159" s="228" t="s">
        <v>162</v>
      </c>
      <c r="E159" s="229" t="s">
        <v>3199</v>
      </c>
      <c r="F159" s="230" t="s">
        <v>3200</v>
      </c>
      <c r="G159" s="231" t="s">
        <v>201</v>
      </c>
      <c r="H159" s="232">
        <v>5</v>
      </c>
      <c r="I159" s="233"/>
      <c r="J159" s="234">
        <f>ROUND(I159*H159,2)</f>
        <v>0</v>
      </c>
      <c r="K159" s="235"/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1.0000000000000001E-05</v>
      </c>
      <c r="R159" s="238">
        <f>Q159*H159</f>
        <v>5.0000000000000002E-05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166</v>
      </c>
      <c r="AT159" s="240" t="s">
        <v>162</v>
      </c>
      <c r="AU159" s="240" t="s">
        <v>89</v>
      </c>
      <c r="AY159" s="18" t="s">
        <v>160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87</v>
      </c>
      <c r="BK159" s="241">
        <f>ROUND(I159*H159,2)</f>
        <v>0</v>
      </c>
      <c r="BL159" s="18" t="s">
        <v>166</v>
      </c>
      <c r="BM159" s="240" t="s">
        <v>3201</v>
      </c>
    </row>
    <row r="160" s="2" customFormat="1" ht="16.5" customHeight="1">
      <c r="A160" s="39"/>
      <c r="B160" s="40"/>
      <c r="C160" s="284" t="s">
        <v>250</v>
      </c>
      <c r="D160" s="284" t="s">
        <v>426</v>
      </c>
      <c r="E160" s="285" t="s">
        <v>3202</v>
      </c>
      <c r="F160" s="286" t="s">
        <v>3203</v>
      </c>
      <c r="G160" s="287" t="s">
        <v>201</v>
      </c>
      <c r="H160" s="288">
        <v>5.1500000000000004</v>
      </c>
      <c r="I160" s="289"/>
      <c r="J160" s="290">
        <f>ROUND(I160*H160,2)</f>
        <v>0</v>
      </c>
      <c r="K160" s="291"/>
      <c r="L160" s="292"/>
      <c r="M160" s="293" t="s">
        <v>1</v>
      </c>
      <c r="N160" s="294" t="s">
        <v>44</v>
      </c>
      <c r="O160" s="92"/>
      <c r="P160" s="238">
        <f>O160*H160</f>
        <v>0</v>
      </c>
      <c r="Q160" s="238">
        <v>0.0014</v>
      </c>
      <c r="R160" s="238">
        <f>Q160*H160</f>
        <v>0.0072100000000000003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204</v>
      </c>
      <c r="AT160" s="240" t="s">
        <v>426</v>
      </c>
      <c r="AU160" s="240" t="s">
        <v>89</v>
      </c>
      <c r="AY160" s="18" t="s">
        <v>160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87</v>
      </c>
      <c r="BK160" s="241">
        <f>ROUND(I160*H160,2)</f>
        <v>0</v>
      </c>
      <c r="BL160" s="18" t="s">
        <v>166</v>
      </c>
      <c r="BM160" s="240" t="s">
        <v>3204</v>
      </c>
    </row>
    <row r="161" s="13" customFormat="1">
      <c r="A161" s="13"/>
      <c r="B161" s="242"/>
      <c r="C161" s="243"/>
      <c r="D161" s="244" t="s">
        <v>168</v>
      </c>
      <c r="E161" s="243"/>
      <c r="F161" s="246" t="s">
        <v>2389</v>
      </c>
      <c r="G161" s="243"/>
      <c r="H161" s="247">
        <v>5.1500000000000004</v>
      </c>
      <c r="I161" s="248"/>
      <c r="J161" s="243"/>
      <c r="K161" s="243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168</v>
      </c>
      <c r="AU161" s="253" t="s">
        <v>89</v>
      </c>
      <c r="AV161" s="13" t="s">
        <v>89</v>
      </c>
      <c r="AW161" s="13" t="s">
        <v>4</v>
      </c>
      <c r="AX161" s="13" t="s">
        <v>87</v>
      </c>
      <c r="AY161" s="253" t="s">
        <v>160</v>
      </c>
    </row>
    <row r="162" s="2" customFormat="1" ht="24.15" customHeight="1">
      <c r="A162" s="39"/>
      <c r="B162" s="40"/>
      <c r="C162" s="228" t="s">
        <v>262</v>
      </c>
      <c r="D162" s="228" t="s">
        <v>162</v>
      </c>
      <c r="E162" s="229" t="s">
        <v>3205</v>
      </c>
      <c r="F162" s="230" t="s">
        <v>3206</v>
      </c>
      <c r="G162" s="231" t="s">
        <v>201</v>
      </c>
      <c r="H162" s="232">
        <v>8</v>
      </c>
      <c r="I162" s="233"/>
      <c r="J162" s="234">
        <f>ROUND(I162*H162,2)</f>
        <v>0</v>
      </c>
      <c r="K162" s="235"/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1.0000000000000001E-05</v>
      </c>
      <c r="R162" s="238">
        <f>Q162*H162</f>
        <v>8.0000000000000007E-05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166</v>
      </c>
      <c r="AT162" s="240" t="s">
        <v>162</v>
      </c>
      <c r="AU162" s="240" t="s">
        <v>89</v>
      </c>
      <c r="AY162" s="18" t="s">
        <v>160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87</v>
      </c>
      <c r="BK162" s="241">
        <f>ROUND(I162*H162,2)</f>
        <v>0</v>
      </c>
      <c r="BL162" s="18" t="s">
        <v>166</v>
      </c>
      <c r="BM162" s="240" t="s">
        <v>3207</v>
      </c>
    </row>
    <row r="163" s="2" customFormat="1" ht="16.5" customHeight="1">
      <c r="A163" s="39"/>
      <c r="B163" s="40"/>
      <c r="C163" s="284" t="s">
        <v>269</v>
      </c>
      <c r="D163" s="284" t="s">
        <v>426</v>
      </c>
      <c r="E163" s="285" t="s">
        <v>3208</v>
      </c>
      <c r="F163" s="286" t="s">
        <v>3209</v>
      </c>
      <c r="G163" s="287" t="s">
        <v>201</v>
      </c>
      <c r="H163" s="288">
        <v>8.2400000000000002</v>
      </c>
      <c r="I163" s="289"/>
      <c r="J163" s="290">
        <f>ROUND(I163*H163,2)</f>
        <v>0</v>
      </c>
      <c r="K163" s="291"/>
      <c r="L163" s="292"/>
      <c r="M163" s="293" t="s">
        <v>1</v>
      </c>
      <c r="N163" s="294" t="s">
        <v>44</v>
      </c>
      <c r="O163" s="92"/>
      <c r="P163" s="238">
        <f>O163*H163</f>
        <v>0</v>
      </c>
      <c r="Q163" s="238">
        <v>0.0015399999999999999</v>
      </c>
      <c r="R163" s="238">
        <f>Q163*H163</f>
        <v>0.012689599999999999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204</v>
      </c>
      <c r="AT163" s="240" t="s">
        <v>426</v>
      </c>
      <c r="AU163" s="240" t="s">
        <v>89</v>
      </c>
      <c r="AY163" s="18" t="s">
        <v>160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87</v>
      </c>
      <c r="BK163" s="241">
        <f>ROUND(I163*H163,2)</f>
        <v>0</v>
      </c>
      <c r="BL163" s="18" t="s">
        <v>166</v>
      </c>
      <c r="BM163" s="240" t="s">
        <v>3210</v>
      </c>
    </row>
    <row r="164" s="13" customFormat="1">
      <c r="A164" s="13"/>
      <c r="B164" s="242"/>
      <c r="C164" s="243"/>
      <c r="D164" s="244" t="s">
        <v>168</v>
      </c>
      <c r="E164" s="243"/>
      <c r="F164" s="246" t="s">
        <v>3211</v>
      </c>
      <c r="G164" s="243"/>
      <c r="H164" s="247">
        <v>8.2400000000000002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168</v>
      </c>
      <c r="AU164" s="253" t="s">
        <v>89</v>
      </c>
      <c r="AV164" s="13" t="s">
        <v>89</v>
      </c>
      <c r="AW164" s="13" t="s">
        <v>4</v>
      </c>
      <c r="AX164" s="13" t="s">
        <v>87</v>
      </c>
      <c r="AY164" s="253" t="s">
        <v>160</v>
      </c>
    </row>
    <row r="165" s="2" customFormat="1" ht="24.15" customHeight="1">
      <c r="A165" s="39"/>
      <c r="B165" s="40"/>
      <c r="C165" s="228" t="s">
        <v>277</v>
      </c>
      <c r="D165" s="228" t="s">
        <v>162</v>
      </c>
      <c r="E165" s="229" t="s">
        <v>2383</v>
      </c>
      <c r="F165" s="230" t="s">
        <v>2384</v>
      </c>
      <c r="G165" s="231" t="s">
        <v>201</v>
      </c>
      <c r="H165" s="232">
        <v>42</v>
      </c>
      <c r="I165" s="233"/>
      <c r="J165" s="234">
        <f>ROUND(I165*H165,2)</f>
        <v>0</v>
      </c>
      <c r="K165" s="235"/>
      <c r="L165" s="45"/>
      <c r="M165" s="236" t="s">
        <v>1</v>
      </c>
      <c r="N165" s="237" t="s">
        <v>44</v>
      </c>
      <c r="O165" s="92"/>
      <c r="P165" s="238">
        <f>O165*H165</f>
        <v>0</v>
      </c>
      <c r="Q165" s="238">
        <v>1.0000000000000001E-05</v>
      </c>
      <c r="R165" s="238">
        <f>Q165*H165</f>
        <v>0.00042000000000000002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166</v>
      </c>
      <c r="AT165" s="240" t="s">
        <v>162</v>
      </c>
      <c r="AU165" s="240" t="s">
        <v>89</v>
      </c>
      <c r="AY165" s="18" t="s">
        <v>160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87</v>
      </c>
      <c r="BK165" s="241">
        <f>ROUND(I165*H165,2)</f>
        <v>0</v>
      </c>
      <c r="BL165" s="18" t="s">
        <v>166</v>
      </c>
      <c r="BM165" s="240" t="s">
        <v>3212</v>
      </c>
    </row>
    <row r="166" s="2" customFormat="1" ht="16.5" customHeight="1">
      <c r="A166" s="39"/>
      <c r="B166" s="40"/>
      <c r="C166" s="284" t="s">
        <v>7</v>
      </c>
      <c r="D166" s="284" t="s">
        <v>426</v>
      </c>
      <c r="E166" s="285" t="s">
        <v>2386</v>
      </c>
      <c r="F166" s="286" t="s">
        <v>2387</v>
      </c>
      <c r="G166" s="287" t="s">
        <v>201</v>
      </c>
      <c r="H166" s="288">
        <v>43.259999999999998</v>
      </c>
      <c r="I166" s="289"/>
      <c r="J166" s="290">
        <f>ROUND(I166*H166,2)</f>
        <v>0</v>
      </c>
      <c r="K166" s="291"/>
      <c r="L166" s="292"/>
      <c r="M166" s="293" t="s">
        <v>1</v>
      </c>
      <c r="N166" s="294" t="s">
        <v>44</v>
      </c>
      <c r="O166" s="92"/>
      <c r="P166" s="238">
        <f>O166*H166</f>
        <v>0</v>
      </c>
      <c r="Q166" s="238">
        <v>0.0025899999999999999</v>
      </c>
      <c r="R166" s="238">
        <f>Q166*H166</f>
        <v>0.11204339999999999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204</v>
      </c>
      <c r="AT166" s="240" t="s">
        <v>426</v>
      </c>
      <c r="AU166" s="240" t="s">
        <v>89</v>
      </c>
      <c r="AY166" s="18" t="s">
        <v>160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87</v>
      </c>
      <c r="BK166" s="241">
        <f>ROUND(I166*H166,2)</f>
        <v>0</v>
      </c>
      <c r="BL166" s="18" t="s">
        <v>166</v>
      </c>
      <c r="BM166" s="240" t="s">
        <v>3213</v>
      </c>
    </row>
    <row r="167" s="13" customFormat="1">
      <c r="A167" s="13"/>
      <c r="B167" s="242"/>
      <c r="C167" s="243"/>
      <c r="D167" s="244" t="s">
        <v>168</v>
      </c>
      <c r="E167" s="243"/>
      <c r="F167" s="246" t="s">
        <v>3214</v>
      </c>
      <c r="G167" s="243"/>
      <c r="H167" s="247">
        <v>43.259999999999998</v>
      </c>
      <c r="I167" s="248"/>
      <c r="J167" s="243"/>
      <c r="K167" s="243"/>
      <c r="L167" s="249"/>
      <c r="M167" s="250"/>
      <c r="N167" s="251"/>
      <c r="O167" s="251"/>
      <c r="P167" s="251"/>
      <c r="Q167" s="251"/>
      <c r="R167" s="251"/>
      <c r="S167" s="251"/>
      <c r="T167" s="25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3" t="s">
        <v>168</v>
      </c>
      <c r="AU167" s="253" t="s">
        <v>89</v>
      </c>
      <c r="AV167" s="13" t="s">
        <v>89</v>
      </c>
      <c r="AW167" s="13" t="s">
        <v>4</v>
      </c>
      <c r="AX167" s="13" t="s">
        <v>87</v>
      </c>
      <c r="AY167" s="253" t="s">
        <v>160</v>
      </c>
    </row>
    <row r="168" s="2" customFormat="1" ht="33" customHeight="1">
      <c r="A168" s="39"/>
      <c r="B168" s="40"/>
      <c r="C168" s="228" t="s">
        <v>286</v>
      </c>
      <c r="D168" s="228" t="s">
        <v>162</v>
      </c>
      <c r="E168" s="229" t="s">
        <v>3215</v>
      </c>
      <c r="F168" s="230" t="s">
        <v>3216</v>
      </c>
      <c r="G168" s="231" t="s">
        <v>236</v>
      </c>
      <c r="H168" s="232">
        <v>1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166</v>
      </c>
      <c r="AT168" s="240" t="s">
        <v>162</v>
      </c>
      <c r="AU168" s="240" t="s">
        <v>89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166</v>
      </c>
      <c r="BM168" s="240" t="s">
        <v>3217</v>
      </c>
    </row>
    <row r="169" s="2" customFormat="1" ht="16.5" customHeight="1">
      <c r="A169" s="39"/>
      <c r="B169" s="40"/>
      <c r="C169" s="284" t="s">
        <v>291</v>
      </c>
      <c r="D169" s="284" t="s">
        <v>426</v>
      </c>
      <c r="E169" s="285" t="s">
        <v>3218</v>
      </c>
      <c r="F169" s="286" t="s">
        <v>3219</v>
      </c>
      <c r="G169" s="287" t="s">
        <v>236</v>
      </c>
      <c r="H169" s="288">
        <v>1</v>
      </c>
      <c r="I169" s="289"/>
      <c r="J169" s="290">
        <f>ROUND(I169*H169,2)</f>
        <v>0</v>
      </c>
      <c r="K169" s="291"/>
      <c r="L169" s="292"/>
      <c r="M169" s="293" t="s">
        <v>1</v>
      </c>
      <c r="N169" s="294" t="s">
        <v>44</v>
      </c>
      <c r="O169" s="92"/>
      <c r="P169" s="238">
        <f>O169*H169</f>
        <v>0</v>
      </c>
      <c r="Q169" s="238">
        <v>0.00027999999999999998</v>
      </c>
      <c r="R169" s="238">
        <f>Q169*H169</f>
        <v>0.00027999999999999998</v>
      </c>
      <c r="S169" s="238">
        <v>0</v>
      </c>
      <c r="T169" s="23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0" t="s">
        <v>204</v>
      </c>
      <c r="AT169" s="240" t="s">
        <v>426</v>
      </c>
      <c r="AU169" s="240" t="s">
        <v>89</v>
      </c>
      <c r="AY169" s="18" t="s">
        <v>160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8" t="s">
        <v>87</v>
      </c>
      <c r="BK169" s="241">
        <f>ROUND(I169*H169,2)</f>
        <v>0</v>
      </c>
      <c r="BL169" s="18" t="s">
        <v>166</v>
      </c>
      <c r="BM169" s="240" t="s">
        <v>3220</v>
      </c>
    </row>
    <row r="170" s="2" customFormat="1" ht="33" customHeight="1">
      <c r="A170" s="39"/>
      <c r="B170" s="40"/>
      <c r="C170" s="228" t="s">
        <v>295</v>
      </c>
      <c r="D170" s="228" t="s">
        <v>162</v>
      </c>
      <c r="E170" s="229" t="s">
        <v>3221</v>
      </c>
      <c r="F170" s="230" t="s">
        <v>3222</v>
      </c>
      <c r="G170" s="231" t="s">
        <v>236</v>
      </c>
      <c r="H170" s="232">
        <v>2</v>
      </c>
      <c r="I170" s="233"/>
      <c r="J170" s="234">
        <f>ROUND(I170*H170,2)</f>
        <v>0</v>
      </c>
      <c r="K170" s="235"/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166</v>
      </c>
      <c r="AT170" s="240" t="s">
        <v>162</v>
      </c>
      <c r="AU170" s="240" t="s">
        <v>89</v>
      </c>
      <c r="AY170" s="18" t="s">
        <v>160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87</v>
      </c>
      <c r="BK170" s="241">
        <f>ROUND(I170*H170,2)</f>
        <v>0</v>
      </c>
      <c r="BL170" s="18" t="s">
        <v>166</v>
      </c>
      <c r="BM170" s="240" t="s">
        <v>3223</v>
      </c>
    </row>
    <row r="171" s="2" customFormat="1" ht="16.5" customHeight="1">
      <c r="A171" s="39"/>
      <c r="B171" s="40"/>
      <c r="C171" s="284" t="s">
        <v>299</v>
      </c>
      <c r="D171" s="284" t="s">
        <v>426</v>
      </c>
      <c r="E171" s="285" t="s">
        <v>3224</v>
      </c>
      <c r="F171" s="286" t="s">
        <v>3225</v>
      </c>
      <c r="G171" s="287" t="s">
        <v>236</v>
      </c>
      <c r="H171" s="288">
        <v>2</v>
      </c>
      <c r="I171" s="289"/>
      <c r="J171" s="290">
        <f>ROUND(I171*H171,2)</f>
        <v>0</v>
      </c>
      <c r="K171" s="291"/>
      <c r="L171" s="292"/>
      <c r="M171" s="293" t="s">
        <v>1</v>
      </c>
      <c r="N171" s="294" t="s">
        <v>44</v>
      </c>
      <c r="O171" s="92"/>
      <c r="P171" s="238">
        <f>O171*H171</f>
        <v>0</v>
      </c>
      <c r="Q171" s="238">
        <v>0.00035</v>
      </c>
      <c r="R171" s="238">
        <f>Q171*H171</f>
        <v>0.00069999999999999999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204</v>
      </c>
      <c r="AT171" s="240" t="s">
        <v>426</v>
      </c>
      <c r="AU171" s="240" t="s">
        <v>89</v>
      </c>
      <c r="AY171" s="18" t="s">
        <v>160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87</v>
      </c>
      <c r="BK171" s="241">
        <f>ROUND(I171*H171,2)</f>
        <v>0</v>
      </c>
      <c r="BL171" s="18" t="s">
        <v>166</v>
      </c>
      <c r="BM171" s="240" t="s">
        <v>3226</v>
      </c>
    </row>
    <row r="172" s="2" customFormat="1" ht="33" customHeight="1">
      <c r="A172" s="39"/>
      <c r="B172" s="40"/>
      <c r="C172" s="228" t="s">
        <v>305</v>
      </c>
      <c r="D172" s="228" t="s">
        <v>162</v>
      </c>
      <c r="E172" s="229" t="s">
        <v>3227</v>
      </c>
      <c r="F172" s="230" t="s">
        <v>3228</v>
      </c>
      <c r="G172" s="231" t="s">
        <v>236</v>
      </c>
      <c r="H172" s="232">
        <v>1</v>
      </c>
      <c r="I172" s="233"/>
      <c r="J172" s="234">
        <f>ROUND(I172*H172,2)</f>
        <v>0</v>
      </c>
      <c r="K172" s="235"/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0</v>
      </c>
      <c r="R172" s="238">
        <f>Q172*H172</f>
        <v>0</v>
      </c>
      <c r="S172" s="238">
        <v>0</v>
      </c>
      <c r="T172" s="23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166</v>
      </c>
      <c r="AT172" s="240" t="s">
        <v>162</v>
      </c>
      <c r="AU172" s="240" t="s">
        <v>89</v>
      </c>
      <c r="AY172" s="18" t="s">
        <v>160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87</v>
      </c>
      <c r="BK172" s="241">
        <f>ROUND(I172*H172,2)</f>
        <v>0</v>
      </c>
      <c r="BL172" s="18" t="s">
        <v>166</v>
      </c>
      <c r="BM172" s="240" t="s">
        <v>3229</v>
      </c>
    </row>
    <row r="173" s="2" customFormat="1" ht="16.5" customHeight="1">
      <c r="A173" s="39"/>
      <c r="B173" s="40"/>
      <c r="C173" s="284" t="s">
        <v>310</v>
      </c>
      <c r="D173" s="284" t="s">
        <v>426</v>
      </c>
      <c r="E173" s="285" t="s">
        <v>3230</v>
      </c>
      <c r="F173" s="286" t="s">
        <v>3231</v>
      </c>
      <c r="G173" s="287" t="s">
        <v>236</v>
      </c>
      <c r="H173" s="288">
        <v>1</v>
      </c>
      <c r="I173" s="289"/>
      <c r="J173" s="290">
        <f>ROUND(I173*H173,2)</f>
        <v>0</v>
      </c>
      <c r="K173" s="291"/>
      <c r="L173" s="292"/>
      <c r="M173" s="293" t="s">
        <v>1</v>
      </c>
      <c r="N173" s="294" t="s">
        <v>44</v>
      </c>
      <c r="O173" s="92"/>
      <c r="P173" s="238">
        <f>O173*H173</f>
        <v>0</v>
      </c>
      <c r="Q173" s="238">
        <v>0.00064999999999999997</v>
      </c>
      <c r="R173" s="238">
        <f>Q173*H173</f>
        <v>0.00064999999999999997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204</v>
      </c>
      <c r="AT173" s="240" t="s">
        <v>426</v>
      </c>
      <c r="AU173" s="240" t="s">
        <v>89</v>
      </c>
      <c r="AY173" s="18" t="s">
        <v>160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87</v>
      </c>
      <c r="BK173" s="241">
        <f>ROUND(I173*H173,2)</f>
        <v>0</v>
      </c>
      <c r="BL173" s="18" t="s">
        <v>166</v>
      </c>
      <c r="BM173" s="240" t="s">
        <v>3232</v>
      </c>
    </row>
    <row r="174" s="2" customFormat="1" ht="33" customHeight="1">
      <c r="A174" s="39"/>
      <c r="B174" s="40"/>
      <c r="C174" s="228" t="s">
        <v>315</v>
      </c>
      <c r="D174" s="228" t="s">
        <v>162</v>
      </c>
      <c r="E174" s="229" t="s">
        <v>3233</v>
      </c>
      <c r="F174" s="230" t="s">
        <v>3234</v>
      </c>
      <c r="G174" s="231" t="s">
        <v>236</v>
      </c>
      <c r="H174" s="232">
        <v>2</v>
      </c>
      <c r="I174" s="233"/>
      <c r="J174" s="234">
        <f>ROUND(I174*H174,2)</f>
        <v>0</v>
      </c>
      <c r="K174" s="235"/>
      <c r="L174" s="45"/>
      <c r="M174" s="236" t="s">
        <v>1</v>
      </c>
      <c r="N174" s="237" t="s">
        <v>44</v>
      </c>
      <c r="O174" s="92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0" t="s">
        <v>166</v>
      </c>
      <c r="AT174" s="240" t="s">
        <v>162</v>
      </c>
      <c r="AU174" s="240" t="s">
        <v>89</v>
      </c>
      <c r="AY174" s="18" t="s">
        <v>160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8" t="s">
        <v>87</v>
      </c>
      <c r="BK174" s="241">
        <f>ROUND(I174*H174,2)</f>
        <v>0</v>
      </c>
      <c r="BL174" s="18" t="s">
        <v>166</v>
      </c>
      <c r="BM174" s="240" t="s">
        <v>3235</v>
      </c>
    </row>
    <row r="175" s="2" customFormat="1" ht="24.15" customHeight="1">
      <c r="A175" s="39"/>
      <c r="B175" s="40"/>
      <c r="C175" s="284" t="s">
        <v>320</v>
      </c>
      <c r="D175" s="284" t="s">
        <v>426</v>
      </c>
      <c r="E175" s="285" t="s">
        <v>3236</v>
      </c>
      <c r="F175" s="286" t="s">
        <v>3237</v>
      </c>
      <c r="G175" s="287" t="s">
        <v>236</v>
      </c>
      <c r="H175" s="288">
        <v>1</v>
      </c>
      <c r="I175" s="289"/>
      <c r="J175" s="290">
        <f>ROUND(I175*H175,2)</f>
        <v>0</v>
      </c>
      <c r="K175" s="291"/>
      <c r="L175" s="292"/>
      <c r="M175" s="293" t="s">
        <v>1</v>
      </c>
      <c r="N175" s="294" t="s">
        <v>44</v>
      </c>
      <c r="O175" s="92"/>
      <c r="P175" s="238">
        <f>O175*H175</f>
        <v>0</v>
      </c>
      <c r="Q175" s="238">
        <v>0.0012800000000000001</v>
      </c>
      <c r="R175" s="238">
        <f>Q175*H175</f>
        <v>0.0012800000000000001</v>
      </c>
      <c r="S175" s="238">
        <v>0</v>
      </c>
      <c r="T175" s="23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0" t="s">
        <v>204</v>
      </c>
      <c r="AT175" s="240" t="s">
        <v>426</v>
      </c>
      <c r="AU175" s="240" t="s">
        <v>89</v>
      </c>
      <c r="AY175" s="18" t="s">
        <v>160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8" t="s">
        <v>87</v>
      </c>
      <c r="BK175" s="241">
        <f>ROUND(I175*H175,2)</f>
        <v>0</v>
      </c>
      <c r="BL175" s="18" t="s">
        <v>166</v>
      </c>
      <c r="BM175" s="240" t="s">
        <v>3238</v>
      </c>
    </row>
    <row r="176" s="2" customFormat="1" ht="24.15" customHeight="1">
      <c r="A176" s="39"/>
      <c r="B176" s="40"/>
      <c r="C176" s="284" t="s">
        <v>325</v>
      </c>
      <c r="D176" s="284" t="s">
        <v>426</v>
      </c>
      <c r="E176" s="285" t="s">
        <v>3239</v>
      </c>
      <c r="F176" s="286" t="s">
        <v>3240</v>
      </c>
      <c r="G176" s="287" t="s">
        <v>236</v>
      </c>
      <c r="H176" s="288">
        <v>1</v>
      </c>
      <c r="I176" s="289"/>
      <c r="J176" s="290">
        <f>ROUND(I176*H176,2)</f>
        <v>0</v>
      </c>
      <c r="K176" s="291"/>
      <c r="L176" s="292"/>
      <c r="M176" s="293" t="s">
        <v>1</v>
      </c>
      <c r="N176" s="294" t="s">
        <v>44</v>
      </c>
      <c r="O176" s="92"/>
      <c r="P176" s="238">
        <f>O176*H176</f>
        <v>0</v>
      </c>
      <c r="Q176" s="238">
        <v>0.0015399999999999999</v>
      </c>
      <c r="R176" s="238">
        <f>Q176*H176</f>
        <v>0.0015399999999999999</v>
      </c>
      <c r="S176" s="238">
        <v>0</v>
      </c>
      <c r="T176" s="23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204</v>
      </c>
      <c r="AT176" s="240" t="s">
        <v>426</v>
      </c>
      <c r="AU176" s="240" t="s">
        <v>89</v>
      </c>
      <c r="AY176" s="18" t="s">
        <v>160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87</v>
      </c>
      <c r="BK176" s="241">
        <f>ROUND(I176*H176,2)</f>
        <v>0</v>
      </c>
      <c r="BL176" s="18" t="s">
        <v>166</v>
      </c>
      <c r="BM176" s="240" t="s">
        <v>3241</v>
      </c>
    </row>
    <row r="177" s="2" customFormat="1" ht="37.8" customHeight="1">
      <c r="A177" s="39"/>
      <c r="B177" s="40"/>
      <c r="C177" s="228" t="s">
        <v>330</v>
      </c>
      <c r="D177" s="228" t="s">
        <v>162</v>
      </c>
      <c r="E177" s="229" t="s">
        <v>3242</v>
      </c>
      <c r="F177" s="230" t="s">
        <v>3243</v>
      </c>
      <c r="G177" s="231" t="s">
        <v>236</v>
      </c>
      <c r="H177" s="232">
        <v>1</v>
      </c>
      <c r="I177" s="233"/>
      <c r="J177" s="234">
        <f>ROUND(I177*H177,2)</f>
        <v>0</v>
      </c>
      <c r="K177" s="235"/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166</v>
      </c>
      <c r="AT177" s="240" t="s">
        <v>162</v>
      </c>
      <c r="AU177" s="240" t="s">
        <v>89</v>
      </c>
      <c r="AY177" s="18" t="s">
        <v>160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87</v>
      </c>
      <c r="BK177" s="241">
        <f>ROUND(I177*H177,2)</f>
        <v>0</v>
      </c>
      <c r="BL177" s="18" t="s">
        <v>166</v>
      </c>
      <c r="BM177" s="240" t="s">
        <v>3244</v>
      </c>
    </row>
    <row r="178" s="2" customFormat="1" ht="16.5" customHeight="1">
      <c r="A178" s="39"/>
      <c r="B178" s="40"/>
      <c r="C178" s="284" t="s">
        <v>336</v>
      </c>
      <c r="D178" s="284" t="s">
        <v>426</v>
      </c>
      <c r="E178" s="285" t="s">
        <v>3245</v>
      </c>
      <c r="F178" s="286" t="s">
        <v>3246</v>
      </c>
      <c r="G178" s="287" t="s">
        <v>236</v>
      </c>
      <c r="H178" s="288">
        <v>1</v>
      </c>
      <c r="I178" s="289"/>
      <c r="J178" s="290">
        <f>ROUND(I178*H178,2)</f>
        <v>0</v>
      </c>
      <c r="K178" s="291"/>
      <c r="L178" s="292"/>
      <c r="M178" s="293" t="s">
        <v>1</v>
      </c>
      <c r="N178" s="294" t="s">
        <v>44</v>
      </c>
      <c r="O178" s="92"/>
      <c r="P178" s="238">
        <f>O178*H178</f>
        <v>0</v>
      </c>
      <c r="Q178" s="238">
        <v>0.00040999999999999999</v>
      </c>
      <c r="R178" s="238">
        <f>Q178*H178</f>
        <v>0.00040999999999999999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204</v>
      </c>
      <c r="AT178" s="240" t="s">
        <v>426</v>
      </c>
      <c r="AU178" s="240" t="s">
        <v>89</v>
      </c>
      <c r="AY178" s="18" t="s">
        <v>160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87</v>
      </c>
      <c r="BK178" s="241">
        <f>ROUND(I178*H178,2)</f>
        <v>0</v>
      </c>
      <c r="BL178" s="18" t="s">
        <v>166</v>
      </c>
      <c r="BM178" s="240" t="s">
        <v>3247</v>
      </c>
    </row>
    <row r="179" s="2" customFormat="1" ht="33" customHeight="1">
      <c r="A179" s="39"/>
      <c r="B179" s="40"/>
      <c r="C179" s="228" t="s">
        <v>344</v>
      </c>
      <c r="D179" s="228" t="s">
        <v>162</v>
      </c>
      <c r="E179" s="229" t="s">
        <v>3248</v>
      </c>
      <c r="F179" s="230" t="s">
        <v>3249</v>
      </c>
      <c r="G179" s="231" t="s">
        <v>236</v>
      </c>
      <c r="H179" s="232">
        <v>1</v>
      </c>
      <c r="I179" s="233"/>
      <c r="J179" s="234">
        <f>ROUND(I179*H179,2)</f>
        <v>0</v>
      </c>
      <c r="K179" s="235"/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0.36191000000000001</v>
      </c>
      <c r="R179" s="238">
        <f>Q179*H179</f>
        <v>0.36191000000000001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166</v>
      </c>
      <c r="AT179" s="240" t="s">
        <v>162</v>
      </c>
      <c r="AU179" s="240" t="s">
        <v>89</v>
      </c>
      <c r="AY179" s="18" t="s">
        <v>160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87</v>
      </c>
      <c r="BK179" s="241">
        <f>ROUND(I179*H179,2)</f>
        <v>0</v>
      </c>
      <c r="BL179" s="18" t="s">
        <v>166</v>
      </c>
      <c r="BM179" s="240" t="s">
        <v>3250</v>
      </c>
    </row>
    <row r="180" s="2" customFormat="1" ht="24.15" customHeight="1">
      <c r="A180" s="39"/>
      <c r="B180" s="40"/>
      <c r="C180" s="284" t="s">
        <v>349</v>
      </c>
      <c r="D180" s="284" t="s">
        <v>426</v>
      </c>
      <c r="E180" s="285" t="s">
        <v>3251</v>
      </c>
      <c r="F180" s="286" t="s">
        <v>3252</v>
      </c>
      <c r="G180" s="287" t="s">
        <v>236</v>
      </c>
      <c r="H180" s="288">
        <v>1</v>
      </c>
      <c r="I180" s="289"/>
      <c r="J180" s="290">
        <f>ROUND(I180*H180,2)</f>
        <v>0</v>
      </c>
      <c r="K180" s="291"/>
      <c r="L180" s="292"/>
      <c r="M180" s="293" t="s">
        <v>1</v>
      </c>
      <c r="N180" s="294" t="s">
        <v>44</v>
      </c>
      <c r="O180" s="92"/>
      <c r="P180" s="238">
        <f>O180*H180</f>
        <v>0</v>
      </c>
      <c r="Q180" s="238">
        <v>0.125</v>
      </c>
      <c r="R180" s="238">
        <f>Q180*H180</f>
        <v>0.125</v>
      </c>
      <c r="S180" s="238">
        <v>0</v>
      </c>
      <c r="T180" s="23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204</v>
      </c>
      <c r="AT180" s="240" t="s">
        <v>426</v>
      </c>
      <c r="AU180" s="240" t="s">
        <v>89</v>
      </c>
      <c r="AY180" s="18" t="s">
        <v>160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87</v>
      </c>
      <c r="BK180" s="241">
        <f>ROUND(I180*H180,2)</f>
        <v>0</v>
      </c>
      <c r="BL180" s="18" t="s">
        <v>166</v>
      </c>
      <c r="BM180" s="240" t="s">
        <v>3253</v>
      </c>
    </row>
    <row r="181" s="2" customFormat="1" ht="16.5" customHeight="1">
      <c r="A181" s="39"/>
      <c r="B181" s="40"/>
      <c r="C181" s="228" t="s">
        <v>353</v>
      </c>
      <c r="D181" s="228" t="s">
        <v>162</v>
      </c>
      <c r="E181" s="229" t="s">
        <v>3254</v>
      </c>
      <c r="F181" s="230" t="s">
        <v>3255</v>
      </c>
      <c r="G181" s="231" t="s">
        <v>242</v>
      </c>
      <c r="H181" s="232">
        <v>1</v>
      </c>
      <c r="I181" s="233"/>
      <c r="J181" s="234">
        <f>ROUND(I181*H181,2)</f>
        <v>0</v>
      </c>
      <c r="K181" s="235"/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0.36191000000000001</v>
      </c>
      <c r="R181" s="238">
        <f>Q181*H181</f>
        <v>0.36191000000000001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166</v>
      </c>
      <c r="AT181" s="240" t="s">
        <v>162</v>
      </c>
      <c r="AU181" s="240" t="s">
        <v>89</v>
      </c>
      <c r="AY181" s="18" t="s">
        <v>160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87</v>
      </c>
      <c r="BK181" s="241">
        <f>ROUND(I181*H181,2)</f>
        <v>0</v>
      </c>
      <c r="BL181" s="18" t="s">
        <v>166</v>
      </c>
      <c r="BM181" s="240" t="s">
        <v>3256</v>
      </c>
    </row>
    <row r="182" s="2" customFormat="1" ht="16.5" customHeight="1">
      <c r="A182" s="39"/>
      <c r="B182" s="40"/>
      <c r="C182" s="228" t="s">
        <v>358</v>
      </c>
      <c r="D182" s="228" t="s">
        <v>162</v>
      </c>
      <c r="E182" s="229" t="s">
        <v>3257</v>
      </c>
      <c r="F182" s="230" t="s">
        <v>3258</v>
      </c>
      <c r="G182" s="231" t="s">
        <v>236</v>
      </c>
      <c r="H182" s="232">
        <v>1</v>
      </c>
      <c r="I182" s="233"/>
      <c r="J182" s="234">
        <f>ROUND(I182*H182,2)</f>
        <v>0</v>
      </c>
      <c r="K182" s="235"/>
      <c r="L182" s="45"/>
      <c r="M182" s="236" t="s">
        <v>1</v>
      </c>
      <c r="N182" s="237" t="s">
        <v>44</v>
      </c>
      <c r="O182" s="92"/>
      <c r="P182" s="238">
        <f>O182*H182</f>
        <v>0</v>
      </c>
      <c r="Q182" s="238">
        <v>0.0015399999999999999</v>
      </c>
      <c r="R182" s="238">
        <f>Q182*H182</f>
        <v>0.0015399999999999999</v>
      </c>
      <c r="S182" s="238">
        <v>0</v>
      </c>
      <c r="T182" s="23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166</v>
      </c>
      <c r="AT182" s="240" t="s">
        <v>162</v>
      </c>
      <c r="AU182" s="240" t="s">
        <v>89</v>
      </c>
      <c r="AY182" s="18" t="s">
        <v>160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87</v>
      </c>
      <c r="BK182" s="241">
        <f>ROUND(I182*H182,2)</f>
        <v>0</v>
      </c>
      <c r="BL182" s="18" t="s">
        <v>166</v>
      </c>
      <c r="BM182" s="240" t="s">
        <v>3259</v>
      </c>
    </row>
    <row r="183" s="2" customFormat="1" ht="16.5" customHeight="1">
      <c r="A183" s="39"/>
      <c r="B183" s="40"/>
      <c r="C183" s="284" t="s">
        <v>362</v>
      </c>
      <c r="D183" s="284" t="s">
        <v>426</v>
      </c>
      <c r="E183" s="285" t="s">
        <v>3260</v>
      </c>
      <c r="F183" s="286" t="s">
        <v>3261</v>
      </c>
      <c r="G183" s="287" t="s">
        <v>236</v>
      </c>
      <c r="H183" s="288">
        <v>1</v>
      </c>
      <c r="I183" s="289"/>
      <c r="J183" s="290">
        <f>ROUND(I183*H183,2)</f>
        <v>0</v>
      </c>
      <c r="K183" s="291"/>
      <c r="L183" s="292"/>
      <c r="M183" s="293" t="s">
        <v>1</v>
      </c>
      <c r="N183" s="294" t="s">
        <v>44</v>
      </c>
      <c r="O183" s="92"/>
      <c r="P183" s="238">
        <f>O183*H183</f>
        <v>0</v>
      </c>
      <c r="Q183" s="238">
        <v>0.0033</v>
      </c>
      <c r="R183" s="238">
        <f>Q183*H183</f>
        <v>0.0033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204</v>
      </c>
      <c r="AT183" s="240" t="s">
        <v>426</v>
      </c>
      <c r="AU183" s="240" t="s">
        <v>89</v>
      </c>
      <c r="AY183" s="18" t="s">
        <v>160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87</v>
      </c>
      <c r="BK183" s="241">
        <f>ROUND(I183*H183,2)</f>
        <v>0</v>
      </c>
      <c r="BL183" s="18" t="s">
        <v>166</v>
      </c>
      <c r="BM183" s="240" t="s">
        <v>3262</v>
      </c>
    </row>
    <row r="184" s="2" customFormat="1" ht="24.15" customHeight="1">
      <c r="A184" s="39"/>
      <c r="B184" s="40"/>
      <c r="C184" s="228" t="s">
        <v>366</v>
      </c>
      <c r="D184" s="228" t="s">
        <v>162</v>
      </c>
      <c r="E184" s="229" t="s">
        <v>3263</v>
      </c>
      <c r="F184" s="230" t="s">
        <v>3264</v>
      </c>
      <c r="G184" s="231" t="s">
        <v>242</v>
      </c>
      <c r="H184" s="232">
        <v>1</v>
      </c>
      <c r="I184" s="233"/>
      <c r="J184" s="234">
        <f>ROUND(I184*H184,2)</f>
        <v>0</v>
      </c>
      <c r="K184" s="235"/>
      <c r="L184" s="45"/>
      <c r="M184" s="236" t="s">
        <v>1</v>
      </c>
      <c r="N184" s="237" t="s">
        <v>44</v>
      </c>
      <c r="O184" s="92"/>
      <c r="P184" s="238">
        <f>O184*H184</f>
        <v>0</v>
      </c>
      <c r="Q184" s="238">
        <v>0.029559999999999999</v>
      </c>
      <c r="R184" s="238">
        <f>Q184*H184</f>
        <v>0.029559999999999999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166</v>
      </c>
      <c r="AT184" s="240" t="s">
        <v>162</v>
      </c>
      <c r="AU184" s="240" t="s">
        <v>89</v>
      </c>
      <c r="AY184" s="18" t="s">
        <v>160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87</v>
      </c>
      <c r="BK184" s="241">
        <f>ROUND(I184*H184,2)</f>
        <v>0</v>
      </c>
      <c r="BL184" s="18" t="s">
        <v>166</v>
      </c>
      <c r="BM184" s="240" t="s">
        <v>3265</v>
      </c>
    </row>
    <row r="185" s="2" customFormat="1" ht="16.5" customHeight="1">
      <c r="A185" s="39"/>
      <c r="B185" s="40"/>
      <c r="C185" s="228" t="s">
        <v>370</v>
      </c>
      <c r="D185" s="228" t="s">
        <v>162</v>
      </c>
      <c r="E185" s="229" t="s">
        <v>3266</v>
      </c>
      <c r="F185" s="230" t="s">
        <v>3267</v>
      </c>
      <c r="G185" s="231" t="s">
        <v>236</v>
      </c>
      <c r="H185" s="232">
        <v>1</v>
      </c>
      <c r="I185" s="233"/>
      <c r="J185" s="234">
        <f>ROUND(I185*H185,2)</f>
        <v>0</v>
      </c>
      <c r="K185" s="235"/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166</v>
      </c>
      <c r="AT185" s="240" t="s">
        <v>162</v>
      </c>
      <c r="AU185" s="240" t="s">
        <v>89</v>
      </c>
      <c r="AY185" s="18" t="s">
        <v>160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87</v>
      </c>
      <c r="BK185" s="241">
        <f>ROUND(I185*H185,2)</f>
        <v>0</v>
      </c>
      <c r="BL185" s="18" t="s">
        <v>166</v>
      </c>
      <c r="BM185" s="240" t="s">
        <v>3268</v>
      </c>
    </row>
    <row r="186" s="2" customFormat="1" ht="16.5" customHeight="1">
      <c r="A186" s="39"/>
      <c r="B186" s="40"/>
      <c r="C186" s="284" t="s">
        <v>374</v>
      </c>
      <c r="D186" s="284" t="s">
        <v>426</v>
      </c>
      <c r="E186" s="285" t="s">
        <v>3269</v>
      </c>
      <c r="F186" s="286" t="s">
        <v>3270</v>
      </c>
      <c r="G186" s="287" t="s">
        <v>236</v>
      </c>
      <c r="H186" s="288">
        <v>1</v>
      </c>
      <c r="I186" s="289"/>
      <c r="J186" s="290">
        <f>ROUND(I186*H186,2)</f>
        <v>0</v>
      </c>
      <c r="K186" s="291"/>
      <c r="L186" s="292"/>
      <c r="M186" s="293" t="s">
        <v>1</v>
      </c>
      <c r="N186" s="294" t="s">
        <v>44</v>
      </c>
      <c r="O186" s="92"/>
      <c r="P186" s="238">
        <f>O186*H186</f>
        <v>0</v>
      </c>
      <c r="Q186" s="238">
        <v>0.0015900000000000001</v>
      </c>
      <c r="R186" s="238">
        <f>Q186*H186</f>
        <v>0.0015900000000000001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204</v>
      </c>
      <c r="AT186" s="240" t="s">
        <v>426</v>
      </c>
      <c r="AU186" s="240" t="s">
        <v>89</v>
      </c>
      <c r="AY186" s="18" t="s">
        <v>160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87</v>
      </c>
      <c r="BK186" s="241">
        <f>ROUND(I186*H186,2)</f>
        <v>0</v>
      </c>
      <c r="BL186" s="18" t="s">
        <v>166</v>
      </c>
      <c r="BM186" s="240" t="s">
        <v>3271</v>
      </c>
    </row>
    <row r="187" s="2" customFormat="1" ht="16.5" customHeight="1">
      <c r="A187" s="39"/>
      <c r="B187" s="40"/>
      <c r="C187" s="228" t="s">
        <v>378</v>
      </c>
      <c r="D187" s="228" t="s">
        <v>162</v>
      </c>
      <c r="E187" s="229" t="s">
        <v>2599</v>
      </c>
      <c r="F187" s="230" t="s">
        <v>3272</v>
      </c>
      <c r="G187" s="231" t="s">
        <v>201</v>
      </c>
      <c r="H187" s="232">
        <v>95</v>
      </c>
      <c r="I187" s="233"/>
      <c r="J187" s="234">
        <f>ROUND(I187*H187,2)</f>
        <v>0</v>
      </c>
      <c r="K187" s="235"/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0.00019000000000000001</v>
      </c>
      <c r="R187" s="238">
        <f>Q187*H187</f>
        <v>0.01805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166</v>
      </c>
      <c r="AT187" s="240" t="s">
        <v>162</v>
      </c>
      <c r="AU187" s="240" t="s">
        <v>89</v>
      </c>
      <c r="AY187" s="18" t="s">
        <v>160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87</v>
      </c>
      <c r="BK187" s="241">
        <f>ROUND(I187*H187,2)</f>
        <v>0</v>
      </c>
      <c r="BL187" s="18" t="s">
        <v>166</v>
      </c>
      <c r="BM187" s="240" t="s">
        <v>3273</v>
      </c>
    </row>
    <row r="188" s="2" customFormat="1" ht="21.75" customHeight="1">
      <c r="A188" s="39"/>
      <c r="B188" s="40"/>
      <c r="C188" s="228" t="s">
        <v>386</v>
      </c>
      <c r="D188" s="228" t="s">
        <v>162</v>
      </c>
      <c r="E188" s="229" t="s">
        <v>2603</v>
      </c>
      <c r="F188" s="230" t="s">
        <v>2604</v>
      </c>
      <c r="G188" s="231" t="s">
        <v>201</v>
      </c>
      <c r="H188" s="232">
        <v>95</v>
      </c>
      <c r="I188" s="233"/>
      <c r="J188" s="234">
        <f>ROUND(I188*H188,2)</f>
        <v>0</v>
      </c>
      <c r="K188" s="235"/>
      <c r="L188" s="45"/>
      <c r="M188" s="236" t="s">
        <v>1</v>
      </c>
      <c r="N188" s="237" t="s">
        <v>44</v>
      </c>
      <c r="O188" s="92"/>
      <c r="P188" s="238">
        <f>O188*H188</f>
        <v>0</v>
      </c>
      <c r="Q188" s="238">
        <v>6.0000000000000002E-05</v>
      </c>
      <c r="R188" s="238">
        <f>Q188*H188</f>
        <v>0.0057000000000000002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245</v>
      </c>
      <c r="AT188" s="240" t="s">
        <v>162</v>
      </c>
      <c r="AU188" s="240" t="s">
        <v>89</v>
      </c>
      <c r="AY188" s="18" t="s">
        <v>160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87</v>
      </c>
      <c r="BK188" s="241">
        <f>ROUND(I188*H188,2)</f>
        <v>0</v>
      </c>
      <c r="BL188" s="18" t="s">
        <v>245</v>
      </c>
      <c r="BM188" s="240" t="s">
        <v>3274</v>
      </c>
    </row>
    <row r="189" s="2" customFormat="1" ht="16.5" customHeight="1">
      <c r="A189" s="39"/>
      <c r="B189" s="40"/>
      <c r="C189" s="228" t="s">
        <v>393</v>
      </c>
      <c r="D189" s="228" t="s">
        <v>162</v>
      </c>
      <c r="E189" s="229" t="s">
        <v>3275</v>
      </c>
      <c r="F189" s="230" t="s">
        <v>3276</v>
      </c>
      <c r="G189" s="231" t="s">
        <v>201</v>
      </c>
      <c r="H189" s="232">
        <v>35</v>
      </c>
      <c r="I189" s="233"/>
      <c r="J189" s="234">
        <f>ROUND(I189*H189,2)</f>
        <v>0</v>
      </c>
      <c r="K189" s="235"/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245</v>
      </c>
      <c r="AT189" s="240" t="s">
        <v>162</v>
      </c>
      <c r="AU189" s="240" t="s">
        <v>89</v>
      </c>
      <c r="AY189" s="18" t="s">
        <v>160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87</v>
      </c>
      <c r="BK189" s="241">
        <f>ROUND(I189*H189,2)</f>
        <v>0</v>
      </c>
      <c r="BL189" s="18" t="s">
        <v>245</v>
      </c>
      <c r="BM189" s="240" t="s">
        <v>3277</v>
      </c>
    </row>
    <row r="190" s="2" customFormat="1" ht="21.75" customHeight="1">
      <c r="A190" s="39"/>
      <c r="B190" s="40"/>
      <c r="C190" s="228" t="s">
        <v>400</v>
      </c>
      <c r="D190" s="228" t="s">
        <v>162</v>
      </c>
      <c r="E190" s="229" t="s">
        <v>3278</v>
      </c>
      <c r="F190" s="230" t="s">
        <v>3279</v>
      </c>
      <c r="G190" s="231" t="s">
        <v>201</v>
      </c>
      <c r="H190" s="232">
        <v>5</v>
      </c>
      <c r="I190" s="233"/>
      <c r="J190" s="234">
        <f>ROUND(I190*H190,2)</f>
        <v>0</v>
      </c>
      <c r="K190" s="235"/>
      <c r="L190" s="45"/>
      <c r="M190" s="236" t="s">
        <v>1</v>
      </c>
      <c r="N190" s="237" t="s">
        <v>44</v>
      </c>
      <c r="O190" s="92"/>
      <c r="P190" s="238">
        <f>O190*H190</f>
        <v>0</v>
      </c>
      <c r="Q190" s="238">
        <v>0</v>
      </c>
      <c r="R190" s="238">
        <f>Q190*H190</f>
        <v>0</v>
      </c>
      <c r="S190" s="238">
        <v>0</v>
      </c>
      <c r="T190" s="23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0" t="s">
        <v>245</v>
      </c>
      <c r="AT190" s="240" t="s">
        <v>162</v>
      </c>
      <c r="AU190" s="240" t="s">
        <v>89</v>
      </c>
      <c r="AY190" s="18" t="s">
        <v>160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8" t="s">
        <v>87</v>
      </c>
      <c r="BK190" s="241">
        <f>ROUND(I190*H190,2)</f>
        <v>0</v>
      </c>
      <c r="BL190" s="18" t="s">
        <v>245</v>
      </c>
      <c r="BM190" s="240" t="s">
        <v>3280</v>
      </c>
    </row>
    <row r="191" s="2" customFormat="1" ht="21.75" customHeight="1">
      <c r="A191" s="39"/>
      <c r="B191" s="40"/>
      <c r="C191" s="228" t="s">
        <v>407</v>
      </c>
      <c r="D191" s="228" t="s">
        <v>162</v>
      </c>
      <c r="E191" s="229" t="s">
        <v>3281</v>
      </c>
      <c r="F191" s="230" t="s">
        <v>3282</v>
      </c>
      <c r="G191" s="231" t="s">
        <v>201</v>
      </c>
      <c r="H191" s="232">
        <v>50</v>
      </c>
      <c r="I191" s="233"/>
      <c r="J191" s="234">
        <f>ROUND(I191*H191,2)</f>
        <v>0</v>
      </c>
      <c r="K191" s="235"/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245</v>
      </c>
      <c r="AT191" s="240" t="s">
        <v>162</v>
      </c>
      <c r="AU191" s="240" t="s">
        <v>89</v>
      </c>
      <c r="AY191" s="18" t="s">
        <v>160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87</v>
      </c>
      <c r="BK191" s="241">
        <f>ROUND(I191*H191,2)</f>
        <v>0</v>
      </c>
      <c r="BL191" s="18" t="s">
        <v>245</v>
      </c>
      <c r="BM191" s="240" t="s">
        <v>3283</v>
      </c>
    </row>
    <row r="192" s="2" customFormat="1" ht="24.15" customHeight="1">
      <c r="A192" s="39"/>
      <c r="B192" s="40"/>
      <c r="C192" s="228" t="s">
        <v>413</v>
      </c>
      <c r="D192" s="228" t="s">
        <v>162</v>
      </c>
      <c r="E192" s="229" t="s">
        <v>3284</v>
      </c>
      <c r="F192" s="230" t="s">
        <v>3285</v>
      </c>
      <c r="G192" s="231" t="s">
        <v>242</v>
      </c>
      <c r="H192" s="232">
        <v>1</v>
      </c>
      <c r="I192" s="233"/>
      <c r="J192" s="234">
        <f>ROUND(I192*H192,2)</f>
        <v>0</v>
      </c>
      <c r="K192" s="235"/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0.45937</v>
      </c>
      <c r="R192" s="238">
        <f>Q192*H192</f>
        <v>0.45937</v>
      </c>
      <c r="S192" s="238">
        <v>0</v>
      </c>
      <c r="T192" s="23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245</v>
      </c>
      <c r="AT192" s="240" t="s">
        <v>162</v>
      </c>
      <c r="AU192" s="240" t="s">
        <v>89</v>
      </c>
      <c r="AY192" s="18" t="s">
        <v>160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87</v>
      </c>
      <c r="BK192" s="241">
        <f>ROUND(I192*H192,2)</f>
        <v>0</v>
      </c>
      <c r="BL192" s="18" t="s">
        <v>245</v>
      </c>
      <c r="BM192" s="240" t="s">
        <v>3286</v>
      </c>
    </row>
    <row r="193" s="2" customFormat="1" ht="24.15" customHeight="1">
      <c r="A193" s="39"/>
      <c r="B193" s="40"/>
      <c r="C193" s="228" t="s">
        <v>421</v>
      </c>
      <c r="D193" s="228" t="s">
        <v>162</v>
      </c>
      <c r="E193" s="229" t="s">
        <v>3287</v>
      </c>
      <c r="F193" s="230" t="s">
        <v>3288</v>
      </c>
      <c r="G193" s="231" t="s">
        <v>201</v>
      </c>
      <c r="H193" s="232">
        <v>35</v>
      </c>
      <c r="I193" s="233"/>
      <c r="J193" s="234">
        <f>ROUND(I193*H193,2)</f>
        <v>0</v>
      </c>
      <c r="K193" s="235"/>
      <c r="L193" s="45"/>
      <c r="M193" s="236" t="s">
        <v>1</v>
      </c>
      <c r="N193" s="237" t="s">
        <v>44</v>
      </c>
      <c r="O193" s="92"/>
      <c r="P193" s="238">
        <f>O193*H193</f>
        <v>0</v>
      </c>
      <c r="Q193" s="238">
        <v>0</v>
      </c>
      <c r="R193" s="238">
        <f>Q193*H193</f>
        <v>0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245</v>
      </c>
      <c r="AT193" s="240" t="s">
        <v>162</v>
      </c>
      <c r="AU193" s="240" t="s">
        <v>89</v>
      </c>
      <c r="AY193" s="18" t="s">
        <v>160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87</v>
      </c>
      <c r="BK193" s="241">
        <f>ROUND(I193*H193,2)</f>
        <v>0</v>
      </c>
      <c r="BL193" s="18" t="s">
        <v>245</v>
      </c>
      <c r="BM193" s="240" t="s">
        <v>3289</v>
      </c>
    </row>
    <row r="194" s="12" customFormat="1" ht="22.8" customHeight="1">
      <c r="A194" s="12"/>
      <c r="B194" s="212"/>
      <c r="C194" s="213"/>
      <c r="D194" s="214" t="s">
        <v>78</v>
      </c>
      <c r="E194" s="226" t="s">
        <v>654</v>
      </c>
      <c r="F194" s="226" t="s">
        <v>655</v>
      </c>
      <c r="G194" s="213"/>
      <c r="H194" s="213"/>
      <c r="I194" s="216"/>
      <c r="J194" s="227">
        <f>BK194</f>
        <v>0</v>
      </c>
      <c r="K194" s="213"/>
      <c r="L194" s="218"/>
      <c r="M194" s="219"/>
      <c r="N194" s="220"/>
      <c r="O194" s="220"/>
      <c r="P194" s="221">
        <f>P195</f>
        <v>0</v>
      </c>
      <c r="Q194" s="220"/>
      <c r="R194" s="221">
        <f>R195</f>
        <v>0</v>
      </c>
      <c r="S194" s="220"/>
      <c r="T194" s="222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3" t="s">
        <v>87</v>
      </c>
      <c r="AT194" s="224" t="s">
        <v>78</v>
      </c>
      <c r="AU194" s="224" t="s">
        <v>87</v>
      </c>
      <c r="AY194" s="223" t="s">
        <v>160</v>
      </c>
      <c r="BK194" s="225">
        <f>BK195</f>
        <v>0</v>
      </c>
    </row>
    <row r="195" s="2" customFormat="1" ht="24.15" customHeight="1">
      <c r="A195" s="39"/>
      <c r="B195" s="40"/>
      <c r="C195" s="228" t="s">
        <v>430</v>
      </c>
      <c r="D195" s="228" t="s">
        <v>162</v>
      </c>
      <c r="E195" s="229" t="s">
        <v>2390</v>
      </c>
      <c r="F195" s="230" t="s">
        <v>2391</v>
      </c>
      <c r="G195" s="231" t="s">
        <v>347</v>
      </c>
      <c r="H195" s="232">
        <v>80.058999999999998</v>
      </c>
      <c r="I195" s="233"/>
      <c r="J195" s="234">
        <f>ROUND(I195*H195,2)</f>
        <v>0</v>
      </c>
      <c r="K195" s="235"/>
      <c r="L195" s="45"/>
      <c r="M195" s="236" t="s">
        <v>1</v>
      </c>
      <c r="N195" s="237" t="s">
        <v>44</v>
      </c>
      <c r="O195" s="92"/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0" t="s">
        <v>166</v>
      </c>
      <c r="AT195" s="240" t="s">
        <v>162</v>
      </c>
      <c r="AU195" s="240" t="s">
        <v>89</v>
      </c>
      <c r="AY195" s="18" t="s">
        <v>160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8" t="s">
        <v>87</v>
      </c>
      <c r="BK195" s="241">
        <f>ROUND(I195*H195,2)</f>
        <v>0</v>
      </c>
      <c r="BL195" s="18" t="s">
        <v>166</v>
      </c>
      <c r="BM195" s="240" t="s">
        <v>3290</v>
      </c>
    </row>
    <row r="196" s="12" customFormat="1" ht="25.92" customHeight="1">
      <c r="A196" s="12"/>
      <c r="B196" s="212"/>
      <c r="C196" s="213"/>
      <c r="D196" s="214" t="s">
        <v>78</v>
      </c>
      <c r="E196" s="215" t="s">
        <v>382</v>
      </c>
      <c r="F196" s="215" t="s">
        <v>383</v>
      </c>
      <c r="G196" s="213"/>
      <c r="H196" s="213"/>
      <c r="I196" s="216"/>
      <c r="J196" s="217">
        <f>BK196</f>
        <v>0</v>
      </c>
      <c r="K196" s="213"/>
      <c r="L196" s="218"/>
      <c r="M196" s="219"/>
      <c r="N196" s="220"/>
      <c r="O196" s="220"/>
      <c r="P196" s="221">
        <f>P197+P225+P238</f>
        <v>0</v>
      </c>
      <c r="Q196" s="220"/>
      <c r="R196" s="221">
        <f>R197+R225+R238</f>
        <v>0.46526999999999996</v>
      </c>
      <c r="S196" s="220"/>
      <c r="T196" s="222">
        <f>T197+T225+T238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3" t="s">
        <v>89</v>
      </c>
      <c r="AT196" s="224" t="s">
        <v>78</v>
      </c>
      <c r="AU196" s="224" t="s">
        <v>79</v>
      </c>
      <c r="AY196" s="223" t="s">
        <v>160</v>
      </c>
      <c r="BK196" s="225">
        <f>BK197+BK225+BK238</f>
        <v>0</v>
      </c>
    </row>
    <row r="197" s="12" customFormat="1" ht="22.8" customHeight="1">
      <c r="A197" s="12"/>
      <c r="B197" s="212"/>
      <c r="C197" s="213"/>
      <c r="D197" s="214" t="s">
        <v>78</v>
      </c>
      <c r="E197" s="226" t="s">
        <v>3291</v>
      </c>
      <c r="F197" s="226" t="s">
        <v>3292</v>
      </c>
      <c r="G197" s="213"/>
      <c r="H197" s="213"/>
      <c r="I197" s="216"/>
      <c r="J197" s="227">
        <f>BK197</f>
        <v>0</v>
      </c>
      <c r="K197" s="213"/>
      <c r="L197" s="218"/>
      <c r="M197" s="219"/>
      <c r="N197" s="220"/>
      <c r="O197" s="220"/>
      <c r="P197" s="221">
        <f>SUM(P198:P224)</f>
        <v>0</v>
      </c>
      <c r="Q197" s="220"/>
      <c r="R197" s="221">
        <f>SUM(R198:R224)</f>
        <v>0.15892999999999999</v>
      </c>
      <c r="S197" s="220"/>
      <c r="T197" s="222">
        <f>SUM(T198:T224)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3" t="s">
        <v>89</v>
      </c>
      <c r="AT197" s="224" t="s">
        <v>78</v>
      </c>
      <c r="AU197" s="224" t="s">
        <v>87</v>
      </c>
      <c r="AY197" s="223" t="s">
        <v>160</v>
      </c>
      <c r="BK197" s="225">
        <f>SUM(BK198:BK224)</f>
        <v>0</v>
      </c>
    </row>
    <row r="198" s="2" customFormat="1" ht="21.75" customHeight="1">
      <c r="A198" s="39"/>
      <c r="B198" s="40"/>
      <c r="C198" s="228" t="s">
        <v>439</v>
      </c>
      <c r="D198" s="228" t="s">
        <v>162</v>
      </c>
      <c r="E198" s="229" t="s">
        <v>3293</v>
      </c>
      <c r="F198" s="230" t="s">
        <v>3294</v>
      </c>
      <c r="G198" s="231" t="s">
        <v>201</v>
      </c>
      <c r="H198" s="232">
        <v>12</v>
      </c>
      <c r="I198" s="233"/>
      <c r="J198" s="234">
        <f>ROUND(I198*H198,2)</f>
        <v>0</v>
      </c>
      <c r="K198" s="235"/>
      <c r="L198" s="45"/>
      <c r="M198" s="236" t="s">
        <v>1</v>
      </c>
      <c r="N198" s="237" t="s">
        <v>44</v>
      </c>
      <c r="O198" s="92"/>
      <c r="P198" s="238">
        <f>O198*H198</f>
        <v>0</v>
      </c>
      <c r="Q198" s="238">
        <v>0.0030799999999999998</v>
      </c>
      <c r="R198" s="238">
        <f>Q198*H198</f>
        <v>0.03696</v>
      </c>
      <c r="S198" s="238">
        <v>0</v>
      </c>
      <c r="T198" s="23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245</v>
      </c>
      <c r="AT198" s="240" t="s">
        <v>162</v>
      </c>
      <c r="AU198" s="240" t="s">
        <v>89</v>
      </c>
      <c r="AY198" s="18" t="s">
        <v>160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87</v>
      </c>
      <c r="BK198" s="241">
        <f>ROUND(I198*H198,2)</f>
        <v>0</v>
      </c>
      <c r="BL198" s="18" t="s">
        <v>245</v>
      </c>
      <c r="BM198" s="240" t="s">
        <v>3295</v>
      </c>
    </row>
    <row r="199" s="2" customFormat="1" ht="16.5" customHeight="1">
      <c r="A199" s="39"/>
      <c r="B199" s="40"/>
      <c r="C199" s="284" t="s">
        <v>444</v>
      </c>
      <c r="D199" s="284" t="s">
        <v>426</v>
      </c>
      <c r="E199" s="285" t="s">
        <v>3230</v>
      </c>
      <c r="F199" s="286" t="s">
        <v>3231</v>
      </c>
      <c r="G199" s="287" t="s">
        <v>236</v>
      </c>
      <c r="H199" s="288">
        <v>7</v>
      </c>
      <c r="I199" s="289"/>
      <c r="J199" s="290">
        <f>ROUND(I199*H199,2)</f>
        <v>0</v>
      </c>
      <c r="K199" s="291"/>
      <c r="L199" s="292"/>
      <c r="M199" s="293" t="s">
        <v>1</v>
      </c>
      <c r="N199" s="294" t="s">
        <v>44</v>
      </c>
      <c r="O199" s="92"/>
      <c r="P199" s="238">
        <f>O199*H199</f>
        <v>0</v>
      </c>
      <c r="Q199" s="238">
        <v>0.00064999999999999997</v>
      </c>
      <c r="R199" s="238">
        <f>Q199*H199</f>
        <v>0.0045500000000000002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336</v>
      </c>
      <c r="AT199" s="240" t="s">
        <v>426</v>
      </c>
      <c r="AU199" s="240" t="s">
        <v>89</v>
      </c>
      <c r="AY199" s="18" t="s">
        <v>160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87</v>
      </c>
      <c r="BK199" s="241">
        <f>ROUND(I199*H199,2)</f>
        <v>0</v>
      </c>
      <c r="BL199" s="18" t="s">
        <v>245</v>
      </c>
      <c r="BM199" s="240" t="s">
        <v>3296</v>
      </c>
    </row>
    <row r="200" s="2" customFormat="1" ht="24.15" customHeight="1">
      <c r="A200" s="39"/>
      <c r="B200" s="40"/>
      <c r="C200" s="284" t="s">
        <v>449</v>
      </c>
      <c r="D200" s="284" t="s">
        <v>426</v>
      </c>
      <c r="E200" s="285" t="s">
        <v>3297</v>
      </c>
      <c r="F200" s="286" t="s">
        <v>3298</v>
      </c>
      <c r="G200" s="287" t="s">
        <v>236</v>
      </c>
      <c r="H200" s="288">
        <v>1</v>
      </c>
      <c r="I200" s="289"/>
      <c r="J200" s="290">
        <f>ROUND(I200*H200,2)</f>
        <v>0</v>
      </c>
      <c r="K200" s="291"/>
      <c r="L200" s="292"/>
      <c r="M200" s="293" t="s">
        <v>1</v>
      </c>
      <c r="N200" s="294" t="s">
        <v>44</v>
      </c>
      <c r="O200" s="92"/>
      <c r="P200" s="238">
        <f>O200*H200</f>
        <v>0</v>
      </c>
      <c r="Q200" s="238">
        <v>0.0022000000000000001</v>
      </c>
      <c r="R200" s="238">
        <f>Q200*H200</f>
        <v>0.0022000000000000001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336</v>
      </c>
      <c r="AT200" s="240" t="s">
        <v>426</v>
      </c>
      <c r="AU200" s="240" t="s">
        <v>89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245</v>
      </c>
      <c r="BM200" s="240" t="s">
        <v>3299</v>
      </c>
    </row>
    <row r="201" s="2" customFormat="1" ht="24.15" customHeight="1">
      <c r="A201" s="39"/>
      <c r="B201" s="40"/>
      <c r="C201" s="228" t="s">
        <v>454</v>
      </c>
      <c r="D201" s="228" t="s">
        <v>162</v>
      </c>
      <c r="E201" s="229" t="s">
        <v>3300</v>
      </c>
      <c r="F201" s="230" t="s">
        <v>3301</v>
      </c>
      <c r="G201" s="231" t="s">
        <v>236</v>
      </c>
      <c r="H201" s="232">
        <v>2</v>
      </c>
      <c r="I201" s="233"/>
      <c r="J201" s="234">
        <f>ROUND(I201*H201,2)</f>
        <v>0</v>
      </c>
      <c r="K201" s="235"/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0.0015</v>
      </c>
      <c r="R201" s="238">
        <f>Q201*H201</f>
        <v>0.0030000000000000001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245</v>
      </c>
      <c r="AT201" s="240" t="s">
        <v>162</v>
      </c>
      <c r="AU201" s="240" t="s">
        <v>89</v>
      </c>
      <c r="AY201" s="18" t="s">
        <v>160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87</v>
      </c>
      <c r="BK201" s="241">
        <f>ROUND(I201*H201,2)</f>
        <v>0</v>
      </c>
      <c r="BL201" s="18" t="s">
        <v>245</v>
      </c>
      <c r="BM201" s="240" t="s">
        <v>3302</v>
      </c>
    </row>
    <row r="202" s="2" customFormat="1" ht="21.75" customHeight="1">
      <c r="A202" s="39"/>
      <c r="B202" s="40"/>
      <c r="C202" s="228" t="s">
        <v>458</v>
      </c>
      <c r="D202" s="228" t="s">
        <v>162</v>
      </c>
      <c r="E202" s="229" t="s">
        <v>3303</v>
      </c>
      <c r="F202" s="230" t="s">
        <v>3304</v>
      </c>
      <c r="G202" s="231" t="s">
        <v>201</v>
      </c>
      <c r="H202" s="232">
        <v>18</v>
      </c>
      <c r="I202" s="233"/>
      <c r="J202" s="234">
        <f>ROUND(I202*H202,2)</f>
        <v>0</v>
      </c>
      <c r="K202" s="235"/>
      <c r="L202" s="45"/>
      <c r="M202" s="236" t="s">
        <v>1</v>
      </c>
      <c r="N202" s="237" t="s">
        <v>44</v>
      </c>
      <c r="O202" s="92"/>
      <c r="P202" s="238">
        <f>O202*H202</f>
        <v>0</v>
      </c>
      <c r="Q202" s="238">
        <v>0.00142</v>
      </c>
      <c r="R202" s="238">
        <f>Q202*H202</f>
        <v>0.025559999999999999</v>
      </c>
      <c r="S202" s="238">
        <v>0</v>
      </c>
      <c r="T202" s="23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245</v>
      </c>
      <c r="AT202" s="240" t="s">
        <v>162</v>
      </c>
      <c r="AU202" s="240" t="s">
        <v>89</v>
      </c>
      <c r="AY202" s="18" t="s">
        <v>160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87</v>
      </c>
      <c r="BK202" s="241">
        <f>ROUND(I202*H202,2)</f>
        <v>0</v>
      </c>
      <c r="BL202" s="18" t="s">
        <v>245</v>
      </c>
      <c r="BM202" s="240" t="s">
        <v>3305</v>
      </c>
    </row>
    <row r="203" s="2" customFormat="1" ht="21.75" customHeight="1">
      <c r="A203" s="39"/>
      <c r="B203" s="40"/>
      <c r="C203" s="228" t="s">
        <v>462</v>
      </c>
      <c r="D203" s="228" t="s">
        <v>162</v>
      </c>
      <c r="E203" s="229" t="s">
        <v>3306</v>
      </c>
      <c r="F203" s="230" t="s">
        <v>3307</v>
      </c>
      <c r="G203" s="231" t="s">
        <v>201</v>
      </c>
      <c r="H203" s="232">
        <v>9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0.00197</v>
      </c>
      <c r="R203" s="238">
        <f>Q203*H203</f>
        <v>0.017729999999999999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245</v>
      </c>
      <c r="AT203" s="240" t="s">
        <v>162</v>
      </c>
      <c r="AU203" s="240" t="s">
        <v>89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245</v>
      </c>
      <c r="BM203" s="240" t="s">
        <v>3308</v>
      </c>
    </row>
    <row r="204" s="2" customFormat="1" ht="21.75" customHeight="1">
      <c r="A204" s="39"/>
      <c r="B204" s="40"/>
      <c r="C204" s="228" t="s">
        <v>466</v>
      </c>
      <c r="D204" s="228" t="s">
        <v>162</v>
      </c>
      <c r="E204" s="229" t="s">
        <v>3309</v>
      </c>
      <c r="F204" s="230" t="s">
        <v>3310</v>
      </c>
      <c r="G204" s="231" t="s">
        <v>201</v>
      </c>
      <c r="H204" s="232">
        <v>7</v>
      </c>
      <c r="I204" s="233"/>
      <c r="J204" s="234">
        <f>ROUND(I204*H204,2)</f>
        <v>0</v>
      </c>
      <c r="K204" s="235"/>
      <c r="L204" s="45"/>
      <c r="M204" s="236" t="s">
        <v>1</v>
      </c>
      <c r="N204" s="237" t="s">
        <v>44</v>
      </c>
      <c r="O204" s="92"/>
      <c r="P204" s="238">
        <f>O204*H204</f>
        <v>0</v>
      </c>
      <c r="Q204" s="238">
        <v>0.0030400000000000002</v>
      </c>
      <c r="R204" s="238">
        <f>Q204*H204</f>
        <v>0.02128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245</v>
      </c>
      <c r="AT204" s="240" t="s">
        <v>162</v>
      </c>
      <c r="AU204" s="240" t="s">
        <v>89</v>
      </c>
      <c r="AY204" s="18" t="s">
        <v>160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87</v>
      </c>
      <c r="BK204" s="241">
        <f>ROUND(I204*H204,2)</f>
        <v>0</v>
      </c>
      <c r="BL204" s="18" t="s">
        <v>245</v>
      </c>
      <c r="BM204" s="240" t="s">
        <v>3311</v>
      </c>
    </row>
    <row r="205" s="2" customFormat="1" ht="16.5" customHeight="1">
      <c r="A205" s="39"/>
      <c r="B205" s="40"/>
      <c r="C205" s="284" t="s">
        <v>471</v>
      </c>
      <c r="D205" s="284" t="s">
        <v>426</v>
      </c>
      <c r="E205" s="285" t="s">
        <v>3218</v>
      </c>
      <c r="F205" s="286" t="s">
        <v>3219</v>
      </c>
      <c r="G205" s="287" t="s">
        <v>236</v>
      </c>
      <c r="H205" s="288">
        <v>10</v>
      </c>
      <c r="I205" s="289"/>
      <c r="J205" s="290">
        <f>ROUND(I205*H205,2)</f>
        <v>0</v>
      </c>
      <c r="K205" s="291"/>
      <c r="L205" s="292"/>
      <c r="M205" s="293" t="s">
        <v>1</v>
      </c>
      <c r="N205" s="294" t="s">
        <v>44</v>
      </c>
      <c r="O205" s="92"/>
      <c r="P205" s="238">
        <f>O205*H205</f>
        <v>0</v>
      </c>
      <c r="Q205" s="238">
        <v>0.00027999999999999998</v>
      </c>
      <c r="R205" s="238">
        <f>Q205*H205</f>
        <v>0.0027999999999999995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336</v>
      </c>
      <c r="AT205" s="240" t="s">
        <v>426</v>
      </c>
      <c r="AU205" s="240" t="s">
        <v>89</v>
      </c>
      <c r="AY205" s="18" t="s">
        <v>160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87</v>
      </c>
      <c r="BK205" s="241">
        <f>ROUND(I205*H205,2)</f>
        <v>0</v>
      </c>
      <c r="BL205" s="18" t="s">
        <v>245</v>
      </c>
      <c r="BM205" s="240" t="s">
        <v>3312</v>
      </c>
    </row>
    <row r="206" s="2" customFormat="1" ht="16.5" customHeight="1">
      <c r="A206" s="39"/>
      <c r="B206" s="40"/>
      <c r="C206" s="284" t="s">
        <v>475</v>
      </c>
      <c r="D206" s="284" t="s">
        <v>426</v>
      </c>
      <c r="E206" s="285" t="s">
        <v>3224</v>
      </c>
      <c r="F206" s="286" t="s">
        <v>3225</v>
      </c>
      <c r="G206" s="287" t="s">
        <v>236</v>
      </c>
      <c r="H206" s="288">
        <v>5</v>
      </c>
      <c r="I206" s="289"/>
      <c r="J206" s="290">
        <f>ROUND(I206*H206,2)</f>
        <v>0</v>
      </c>
      <c r="K206" s="291"/>
      <c r="L206" s="292"/>
      <c r="M206" s="293" t="s">
        <v>1</v>
      </c>
      <c r="N206" s="294" t="s">
        <v>44</v>
      </c>
      <c r="O206" s="92"/>
      <c r="P206" s="238">
        <f>O206*H206</f>
        <v>0</v>
      </c>
      <c r="Q206" s="238">
        <v>0.00035</v>
      </c>
      <c r="R206" s="238">
        <f>Q206*H206</f>
        <v>0.00175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336</v>
      </c>
      <c r="AT206" s="240" t="s">
        <v>426</v>
      </c>
      <c r="AU206" s="240" t="s">
        <v>89</v>
      </c>
      <c r="AY206" s="18" t="s">
        <v>160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87</v>
      </c>
      <c r="BK206" s="241">
        <f>ROUND(I206*H206,2)</f>
        <v>0</v>
      </c>
      <c r="BL206" s="18" t="s">
        <v>245</v>
      </c>
      <c r="BM206" s="240" t="s">
        <v>3313</v>
      </c>
    </row>
    <row r="207" s="2" customFormat="1" ht="16.5" customHeight="1">
      <c r="A207" s="39"/>
      <c r="B207" s="40"/>
      <c r="C207" s="284" t="s">
        <v>963</v>
      </c>
      <c r="D207" s="284" t="s">
        <v>426</v>
      </c>
      <c r="E207" s="285" t="s">
        <v>3230</v>
      </c>
      <c r="F207" s="286" t="s">
        <v>3231</v>
      </c>
      <c r="G207" s="287" t="s">
        <v>236</v>
      </c>
      <c r="H207" s="288">
        <v>1</v>
      </c>
      <c r="I207" s="289"/>
      <c r="J207" s="290">
        <f>ROUND(I207*H207,2)</f>
        <v>0</v>
      </c>
      <c r="K207" s="291"/>
      <c r="L207" s="292"/>
      <c r="M207" s="293" t="s">
        <v>1</v>
      </c>
      <c r="N207" s="294" t="s">
        <v>44</v>
      </c>
      <c r="O207" s="92"/>
      <c r="P207" s="238">
        <f>O207*H207</f>
        <v>0</v>
      </c>
      <c r="Q207" s="238">
        <v>0.00064999999999999997</v>
      </c>
      <c r="R207" s="238">
        <f>Q207*H207</f>
        <v>0.00064999999999999997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336</v>
      </c>
      <c r="AT207" s="240" t="s">
        <v>426</v>
      </c>
      <c r="AU207" s="240" t="s">
        <v>89</v>
      </c>
      <c r="AY207" s="18" t="s">
        <v>160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87</v>
      </c>
      <c r="BK207" s="241">
        <f>ROUND(I207*H207,2)</f>
        <v>0</v>
      </c>
      <c r="BL207" s="18" t="s">
        <v>245</v>
      </c>
      <c r="BM207" s="240" t="s">
        <v>3314</v>
      </c>
    </row>
    <row r="208" s="2" customFormat="1" ht="16.5" customHeight="1">
      <c r="A208" s="39"/>
      <c r="B208" s="40"/>
      <c r="C208" s="284" t="s">
        <v>970</v>
      </c>
      <c r="D208" s="284" t="s">
        <v>426</v>
      </c>
      <c r="E208" s="285" t="s">
        <v>3315</v>
      </c>
      <c r="F208" s="286" t="s">
        <v>3316</v>
      </c>
      <c r="G208" s="287" t="s">
        <v>236</v>
      </c>
      <c r="H208" s="288">
        <v>10</v>
      </c>
      <c r="I208" s="289"/>
      <c r="J208" s="290">
        <f>ROUND(I208*H208,2)</f>
        <v>0</v>
      </c>
      <c r="K208" s="291"/>
      <c r="L208" s="292"/>
      <c r="M208" s="293" t="s">
        <v>1</v>
      </c>
      <c r="N208" s="294" t="s">
        <v>44</v>
      </c>
      <c r="O208" s="92"/>
      <c r="P208" s="238">
        <f>O208*H208</f>
        <v>0</v>
      </c>
      <c r="Q208" s="238">
        <v>0.00034000000000000002</v>
      </c>
      <c r="R208" s="238">
        <f>Q208*H208</f>
        <v>0.0034000000000000002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336</v>
      </c>
      <c r="AT208" s="240" t="s">
        <v>426</v>
      </c>
      <c r="AU208" s="240" t="s">
        <v>89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245</v>
      </c>
      <c r="BM208" s="240" t="s">
        <v>3317</v>
      </c>
    </row>
    <row r="209" s="2" customFormat="1" ht="16.5" customHeight="1">
      <c r="A209" s="39"/>
      <c r="B209" s="40"/>
      <c r="C209" s="284" t="s">
        <v>974</v>
      </c>
      <c r="D209" s="284" t="s">
        <v>426</v>
      </c>
      <c r="E209" s="285" t="s">
        <v>3318</v>
      </c>
      <c r="F209" s="286" t="s">
        <v>3319</v>
      </c>
      <c r="G209" s="287" t="s">
        <v>236</v>
      </c>
      <c r="H209" s="288">
        <v>4</v>
      </c>
      <c r="I209" s="289"/>
      <c r="J209" s="290">
        <f>ROUND(I209*H209,2)</f>
        <v>0</v>
      </c>
      <c r="K209" s="291"/>
      <c r="L209" s="292"/>
      <c r="M209" s="293" t="s">
        <v>1</v>
      </c>
      <c r="N209" s="294" t="s">
        <v>44</v>
      </c>
      <c r="O209" s="92"/>
      <c r="P209" s="238">
        <f>O209*H209</f>
        <v>0</v>
      </c>
      <c r="Q209" s="238">
        <v>0.00044999999999999999</v>
      </c>
      <c r="R209" s="238">
        <f>Q209*H209</f>
        <v>0.0018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336</v>
      </c>
      <c r="AT209" s="240" t="s">
        <v>426</v>
      </c>
      <c r="AU209" s="240" t="s">
        <v>89</v>
      </c>
      <c r="AY209" s="18" t="s">
        <v>160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87</v>
      </c>
      <c r="BK209" s="241">
        <f>ROUND(I209*H209,2)</f>
        <v>0</v>
      </c>
      <c r="BL209" s="18" t="s">
        <v>245</v>
      </c>
      <c r="BM209" s="240" t="s">
        <v>3320</v>
      </c>
    </row>
    <row r="210" s="2" customFormat="1" ht="24.15" customHeight="1">
      <c r="A210" s="39"/>
      <c r="B210" s="40"/>
      <c r="C210" s="284" t="s">
        <v>988</v>
      </c>
      <c r="D210" s="284" t="s">
        <v>426</v>
      </c>
      <c r="E210" s="285" t="s">
        <v>3321</v>
      </c>
      <c r="F210" s="286" t="s">
        <v>3322</v>
      </c>
      <c r="G210" s="287" t="s">
        <v>236</v>
      </c>
      <c r="H210" s="288">
        <v>5</v>
      </c>
      <c r="I210" s="289"/>
      <c r="J210" s="290">
        <f>ROUND(I210*H210,2)</f>
        <v>0</v>
      </c>
      <c r="K210" s="291"/>
      <c r="L210" s="292"/>
      <c r="M210" s="293" t="s">
        <v>1</v>
      </c>
      <c r="N210" s="294" t="s">
        <v>44</v>
      </c>
      <c r="O210" s="92"/>
      <c r="P210" s="238">
        <f>O210*H210</f>
        <v>0</v>
      </c>
      <c r="Q210" s="238">
        <v>0.00062</v>
      </c>
      <c r="R210" s="238">
        <f>Q210*H210</f>
        <v>0.0030999999999999999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336</v>
      </c>
      <c r="AT210" s="240" t="s">
        <v>426</v>
      </c>
      <c r="AU210" s="240" t="s">
        <v>89</v>
      </c>
      <c r="AY210" s="18" t="s">
        <v>160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87</v>
      </c>
      <c r="BK210" s="241">
        <f>ROUND(I210*H210,2)</f>
        <v>0</v>
      </c>
      <c r="BL210" s="18" t="s">
        <v>245</v>
      </c>
      <c r="BM210" s="240" t="s">
        <v>3323</v>
      </c>
    </row>
    <row r="211" s="2" customFormat="1" ht="24.15" customHeight="1">
      <c r="A211" s="39"/>
      <c r="B211" s="40"/>
      <c r="C211" s="284" t="s">
        <v>1005</v>
      </c>
      <c r="D211" s="284" t="s">
        <v>426</v>
      </c>
      <c r="E211" s="285" t="s">
        <v>3324</v>
      </c>
      <c r="F211" s="286" t="s">
        <v>3325</v>
      </c>
      <c r="G211" s="287" t="s">
        <v>236</v>
      </c>
      <c r="H211" s="288">
        <v>1</v>
      </c>
      <c r="I211" s="289"/>
      <c r="J211" s="290">
        <f>ROUND(I211*H211,2)</f>
        <v>0</v>
      </c>
      <c r="K211" s="291"/>
      <c r="L211" s="292"/>
      <c r="M211" s="293" t="s">
        <v>1</v>
      </c>
      <c r="N211" s="294" t="s">
        <v>44</v>
      </c>
      <c r="O211" s="92"/>
      <c r="P211" s="238">
        <f>O211*H211</f>
        <v>0</v>
      </c>
      <c r="Q211" s="238">
        <v>0.00072000000000000005</v>
      </c>
      <c r="R211" s="238">
        <f>Q211*H211</f>
        <v>0.00072000000000000005</v>
      </c>
      <c r="S211" s="238">
        <v>0</v>
      </c>
      <c r="T211" s="23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336</v>
      </c>
      <c r="AT211" s="240" t="s">
        <v>426</v>
      </c>
      <c r="AU211" s="240" t="s">
        <v>89</v>
      </c>
      <c r="AY211" s="18" t="s">
        <v>160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87</v>
      </c>
      <c r="BK211" s="241">
        <f>ROUND(I211*H211,2)</f>
        <v>0</v>
      </c>
      <c r="BL211" s="18" t="s">
        <v>245</v>
      </c>
      <c r="BM211" s="240" t="s">
        <v>3326</v>
      </c>
    </row>
    <row r="212" s="2" customFormat="1" ht="24.15" customHeight="1">
      <c r="A212" s="39"/>
      <c r="B212" s="40"/>
      <c r="C212" s="284" t="s">
        <v>1009</v>
      </c>
      <c r="D212" s="284" t="s">
        <v>426</v>
      </c>
      <c r="E212" s="285" t="s">
        <v>3236</v>
      </c>
      <c r="F212" s="286" t="s">
        <v>3237</v>
      </c>
      <c r="G212" s="287" t="s">
        <v>236</v>
      </c>
      <c r="H212" s="288">
        <v>2</v>
      </c>
      <c r="I212" s="289"/>
      <c r="J212" s="290">
        <f>ROUND(I212*H212,2)</f>
        <v>0</v>
      </c>
      <c r="K212" s="291"/>
      <c r="L212" s="292"/>
      <c r="M212" s="293" t="s">
        <v>1</v>
      </c>
      <c r="N212" s="294" t="s">
        <v>44</v>
      </c>
      <c r="O212" s="92"/>
      <c r="P212" s="238">
        <f>O212*H212</f>
        <v>0</v>
      </c>
      <c r="Q212" s="238">
        <v>0.0012800000000000001</v>
      </c>
      <c r="R212" s="238">
        <f>Q212*H212</f>
        <v>0.0025600000000000002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336</v>
      </c>
      <c r="AT212" s="240" t="s">
        <v>426</v>
      </c>
      <c r="AU212" s="240" t="s">
        <v>89</v>
      </c>
      <c r="AY212" s="18" t="s">
        <v>160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87</v>
      </c>
      <c r="BK212" s="241">
        <f>ROUND(I212*H212,2)</f>
        <v>0</v>
      </c>
      <c r="BL212" s="18" t="s">
        <v>245</v>
      </c>
      <c r="BM212" s="240" t="s">
        <v>3327</v>
      </c>
    </row>
    <row r="213" s="2" customFormat="1" ht="24.15" customHeight="1">
      <c r="A213" s="39"/>
      <c r="B213" s="40"/>
      <c r="C213" s="284" t="s">
        <v>433</v>
      </c>
      <c r="D213" s="284" t="s">
        <v>426</v>
      </c>
      <c r="E213" s="285" t="s">
        <v>3328</v>
      </c>
      <c r="F213" s="286" t="s">
        <v>3329</v>
      </c>
      <c r="G213" s="287" t="s">
        <v>236</v>
      </c>
      <c r="H213" s="288">
        <v>3</v>
      </c>
      <c r="I213" s="289"/>
      <c r="J213" s="290">
        <f>ROUND(I213*H213,2)</f>
        <v>0</v>
      </c>
      <c r="K213" s="291"/>
      <c r="L213" s="292"/>
      <c r="M213" s="293" t="s">
        <v>1</v>
      </c>
      <c r="N213" s="294" t="s">
        <v>44</v>
      </c>
      <c r="O213" s="92"/>
      <c r="P213" s="238">
        <f>O213*H213</f>
        <v>0</v>
      </c>
      <c r="Q213" s="238">
        <v>0.0014300000000000001</v>
      </c>
      <c r="R213" s="238">
        <f>Q213*H213</f>
        <v>0.0042900000000000004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336</v>
      </c>
      <c r="AT213" s="240" t="s">
        <v>426</v>
      </c>
      <c r="AU213" s="240" t="s">
        <v>89</v>
      </c>
      <c r="AY213" s="18" t="s">
        <v>160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87</v>
      </c>
      <c r="BK213" s="241">
        <f>ROUND(I213*H213,2)</f>
        <v>0</v>
      </c>
      <c r="BL213" s="18" t="s">
        <v>245</v>
      </c>
      <c r="BM213" s="240" t="s">
        <v>3330</v>
      </c>
    </row>
    <row r="214" s="2" customFormat="1" ht="16.5" customHeight="1">
      <c r="A214" s="39"/>
      <c r="B214" s="40"/>
      <c r="C214" s="284" t="s">
        <v>1018</v>
      </c>
      <c r="D214" s="284" t="s">
        <v>426</v>
      </c>
      <c r="E214" s="285" t="s">
        <v>3331</v>
      </c>
      <c r="F214" s="286" t="s">
        <v>3332</v>
      </c>
      <c r="G214" s="287" t="s">
        <v>236</v>
      </c>
      <c r="H214" s="288">
        <v>5</v>
      </c>
      <c r="I214" s="289"/>
      <c r="J214" s="290">
        <f>ROUND(I214*H214,2)</f>
        <v>0</v>
      </c>
      <c r="K214" s="291"/>
      <c r="L214" s="292"/>
      <c r="M214" s="293" t="s">
        <v>1</v>
      </c>
      <c r="N214" s="294" t="s">
        <v>44</v>
      </c>
      <c r="O214" s="92"/>
      <c r="P214" s="238">
        <f>O214*H214</f>
        <v>0</v>
      </c>
      <c r="Q214" s="238">
        <v>0.00025999999999999998</v>
      </c>
      <c r="R214" s="238">
        <f>Q214*H214</f>
        <v>0.0012999999999999999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336</v>
      </c>
      <c r="AT214" s="240" t="s">
        <v>426</v>
      </c>
      <c r="AU214" s="240" t="s">
        <v>89</v>
      </c>
      <c r="AY214" s="18" t="s">
        <v>160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87</v>
      </c>
      <c r="BK214" s="241">
        <f>ROUND(I214*H214,2)</f>
        <v>0</v>
      </c>
      <c r="BL214" s="18" t="s">
        <v>245</v>
      </c>
      <c r="BM214" s="240" t="s">
        <v>3333</v>
      </c>
    </row>
    <row r="215" s="2" customFormat="1" ht="16.5" customHeight="1">
      <c r="A215" s="39"/>
      <c r="B215" s="40"/>
      <c r="C215" s="284" t="s">
        <v>1025</v>
      </c>
      <c r="D215" s="284" t="s">
        <v>426</v>
      </c>
      <c r="E215" s="285" t="s">
        <v>3245</v>
      </c>
      <c r="F215" s="286" t="s">
        <v>3246</v>
      </c>
      <c r="G215" s="287" t="s">
        <v>236</v>
      </c>
      <c r="H215" s="288">
        <v>1</v>
      </c>
      <c r="I215" s="289"/>
      <c r="J215" s="290">
        <f>ROUND(I215*H215,2)</f>
        <v>0</v>
      </c>
      <c r="K215" s="291"/>
      <c r="L215" s="292"/>
      <c r="M215" s="293" t="s">
        <v>1</v>
      </c>
      <c r="N215" s="294" t="s">
        <v>44</v>
      </c>
      <c r="O215" s="92"/>
      <c r="P215" s="238">
        <f>O215*H215</f>
        <v>0</v>
      </c>
      <c r="Q215" s="238">
        <v>0.00040999999999999999</v>
      </c>
      <c r="R215" s="238">
        <f>Q215*H215</f>
        <v>0.00040999999999999999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336</v>
      </c>
      <c r="AT215" s="240" t="s">
        <v>426</v>
      </c>
      <c r="AU215" s="240" t="s">
        <v>89</v>
      </c>
      <c r="AY215" s="18" t="s">
        <v>160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87</v>
      </c>
      <c r="BK215" s="241">
        <f>ROUND(I215*H215,2)</f>
        <v>0</v>
      </c>
      <c r="BL215" s="18" t="s">
        <v>245</v>
      </c>
      <c r="BM215" s="240" t="s">
        <v>3334</v>
      </c>
    </row>
    <row r="216" s="2" customFormat="1" ht="16.5" customHeight="1">
      <c r="A216" s="39"/>
      <c r="B216" s="40"/>
      <c r="C216" s="228" t="s">
        <v>1030</v>
      </c>
      <c r="D216" s="228" t="s">
        <v>162</v>
      </c>
      <c r="E216" s="229" t="s">
        <v>3335</v>
      </c>
      <c r="F216" s="230" t="s">
        <v>3336</v>
      </c>
      <c r="G216" s="231" t="s">
        <v>201</v>
      </c>
      <c r="H216" s="232">
        <v>5</v>
      </c>
      <c r="I216" s="233"/>
      <c r="J216" s="234">
        <f>ROUND(I216*H216,2)</f>
        <v>0</v>
      </c>
      <c r="K216" s="235"/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0.0012999999999999999</v>
      </c>
      <c r="R216" s="238">
        <f>Q216*H216</f>
        <v>0.0064999999999999997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245</v>
      </c>
      <c r="AT216" s="240" t="s">
        <v>162</v>
      </c>
      <c r="AU216" s="240" t="s">
        <v>89</v>
      </c>
      <c r="AY216" s="18" t="s">
        <v>160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87</v>
      </c>
      <c r="BK216" s="241">
        <f>ROUND(I216*H216,2)</f>
        <v>0</v>
      </c>
      <c r="BL216" s="18" t="s">
        <v>245</v>
      </c>
      <c r="BM216" s="240" t="s">
        <v>3337</v>
      </c>
    </row>
    <row r="217" s="2" customFormat="1" ht="24.15" customHeight="1">
      <c r="A217" s="39"/>
      <c r="B217" s="40"/>
      <c r="C217" s="284" t="s">
        <v>1034</v>
      </c>
      <c r="D217" s="284" t="s">
        <v>426</v>
      </c>
      <c r="E217" s="285" t="s">
        <v>3338</v>
      </c>
      <c r="F217" s="286" t="s">
        <v>3339</v>
      </c>
      <c r="G217" s="287" t="s">
        <v>236</v>
      </c>
      <c r="H217" s="288">
        <v>3</v>
      </c>
      <c r="I217" s="289"/>
      <c r="J217" s="290">
        <f>ROUND(I217*H217,2)</f>
        <v>0</v>
      </c>
      <c r="K217" s="291"/>
      <c r="L217" s="292"/>
      <c r="M217" s="293" t="s">
        <v>1</v>
      </c>
      <c r="N217" s="294" t="s">
        <v>44</v>
      </c>
      <c r="O217" s="92"/>
      <c r="P217" s="238">
        <f>O217*H217</f>
        <v>0</v>
      </c>
      <c r="Q217" s="238">
        <v>0.00022000000000000001</v>
      </c>
      <c r="R217" s="238">
        <f>Q217*H217</f>
        <v>0.00066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336</v>
      </c>
      <c r="AT217" s="240" t="s">
        <v>426</v>
      </c>
      <c r="AU217" s="240" t="s">
        <v>89</v>
      </c>
      <c r="AY217" s="18" t="s">
        <v>160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87</v>
      </c>
      <c r="BK217" s="241">
        <f>ROUND(I217*H217,2)</f>
        <v>0</v>
      </c>
      <c r="BL217" s="18" t="s">
        <v>245</v>
      </c>
      <c r="BM217" s="240" t="s">
        <v>3340</v>
      </c>
    </row>
    <row r="218" s="2" customFormat="1" ht="24.15" customHeight="1">
      <c r="A218" s="39"/>
      <c r="B218" s="40"/>
      <c r="C218" s="284" t="s">
        <v>1038</v>
      </c>
      <c r="D218" s="284" t="s">
        <v>426</v>
      </c>
      <c r="E218" s="285" t="s">
        <v>3341</v>
      </c>
      <c r="F218" s="286" t="s">
        <v>3342</v>
      </c>
      <c r="G218" s="287" t="s">
        <v>236</v>
      </c>
      <c r="H218" s="288">
        <v>3</v>
      </c>
      <c r="I218" s="289"/>
      <c r="J218" s="290">
        <f>ROUND(I218*H218,2)</f>
        <v>0</v>
      </c>
      <c r="K218" s="291"/>
      <c r="L218" s="292"/>
      <c r="M218" s="293" t="s">
        <v>1</v>
      </c>
      <c r="N218" s="294" t="s">
        <v>44</v>
      </c>
      <c r="O218" s="92"/>
      <c r="P218" s="238">
        <f>O218*H218</f>
        <v>0</v>
      </c>
      <c r="Q218" s="238">
        <v>8.0000000000000007E-05</v>
      </c>
      <c r="R218" s="238">
        <f>Q218*H218</f>
        <v>0.00024000000000000003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336</v>
      </c>
      <c r="AT218" s="240" t="s">
        <v>426</v>
      </c>
      <c r="AU218" s="240" t="s">
        <v>89</v>
      </c>
      <c r="AY218" s="18" t="s">
        <v>160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87</v>
      </c>
      <c r="BK218" s="241">
        <f>ROUND(I218*H218,2)</f>
        <v>0</v>
      </c>
      <c r="BL218" s="18" t="s">
        <v>245</v>
      </c>
      <c r="BM218" s="240" t="s">
        <v>3343</v>
      </c>
    </row>
    <row r="219" s="2" customFormat="1" ht="16.5" customHeight="1">
      <c r="A219" s="39"/>
      <c r="B219" s="40"/>
      <c r="C219" s="228" t="s">
        <v>1053</v>
      </c>
      <c r="D219" s="228" t="s">
        <v>162</v>
      </c>
      <c r="E219" s="229" t="s">
        <v>3344</v>
      </c>
      <c r="F219" s="230" t="s">
        <v>3345</v>
      </c>
      <c r="G219" s="231" t="s">
        <v>201</v>
      </c>
      <c r="H219" s="232">
        <v>20</v>
      </c>
      <c r="I219" s="233"/>
      <c r="J219" s="234">
        <f>ROUND(I219*H219,2)</f>
        <v>0</v>
      </c>
      <c r="K219" s="235"/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0.00050000000000000001</v>
      </c>
      <c r="R219" s="238">
        <f>Q219*H219</f>
        <v>0.01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245</v>
      </c>
      <c r="AT219" s="240" t="s">
        <v>162</v>
      </c>
      <c r="AU219" s="240" t="s">
        <v>89</v>
      </c>
      <c r="AY219" s="18" t="s">
        <v>160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87</v>
      </c>
      <c r="BK219" s="241">
        <f>ROUND(I219*H219,2)</f>
        <v>0</v>
      </c>
      <c r="BL219" s="18" t="s">
        <v>245</v>
      </c>
      <c r="BM219" s="240" t="s">
        <v>3346</v>
      </c>
    </row>
    <row r="220" s="2" customFormat="1" ht="24.15" customHeight="1">
      <c r="A220" s="39"/>
      <c r="B220" s="40"/>
      <c r="C220" s="228" t="s">
        <v>1061</v>
      </c>
      <c r="D220" s="228" t="s">
        <v>162</v>
      </c>
      <c r="E220" s="229" t="s">
        <v>3347</v>
      </c>
      <c r="F220" s="230" t="s">
        <v>3348</v>
      </c>
      <c r="G220" s="231" t="s">
        <v>236</v>
      </c>
      <c r="H220" s="232">
        <v>5</v>
      </c>
      <c r="I220" s="233"/>
      <c r="J220" s="234">
        <f>ROUND(I220*H220,2)</f>
        <v>0</v>
      </c>
      <c r="K220" s="235"/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0.00148</v>
      </c>
      <c r="R220" s="238">
        <f>Q220*H220</f>
        <v>0.0074000000000000003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245</v>
      </c>
      <c r="AT220" s="240" t="s">
        <v>162</v>
      </c>
      <c r="AU220" s="240" t="s">
        <v>89</v>
      </c>
      <c r="AY220" s="18" t="s">
        <v>160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87</v>
      </c>
      <c r="BK220" s="241">
        <f>ROUND(I220*H220,2)</f>
        <v>0</v>
      </c>
      <c r="BL220" s="18" t="s">
        <v>245</v>
      </c>
      <c r="BM220" s="240" t="s">
        <v>3349</v>
      </c>
    </row>
    <row r="221" s="2" customFormat="1" ht="24.15" customHeight="1">
      <c r="A221" s="39"/>
      <c r="B221" s="40"/>
      <c r="C221" s="228" t="s">
        <v>1065</v>
      </c>
      <c r="D221" s="228" t="s">
        <v>162</v>
      </c>
      <c r="E221" s="229" t="s">
        <v>3350</v>
      </c>
      <c r="F221" s="230" t="s">
        <v>3351</v>
      </c>
      <c r="G221" s="231" t="s">
        <v>236</v>
      </c>
      <c r="H221" s="232">
        <v>1</v>
      </c>
      <c r="I221" s="233"/>
      <c r="J221" s="234">
        <f>ROUND(I221*H221,2)</f>
        <v>0</v>
      </c>
      <c r="K221" s="235"/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6.9999999999999994E-05</v>
      </c>
      <c r="R221" s="238">
        <f>Q221*H221</f>
        <v>6.9999999999999994E-05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245</v>
      </c>
      <c r="AT221" s="240" t="s">
        <v>162</v>
      </c>
      <c r="AU221" s="240" t="s">
        <v>89</v>
      </c>
      <c r="AY221" s="18" t="s">
        <v>160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87</v>
      </c>
      <c r="BK221" s="241">
        <f>ROUND(I221*H221,2)</f>
        <v>0</v>
      </c>
      <c r="BL221" s="18" t="s">
        <v>245</v>
      </c>
      <c r="BM221" s="240" t="s">
        <v>3352</v>
      </c>
    </row>
    <row r="222" s="2" customFormat="1" ht="21.75" customHeight="1">
      <c r="A222" s="39"/>
      <c r="B222" s="40"/>
      <c r="C222" s="228" t="s">
        <v>1071</v>
      </c>
      <c r="D222" s="228" t="s">
        <v>162</v>
      </c>
      <c r="E222" s="229" t="s">
        <v>3353</v>
      </c>
      <c r="F222" s="230" t="s">
        <v>3354</v>
      </c>
      <c r="G222" s="231" t="s">
        <v>201</v>
      </c>
      <c r="H222" s="232">
        <v>27</v>
      </c>
      <c r="I222" s="233"/>
      <c r="J222" s="234">
        <f>ROUND(I222*H222,2)</f>
        <v>0</v>
      </c>
      <c r="K222" s="235"/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245</v>
      </c>
      <c r="AT222" s="240" t="s">
        <v>162</v>
      </c>
      <c r="AU222" s="240" t="s">
        <v>89</v>
      </c>
      <c r="AY222" s="18" t="s">
        <v>160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87</v>
      </c>
      <c r="BK222" s="241">
        <f>ROUND(I222*H222,2)</f>
        <v>0</v>
      </c>
      <c r="BL222" s="18" t="s">
        <v>245</v>
      </c>
      <c r="BM222" s="240" t="s">
        <v>3355</v>
      </c>
    </row>
    <row r="223" s="2" customFormat="1" ht="24.15" customHeight="1">
      <c r="A223" s="39"/>
      <c r="B223" s="40"/>
      <c r="C223" s="228" t="s">
        <v>1077</v>
      </c>
      <c r="D223" s="228" t="s">
        <v>162</v>
      </c>
      <c r="E223" s="229" t="s">
        <v>3356</v>
      </c>
      <c r="F223" s="230" t="s">
        <v>3357</v>
      </c>
      <c r="G223" s="231" t="s">
        <v>201</v>
      </c>
      <c r="H223" s="232">
        <v>19</v>
      </c>
      <c r="I223" s="233"/>
      <c r="J223" s="234">
        <f>ROUND(I223*H223,2)</f>
        <v>0</v>
      </c>
      <c r="K223" s="235"/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245</v>
      </c>
      <c r="AT223" s="240" t="s">
        <v>162</v>
      </c>
      <c r="AU223" s="240" t="s">
        <v>89</v>
      </c>
      <c r="AY223" s="18" t="s">
        <v>160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87</v>
      </c>
      <c r="BK223" s="241">
        <f>ROUND(I223*H223,2)</f>
        <v>0</v>
      </c>
      <c r="BL223" s="18" t="s">
        <v>245</v>
      </c>
      <c r="BM223" s="240" t="s">
        <v>3358</v>
      </c>
    </row>
    <row r="224" s="2" customFormat="1" ht="24.15" customHeight="1">
      <c r="A224" s="39"/>
      <c r="B224" s="40"/>
      <c r="C224" s="228" t="s">
        <v>1082</v>
      </c>
      <c r="D224" s="228" t="s">
        <v>162</v>
      </c>
      <c r="E224" s="229" t="s">
        <v>3359</v>
      </c>
      <c r="F224" s="230" t="s">
        <v>3360</v>
      </c>
      <c r="G224" s="231" t="s">
        <v>347</v>
      </c>
      <c r="H224" s="232">
        <v>0.159</v>
      </c>
      <c r="I224" s="233"/>
      <c r="J224" s="234">
        <f>ROUND(I224*H224,2)</f>
        <v>0</v>
      </c>
      <c r="K224" s="235"/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245</v>
      </c>
      <c r="AT224" s="240" t="s">
        <v>162</v>
      </c>
      <c r="AU224" s="240" t="s">
        <v>89</v>
      </c>
      <c r="AY224" s="18" t="s">
        <v>160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87</v>
      </c>
      <c r="BK224" s="241">
        <f>ROUND(I224*H224,2)</f>
        <v>0</v>
      </c>
      <c r="BL224" s="18" t="s">
        <v>245</v>
      </c>
      <c r="BM224" s="240" t="s">
        <v>3361</v>
      </c>
    </row>
    <row r="225" s="12" customFormat="1" ht="22.8" customHeight="1">
      <c r="A225" s="12"/>
      <c r="B225" s="212"/>
      <c r="C225" s="213"/>
      <c r="D225" s="214" t="s">
        <v>78</v>
      </c>
      <c r="E225" s="226" t="s">
        <v>384</v>
      </c>
      <c r="F225" s="226" t="s">
        <v>3362</v>
      </c>
      <c r="G225" s="213"/>
      <c r="H225" s="213"/>
      <c r="I225" s="216"/>
      <c r="J225" s="227">
        <f>BK225</f>
        <v>0</v>
      </c>
      <c r="K225" s="213"/>
      <c r="L225" s="218"/>
      <c r="M225" s="219"/>
      <c r="N225" s="220"/>
      <c r="O225" s="220"/>
      <c r="P225" s="221">
        <f>SUM(P226:P237)</f>
        <v>0</v>
      </c>
      <c r="Q225" s="220"/>
      <c r="R225" s="221">
        <f>SUM(R226:R237)</f>
        <v>0.049510000000000005</v>
      </c>
      <c r="S225" s="220"/>
      <c r="T225" s="222">
        <f>SUM(T226:T237)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3" t="s">
        <v>89</v>
      </c>
      <c r="AT225" s="224" t="s">
        <v>78</v>
      </c>
      <c r="AU225" s="224" t="s">
        <v>87</v>
      </c>
      <c r="AY225" s="223" t="s">
        <v>160</v>
      </c>
      <c r="BK225" s="225">
        <f>SUM(BK226:BK237)</f>
        <v>0</v>
      </c>
    </row>
    <row r="226" s="2" customFormat="1" ht="24.15" customHeight="1">
      <c r="A226" s="39"/>
      <c r="B226" s="40"/>
      <c r="C226" s="228" t="s">
        <v>1084</v>
      </c>
      <c r="D226" s="228" t="s">
        <v>162</v>
      </c>
      <c r="E226" s="229" t="s">
        <v>3363</v>
      </c>
      <c r="F226" s="230" t="s">
        <v>3364</v>
      </c>
      <c r="G226" s="231" t="s">
        <v>201</v>
      </c>
      <c r="H226" s="232">
        <v>10</v>
      </c>
      <c r="I226" s="233"/>
      <c r="J226" s="234">
        <f>ROUND(I226*H226,2)</f>
        <v>0</v>
      </c>
      <c r="K226" s="235"/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0.00014999999999999999</v>
      </c>
      <c r="R226" s="238">
        <f>Q226*H226</f>
        <v>0.0014999999999999998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245</v>
      </c>
      <c r="AT226" s="240" t="s">
        <v>162</v>
      </c>
      <c r="AU226" s="240" t="s">
        <v>89</v>
      </c>
      <c r="AY226" s="18" t="s">
        <v>160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87</v>
      </c>
      <c r="BK226" s="241">
        <f>ROUND(I226*H226,2)</f>
        <v>0</v>
      </c>
      <c r="BL226" s="18" t="s">
        <v>245</v>
      </c>
      <c r="BM226" s="240" t="s">
        <v>3365</v>
      </c>
    </row>
    <row r="227" s="2" customFormat="1" ht="24.15" customHeight="1">
      <c r="A227" s="39"/>
      <c r="B227" s="40"/>
      <c r="C227" s="228" t="s">
        <v>1086</v>
      </c>
      <c r="D227" s="228" t="s">
        <v>162</v>
      </c>
      <c r="E227" s="229" t="s">
        <v>3366</v>
      </c>
      <c r="F227" s="230" t="s">
        <v>3367</v>
      </c>
      <c r="G227" s="231" t="s">
        <v>201</v>
      </c>
      <c r="H227" s="232">
        <v>30</v>
      </c>
      <c r="I227" s="233"/>
      <c r="J227" s="234">
        <f>ROUND(I227*H227,2)</f>
        <v>0</v>
      </c>
      <c r="K227" s="235"/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0.00025000000000000001</v>
      </c>
      <c r="R227" s="238">
        <f>Q227*H227</f>
        <v>0.0074999999999999997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245</v>
      </c>
      <c r="AT227" s="240" t="s">
        <v>162</v>
      </c>
      <c r="AU227" s="240" t="s">
        <v>89</v>
      </c>
      <c r="AY227" s="18" t="s">
        <v>160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87</v>
      </c>
      <c r="BK227" s="241">
        <f>ROUND(I227*H227,2)</f>
        <v>0</v>
      </c>
      <c r="BL227" s="18" t="s">
        <v>245</v>
      </c>
      <c r="BM227" s="240" t="s">
        <v>3368</v>
      </c>
    </row>
    <row r="228" s="2" customFormat="1" ht="24.15" customHeight="1">
      <c r="A228" s="39"/>
      <c r="B228" s="40"/>
      <c r="C228" s="228" t="s">
        <v>1091</v>
      </c>
      <c r="D228" s="228" t="s">
        <v>162</v>
      </c>
      <c r="E228" s="229" t="s">
        <v>3369</v>
      </c>
      <c r="F228" s="230" t="s">
        <v>3370</v>
      </c>
      <c r="G228" s="231" t="s">
        <v>201</v>
      </c>
      <c r="H228" s="232">
        <v>20</v>
      </c>
      <c r="I228" s="233"/>
      <c r="J228" s="234">
        <f>ROUND(I228*H228,2)</f>
        <v>0</v>
      </c>
      <c r="K228" s="235"/>
      <c r="L228" s="45"/>
      <c r="M228" s="236" t="s">
        <v>1</v>
      </c>
      <c r="N228" s="237" t="s">
        <v>44</v>
      </c>
      <c r="O228" s="92"/>
      <c r="P228" s="238">
        <f>O228*H228</f>
        <v>0</v>
      </c>
      <c r="Q228" s="238">
        <v>0.0013500000000000001</v>
      </c>
      <c r="R228" s="238">
        <f>Q228*H228</f>
        <v>0.027000000000000003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245</v>
      </c>
      <c r="AT228" s="240" t="s">
        <v>162</v>
      </c>
      <c r="AU228" s="240" t="s">
        <v>89</v>
      </c>
      <c r="AY228" s="18" t="s">
        <v>160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87</v>
      </c>
      <c r="BK228" s="241">
        <f>ROUND(I228*H228,2)</f>
        <v>0</v>
      </c>
      <c r="BL228" s="18" t="s">
        <v>245</v>
      </c>
      <c r="BM228" s="240" t="s">
        <v>3371</v>
      </c>
    </row>
    <row r="229" s="2" customFormat="1" ht="37.8" customHeight="1">
      <c r="A229" s="39"/>
      <c r="B229" s="40"/>
      <c r="C229" s="228" t="s">
        <v>1101</v>
      </c>
      <c r="D229" s="228" t="s">
        <v>162</v>
      </c>
      <c r="E229" s="229" t="s">
        <v>3372</v>
      </c>
      <c r="F229" s="230" t="s">
        <v>3373</v>
      </c>
      <c r="G229" s="231" t="s">
        <v>201</v>
      </c>
      <c r="H229" s="232">
        <v>40</v>
      </c>
      <c r="I229" s="233"/>
      <c r="J229" s="234">
        <f>ROUND(I229*H229,2)</f>
        <v>0</v>
      </c>
      <c r="K229" s="235"/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4.0000000000000003E-05</v>
      </c>
      <c r="R229" s="238">
        <f>Q229*H229</f>
        <v>0.0016000000000000001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245</v>
      </c>
      <c r="AT229" s="240" t="s">
        <v>162</v>
      </c>
      <c r="AU229" s="240" t="s">
        <v>89</v>
      </c>
      <c r="AY229" s="18" t="s">
        <v>160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87</v>
      </c>
      <c r="BK229" s="241">
        <f>ROUND(I229*H229,2)</f>
        <v>0</v>
      </c>
      <c r="BL229" s="18" t="s">
        <v>245</v>
      </c>
      <c r="BM229" s="240" t="s">
        <v>3374</v>
      </c>
    </row>
    <row r="230" s="2" customFormat="1" ht="37.8" customHeight="1">
      <c r="A230" s="39"/>
      <c r="B230" s="40"/>
      <c r="C230" s="228" t="s">
        <v>1105</v>
      </c>
      <c r="D230" s="228" t="s">
        <v>162</v>
      </c>
      <c r="E230" s="229" t="s">
        <v>3375</v>
      </c>
      <c r="F230" s="230" t="s">
        <v>3376</v>
      </c>
      <c r="G230" s="231" t="s">
        <v>201</v>
      </c>
      <c r="H230" s="232">
        <v>20</v>
      </c>
      <c r="I230" s="233"/>
      <c r="J230" s="234">
        <f>ROUND(I230*H230,2)</f>
        <v>0</v>
      </c>
      <c r="K230" s="235"/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4.0000000000000003E-05</v>
      </c>
      <c r="R230" s="238">
        <f>Q230*H230</f>
        <v>0.00080000000000000004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245</v>
      </c>
      <c r="AT230" s="240" t="s">
        <v>162</v>
      </c>
      <c r="AU230" s="240" t="s">
        <v>89</v>
      </c>
      <c r="AY230" s="18" t="s">
        <v>160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87</v>
      </c>
      <c r="BK230" s="241">
        <f>ROUND(I230*H230,2)</f>
        <v>0</v>
      </c>
      <c r="BL230" s="18" t="s">
        <v>245</v>
      </c>
      <c r="BM230" s="240" t="s">
        <v>3377</v>
      </c>
    </row>
    <row r="231" s="2" customFormat="1" ht="24.15" customHeight="1">
      <c r="A231" s="39"/>
      <c r="B231" s="40"/>
      <c r="C231" s="228" t="s">
        <v>1110</v>
      </c>
      <c r="D231" s="228" t="s">
        <v>162</v>
      </c>
      <c r="E231" s="229" t="s">
        <v>3378</v>
      </c>
      <c r="F231" s="230" t="s">
        <v>3379</v>
      </c>
      <c r="G231" s="231" t="s">
        <v>236</v>
      </c>
      <c r="H231" s="232">
        <v>2</v>
      </c>
      <c r="I231" s="233"/>
      <c r="J231" s="234">
        <f>ROUND(I231*H231,2)</f>
        <v>0</v>
      </c>
      <c r="K231" s="235"/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0.00056999999999999998</v>
      </c>
      <c r="R231" s="238">
        <f>Q231*H231</f>
        <v>0.00114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245</v>
      </c>
      <c r="AT231" s="240" t="s">
        <v>162</v>
      </c>
      <c r="AU231" s="240" t="s">
        <v>89</v>
      </c>
      <c r="AY231" s="18" t="s">
        <v>160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87</v>
      </c>
      <c r="BK231" s="241">
        <f>ROUND(I231*H231,2)</f>
        <v>0</v>
      </c>
      <c r="BL231" s="18" t="s">
        <v>245</v>
      </c>
      <c r="BM231" s="240" t="s">
        <v>3380</v>
      </c>
    </row>
    <row r="232" s="2" customFormat="1" ht="24.15" customHeight="1">
      <c r="A232" s="39"/>
      <c r="B232" s="40"/>
      <c r="C232" s="228" t="s">
        <v>1114</v>
      </c>
      <c r="D232" s="228" t="s">
        <v>162</v>
      </c>
      <c r="E232" s="229" t="s">
        <v>3381</v>
      </c>
      <c r="F232" s="230" t="s">
        <v>3382</v>
      </c>
      <c r="G232" s="231" t="s">
        <v>236</v>
      </c>
      <c r="H232" s="232">
        <v>4</v>
      </c>
      <c r="I232" s="233"/>
      <c r="J232" s="234">
        <f>ROUND(I232*H232,2)</f>
        <v>0</v>
      </c>
      <c r="K232" s="235"/>
      <c r="L232" s="45"/>
      <c r="M232" s="236" t="s">
        <v>1</v>
      </c>
      <c r="N232" s="237" t="s">
        <v>44</v>
      </c>
      <c r="O232" s="92"/>
      <c r="P232" s="238">
        <f>O232*H232</f>
        <v>0</v>
      </c>
      <c r="Q232" s="238">
        <v>0.00076999999999999996</v>
      </c>
      <c r="R232" s="238">
        <f>Q232*H232</f>
        <v>0.0030799999999999998</v>
      </c>
      <c r="S232" s="238">
        <v>0</v>
      </c>
      <c r="T232" s="23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245</v>
      </c>
      <c r="AT232" s="240" t="s">
        <v>162</v>
      </c>
      <c r="AU232" s="240" t="s">
        <v>89</v>
      </c>
      <c r="AY232" s="18" t="s">
        <v>160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87</v>
      </c>
      <c r="BK232" s="241">
        <f>ROUND(I232*H232,2)</f>
        <v>0</v>
      </c>
      <c r="BL232" s="18" t="s">
        <v>245</v>
      </c>
      <c r="BM232" s="240" t="s">
        <v>3383</v>
      </c>
    </row>
    <row r="233" s="2" customFormat="1" ht="24.15" customHeight="1">
      <c r="A233" s="39"/>
      <c r="B233" s="40"/>
      <c r="C233" s="228" t="s">
        <v>1119</v>
      </c>
      <c r="D233" s="228" t="s">
        <v>162</v>
      </c>
      <c r="E233" s="229" t="s">
        <v>3384</v>
      </c>
      <c r="F233" s="230" t="s">
        <v>3385</v>
      </c>
      <c r="G233" s="231" t="s">
        <v>236</v>
      </c>
      <c r="H233" s="232">
        <v>2</v>
      </c>
      <c r="I233" s="233"/>
      <c r="J233" s="234">
        <f>ROUND(I233*H233,2)</f>
        <v>0</v>
      </c>
      <c r="K233" s="235"/>
      <c r="L233" s="45"/>
      <c r="M233" s="236" t="s">
        <v>1</v>
      </c>
      <c r="N233" s="237" t="s">
        <v>44</v>
      </c>
      <c r="O233" s="92"/>
      <c r="P233" s="238">
        <f>O233*H233</f>
        <v>0</v>
      </c>
      <c r="Q233" s="238">
        <v>0.00092000000000000003</v>
      </c>
      <c r="R233" s="238">
        <f>Q233*H233</f>
        <v>0.0018400000000000001</v>
      </c>
      <c r="S233" s="238">
        <v>0</v>
      </c>
      <c r="T233" s="23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245</v>
      </c>
      <c r="AT233" s="240" t="s">
        <v>162</v>
      </c>
      <c r="AU233" s="240" t="s">
        <v>89</v>
      </c>
      <c r="AY233" s="18" t="s">
        <v>160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87</v>
      </c>
      <c r="BK233" s="241">
        <f>ROUND(I233*H233,2)</f>
        <v>0</v>
      </c>
      <c r="BL233" s="18" t="s">
        <v>245</v>
      </c>
      <c r="BM233" s="240" t="s">
        <v>3386</v>
      </c>
    </row>
    <row r="234" s="2" customFormat="1" ht="21.75" customHeight="1">
      <c r="A234" s="39"/>
      <c r="B234" s="40"/>
      <c r="C234" s="228" t="s">
        <v>1133</v>
      </c>
      <c r="D234" s="228" t="s">
        <v>162</v>
      </c>
      <c r="E234" s="229" t="s">
        <v>3387</v>
      </c>
      <c r="F234" s="230" t="s">
        <v>3388</v>
      </c>
      <c r="G234" s="231" t="s">
        <v>201</v>
      </c>
      <c r="H234" s="232">
        <v>95</v>
      </c>
      <c r="I234" s="233"/>
      <c r="J234" s="234">
        <f>ROUND(I234*H234,2)</f>
        <v>0</v>
      </c>
      <c r="K234" s="235"/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1.0000000000000001E-05</v>
      </c>
      <c r="R234" s="238">
        <f>Q234*H234</f>
        <v>0.00095000000000000011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245</v>
      </c>
      <c r="AT234" s="240" t="s">
        <v>162</v>
      </c>
      <c r="AU234" s="240" t="s">
        <v>89</v>
      </c>
      <c r="AY234" s="18" t="s">
        <v>160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87</v>
      </c>
      <c r="BK234" s="241">
        <f>ROUND(I234*H234,2)</f>
        <v>0</v>
      </c>
      <c r="BL234" s="18" t="s">
        <v>245</v>
      </c>
      <c r="BM234" s="240" t="s">
        <v>3389</v>
      </c>
    </row>
    <row r="235" s="2" customFormat="1" ht="24.15" customHeight="1">
      <c r="A235" s="39"/>
      <c r="B235" s="40"/>
      <c r="C235" s="228" t="s">
        <v>1140</v>
      </c>
      <c r="D235" s="228" t="s">
        <v>162</v>
      </c>
      <c r="E235" s="229" t="s">
        <v>3390</v>
      </c>
      <c r="F235" s="230" t="s">
        <v>3391</v>
      </c>
      <c r="G235" s="231" t="s">
        <v>201</v>
      </c>
      <c r="H235" s="232">
        <v>40</v>
      </c>
      <c r="I235" s="233"/>
      <c r="J235" s="234">
        <f>ROUND(I235*H235,2)</f>
        <v>0</v>
      </c>
      <c r="K235" s="235"/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2.0000000000000002E-05</v>
      </c>
      <c r="R235" s="238">
        <f>Q235*H235</f>
        <v>0.00080000000000000004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245</v>
      </c>
      <c r="AT235" s="240" t="s">
        <v>162</v>
      </c>
      <c r="AU235" s="240" t="s">
        <v>89</v>
      </c>
      <c r="AY235" s="18" t="s">
        <v>160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87</v>
      </c>
      <c r="BK235" s="241">
        <f>ROUND(I235*H235,2)</f>
        <v>0</v>
      </c>
      <c r="BL235" s="18" t="s">
        <v>245</v>
      </c>
      <c r="BM235" s="240" t="s">
        <v>3392</v>
      </c>
    </row>
    <row r="236" s="2" customFormat="1" ht="24.15" customHeight="1">
      <c r="A236" s="39"/>
      <c r="B236" s="40"/>
      <c r="C236" s="228" t="s">
        <v>1144</v>
      </c>
      <c r="D236" s="228" t="s">
        <v>162</v>
      </c>
      <c r="E236" s="229" t="s">
        <v>3393</v>
      </c>
      <c r="F236" s="230" t="s">
        <v>3394</v>
      </c>
      <c r="G236" s="231" t="s">
        <v>201</v>
      </c>
      <c r="H236" s="232">
        <v>55</v>
      </c>
      <c r="I236" s="233"/>
      <c r="J236" s="234">
        <f>ROUND(I236*H236,2)</f>
        <v>0</v>
      </c>
      <c r="K236" s="235"/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6.0000000000000002E-05</v>
      </c>
      <c r="R236" s="238">
        <f>Q236*H236</f>
        <v>0.0033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245</v>
      </c>
      <c r="AT236" s="240" t="s">
        <v>162</v>
      </c>
      <c r="AU236" s="240" t="s">
        <v>89</v>
      </c>
      <c r="AY236" s="18" t="s">
        <v>160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87</v>
      </c>
      <c r="BK236" s="241">
        <f>ROUND(I236*H236,2)</f>
        <v>0</v>
      </c>
      <c r="BL236" s="18" t="s">
        <v>245</v>
      </c>
      <c r="BM236" s="240" t="s">
        <v>3395</v>
      </c>
    </row>
    <row r="237" s="2" customFormat="1" ht="24.15" customHeight="1">
      <c r="A237" s="39"/>
      <c r="B237" s="40"/>
      <c r="C237" s="228" t="s">
        <v>1148</v>
      </c>
      <c r="D237" s="228" t="s">
        <v>162</v>
      </c>
      <c r="E237" s="229" t="s">
        <v>3396</v>
      </c>
      <c r="F237" s="230" t="s">
        <v>3397</v>
      </c>
      <c r="G237" s="231" t="s">
        <v>347</v>
      </c>
      <c r="H237" s="232">
        <v>0.050000000000000003</v>
      </c>
      <c r="I237" s="233"/>
      <c r="J237" s="234">
        <f>ROUND(I237*H237,2)</f>
        <v>0</v>
      </c>
      <c r="K237" s="235"/>
      <c r="L237" s="45"/>
      <c r="M237" s="236" t="s">
        <v>1</v>
      </c>
      <c r="N237" s="237" t="s">
        <v>44</v>
      </c>
      <c r="O237" s="92"/>
      <c r="P237" s="238">
        <f>O237*H237</f>
        <v>0</v>
      </c>
      <c r="Q237" s="238">
        <v>0</v>
      </c>
      <c r="R237" s="238">
        <f>Q237*H237</f>
        <v>0</v>
      </c>
      <c r="S237" s="238">
        <v>0</v>
      </c>
      <c r="T237" s="23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0" t="s">
        <v>245</v>
      </c>
      <c r="AT237" s="240" t="s">
        <v>162</v>
      </c>
      <c r="AU237" s="240" t="s">
        <v>89</v>
      </c>
      <c r="AY237" s="18" t="s">
        <v>160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8" t="s">
        <v>87</v>
      </c>
      <c r="BK237" s="241">
        <f>ROUND(I237*H237,2)</f>
        <v>0</v>
      </c>
      <c r="BL237" s="18" t="s">
        <v>245</v>
      </c>
      <c r="BM237" s="240" t="s">
        <v>3398</v>
      </c>
    </row>
    <row r="238" s="12" customFormat="1" ht="22.8" customHeight="1">
      <c r="A238" s="12"/>
      <c r="B238" s="212"/>
      <c r="C238" s="213"/>
      <c r="D238" s="214" t="s">
        <v>78</v>
      </c>
      <c r="E238" s="226" t="s">
        <v>405</v>
      </c>
      <c r="F238" s="226" t="s">
        <v>406</v>
      </c>
      <c r="G238" s="213"/>
      <c r="H238" s="213"/>
      <c r="I238" s="216"/>
      <c r="J238" s="227">
        <f>BK238</f>
        <v>0</v>
      </c>
      <c r="K238" s="213"/>
      <c r="L238" s="218"/>
      <c r="M238" s="219"/>
      <c r="N238" s="220"/>
      <c r="O238" s="220"/>
      <c r="P238" s="221">
        <f>SUM(P239:P255)</f>
        <v>0</v>
      </c>
      <c r="Q238" s="220"/>
      <c r="R238" s="221">
        <f>SUM(R239:R255)</f>
        <v>0.25683</v>
      </c>
      <c r="S238" s="220"/>
      <c r="T238" s="222">
        <f>SUM(T239:T255)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3" t="s">
        <v>89</v>
      </c>
      <c r="AT238" s="224" t="s">
        <v>78</v>
      </c>
      <c r="AU238" s="224" t="s">
        <v>87</v>
      </c>
      <c r="AY238" s="223" t="s">
        <v>160</v>
      </c>
      <c r="BK238" s="225">
        <f>SUM(BK239:BK255)</f>
        <v>0</v>
      </c>
    </row>
    <row r="239" s="2" customFormat="1" ht="16.5" customHeight="1">
      <c r="A239" s="39"/>
      <c r="B239" s="40"/>
      <c r="C239" s="228" t="s">
        <v>1152</v>
      </c>
      <c r="D239" s="228" t="s">
        <v>162</v>
      </c>
      <c r="E239" s="229" t="s">
        <v>3399</v>
      </c>
      <c r="F239" s="230" t="s">
        <v>3400</v>
      </c>
      <c r="G239" s="231" t="s">
        <v>396</v>
      </c>
      <c r="H239" s="232">
        <v>3</v>
      </c>
      <c r="I239" s="233"/>
      <c r="J239" s="234">
        <f>ROUND(I239*H239,2)</f>
        <v>0</v>
      </c>
      <c r="K239" s="235"/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0.032419999999999997</v>
      </c>
      <c r="R239" s="238">
        <f>Q239*H239</f>
        <v>0.097259999999999985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245</v>
      </c>
      <c r="AT239" s="240" t="s">
        <v>162</v>
      </c>
      <c r="AU239" s="240" t="s">
        <v>89</v>
      </c>
      <c r="AY239" s="18" t="s">
        <v>160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87</v>
      </c>
      <c r="BK239" s="241">
        <f>ROUND(I239*H239,2)</f>
        <v>0</v>
      </c>
      <c r="BL239" s="18" t="s">
        <v>245</v>
      </c>
      <c r="BM239" s="240" t="s">
        <v>3401</v>
      </c>
    </row>
    <row r="240" s="2" customFormat="1">
      <c r="A240" s="39"/>
      <c r="B240" s="40"/>
      <c r="C240" s="41"/>
      <c r="D240" s="244" t="s">
        <v>175</v>
      </c>
      <c r="E240" s="41"/>
      <c r="F240" s="265" t="s">
        <v>3402</v>
      </c>
      <c r="G240" s="41"/>
      <c r="H240" s="41"/>
      <c r="I240" s="266"/>
      <c r="J240" s="41"/>
      <c r="K240" s="41"/>
      <c r="L240" s="45"/>
      <c r="M240" s="267"/>
      <c r="N240" s="268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175</v>
      </c>
      <c r="AU240" s="18" t="s">
        <v>89</v>
      </c>
    </row>
    <row r="241" s="2" customFormat="1" ht="33" customHeight="1">
      <c r="A241" s="39"/>
      <c r="B241" s="40"/>
      <c r="C241" s="228" t="s">
        <v>1157</v>
      </c>
      <c r="D241" s="228" t="s">
        <v>162</v>
      </c>
      <c r="E241" s="229" t="s">
        <v>3403</v>
      </c>
      <c r="F241" s="230" t="s">
        <v>3404</v>
      </c>
      <c r="G241" s="231" t="s">
        <v>396</v>
      </c>
      <c r="H241" s="232">
        <v>1</v>
      </c>
      <c r="I241" s="233"/>
      <c r="J241" s="234">
        <f>ROUND(I241*H241,2)</f>
        <v>0</v>
      </c>
      <c r="K241" s="235"/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0.013820000000000001</v>
      </c>
      <c r="R241" s="238">
        <f>Q241*H241</f>
        <v>0.013820000000000001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245</v>
      </c>
      <c r="AT241" s="240" t="s">
        <v>162</v>
      </c>
      <c r="AU241" s="240" t="s">
        <v>89</v>
      </c>
      <c r="AY241" s="18" t="s">
        <v>160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87</v>
      </c>
      <c r="BK241" s="241">
        <f>ROUND(I241*H241,2)</f>
        <v>0</v>
      </c>
      <c r="BL241" s="18" t="s">
        <v>245</v>
      </c>
      <c r="BM241" s="240" t="s">
        <v>3405</v>
      </c>
    </row>
    <row r="242" s="2" customFormat="1">
      <c r="A242" s="39"/>
      <c r="B242" s="40"/>
      <c r="C242" s="41"/>
      <c r="D242" s="244" t="s">
        <v>175</v>
      </c>
      <c r="E242" s="41"/>
      <c r="F242" s="265" t="s">
        <v>3406</v>
      </c>
      <c r="G242" s="41"/>
      <c r="H242" s="41"/>
      <c r="I242" s="266"/>
      <c r="J242" s="41"/>
      <c r="K242" s="41"/>
      <c r="L242" s="45"/>
      <c r="M242" s="267"/>
      <c r="N242" s="268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175</v>
      </c>
      <c r="AU242" s="18" t="s">
        <v>89</v>
      </c>
    </row>
    <row r="243" s="2" customFormat="1" ht="24.15" customHeight="1">
      <c r="A243" s="39"/>
      <c r="B243" s="40"/>
      <c r="C243" s="228" t="s">
        <v>1161</v>
      </c>
      <c r="D243" s="228" t="s">
        <v>162</v>
      </c>
      <c r="E243" s="229" t="s">
        <v>3407</v>
      </c>
      <c r="F243" s="230" t="s">
        <v>3408</v>
      </c>
      <c r="G243" s="231" t="s">
        <v>396</v>
      </c>
      <c r="H243" s="232">
        <v>4</v>
      </c>
      <c r="I243" s="233"/>
      <c r="J243" s="234">
        <f>ROUND(I243*H243,2)</f>
        <v>0</v>
      </c>
      <c r="K243" s="235"/>
      <c r="L243" s="45"/>
      <c r="M243" s="236" t="s">
        <v>1</v>
      </c>
      <c r="N243" s="237" t="s">
        <v>44</v>
      </c>
      <c r="O243" s="92"/>
      <c r="P243" s="238">
        <f>O243*H243</f>
        <v>0</v>
      </c>
      <c r="Q243" s="238">
        <v>0.015469999999999999</v>
      </c>
      <c r="R243" s="238">
        <f>Q243*H243</f>
        <v>0.061879999999999998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245</v>
      </c>
      <c r="AT243" s="240" t="s">
        <v>162</v>
      </c>
      <c r="AU243" s="240" t="s">
        <v>89</v>
      </c>
      <c r="AY243" s="18" t="s">
        <v>160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87</v>
      </c>
      <c r="BK243" s="241">
        <f>ROUND(I243*H243,2)</f>
        <v>0</v>
      </c>
      <c r="BL243" s="18" t="s">
        <v>245</v>
      </c>
      <c r="BM243" s="240" t="s">
        <v>3409</v>
      </c>
    </row>
    <row r="244" s="2" customFormat="1" ht="24.15" customHeight="1">
      <c r="A244" s="39"/>
      <c r="B244" s="40"/>
      <c r="C244" s="228" t="s">
        <v>1165</v>
      </c>
      <c r="D244" s="228" t="s">
        <v>162</v>
      </c>
      <c r="E244" s="229" t="s">
        <v>3410</v>
      </c>
      <c r="F244" s="230" t="s">
        <v>3411</v>
      </c>
      <c r="G244" s="231" t="s">
        <v>396</v>
      </c>
      <c r="H244" s="232">
        <v>2</v>
      </c>
      <c r="I244" s="233"/>
      <c r="J244" s="234">
        <f>ROUND(I244*H244,2)</f>
        <v>0</v>
      </c>
      <c r="K244" s="235"/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0.036339999999999997</v>
      </c>
      <c r="R244" s="238">
        <f>Q244*H244</f>
        <v>0.072679999999999995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245</v>
      </c>
      <c r="AT244" s="240" t="s">
        <v>162</v>
      </c>
      <c r="AU244" s="240" t="s">
        <v>89</v>
      </c>
      <c r="AY244" s="18" t="s">
        <v>160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87</v>
      </c>
      <c r="BK244" s="241">
        <f>ROUND(I244*H244,2)</f>
        <v>0</v>
      </c>
      <c r="BL244" s="18" t="s">
        <v>245</v>
      </c>
      <c r="BM244" s="240" t="s">
        <v>3412</v>
      </c>
    </row>
    <row r="245" s="2" customFormat="1">
      <c r="A245" s="39"/>
      <c r="B245" s="40"/>
      <c r="C245" s="41"/>
      <c r="D245" s="244" t="s">
        <v>175</v>
      </c>
      <c r="E245" s="41"/>
      <c r="F245" s="265" t="s">
        <v>3413</v>
      </c>
      <c r="G245" s="41"/>
      <c r="H245" s="41"/>
      <c r="I245" s="266"/>
      <c r="J245" s="41"/>
      <c r="K245" s="41"/>
      <c r="L245" s="45"/>
      <c r="M245" s="267"/>
      <c r="N245" s="268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175</v>
      </c>
      <c r="AU245" s="18" t="s">
        <v>89</v>
      </c>
    </row>
    <row r="246" s="2" customFormat="1" ht="24.15" customHeight="1">
      <c r="A246" s="39"/>
      <c r="B246" s="40"/>
      <c r="C246" s="228" t="s">
        <v>1169</v>
      </c>
      <c r="D246" s="228" t="s">
        <v>162</v>
      </c>
      <c r="E246" s="229" t="s">
        <v>3414</v>
      </c>
      <c r="F246" s="230" t="s">
        <v>3415</v>
      </c>
      <c r="G246" s="231" t="s">
        <v>396</v>
      </c>
      <c r="H246" s="232">
        <v>1</v>
      </c>
      <c r="I246" s="233"/>
      <c r="J246" s="234">
        <f>ROUND(I246*H246,2)</f>
        <v>0</v>
      </c>
      <c r="K246" s="235"/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0.00172</v>
      </c>
      <c r="R246" s="238">
        <f>Q246*H246</f>
        <v>0.00172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245</v>
      </c>
      <c r="AT246" s="240" t="s">
        <v>162</v>
      </c>
      <c r="AU246" s="240" t="s">
        <v>89</v>
      </c>
      <c r="AY246" s="18" t="s">
        <v>160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87</v>
      </c>
      <c r="BK246" s="241">
        <f>ROUND(I246*H246,2)</f>
        <v>0</v>
      </c>
      <c r="BL246" s="18" t="s">
        <v>245</v>
      </c>
      <c r="BM246" s="240" t="s">
        <v>3416</v>
      </c>
    </row>
    <row r="247" s="2" customFormat="1" ht="21.75" customHeight="1">
      <c r="A247" s="39"/>
      <c r="B247" s="40"/>
      <c r="C247" s="228" t="s">
        <v>1175</v>
      </c>
      <c r="D247" s="228" t="s">
        <v>162</v>
      </c>
      <c r="E247" s="229" t="s">
        <v>3417</v>
      </c>
      <c r="F247" s="230" t="s">
        <v>3418</v>
      </c>
      <c r="G247" s="231" t="s">
        <v>396</v>
      </c>
      <c r="H247" s="232">
        <v>4</v>
      </c>
      <c r="I247" s="233"/>
      <c r="J247" s="234">
        <f>ROUND(I247*H247,2)</f>
        <v>0</v>
      </c>
      <c r="K247" s="235"/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0.0018</v>
      </c>
      <c r="R247" s="238">
        <f>Q247*H247</f>
        <v>0.0071999999999999998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245</v>
      </c>
      <c r="AT247" s="240" t="s">
        <v>162</v>
      </c>
      <c r="AU247" s="240" t="s">
        <v>89</v>
      </c>
      <c r="AY247" s="18" t="s">
        <v>160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87</v>
      </c>
      <c r="BK247" s="241">
        <f>ROUND(I247*H247,2)</f>
        <v>0</v>
      </c>
      <c r="BL247" s="18" t="s">
        <v>245</v>
      </c>
      <c r="BM247" s="240" t="s">
        <v>3419</v>
      </c>
    </row>
    <row r="248" s="2" customFormat="1" ht="16.5" customHeight="1">
      <c r="A248" s="39"/>
      <c r="B248" s="40"/>
      <c r="C248" s="228" t="s">
        <v>1180</v>
      </c>
      <c r="D248" s="228" t="s">
        <v>162</v>
      </c>
      <c r="E248" s="229" t="s">
        <v>3420</v>
      </c>
      <c r="F248" s="230" t="s">
        <v>3421</v>
      </c>
      <c r="G248" s="231" t="s">
        <v>236</v>
      </c>
      <c r="H248" s="232">
        <v>1</v>
      </c>
      <c r="I248" s="233"/>
      <c r="J248" s="234">
        <f>ROUND(I248*H248,2)</f>
        <v>0</v>
      </c>
      <c r="K248" s="235"/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0.00016000000000000001</v>
      </c>
      <c r="R248" s="238">
        <f>Q248*H248</f>
        <v>0.00016000000000000001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245</v>
      </c>
      <c r="AT248" s="240" t="s">
        <v>162</v>
      </c>
      <c r="AU248" s="240" t="s">
        <v>89</v>
      </c>
      <c r="AY248" s="18" t="s">
        <v>160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87</v>
      </c>
      <c r="BK248" s="241">
        <f>ROUND(I248*H248,2)</f>
        <v>0</v>
      </c>
      <c r="BL248" s="18" t="s">
        <v>245</v>
      </c>
      <c r="BM248" s="240" t="s">
        <v>3422</v>
      </c>
    </row>
    <row r="249" s="2" customFormat="1" ht="16.5" customHeight="1">
      <c r="A249" s="39"/>
      <c r="B249" s="40"/>
      <c r="C249" s="228" t="s">
        <v>1185</v>
      </c>
      <c r="D249" s="228" t="s">
        <v>162</v>
      </c>
      <c r="E249" s="229" t="s">
        <v>3423</v>
      </c>
      <c r="F249" s="230" t="s">
        <v>3424</v>
      </c>
      <c r="G249" s="231" t="s">
        <v>236</v>
      </c>
      <c r="H249" s="232">
        <v>4</v>
      </c>
      <c r="I249" s="233"/>
      <c r="J249" s="234">
        <f>ROUND(I249*H249,2)</f>
        <v>0</v>
      </c>
      <c r="K249" s="235"/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0.00013999999999999999</v>
      </c>
      <c r="R249" s="238">
        <f>Q249*H249</f>
        <v>0.00055999999999999995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245</v>
      </c>
      <c r="AT249" s="240" t="s">
        <v>162</v>
      </c>
      <c r="AU249" s="240" t="s">
        <v>89</v>
      </c>
      <c r="AY249" s="18" t="s">
        <v>160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87</v>
      </c>
      <c r="BK249" s="241">
        <f>ROUND(I249*H249,2)</f>
        <v>0</v>
      </c>
      <c r="BL249" s="18" t="s">
        <v>245</v>
      </c>
      <c r="BM249" s="240" t="s">
        <v>3425</v>
      </c>
    </row>
    <row r="250" s="2" customFormat="1" ht="16.5" customHeight="1">
      <c r="A250" s="39"/>
      <c r="B250" s="40"/>
      <c r="C250" s="228" t="s">
        <v>1189</v>
      </c>
      <c r="D250" s="228" t="s">
        <v>162</v>
      </c>
      <c r="E250" s="229" t="s">
        <v>3426</v>
      </c>
      <c r="F250" s="230" t="s">
        <v>3427</v>
      </c>
      <c r="G250" s="231" t="s">
        <v>236</v>
      </c>
      <c r="H250" s="232">
        <v>4</v>
      </c>
      <c r="I250" s="233"/>
      <c r="J250" s="234">
        <f>ROUND(I250*H250,2)</f>
        <v>0</v>
      </c>
      <c r="K250" s="235"/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0.00024000000000000001</v>
      </c>
      <c r="R250" s="238">
        <f>Q250*H250</f>
        <v>0.00096000000000000002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245</v>
      </c>
      <c r="AT250" s="240" t="s">
        <v>162</v>
      </c>
      <c r="AU250" s="240" t="s">
        <v>89</v>
      </c>
      <c r="AY250" s="18" t="s">
        <v>160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87</v>
      </c>
      <c r="BK250" s="241">
        <f>ROUND(I250*H250,2)</f>
        <v>0</v>
      </c>
      <c r="BL250" s="18" t="s">
        <v>245</v>
      </c>
      <c r="BM250" s="240" t="s">
        <v>3428</v>
      </c>
    </row>
    <row r="251" s="2" customFormat="1" ht="16.5" customHeight="1">
      <c r="A251" s="39"/>
      <c r="B251" s="40"/>
      <c r="C251" s="228" t="s">
        <v>1194</v>
      </c>
      <c r="D251" s="228" t="s">
        <v>162</v>
      </c>
      <c r="E251" s="229" t="s">
        <v>3429</v>
      </c>
      <c r="F251" s="230" t="s">
        <v>3430</v>
      </c>
      <c r="G251" s="231" t="s">
        <v>236</v>
      </c>
      <c r="H251" s="232">
        <v>1</v>
      </c>
      <c r="I251" s="233"/>
      <c r="J251" s="234">
        <f>ROUND(I251*H251,2)</f>
        <v>0</v>
      </c>
      <c r="K251" s="235"/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0.00027999999999999998</v>
      </c>
      <c r="R251" s="238">
        <f>Q251*H251</f>
        <v>0.00027999999999999998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245</v>
      </c>
      <c r="AT251" s="240" t="s">
        <v>162</v>
      </c>
      <c r="AU251" s="240" t="s">
        <v>89</v>
      </c>
      <c r="AY251" s="18" t="s">
        <v>160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87</v>
      </c>
      <c r="BK251" s="241">
        <f>ROUND(I251*H251,2)</f>
        <v>0</v>
      </c>
      <c r="BL251" s="18" t="s">
        <v>245</v>
      </c>
      <c r="BM251" s="240" t="s">
        <v>3431</v>
      </c>
    </row>
    <row r="252" s="2" customFormat="1" ht="16.5" customHeight="1">
      <c r="A252" s="39"/>
      <c r="B252" s="40"/>
      <c r="C252" s="228" t="s">
        <v>1198</v>
      </c>
      <c r="D252" s="228" t="s">
        <v>162</v>
      </c>
      <c r="E252" s="229" t="s">
        <v>3432</v>
      </c>
      <c r="F252" s="230" t="s">
        <v>3433</v>
      </c>
      <c r="G252" s="231" t="s">
        <v>242</v>
      </c>
      <c r="H252" s="232">
        <v>1</v>
      </c>
      <c r="I252" s="233"/>
      <c r="J252" s="234">
        <f>ROUND(I252*H252,2)</f>
        <v>0</v>
      </c>
      <c r="K252" s="235"/>
      <c r="L252" s="45"/>
      <c r="M252" s="236" t="s">
        <v>1</v>
      </c>
      <c r="N252" s="237" t="s">
        <v>44</v>
      </c>
      <c r="O252" s="92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245</v>
      </c>
      <c r="AT252" s="240" t="s">
        <v>162</v>
      </c>
      <c r="AU252" s="240" t="s">
        <v>89</v>
      </c>
      <c r="AY252" s="18" t="s">
        <v>160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87</v>
      </c>
      <c r="BK252" s="241">
        <f>ROUND(I252*H252,2)</f>
        <v>0</v>
      </c>
      <c r="BL252" s="18" t="s">
        <v>245</v>
      </c>
      <c r="BM252" s="240" t="s">
        <v>3434</v>
      </c>
    </row>
    <row r="253" s="2" customFormat="1" ht="16.5" customHeight="1">
      <c r="A253" s="39"/>
      <c r="B253" s="40"/>
      <c r="C253" s="228" t="s">
        <v>1202</v>
      </c>
      <c r="D253" s="228" t="s">
        <v>162</v>
      </c>
      <c r="E253" s="229" t="s">
        <v>3435</v>
      </c>
      <c r="F253" s="230" t="s">
        <v>3436</v>
      </c>
      <c r="G253" s="231" t="s">
        <v>236</v>
      </c>
      <c r="H253" s="232">
        <v>1</v>
      </c>
      <c r="I253" s="233"/>
      <c r="J253" s="234">
        <f>ROUND(I253*H253,2)</f>
        <v>0</v>
      </c>
      <c r="K253" s="235"/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0.00031</v>
      </c>
      <c r="R253" s="238">
        <f>Q253*H253</f>
        <v>0.00031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245</v>
      </c>
      <c r="AT253" s="240" t="s">
        <v>162</v>
      </c>
      <c r="AU253" s="240" t="s">
        <v>89</v>
      </c>
      <c r="AY253" s="18" t="s">
        <v>160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87</v>
      </c>
      <c r="BK253" s="241">
        <f>ROUND(I253*H253,2)</f>
        <v>0</v>
      </c>
      <c r="BL253" s="18" t="s">
        <v>245</v>
      </c>
      <c r="BM253" s="240" t="s">
        <v>3437</v>
      </c>
    </row>
    <row r="254" s="2" customFormat="1">
      <c r="A254" s="39"/>
      <c r="B254" s="40"/>
      <c r="C254" s="41"/>
      <c r="D254" s="244" t="s">
        <v>175</v>
      </c>
      <c r="E254" s="41"/>
      <c r="F254" s="265" t="s">
        <v>3438</v>
      </c>
      <c r="G254" s="41"/>
      <c r="H254" s="41"/>
      <c r="I254" s="266"/>
      <c r="J254" s="41"/>
      <c r="K254" s="41"/>
      <c r="L254" s="45"/>
      <c r="M254" s="267"/>
      <c r="N254" s="268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175</v>
      </c>
      <c r="AU254" s="18" t="s">
        <v>89</v>
      </c>
    </row>
    <row r="255" s="2" customFormat="1" ht="24.15" customHeight="1">
      <c r="A255" s="39"/>
      <c r="B255" s="40"/>
      <c r="C255" s="228" t="s">
        <v>1207</v>
      </c>
      <c r="D255" s="228" t="s">
        <v>162</v>
      </c>
      <c r="E255" s="229" t="s">
        <v>3439</v>
      </c>
      <c r="F255" s="230" t="s">
        <v>3440</v>
      </c>
      <c r="G255" s="231" t="s">
        <v>347</v>
      </c>
      <c r="H255" s="232">
        <v>0.25700000000000001</v>
      </c>
      <c r="I255" s="233"/>
      <c r="J255" s="234">
        <f>ROUND(I255*H255,2)</f>
        <v>0</v>
      </c>
      <c r="K255" s="235"/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245</v>
      </c>
      <c r="AT255" s="240" t="s">
        <v>162</v>
      </c>
      <c r="AU255" s="240" t="s">
        <v>89</v>
      </c>
      <c r="AY255" s="18" t="s">
        <v>160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87</v>
      </c>
      <c r="BK255" s="241">
        <f>ROUND(I255*H255,2)</f>
        <v>0</v>
      </c>
      <c r="BL255" s="18" t="s">
        <v>245</v>
      </c>
      <c r="BM255" s="240" t="s">
        <v>3441</v>
      </c>
    </row>
    <row r="256" s="12" customFormat="1" ht="25.92" customHeight="1">
      <c r="A256" s="12"/>
      <c r="B256" s="212"/>
      <c r="C256" s="213"/>
      <c r="D256" s="214" t="s">
        <v>78</v>
      </c>
      <c r="E256" s="215" t="s">
        <v>437</v>
      </c>
      <c r="F256" s="215" t="s">
        <v>438</v>
      </c>
      <c r="G256" s="213"/>
      <c r="H256" s="213"/>
      <c r="I256" s="216"/>
      <c r="J256" s="217">
        <f>BK256</f>
        <v>0</v>
      </c>
      <c r="K256" s="213"/>
      <c r="L256" s="218"/>
      <c r="M256" s="219"/>
      <c r="N256" s="220"/>
      <c r="O256" s="220"/>
      <c r="P256" s="221">
        <f>SUM(P257:P272)</f>
        <v>0</v>
      </c>
      <c r="Q256" s="220"/>
      <c r="R256" s="221">
        <f>SUM(R257:R272)</f>
        <v>0</v>
      </c>
      <c r="S256" s="220"/>
      <c r="T256" s="222">
        <f>SUM(T257:T272)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23" t="s">
        <v>187</v>
      </c>
      <c r="AT256" s="224" t="s">
        <v>78</v>
      </c>
      <c r="AU256" s="224" t="s">
        <v>79</v>
      </c>
      <c r="AY256" s="223" t="s">
        <v>160</v>
      </c>
      <c r="BK256" s="225">
        <f>SUM(BK257:BK272)</f>
        <v>0</v>
      </c>
    </row>
    <row r="257" s="2" customFormat="1" ht="16.5" customHeight="1">
      <c r="A257" s="39"/>
      <c r="B257" s="40"/>
      <c r="C257" s="228" t="s">
        <v>1211</v>
      </c>
      <c r="D257" s="228" t="s">
        <v>162</v>
      </c>
      <c r="E257" s="229" t="s">
        <v>440</v>
      </c>
      <c r="F257" s="230" t="s">
        <v>441</v>
      </c>
      <c r="G257" s="231" t="s">
        <v>242</v>
      </c>
      <c r="H257" s="232">
        <v>1</v>
      </c>
      <c r="I257" s="233"/>
      <c r="J257" s="234">
        <f>ROUND(I257*H257,2)</f>
        <v>0</v>
      </c>
      <c r="K257" s="235"/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442</v>
      </c>
      <c r="AT257" s="240" t="s">
        <v>162</v>
      </c>
      <c r="AU257" s="240" t="s">
        <v>87</v>
      </c>
      <c r="AY257" s="18" t="s">
        <v>160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87</v>
      </c>
      <c r="BK257" s="241">
        <f>ROUND(I257*H257,2)</f>
        <v>0</v>
      </c>
      <c r="BL257" s="18" t="s">
        <v>442</v>
      </c>
      <c r="BM257" s="240" t="s">
        <v>3442</v>
      </c>
    </row>
    <row r="258" s="2" customFormat="1">
      <c r="A258" s="39"/>
      <c r="B258" s="40"/>
      <c r="C258" s="41"/>
      <c r="D258" s="244" t="s">
        <v>175</v>
      </c>
      <c r="E258" s="41"/>
      <c r="F258" s="265" t="s">
        <v>3443</v>
      </c>
      <c r="G258" s="41"/>
      <c r="H258" s="41"/>
      <c r="I258" s="266"/>
      <c r="J258" s="41"/>
      <c r="K258" s="41"/>
      <c r="L258" s="45"/>
      <c r="M258" s="267"/>
      <c r="N258" s="268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175</v>
      </c>
      <c r="AU258" s="18" t="s">
        <v>87</v>
      </c>
    </row>
    <row r="259" s="2" customFormat="1" ht="16.5" customHeight="1">
      <c r="A259" s="39"/>
      <c r="B259" s="40"/>
      <c r="C259" s="228" t="s">
        <v>1217</v>
      </c>
      <c r="D259" s="228" t="s">
        <v>162</v>
      </c>
      <c r="E259" s="229" t="s">
        <v>445</v>
      </c>
      <c r="F259" s="230" t="s">
        <v>446</v>
      </c>
      <c r="G259" s="231" t="s">
        <v>242</v>
      </c>
      <c r="H259" s="232">
        <v>1</v>
      </c>
      <c r="I259" s="233"/>
      <c r="J259" s="234">
        <f>ROUND(I259*H259,2)</f>
        <v>0</v>
      </c>
      <c r="K259" s="235"/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442</v>
      </c>
      <c r="AT259" s="240" t="s">
        <v>162</v>
      </c>
      <c r="AU259" s="240" t="s">
        <v>87</v>
      </c>
      <c r="AY259" s="18" t="s">
        <v>160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87</v>
      </c>
      <c r="BK259" s="241">
        <f>ROUND(I259*H259,2)</f>
        <v>0</v>
      </c>
      <c r="BL259" s="18" t="s">
        <v>442</v>
      </c>
      <c r="BM259" s="240" t="s">
        <v>3444</v>
      </c>
    </row>
    <row r="260" s="2" customFormat="1">
      <c r="A260" s="39"/>
      <c r="B260" s="40"/>
      <c r="C260" s="41"/>
      <c r="D260" s="244" t="s">
        <v>175</v>
      </c>
      <c r="E260" s="41"/>
      <c r="F260" s="265" t="s">
        <v>448</v>
      </c>
      <c r="G260" s="41"/>
      <c r="H260" s="41"/>
      <c r="I260" s="266"/>
      <c r="J260" s="41"/>
      <c r="K260" s="41"/>
      <c r="L260" s="45"/>
      <c r="M260" s="267"/>
      <c r="N260" s="268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175</v>
      </c>
      <c r="AU260" s="18" t="s">
        <v>87</v>
      </c>
    </row>
    <row r="261" s="2" customFormat="1" ht="16.5" customHeight="1">
      <c r="A261" s="39"/>
      <c r="B261" s="40"/>
      <c r="C261" s="228" t="s">
        <v>1223</v>
      </c>
      <c r="D261" s="228" t="s">
        <v>162</v>
      </c>
      <c r="E261" s="229" t="s">
        <v>663</v>
      </c>
      <c r="F261" s="230" t="s">
        <v>664</v>
      </c>
      <c r="G261" s="231" t="s">
        <v>242</v>
      </c>
      <c r="H261" s="232">
        <v>1</v>
      </c>
      <c r="I261" s="233"/>
      <c r="J261" s="234">
        <f>ROUND(I261*H261,2)</f>
        <v>0</v>
      </c>
      <c r="K261" s="235"/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</v>
      </c>
      <c r="R261" s="238">
        <f>Q261*H261</f>
        <v>0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442</v>
      </c>
      <c r="AT261" s="240" t="s">
        <v>162</v>
      </c>
      <c r="AU261" s="240" t="s">
        <v>87</v>
      </c>
      <c r="AY261" s="18" t="s">
        <v>160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87</v>
      </c>
      <c r="BK261" s="241">
        <f>ROUND(I261*H261,2)</f>
        <v>0</v>
      </c>
      <c r="BL261" s="18" t="s">
        <v>442</v>
      </c>
      <c r="BM261" s="240" t="s">
        <v>3445</v>
      </c>
    </row>
    <row r="262" s="2" customFormat="1" ht="16.5" customHeight="1">
      <c r="A262" s="39"/>
      <c r="B262" s="40"/>
      <c r="C262" s="228" t="s">
        <v>1228</v>
      </c>
      <c r="D262" s="228" t="s">
        <v>162</v>
      </c>
      <c r="E262" s="229" t="s">
        <v>450</v>
      </c>
      <c r="F262" s="230" t="s">
        <v>451</v>
      </c>
      <c r="G262" s="231" t="s">
        <v>242</v>
      </c>
      <c r="H262" s="232">
        <v>1</v>
      </c>
      <c r="I262" s="233"/>
      <c r="J262" s="234">
        <f>ROUND(I262*H262,2)</f>
        <v>0</v>
      </c>
      <c r="K262" s="235"/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442</v>
      </c>
      <c r="AT262" s="240" t="s">
        <v>162</v>
      </c>
      <c r="AU262" s="240" t="s">
        <v>87</v>
      </c>
      <c r="AY262" s="18" t="s">
        <v>160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87</v>
      </c>
      <c r="BK262" s="241">
        <f>ROUND(I262*H262,2)</f>
        <v>0</v>
      </c>
      <c r="BL262" s="18" t="s">
        <v>442</v>
      </c>
      <c r="BM262" s="240" t="s">
        <v>3446</v>
      </c>
    </row>
    <row r="263" s="2" customFormat="1">
      <c r="A263" s="39"/>
      <c r="B263" s="40"/>
      <c r="C263" s="41"/>
      <c r="D263" s="244" t="s">
        <v>175</v>
      </c>
      <c r="E263" s="41"/>
      <c r="F263" s="265" t="s">
        <v>453</v>
      </c>
      <c r="G263" s="41"/>
      <c r="H263" s="41"/>
      <c r="I263" s="266"/>
      <c r="J263" s="41"/>
      <c r="K263" s="41"/>
      <c r="L263" s="45"/>
      <c r="M263" s="267"/>
      <c r="N263" s="268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175</v>
      </c>
      <c r="AU263" s="18" t="s">
        <v>87</v>
      </c>
    </row>
    <row r="264" s="2" customFormat="1" ht="21.75" customHeight="1">
      <c r="A264" s="39"/>
      <c r="B264" s="40"/>
      <c r="C264" s="228" t="s">
        <v>1236</v>
      </c>
      <c r="D264" s="228" t="s">
        <v>162</v>
      </c>
      <c r="E264" s="229" t="s">
        <v>455</v>
      </c>
      <c r="F264" s="230" t="s">
        <v>456</v>
      </c>
      <c r="G264" s="231" t="s">
        <v>242</v>
      </c>
      <c r="H264" s="232">
        <v>1</v>
      </c>
      <c r="I264" s="233"/>
      <c r="J264" s="234">
        <f>ROUND(I264*H264,2)</f>
        <v>0</v>
      </c>
      <c r="K264" s="235"/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442</v>
      </c>
      <c r="AT264" s="240" t="s">
        <v>162</v>
      </c>
      <c r="AU264" s="240" t="s">
        <v>87</v>
      </c>
      <c r="AY264" s="18" t="s">
        <v>160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87</v>
      </c>
      <c r="BK264" s="241">
        <f>ROUND(I264*H264,2)</f>
        <v>0</v>
      </c>
      <c r="BL264" s="18" t="s">
        <v>442</v>
      </c>
      <c r="BM264" s="240" t="s">
        <v>3447</v>
      </c>
    </row>
    <row r="265" s="2" customFormat="1" ht="21.75" customHeight="1">
      <c r="A265" s="39"/>
      <c r="B265" s="40"/>
      <c r="C265" s="228" t="s">
        <v>1239</v>
      </c>
      <c r="D265" s="228" t="s">
        <v>162</v>
      </c>
      <c r="E265" s="229" t="s">
        <v>459</v>
      </c>
      <c r="F265" s="230" t="s">
        <v>460</v>
      </c>
      <c r="G265" s="231" t="s">
        <v>242</v>
      </c>
      <c r="H265" s="232">
        <v>1</v>
      </c>
      <c r="I265" s="233"/>
      <c r="J265" s="234">
        <f>ROUND(I265*H265,2)</f>
        <v>0</v>
      </c>
      <c r="K265" s="235"/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442</v>
      </c>
      <c r="AT265" s="240" t="s">
        <v>162</v>
      </c>
      <c r="AU265" s="240" t="s">
        <v>87</v>
      </c>
      <c r="AY265" s="18" t="s">
        <v>160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87</v>
      </c>
      <c r="BK265" s="241">
        <f>ROUND(I265*H265,2)</f>
        <v>0</v>
      </c>
      <c r="BL265" s="18" t="s">
        <v>442</v>
      </c>
      <c r="BM265" s="240" t="s">
        <v>3448</v>
      </c>
    </row>
    <row r="266" s="2" customFormat="1" ht="16.5" customHeight="1">
      <c r="A266" s="39"/>
      <c r="B266" s="40"/>
      <c r="C266" s="228" t="s">
        <v>1243</v>
      </c>
      <c r="D266" s="228" t="s">
        <v>162</v>
      </c>
      <c r="E266" s="229" t="s">
        <v>463</v>
      </c>
      <c r="F266" s="230" t="s">
        <v>464</v>
      </c>
      <c r="G266" s="231" t="s">
        <v>242</v>
      </c>
      <c r="H266" s="232">
        <v>1</v>
      </c>
      <c r="I266" s="233"/>
      <c r="J266" s="234">
        <f>ROUND(I266*H266,2)</f>
        <v>0</v>
      </c>
      <c r="K266" s="235"/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442</v>
      </c>
      <c r="AT266" s="240" t="s">
        <v>162</v>
      </c>
      <c r="AU266" s="240" t="s">
        <v>87</v>
      </c>
      <c r="AY266" s="18" t="s">
        <v>160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87</v>
      </c>
      <c r="BK266" s="241">
        <f>ROUND(I266*H266,2)</f>
        <v>0</v>
      </c>
      <c r="BL266" s="18" t="s">
        <v>442</v>
      </c>
      <c r="BM266" s="240" t="s">
        <v>3449</v>
      </c>
    </row>
    <row r="267" s="2" customFormat="1" ht="16.5" customHeight="1">
      <c r="A267" s="39"/>
      <c r="B267" s="40"/>
      <c r="C267" s="228" t="s">
        <v>1247</v>
      </c>
      <c r="D267" s="228" t="s">
        <v>162</v>
      </c>
      <c r="E267" s="229" t="s">
        <v>467</v>
      </c>
      <c r="F267" s="230" t="s">
        <v>468</v>
      </c>
      <c r="G267" s="231" t="s">
        <v>242</v>
      </c>
      <c r="H267" s="232">
        <v>1</v>
      </c>
      <c r="I267" s="233"/>
      <c r="J267" s="234">
        <f>ROUND(I267*H267,2)</f>
        <v>0</v>
      </c>
      <c r="K267" s="235"/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</v>
      </c>
      <c r="R267" s="238">
        <f>Q267*H267</f>
        <v>0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442</v>
      </c>
      <c r="AT267" s="240" t="s">
        <v>162</v>
      </c>
      <c r="AU267" s="240" t="s">
        <v>87</v>
      </c>
      <c r="AY267" s="18" t="s">
        <v>160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87</v>
      </c>
      <c r="BK267" s="241">
        <f>ROUND(I267*H267,2)</f>
        <v>0</v>
      </c>
      <c r="BL267" s="18" t="s">
        <v>442</v>
      </c>
      <c r="BM267" s="240" t="s">
        <v>3450</v>
      </c>
    </row>
    <row r="268" s="2" customFormat="1">
      <c r="A268" s="39"/>
      <c r="B268" s="40"/>
      <c r="C268" s="41"/>
      <c r="D268" s="244" t="s">
        <v>175</v>
      </c>
      <c r="E268" s="41"/>
      <c r="F268" s="265" t="s">
        <v>470</v>
      </c>
      <c r="G268" s="41"/>
      <c r="H268" s="41"/>
      <c r="I268" s="266"/>
      <c r="J268" s="41"/>
      <c r="K268" s="41"/>
      <c r="L268" s="45"/>
      <c r="M268" s="267"/>
      <c r="N268" s="268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175</v>
      </c>
      <c r="AU268" s="18" t="s">
        <v>87</v>
      </c>
    </row>
    <row r="269" s="2" customFormat="1" ht="21.75" customHeight="1">
      <c r="A269" s="39"/>
      <c r="B269" s="40"/>
      <c r="C269" s="228" t="s">
        <v>1252</v>
      </c>
      <c r="D269" s="228" t="s">
        <v>162</v>
      </c>
      <c r="E269" s="229" t="s">
        <v>675</v>
      </c>
      <c r="F269" s="230" t="s">
        <v>676</v>
      </c>
      <c r="G269" s="231" t="s">
        <v>242</v>
      </c>
      <c r="H269" s="232">
        <v>1</v>
      </c>
      <c r="I269" s="233"/>
      <c r="J269" s="234">
        <f>ROUND(I269*H269,2)</f>
        <v>0</v>
      </c>
      <c r="K269" s="235"/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442</v>
      </c>
      <c r="AT269" s="240" t="s">
        <v>162</v>
      </c>
      <c r="AU269" s="240" t="s">
        <v>87</v>
      </c>
      <c r="AY269" s="18" t="s">
        <v>160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87</v>
      </c>
      <c r="BK269" s="241">
        <f>ROUND(I269*H269,2)</f>
        <v>0</v>
      </c>
      <c r="BL269" s="18" t="s">
        <v>442</v>
      </c>
      <c r="BM269" s="240" t="s">
        <v>3451</v>
      </c>
    </row>
    <row r="270" s="2" customFormat="1" ht="16.5" customHeight="1">
      <c r="A270" s="39"/>
      <c r="B270" s="40"/>
      <c r="C270" s="228" t="s">
        <v>1256</v>
      </c>
      <c r="D270" s="228" t="s">
        <v>162</v>
      </c>
      <c r="E270" s="229" t="s">
        <v>476</v>
      </c>
      <c r="F270" s="230" t="s">
        <v>477</v>
      </c>
      <c r="G270" s="231" t="s">
        <v>242</v>
      </c>
      <c r="H270" s="232">
        <v>1</v>
      </c>
      <c r="I270" s="233"/>
      <c r="J270" s="234">
        <f>ROUND(I270*H270,2)</f>
        <v>0</v>
      </c>
      <c r="K270" s="235"/>
      <c r="L270" s="45"/>
      <c r="M270" s="236" t="s">
        <v>1</v>
      </c>
      <c r="N270" s="237" t="s">
        <v>44</v>
      </c>
      <c r="O270" s="92"/>
      <c r="P270" s="238">
        <f>O270*H270</f>
        <v>0</v>
      </c>
      <c r="Q270" s="238">
        <v>0</v>
      </c>
      <c r="R270" s="238">
        <f>Q270*H270</f>
        <v>0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442</v>
      </c>
      <c r="AT270" s="240" t="s">
        <v>162</v>
      </c>
      <c r="AU270" s="240" t="s">
        <v>87</v>
      </c>
      <c r="AY270" s="18" t="s">
        <v>160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87</v>
      </c>
      <c r="BK270" s="241">
        <f>ROUND(I270*H270,2)</f>
        <v>0</v>
      </c>
      <c r="BL270" s="18" t="s">
        <v>442</v>
      </c>
      <c r="BM270" s="240" t="s">
        <v>3452</v>
      </c>
    </row>
    <row r="271" s="2" customFormat="1" ht="16.5" customHeight="1">
      <c r="A271" s="39"/>
      <c r="B271" s="40"/>
      <c r="C271" s="228" t="s">
        <v>1260</v>
      </c>
      <c r="D271" s="228" t="s">
        <v>162</v>
      </c>
      <c r="E271" s="229" t="s">
        <v>669</v>
      </c>
      <c r="F271" s="230" t="s">
        <v>670</v>
      </c>
      <c r="G271" s="231" t="s">
        <v>242</v>
      </c>
      <c r="H271" s="232">
        <v>1</v>
      </c>
      <c r="I271" s="233"/>
      <c r="J271" s="234">
        <f>ROUND(I271*H271,2)</f>
        <v>0</v>
      </c>
      <c r="K271" s="235"/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442</v>
      </c>
      <c r="AT271" s="240" t="s">
        <v>162</v>
      </c>
      <c r="AU271" s="240" t="s">
        <v>87</v>
      </c>
      <c r="AY271" s="18" t="s">
        <v>160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87</v>
      </c>
      <c r="BK271" s="241">
        <f>ROUND(I271*H271,2)</f>
        <v>0</v>
      </c>
      <c r="BL271" s="18" t="s">
        <v>442</v>
      </c>
      <c r="BM271" s="240" t="s">
        <v>3453</v>
      </c>
    </row>
    <row r="272" s="2" customFormat="1" ht="16.5" customHeight="1">
      <c r="A272" s="39"/>
      <c r="B272" s="40"/>
      <c r="C272" s="228" t="s">
        <v>1263</v>
      </c>
      <c r="D272" s="228" t="s">
        <v>162</v>
      </c>
      <c r="E272" s="229" t="s">
        <v>472</v>
      </c>
      <c r="F272" s="230" t="s">
        <v>473</v>
      </c>
      <c r="G272" s="231" t="s">
        <v>242</v>
      </c>
      <c r="H272" s="232">
        <v>1</v>
      </c>
      <c r="I272" s="233"/>
      <c r="J272" s="234">
        <f>ROUND(I272*H272,2)</f>
        <v>0</v>
      </c>
      <c r="K272" s="235"/>
      <c r="L272" s="45"/>
      <c r="M272" s="279" t="s">
        <v>1</v>
      </c>
      <c r="N272" s="280" t="s">
        <v>44</v>
      </c>
      <c r="O272" s="281"/>
      <c r="P272" s="282">
        <f>O272*H272</f>
        <v>0</v>
      </c>
      <c r="Q272" s="282">
        <v>0</v>
      </c>
      <c r="R272" s="282">
        <f>Q272*H272</f>
        <v>0</v>
      </c>
      <c r="S272" s="282">
        <v>0</v>
      </c>
      <c r="T272" s="283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0" t="s">
        <v>442</v>
      </c>
      <c r="AT272" s="240" t="s">
        <v>162</v>
      </c>
      <c r="AU272" s="240" t="s">
        <v>87</v>
      </c>
      <c r="AY272" s="18" t="s">
        <v>160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87</v>
      </c>
      <c r="BK272" s="241">
        <f>ROUND(I272*H272,2)</f>
        <v>0</v>
      </c>
      <c r="BL272" s="18" t="s">
        <v>442</v>
      </c>
      <c r="BM272" s="240" t="s">
        <v>3454</v>
      </c>
    </row>
    <row r="273" s="2" customFormat="1" ht="6.96" customHeight="1">
      <c r="A273" s="39"/>
      <c r="B273" s="67"/>
      <c r="C273" s="68"/>
      <c r="D273" s="68"/>
      <c r="E273" s="68"/>
      <c r="F273" s="68"/>
      <c r="G273" s="68"/>
      <c r="H273" s="68"/>
      <c r="I273" s="68"/>
      <c r="J273" s="68"/>
      <c r="K273" s="68"/>
      <c r="L273" s="45"/>
      <c r="M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</row>
  </sheetData>
  <sheetProtection sheet="1" autoFilter="0" formatColumns="0" formatRows="0" objects="1" scenarios="1" spinCount="100000" saltValue="g4ViXNlvAqq3S8LgnN1DMlJKIaC97pvXIEGW/yBDUqPasNZcdiMnntCZIxmUDjcrF2997Dig9Q5SNyKfzfEU7w==" hashValue="mjb4tKiiKgMD3Ppw0Rt7rvWj8U1xf4hxd8mK+cH2hfh0rnAYmcniU/+Yze6jIxZzcjHCdbBf4/1QPTzqPtiBNw==" algorithmName="SHA-512" password="CC35"/>
  <autoFilter ref="C125:K27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16. 1. 2025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124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36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35.25" customHeight="1">
      <c r="A27" s="155"/>
      <c r="B27" s="156"/>
      <c r="C27" s="155"/>
      <c r="D27" s="155"/>
      <c r="E27" s="157" t="s">
        <v>125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ROUND((SUM(BE130:BE268)),  2)</f>
        <v>0</v>
      </c>
      <c r="G33" s="39"/>
      <c r="H33" s="39"/>
      <c r="I33" s="165">
        <v>0.20999999999999999</v>
      </c>
      <c r="J33" s="164">
        <f>ROUND(((SUM(BE130:BE268))*I33),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ROUND((SUM(BF130:BF268)),  2)</f>
        <v>0</v>
      </c>
      <c r="G34" s="39"/>
      <c r="H34" s="39"/>
      <c r="I34" s="165">
        <v>0.12</v>
      </c>
      <c r="J34" s="164">
        <f>ROUND(((SUM(BF130:BF268))*I34),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ROUND((SUM(BG130:BG268)),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ROUND((SUM(BH130:BH268)),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ROUND((SUM(BI130:BI268)),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SO01 - Bourací práce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Obec Dukovany</v>
      </c>
      <c r="G89" s="41"/>
      <c r="H89" s="41"/>
      <c r="I89" s="33" t="s">
        <v>22</v>
      </c>
      <c r="J89" s="80" t="str">
        <f>IF(J12="","",J12)</f>
        <v>16. 1. 2025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Obec Dukovany, č.p.59, 675 56 Dukovany</v>
      </c>
      <c r="G91" s="41"/>
      <c r="H91" s="41"/>
      <c r="I91" s="33" t="s">
        <v>31</v>
      </c>
      <c r="J91" s="37" t="str">
        <f>E21</f>
        <v>Ing.Roman Chvátal, Jamolice 147, 67201 M.Krumlov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40.0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Ing.Dana Trávníková, Ivančická 221,67201 M.Krumlov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131</v>
      </c>
      <c r="E97" s="192"/>
      <c r="F97" s="192"/>
      <c r="G97" s="192"/>
      <c r="H97" s="192"/>
      <c r="I97" s="192"/>
      <c r="J97" s="193">
        <f>J131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132</v>
      </c>
      <c r="E98" s="197"/>
      <c r="F98" s="197"/>
      <c r="G98" s="197"/>
      <c r="H98" s="197"/>
      <c r="I98" s="197"/>
      <c r="J98" s="198">
        <f>J132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133</v>
      </c>
      <c r="E99" s="197"/>
      <c r="F99" s="197"/>
      <c r="G99" s="197"/>
      <c r="H99" s="197"/>
      <c r="I99" s="197"/>
      <c r="J99" s="198">
        <f>J168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134</v>
      </c>
      <c r="E100" s="197"/>
      <c r="F100" s="197"/>
      <c r="G100" s="197"/>
      <c r="H100" s="197"/>
      <c r="I100" s="197"/>
      <c r="J100" s="198">
        <f>J170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135</v>
      </c>
      <c r="E101" s="197"/>
      <c r="F101" s="197"/>
      <c r="G101" s="197"/>
      <c r="H101" s="197"/>
      <c r="I101" s="197"/>
      <c r="J101" s="198">
        <f>J220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136</v>
      </c>
      <c r="E102" s="192"/>
      <c r="F102" s="192"/>
      <c r="G102" s="192"/>
      <c r="H102" s="192"/>
      <c r="I102" s="192"/>
      <c r="J102" s="193">
        <f>J231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137</v>
      </c>
      <c r="E103" s="197"/>
      <c r="F103" s="197"/>
      <c r="G103" s="197"/>
      <c r="H103" s="197"/>
      <c r="I103" s="197"/>
      <c r="J103" s="198">
        <f>J232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138</v>
      </c>
      <c r="E104" s="197"/>
      <c r="F104" s="197"/>
      <c r="G104" s="197"/>
      <c r="H104" s="197"/>
      <c r="I104" s="197"/>
      <c r="J104" s="198">
        <f>J235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139</v>
      </c>
      <c r="E105" s="197"/>
      <c r="F105" s="197"/>
      <c r="G105" s="197"/>
      <c r="H105" s="197"/>
      <c r="I105" s="197"/>
      <c r="J105" s="198">
        <f>J242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140</v>
      </c>
      <c r="E106" s="197"/>
      <c r="F106" s="197"/>
      <c r="G106" s="197"/>
      <c r="H106" s="197"/>
      <c r="I106" s="197"/>
      <c r="J106" s="198">
        <f>J244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141</v>
      </c>
      <c r="E107" s="197"/>
      <c r="F107" s="197"/>
      <c r="G107" s="197"/>
      <c r="H107" s="197"/>
      <c r="I107" s="197"/>
      <c r="J107" s="198">
        <f>J248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142</v>
      </c>
      <c r="E108" s="192"/>
      <c r="F108" s="192"/>
      <c r="G108" s="192"/>
      <c r="H108" s="192"/>
      <c r="I108" s="192"/>
      <c r="J108" s="193">
        <f>J251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143</v>
      </c>
      <c r="E109" s="197"/>
      <c r="F109" s="197"/>
      <c r="G109" s="197"/>
      <c r="H109" s="197"/>
      <c r="I109" s="197"/>
      <c r="J109" s="198">
        <f>J252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144</v>
      </c>
      <c r="E110" s="192"/>
      <c r="F110" s="192"/>
      <c r="G110" s="192"/>
      <c r="H110" s="192"/>
      <c r="I110" s="192"/>
      <c r="J110" s="193">
        <f>J256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145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6.25" customHeight="1">
      <c r="A120" s="39"/>
      <c r="B120" s="40"/>
      <c r="C120" s="41"/>
      <c r="D120" s="41"/>
      <c r="E120" s="184" t="str">
        <f>E7</f>
        <v>Stavební úprava tenisového kurtu, novostavba zázemí tenisového kurtu a vybudování nové nádrže na vodu v místě původní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122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SO01 - Bourací práce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>Obec Dukovany</v>
      </c>
      <c r="G124" s="41"/>
      <c r="H124" s="41"/>
      <c r="I124" s="33" t="s">
        <v>22</v>
      </c>
      <c r="J124" s="80" t="str">
        <f>IF(J12="","",J12)</f>
        <v>16. 1. 2025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40.05" customHeight="1">
      <c r="A126" s="39"/>
      <c r="B126" s="40"/>
      <c r="C126" s="33" t="s">
        <v>24</v>
      </c>
      <c r="D126" s="41"/>
      <c r="E126" s="41"/>
      <c r="F126" s="28" t="str">
        <f>E15</f>
        <v>Obec Dukovany, č.p.59, 675 56 Dukovany</v>
      </c>
      <c r="G126" s="41"/>
      <c r="H126" s="41"/>
      <c r="I126" s="33" t="s">
        <v>31</v>
      </c>
      <c r="J126" s="37" t="str">
        <f>E21</f>
        <v>Ing.Roman Chvátal, Jamolice 147, 67201 M.Krumlov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40.05" customHeight="1">
      <c r="A127" s="39"/>
      <c r="B127" s="40"/>
      <c r="C127" s="33" t="s">
        <v>29</v>
      </c>
      <c r="D127" s="41"/>
      <c r="E127" s="41"/>
      <c r="F127" s="28" t="str">
        <f>IF(E18="","",E18)</f>
        <v>Vyplň údaj</v>
      </c>
      <c r="G127" s="41"/>
      <c r="H127" s="41"/>
      <c r="I127" s="33" t="s">
        <v>35</v>
      </c>
      <c r="J127" s="37" t="str">
        <f>E24</f>
        <v>Ing.Dana Trávníková, Ivančická 221,67201 M.Krumlov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0"/>
      <c r="B129" s="201"/>
      <c r="C129" s="202" t="s">
        <v>146</v>
      </c>
      <c r="D129" s="203" t="s">
        <v>64</v>
      </c>
      <c r="E129" s="203" t="s">
        <v>60</v>
      </c>
      <c r="F129" s="203" t="s">
        <v>61</v>
      </c>
      <c r="G129" s="203" t="s">
        <v>147</v>
      </c>
      <c r="H129" s="203" t="s">
        <v>148</v>
      </c>
      <c r="I129" s="203" t="s">
        <v>149</v>
      </c>
      <c r="J129" s="204" t="s">
        <v>128</v>
      </c>
      <c r="K129" s="205" t="s">
        <v>150</v>
      </c>
      <c r="L129" s="206"/>
      <c r="M129" s="101" t="s">
        <v>1</v>
      </c>
      <c r="N129" s="102" t="s">
        <v>43</v>
      </c>
      <c r="O129" s="102" t="s">
        <v>151</v>
      </c>
      <c r="P129" s="102" t="s">
        <v>152</v>
      </c>
      <c r="Q129" s="102" t="s">
        <v>153</v>
      </c>
      <c r="R129" s="102" t="s">
        <v>154</v>
      </c>
      <c r="S129" s="102" t="s">
        <v>155</v>
      </c>
      <c r="T129" s="103" t="s">
        <v>156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9"/>
      <c r="B130" s="40"/>
      <c r="C130" s="108" t="s">
        <v>157</v>
      </c>
      <c r="D130" s="41"/>
      <c r="E130" s="41"/>
      <c r="F130" s="41"/>
      <c r="G130" s="41"/>
      <c r="H130" s="41"/>
      <c r="I130" s="41"/>
      <c r="J130" s="207">
        <f>BK130</f>
        <v>0</v>
      </c>
      <c r="K130" s="41"/>
      <c r="L130" s="45"/>
      <c r="M130" s="104"/>
      <c r="N130" s="208"/>
      <c r="O130" s="105"/>
      <c r="P130" s="209">
        <f>P131+P231+P251+P256</f>
        <v>0</v>
      </c>
      <c r="Q130" s="105"/>
      <c r="R130" s="209">
        <f>R131+R231+R251+R256</f>
        <v>0.014400000000000001</v>
      </c>
      <c r="S130" s="105"/>
      <c r="T130" s="210">
        <f>T131+T231+T251+T256</f>
        <v>1049.6553743000002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78</v>
      </c>
      <c r="AU130" s="18" t="s">
        <v>130</v>
      </c>
      <c r="BK130" s="211">
        <f>BK131+BK231+BK251+BK256</f>
        <v>0</v>
      </c>
    </row>
    <row r="131" s="12" customFormat="1" ht="25.92" customHeight="1">
      <c r="A131" s="12"/>
      <c r="B131" s="212"/>
      <c r="C131" s="213"/>
      <c r="D131" s="214" t="s">
        <v>78</v>
      </c>
      <c r="E131" s="215" t="s">
        <v>158</v>
      </c>
      <c r="F131" s="215" t="s">
        <v>159</v>
      </c>
      <c r="G131" s="213"/>
      <c r="H131" s="213"/>
      <c r="I131" s="216"/>
      <c r="J131" s="217">
        <f>BK131</f>
        <v>0</v>
      </c>
      <c r="K131" s="213"/>
      <c r="L131" s="218"/>
      <c r="M131" s="219"/>
      <c r="N131" s="220"/>
      <c r="O131" s="220"/>
      <c r="P131" s="221">
        <f>P132+P168+P170+P220</f>
        <v>0</v>
      </c>
      <c r="Q131" s="220"/>
      <c r="R131" s="221">
        <f>R132+R168+R170+R220</f>
        <v>0.014400000000000001</v>
      </c>
      <c r="S131" s="220"/>
      <c r="T131" s="222">
        <f>T132+T168+T170+T220</f>
        <v>1047.7795088000003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87</v>
      </c>
      <c r="AT131" s="224" t="s">
        <v>78</v>
      </c>
      <c r="AU131" s="224" t="s">
        <v>79</v>
      </c>
      <c r="AY131" s="223" t="s">
        <v>160</v>
      </c>
      <c r="BK131" s="225">
        <f>BK132+BK168+BK170+BK220</f>
        <v>0</v>
      </c>
    </row>
    <row r="132" s="12" customFormat="1" ht="22.8" customHeight="1">
      <c r="A132" s="12"/>
      <c r="B132" s="212"/>
      <c r="C132" s="213"/>
      <c r="D132" s="214" t="s">
        <v>78</v>
      </c>
      <c r="E132" s="226" t="s">
        <v>87</v>
      </c>
      <c r="F132" s="226" t="s">
        <v>161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SUM(P133:P167)</f>
        <v>0</v>
      </c>
      <c r="Q132" s="220"/>
      <c r="R132" s="221">
        <f>SUM(R133:R167)</f>
        <v>0</v>
      </c>
      <c r="S132" s="220"/>
      <c r="T132" s="222">
        <f>SUM(T133:T167)</f>
        <v>765.29050000000007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87</v>
      </c>
      <c r="AT132" s="224" t="s">
        <v>78</v>
      </c>
      <c r="AU132" s="224" t="s">
        <v>87</v>
      </c>
      <c r="AY132" s="223" t="s">
        <v>160</v>
      </c>
      <c r="BK132" s="225">
        <f>SUM(BK133:BK167)</f>
        <v>0</v>
      </c>
    </row>
    <row r="133" s="2" customFormat="1" ht="33" customHeight="1">
      <c r="A133" s="39"/>
      <c r="B133" s="40"/>
      <c r="C133" s="228" t="s">
        <v>87</v>
      </c>
      <c r="D133" s="228" t="s">
        <v>162</v>
      </c>
      <c r="E133" s="229" t="s">
        <v>163</v>
      </c>
      <c r="F133" s="230" t="s">
        <v>164</v>
      </c>
      <c r="G133" s="231" t="s">
        <v>165</v>
      </c>
      <c r="H133" s="232">
        <v>51.619999999999997</v>
      </c>
      <c r="I133" s="233"/>
      <c r="J133" s="234">
        <f>ROUND(I133*H133,2)</f>
        <v>0</v>
      </c>
      <c r="K133" s="235"/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0.255</v>
      </c>
      <c r="T133" s="239">
        <f>S133*H133</f>
        <v>13.1631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166</v>
      </c>
      <c r="AT133" s="240" t="s">
        <v>162</v>
      </c>
      <c r="AU133" s="240" t="s">
        <v>89</v>
      </c>
      <c r="AY133" s="18" t="s">
        <v>160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87</v>
      </c>
      <c r="BK133" s="241">
        <f>ROUND(I133*H133,2)</f>
        <v>0</v>
      </c>
      <c r="BL133" s="18" t="s">
        <v>166</v>
      </c>
      <c r="BM133" s="240" t="s">
        <v>167</v>
      </c>
    </row>
    <row r="134" s="13" customFormat="1">
      <c r="A134" s="13"/>
      <c r="B134" s="242"/>
      <c r="C134" s="243"/>
      <c r="D134" s="244" t="s">
        <v>168</v>
      </c>
      <c r="E134" s="245" t="s">
        <v>1</v>
      </c>
      <c r="F134" s="246" t="s">
        <v>169</v>
      </c>
      <c r="G134" s="243"/>
      <c r="H134" s="247">
        <v>16.539999999999999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168</v>
      </c>
      <c r="AU134" s="253" t="s">
        <v>89</v>
      </c>
      <c r="AV134" s="13" t="s">
        <v>89</v>
      </c>
      <c r="AW134" s="13" t="s">
        <v>34</v>
      </c>
      <c r="AX134" s="13" t="s">
        <v>79</v>
      </c>
      <c r="AY134" s="253" t="s">
        <v>160</v>
      </c>
    </row>
    <row r="135" s="13" customFormat="1">
      <c r="A135" s="13"/>
      <c r="B135" s="242"/>
      <c r="C135" s="243"/>
      <c r="D135" s="244" t="s">
        <v>168</v>
      </c>
      <c r="E135" s="245" t="s">
        <v>1</v>
      </c>
      <c r="F135" s="246" t="s">
        <v>170</v>
      </c>
      <c r="G135" s="243"/>
      <c r="H135" s="247">
        <v>35.079999999999998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168</v>
      </c>
      <c r="AU135" s="253" t="s">
        <v>89</v>
      </c>
      <c r="AV135" s="13" t="s">
        <v>89</v>
      </c>
      <c r="AW135" s="13" t="s">
        <v>34</v>
      </c>
      <c r="AX135" s="13" t="s">
        <v>79</v>
      </c>
      <c r="AY135" s="253" t="s">
        <v>160</v>
      </c>
    </row>
    <row r="136" s="14" customFormat="1">
      <c r="A136" s="14"/>
      <c r="B136" s="254"/>
      <c r="C136" s="255"/>
      <c r="D136" s="244" t="s">
        <v>168</v>
      </c>
      <c r="E136" s="256" t="s">
        <v>1</v>
      </c>
      <c r="F136" s="257" t="s">
        <v>171</v>
      </c>
      <c r="G136" s="255"/>
      <c r="H136" s="258">
        <v>51.619999999999997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168</v>
      </c>
      <c r="AU136" s="264" t="s">
        <v>89</v>
      </c>
      <c r="AV136" s="14" t="s">
        <v>166</v>
      </c>
      <c r="AW136" s="14" t="s">
        <v>34</v>
      </c>
      <c r="AX136" s="14" t="s">
        <v>87</v>
      </c>
      <c r="AY136" s="264" t="s">
        <v>160</v>
      </c>
    </row>
    <row r="137" s="2" customFormat="1" ht="33" customHeight="1">
      <c r="A137" s="39"/>
      <c r="B137" s="40"/>
      <c r="C137" s="228" t="s">
        <v>89</v>
      </c>
      <c r="D137" s="228" t="s">
        <v>162</v>
      </c>
      <c r="E137" s="229" t="s">
        <v>172</v>
      </c>
      <c r="F137" s="230" t="s">
        <v>173</v>
      </c>
      <c r="G137" s="231" t="s">
        <v>165</v>
      </c>
      <c r="H137" s="232">
        <v>268.38</v>
      </c>
      <c r="I137" s="233"/>
      <c r="J137" s="234">
        <f>ROUND(I137*H137,2)</f>
        <v>0</v>
      </c>
      <c r="K137" s="235"/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0.32500000000000001</v>
      </c>
      <c r="T137" s="239">
        <f>S137*H137</f>
        <v>87.223500000000001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166</v>
      </c>
      <c r="AT137" s="240" t="s">
        <v>162</v>
      </c>
      <c r="AU137" s="240" t="s">
        <v>89</v>
      </c>
      <c r="AY137" s="18" t="s">
        <v>160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87</v>
      </c>
      <c r="BK137" s="241">
        <f>ROUND(I137*H137,2)</f>
        <v>0</v>
      </c>
      <c r="BL137" s="18" t="s">
        <v>166</v>
      </c>
      <c r="BM137" s="240" t="s">
        <v>174</v>
      </c>
    </row>
    <row r="138" s="2" customFormat="1">
      <c r="A138" s="39"/>
      <c r="B138" s="40"/>
      <c r="C138" s="41"/>
      <c r="D138" s="244" t="s">
        <v>175</v>
      </c>
      <c r="E138" s="41"/>
      <c r="F138" s="265" t="s">
        <v>176</v>
      </c>
      <c r="G138" s="41"/>
      <c r="H138" s="41"/>
      <c r="I138" s="266"/>
      <c r="J138" s="41"/>
      <c r="K138" s="41"/>
      <c r="L138" s="45"/>
      <c r="M138" s="267"/>
      <c r="N138" s="268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175</v>
      </c>
      <c r="AU138" s="18" t="s">
        <v>89</v>
      </c>
    </row>
    <row r="139" s="13" customFormat="1">
      <c r="A139" s="13"/>
      <c r="B139" s="242"/>
      <c r="C139" s="243"/>
      <c r="D139" s="244" t="s">
        <v>168</v>
      </c>
      <c r="E139" s="245" t="s">
        <v>1</v>
      </c>
      <c r="F139" s="246" t="s">
        <v>177</v>
      </c>
      <c r="G139" s="243"/>
      <c r="H139" s="247">
        <v>268.38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168</v>
      </c>
      <c r="AU139" s="253" t="s">
        <v>89</v>
      </c>
      <c r="AV139" s="13" t="s">
        <v>89</v>
      </c>
      <c r="AW139" s="13" t="s">
        <v>34</v>
      </c>
      <c r="AX139" s="13" t="s">
        <v>87</v>
      </c>
      <c r="AY139" s="253" t="s">
        <v>160</v>
      </c>
    </row>
    <row r="140" s="2" customFormat="1" ht="33" customHeight="1">
      <c r="A140" s="39"/>
      <c r="B140" s="40"/>
      <c r="C140" s="228" t="s">
        <v>178</v>
      </c>
      <c r="D140" s="228" t="s">
        <v>162</v>
      </c>
      <c r="E140" s="229" t="s">
        <v>179</v>
      </c>
      <c r="F140" s="230" t="s">
        <v>180</v>
      </c>
      <c r="G140" s="231" t="s">
        <v>165</v>
      </c>
      <c r="H140" s="232">
        <v>28.059999999999999</v>
      </c>
      <c r="I140" s="233"/>
      <c r="J140" s="234">
        <f>ROUND(I140*H140,2)</f>
        <v>0</v>
      </c>
      <c r="K140" s="235"/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0.32500000000000001</v>
      </c>
      <c r="T140" s="239">
        <f>S140*H140</f>
        <v>9.1195000000000004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166</v>
      </c>
      <c r="AT140" s="240" t="s">
        <v>162</v>
      </c>
      <c r="AU140" s="240" t="s">
        <v>89</v>
      </c>
      <c r="AY140" s="18" t="s">
        <v>160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87</v>
      </c>
      <c r="BK140" s="241">
        <f>ROUND(I140*H140,2)</f>
        <v>0</v>
      </c>
      <c r="BL140" s="18" t="s">
        <v>166</v>
      </c>
      <c r="BM140" s="240" t="s">
        <v>181</v>
      </c>
    </row>
    <row r="141" s="2" customFormat="1">
      <c r="A141" s="39"/>
      <c r="B141" s="40"/>
      <c r="C141" s="41"/>
      <c r="D141" s="244" t="s">
        <v>175</v>
      </c>
      <c r="E141" s="41"/>
      <c r="F141" s="265" t="s">
        <v>176</v>
      </c>
      <c r="G141" s="41"/>
      <c r="H141" s="41"/>
      <c r="I141" s="266"/>
      <c r="J141" s="41"/>
      <c r="K141" s="41"/>
      <c r="L141" s="45"/>
      <c r="M141" s="267"/>
      <c r="N141" s="26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175</v>
      </c>
      <c r="AU141" s="18" t="s">
        <v>89</v>
      </c>
    </row>
    <row r="142" s="13" customFormat="1">
      <c r="A142" s="13"/>
      <c r="B142" s="242"/>
      <c r="C142" s="243"/>
      <c r="D142" s="244" t="s">
        <v>168</v>
      </c>
      <c r="E142" s="245" t="s">
        <v>1</v>
      </c>
      <c r="F142" s="246" t="s">
        <v>182</v>
      </c>
      <c r="G142" s="243"/>
      <c r="H142" s="247">
        <v>28.059999999999999</v>
      </c>
      <c r="I142" s="248"/>
      <c r="J142" s="243"/>
      <c r="K142" s="243"/>
      <c r="L142" s="249"/>
      <c r="M142" s="250"/>
      <c r="N142" s="251"/>
      <c r="O142" s="251"/>
      <c r="P142" s="251"/>
      <c r="Q142" s="251"/>
      <c r="R142" s="251"/>
      <c r="S142" s="251"/>
      <c r="T142" s="25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3" t="s">
        <v>168</v>
      </c>
      <c r="AU142" s="253" t="s">
        <v>89</v>
      </c>
      <c r="AV142" s="13" t="s">
        <v>89</v>
      </c>
      <c r="AW142" s="13" t="s">
        <v>34</v>
      </c>
      <c r="AX142" s="13" t="s">
        <v>87</v>
      </c>
      <c r="AY142" s="253" t="s">
        <v>160</v>
      </c>
    </row>
    <row r="143" s="2" customFormat="1" ht="24.15" customHeight="1">
      <c r="A143" s="39"/>
      <c r="B143" s="40"/>
      <c r="C143" s="228" t="s">
        <v>166</v>
      </c>
      <c r="D143" s="228" t="s">
        <v>162</v>
      </c>
      <c r="E143" s="229" t="s">
        <v>183</v>
      </c>
      <c r="F143" s="230" t="s">
        <v>184</v>
      </c>
      <c r="G143" s="231" t="s">
        <v>165</v>
      </c>
      <c r="H143" s="232">
        <v>268.38</v>
      </c>
      <c r="I143" s="233"/>
      <c r="J143" s="234">
        <f>ROUND(I143*H143,2)</f>
        <v>0</v>
      </c>
      <c r="K143" s="235"/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0.44</v>
      </c>
      <c r="T143" s="239">
        <f>S143*H143</f>
        <v>118.0872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166</v>
      </c>
      <c r="AT143" s="240" t="s">
        <v>162</v>
      </c>
      <c r="AU143" s="240" t="s">
        <v>89</v>
      </c>
      <c r="AY143" s="18" t="s">
        <v>160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87</v>
      </c>
      <c r="BK143" s="241">
        <f>ROUND(I143*H143,2)</f>
        <v>0</v>
      </c>
      <c r="BL143" s="18" t="s">
        <v>166</v>
      </c>
      <c r="BM143" s="240" t="s">
        <v>185</v>
      </c>
    </row>
    <row r="144" s="13" customFormat="1">
      <c r="A144" s="13"/>
      <c r="B144" s="242"/>
      <c r="C144" s="243"/>
      <c r="D144" s="244" t="s">
        <v>168</v>
      </c>
      <c r="E144" s="245" t="s">
        <v>1</v>
      </c>
      <c r="F144" s="246" t="s">
        <v>186</v>
      </c>
      <c r="G144" s="243"/>
      <c r="H144" s="247">
        <v>268.38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168</v>
      </c>
      <c r="AU144" s="253" t="s">
        <v>89</v>
      </c>
      <c r="AV144" s="13" t="s">
        <v>89</v>
      </c>
      <c r="AW144" s="13" t="s">
        <v>34</v>
      </c>
      <c r="AX144" s="13" t="s">
        <v>87</v>
      </c>
      <c r="AY144" s="253" t="s">
        <v>160</v>
      </c>
    </row>
    <row r="145" s="2" customFormat="1" ht="24.15" customHeight="1">
      <c r="A145" s="39"/>
      <c r="B145" s="40"/>
      <c r="C145" s="228" t="s">
        <v>187</v>
      </c>
      <c r="D145" s="228" t="s">
        <v>162</v>
      </c>
      <c r="E145" s="229" t="s">
        <v>188</v>
      </c>
      <c r="F145" s="230" t="s">
        <v>189</v>
      </c>
      <c r="G145" s="231" t="s">
        <v>165</v>
      </c>
      <c r="H145" s="232">
        <v>683</v>
      </c>
      <c r="I145" s="233"/>
      <c r="J145" s="234">
        <f>ROUND(I145*H145,2)</f>
        <v>0</v>
      </c>
      <c r="K145" s="235"/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0.75</v>
      </c>
      <c r="T145" s="239">
        <f>S145*H145</f>
        <v>512.25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166</v>
      </c>
      <c r="AT145" s="240" t="s">
        <v>162</v>
      </c>
      <c r="AU145" s="240" t="s">
        <v>89</v>
      </c>
      <c r="AY145" s="18" t="s">
        <v>160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87</v>
      </c>
      <c r="BK145" s="241">
        <f>ROUND(I145*H145,2)</f>
        <v>0</v>
      </c>
      <c r="BL145" s="18" t="s">
        <v>166</v>
      </c>
      <c r="BM145" s="240" t="s">
        <v>190</v>
      </c>
    </row>
    <row r="146" s="2" customFormat="1" ht="24.15" customHeight="1">
      <c r="A146" s="39"/>
      <c r="B146" s="40"/>
      <c r="C146" s="228" t="s">
        <v>191</v>
      </c>
      <c r="D146" s="228" t="s">
        <v>162</v>
      </c>
      <c r="E146" s="229" t="s">
        <v>192</v>
      </c>
      <c r="F146" s="230" t="s">
        <v>193</v>
      </c>
      <c r="G146" s="231" t="s">
        <v>165</v>
      </c>
      <c r="H146" s="232">
        <v>79.680000000000007</v>
      </c>
      <c r="I146" s="233"/>
      <c r="J146" s="234">
        <f>ROUND(I146*H146,2)</f>
        <v>0</v>
      </c>
      <c r="K146" s="235"/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0.28999999999999998</v>
      </c>
      <c r="T146" s="239">
        <f>S146*H146</f>
        <v>23.107199999999999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166</v>
      </c>
      <c r="AT146" s="240" t="s">
        <v>162</v>
      </c>
      <c r="AU146" s="240" t="s">
        <v>89</v>
      </c>
      <c r="AY146" s="18" t="s">
        <v>160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87</v>
      </c>
      <c r="BK146" s="241">
        <f>ROUND(I146*H146,2)</f>
        <v>0</v>
      </c>
      <c r="BL146" s="18" t="s">
        <v>166</v>
      </c>
      <c r="BM146" s="240" t="s">
        <v>194</v>
      </c>
    </row>
    <row r="147" s="2" customFormat="1">
      <c r="A147" s="39"/>
      <c r="B147" s="40"/>
      <c r="C147" s="41"/>
      <c r="D147" s="244" t="s">
        <v>175</v>
      </c>
      <c r="E147" s="41"/>
      <c r="F147" s="265" t="s">
        <v>176</v>
      </c>
      <c r="G147" s="41"/>
      <c r="H147" s="41"/>
      <c r="I147" s="266"/>
      <c r="J147" s="41"/>
      <c r="K147" s="41"/>
      <c r="L147" s="45"/>
      <c r="M147" s="267"/>
      <c r="N147" s="26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175</v>
      </c>
      <c r="AU147" s="18" t="s">
        <v>89</v>
      </c>
    </row>
    <row r="148" s="13" customFormat="1">
      <c r="A148" s="13"/>
      <c r="B148" s="242"/>
      <c r="C148" s="243"/>
      <c r="D148" s="244" t="s">
        <v>168</v>
      </c>
      <c r="E148" s="245" t="s">
        <v>1</v>
      </c>
      <c r="F148" s="246" t="s">
        <v>195</v>
      </c>
      <c r="G148" s="243"/>
      <c r="H148" s="247">
        <v>28.059999999999999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168</v>
      </c>
      <c r="AU148" s="253" t="s">
        <v>89</v>
      </c>
      <c r="AV148" s="13" t="s">
        <v>89</v>
      </c>
      <c r="AW148" s="13" t="s">
        <v>34</v>
      </c>
      <c r="AX148" s="13" t="s">
        <v>79</v>
      </c>
      <c r="AY148" s="253" t="s">
        <v>160</v>
      </c>
    </row>
    <row r="149" s="13" customFormat="1">
      <c r="A149" s="13"/>
      <c r="B149" s="242"/>
      <c r="C149" s="243"/>
      <c r="D149" s="244" t="s">
        <v>168</v>
      </c>
      <c r="E149" s="245" t="s">
        <v>1</v>
      </c>
      <c r="F149" s="246" t="s">
        <v>196</v>
      </c>
      <c r="G149" s="243"/>
      <c r="H149" s="247">
        <v>16.539999999999999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168</v>
      </c>
      <c r="AU149" s="253" t="s">
        <v>89</v>
      </c>
      <c r="AV149" s="13" t="s">
        <v>89</v>
      </c>
      <c r="AW149" s="13" t="s">
        <v>34</v>
      </c>
      <c r="AX149" s="13" t="s">
        <v>79</v>
      </c>
      <c r="AY149" s="253" t="s">
        <v>160</v>
      </c>
    </row>
    <row r="150" s="13" customFormat="1">
      <c r="A150" s="13"/>
      <c r="B150" s="242"/>
      <c r="C150" s="243"/>
      <c r="D150" s="244" t="s">
        <v>168</v>
      </c>
      <c r="E150" s="245" t="s">
        <v>1</v>
      </c>
      <c r="F150" s="246" t="s">
        <v>197</v>
      </c>
      <c r="G150" s="243"/>
      <c r="H150" s="247">
        <v>35.079999999999998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168</v>
      </c>
      <c r="AU150" s="253" t="s">
        <v>89</v>
      </c>
      <c r="AV150" s="13" t="s">
        <v>89</v>
      </c>
      <c r="AW150" s="13" t="s">
        <v>34</v>
      </c>
      <c r="AX150" s="13" t="s">
        <v>79</v>
      </c>
      <c r="AY150" s="253" t="s">
        <v>160</v>
      </c>
    </row>
    <row r="151" s="14" customFormat="1">
      <c r="A151" s="14"/>
      <c r="B151" s="254"/>
      <c r="C151" s="255"/>
      <c r="D151" s="244" t="s">
        <v>168</v>
      </c>
      <c r="E151" s="256" t="s">
        <v>1</v>
      </c>
      <c r="F151" s="257" t="s">
        <v>171</v>
      </c>
      <c r="G151" s="255"/>
      <c r="H151" s="258">
        <v>79.679999999999993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4" t="s">
        <v>168</v>
      </c>
      <c r="AU151" s="264" t="s">
        <v>89</v>
      </c>
      <c r="AV151" s="14" t="s">
        <v>166</v>
      </c>
      <c r="AW151" s="14" t="s">
        <v>34</v>
      </c>
      <c r="AX151" s="14" t="s">
        <v>87</v>
      </c>
      <c r="AY151" s="264" t="s">
        <v>160</v>
      </c>
    </row>
    <row r="152" s="2" customFormat="1" ht="16.5" customHeight="1">
      <c r="A152" s="39"/>
      <c r="B152" s="40"/>
      <c r="C152" s="228" t="s">
        <v>198</v>
      </c>
      <c r="D152" s="228" t="s">
        <v>162</v>
      </c>
      <c r="E152" s="229" t="s">
        <v>199</v>
      </c>
      <c r="F152" s="230" t="s">
        <v>200</v>
      </c>
      <c r="G152" s="231" t="s">
        <v>201</v>
      </c>
      <c r="H152" s="232">
        <v>58.5</v>
      </c>
      <c r="I152" s="233"/>
      <c r="J152" s="234">
        <f>ROUND(I152*H152,2)</f>
        <v>0</v>
      </c>
      <c r="K152" s="235"/>
      <c r="L152" s="45"/>
      <c r="M152" s="236" t="s">
        <v>1</v>
      </c>
      <c r="N152" s="237" t="s">
        <v>44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0.040000000000000001</v>
      </c>
      <c r="T152" s="239">
        <f>S152*H152</f>
        <v>2.3399999999999999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166</v>
      </c>
      <c r="AT152" s="240" t="s">
        <v>162</v>
      </c>
      <c r="AU152" s="240" t="s">
        <v>89</v>
      </c>
      <c r="AY152" s="18" t="s">
        <v>160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87</v>
      </c>
      <c r="BK152" s="241">
        <f>ROUND(I152*H152,2)</f>
        <v>0</v>
      </c>
      <c r="BL152" s="18" t="s">
        <v>166</v>
      </c>
      <c r="BM152" s="240" t="s">
        <v>202</v>
      </c>
    </row>
    <row r="153" s="13" customFormat="1">
      <c r="A153" s="13"/>
      <c r="B153" s="242"/>
      <c r="C153" s="243"/>
      <c r="D153" s="244" t="s">
        <v>168</v>
      </c>
      <c r="E153" s="245" t="s">
        <v>1</v>
      </c>
      <c r="F153" s="246" t="s">
        <v>203</v>
      </c>
      <c r="G153" s="243"/>
      <c r="H153" s="247">
        <v>58.5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168</v>
      </c>
      <c r="AU153" s="253" t="s">
        <v>89</v>
      </c>
      <c r="AV153" s="13" t="s">
        <v>89</v>
      </c>
      <c r="AW153" s="13" t="s">
        <v>34</v>
      </c>
      <c r="AX153" s="13" t="s">
        <v>87</v>
      </c>
      <c r="AY153" s="253" t="s">
        <v>160</v>
      </c>
    </row>
    <row r="154" s="2" customFormat="1" ht="33" customHeight="1">
      <c r="A154" s="39"/>
      <c r="B154" s="40"/>
      <c r="C154" s="228" t="s">
        <v>204</v>
      </c>
      <c r="D154" s="228" t="s">
        <v>162</v>
      </c>
      <c r="E154" s="229" t="s">
        <v>205</v>
      </c>
      <c r="F154" s="230" t="s">
        <v>206</v>
      </c>
      <c r="G154" s="231" t="s">
        <v>165</v>
      </c>
      <c r="H154" s="232">
        <v>1200</v>
      </c>
      <c r="I154" s="233"/>
      <c r="J154" s="234">
        <f>ROUND(I154*H154,2)</f>
        <v>0</v>
      </c>
      <c r="K154" s="235"/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166</v>
      </c>
      <c r="AT154" s="240" t="s">
        <v>162</v>
      </c>
      <c r="AU154" s="240" t="s">
        <v>89</v>
      </c>
      <c r="AY154" s="18" t="s">
        <v>160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87</v>
      </c>
      <c r="BK154" s="241">
        <f>ROUND(I154*H154,2)</f>
        <v>0</v>
      </c>
      <c r="BL154" s="18" t="s">
        <v>166</v>
      </c>
      <c r="BM154" s="240" t="s">
        <v>207</v>
      </c>
    </row>
    <row r="155" s="2" customFormat="1" ht="33" customHeight="1">
      <c r="A155" s="39"/>
      <c r="B155" s="40"/>
      <c r="C155" s="228" t="s">
        <v>208</v>
      </c>
      <c r="D155" s="228" t="s">
        <v>162</v>
      </c>
      <c r="E155" s="229" t="s">
        <v>209</v>
      </c>
      <c r="F155" s="230" t="s">
        <v>210</v>
      </c>
      <c r="G155" s="231" t="s">
        <v>211</v>
      </c>
      <c r="H155" s="232">
        <v>23.399999999999999</v>
      </c>
      <c r="I155" s="233"/>
      <c r="J155" s="234">
        <f>ROUND(I155*H155,2)</f>
        <v>0</v>
      </c>
      <c r="K155" s="235"/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166</v>
      </c>
      <c r="AT155" s="240" t="s">
        <v>162</v>
      </c>
      <c r="AU155" s="240" t="s">
        <v>89</v>
      </c>
      <c r="AY155" s="18" t="s">
        <v>160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87</v>
      </c>
      <c r="BK155" s="241">
        <f>ROUND(I155*H155,2)</f>
        <v>0</v>
      </c>
      <c r="BL155" s="18" t="s">
        <v>166</v>
      </c>
      <c r="BM155" s="240" t="s">
        <v>212</v>
      </c>
    </row>
    <row r="156" s="13" customFormat="1">
      <c r="A156" s="13"/>
      <c r="B156" s="242"/>
      <c r="C156" s="243"/>
      <c r="D156" s="244" t="s">
        <v>168</v>
      </c>
      <c r="E156" s="245" t="s">
        <v>1</v>
      </c>
      <c r="F156" s="246" t="s">
        <v>213</v>
      </c>
      <c r="G156" s="243"/>
      <c r="H156" s="247">
        <v>23.399999999999999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168</v>
      </c>
      <c r="AU156" s="253" t="s">
        <v>89</v>
      </c>
      <c r="AV156" s="13" t="s">
        <v>89</v>
      </c>
      <c r="AW156" s="13" t="s">
        <v>34</v>
      </c>
      <c r="AX156" s="13" t="s">
        <v>87</v>
      </c>
      <c r="AY156" s="253" t="s">
        <v>160</v>
      </c>
    </row>
    <row r="157" s="2" customFormat="1" ht="24.15" customHeight="1">
      <c r="A157" s="39"/>
      <c r="B157" s="40"/>
      <c r="C157" s="228" t="s">
        <v>214</v>
      </c>
      <c r="D157" s="228" t="s">
        <v>162</v>
      </c>
      <c r="E157" s="229" t="s">
        <v>215</v>
      </c>
      <c r="F157" s="230" t="s">
        <v>216</v>
      </c>
      <c r="G157" s="231" t="s">
        <v>211</v>
      </c>
      <c r="H157" s="232">
        <v>25.920000000000002</v>
      </c>
      <c r="I157" s="233"/>
      <c r="J157" s="234">
        <f>ROUND(I157*H157,2)</f>
        <v>0</v>
      </c>
      <c r="K157" s="235"/>
      <c r="L157" s="45"/>
      <c r="M157" s="236" t="s">
        <v>1</v>
      </c>
      <c r="N157" s="237" t="s">
        <v>44</v>
      </c>
      <c r="O157" s="92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166</v>
      </c>
      <c r="AT157" s="240" t="s">
        <v>162</v>
      </c>
      <c r="AU157" s="240" t="s">
        <v>89</v>
      </c>
      <c r="AY157" s="18" t="s">
        <v>160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87</v>
      </c>
      <c r="BK157" s="241">
        <f>ROUND(I157*H157,2)</f>
        <v>0</v>
      </c>
      <c r="BL157" s="18" t="s">
        <v>166</v>
      </c>
      <c r="BM157" s="240" t="s">
        <v>217</v>
      </c>
    </row>
    <row r="158" s="13" customFormat="1">
      <c r="A158" s="13"/>
      <c r="B158" s="242"/>
      <c r="C158" s="243"/>
      <c r="D158" s="244" t="s">
        <v>168</v>
      </c>
      <c r="E158" s="245" t="s">
        <v>1</v>
      </c>
      <c r="F158" s="246" t="s">
        <v>218</v>
      </c>
      <c r="G158" s="243"/>
      <c r="H158" s="247">
        <v>25.920000000000002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168</v>
      </c>
      <c r="AU158" s="253" t="s">
        <v>89</v>
      </c>
      <c r="AV158" s="13" t="s">
        <v>89</v>
      </c>
      <c r="AW158" s="13" t="s">
        <v>34</v>
      </c>
      <c r="AX158" s="13" t="s">
        <v>87</v>
      </c>
      <c r="AY158" s="253" t="s">
        <v>160</v>
      </c>
    </row>
    <row r="159" s="2" customFormat="1" ht="24.15" customHeight="1">
      <c r="A159" s="39"/>
      <c r="B159" s="40"/>
      <c r="C159" s="228" t="s">
        <v>219</v>
      </c>
      <c r="D159" s="228" t="s">
        <v>162</v>
      </c>
      <c r="E159" s="229" t="s">
        <v>220</v>
      </c>
      <c r="F159" s="230" t="s">
        <v>221</v>
      </c>
      <c r="G159" s="231" t="s">
        <v>211</v>
      </c>
      <c r="H159" s="232">
        <v>24.649999999999999</v>
      </c>
      <c r="I159" s="233"/>
      <c r="J159" s="234">
        <f>ROUND(I159*H159,2)</f>
        <v>0</v>
      </c>
      <c r="K159" s="235"/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166</v>
      </c>
      <c r="AT159" s="240" t="s">
        <v>162</v>
      </c>
      <c r="AU159" s="240" t="s">
        <v>89</v>
      </c>
      <c r="AY159" s="18" t="s">
        <v>160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87</v>
      </c>
      <c r="BK159" s="241">
        <f>ROUND(I159*H159,2)</f>
        <v>0</v>
      </c>
      <c r="BL159" s="18" t="s">
        <v>166</v>
      </c>
      <c r="BM159" s="240" t="s">
        <v>222</v>
      </c>
    </row>
    <row r="160" s="13" customFormat="1">
      <c r="A160" s="13"/>
      <c r="B160" s="242"/>
      <c r="C160" s="243"/>
      <c r="D160" s="244" t="s">
        <v>168</v>
      </c>
      <c r="E160" s="245" t="s">
        <v>1</v>
      </c>
      <c r="F160" s="246" t="s">
        <v>223</v>
      </c>
      <c r="G160" s="243"/>
      <c r="H160" s="247">
        <v>24.649999999999999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168</v>
      </c>
      <c r="AU160" s="253" t="s">
        <v>89</v>
      </c>
      <c r="AV160" s="13" t="s">
        <v>89</v>
      </c>
      <c r="AW160" s="13" t="s">
        <v>34</v>
      </c>
      <c r="AX160" s="13" t="s">
        <v>87</v>
      </c>
      <c r="AY160" s="253" t="s">
        <v>160</v>
      </c>
    </row>
    <row r="161" s="2" customFormat="1" ht="37.8" customHeight="1">
      <c r="A161" s="39"/>
      <c r="B161" s="40"/>
      <c r="C161" s="228" t="s">
        <v>8</v>
      </c>
      <c r="D161" s="228" t="s">
        <v>162</v>
      </c>
      <c r="E161" s="229" t="s">
        <v>224</v>
      </c>
      <c r="F161" s="230" t="s">
        <v>225</v>
      </c>
      <c r="G161" s="231" t="s">
        <v>211</v>
      </c>
      <c r="H161" s="232">
        <v>24.649999999999999</v>
      </c>
      <c r="I161" s="233"/>
      <c r="J161" s="234">
        <f>ROUND(I161*H161,2)</f>
        <v>0</v>
      </c>
      <c r="K161" s="235"/>
      <c r="L161" s="45"/>
      <c r="M161" s="236" t="s">
        <v>1</v>
      </c>
      <c r="N161" s="237" t="s">
        <v>44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166</v>
      </c>
      <c r="AT161" s="240" t="s">
        <v>162</v>
      </c>
      <c r="AU161" s="240" t="s">
        <v>89</v>
      </c>
      <c r="AY161" s="18" t="s">
        <v>160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87</v>
      </c>
      <c r="BK161" s="241">
        <f>ROUND(I161*H161,2)</f>
        <v>0</v>
      </c>
      <c r="BL161" s="18" t="s">
        <v>166</v>
      </c>
      <c r="BM161" s="240" t="s">
        <v>226</v>
      </c>
    </row>
    <row r="162" s="13" customFormat="1">
      <c r="A162" s="13"/>
      <c r="B162" s="242"/>
      <c r="C162" s="243"/>
      <c r="D162" s="244" t="s">
        <v>168</v>
      </c>
      <c r="E162" s="245" t="s">
        <v>1</v>
      </c>
      <c r="F162" s="246" t="s">
        <v>227</v>
      </c>
      <c r="G162" s="243"/>
      <c r="H162" s="247">
        <v>24.649999999999999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168</v>
      </c>
      <c r="AU162" s="253" t="s">
        <v>89</v>
      </c>
      <c r="AV162" s="13" t="s">
        <v>89</v>
      </c>
      <c r="AW162" s="13" t="s">
        <v>34</v>
      </c>
      <c r="AX162" s="13" t="s">
        <v>87</v>
      </c>
      <c r="AY162" s="253" t="s">
        <v>160</v>
      </c>
    </row>
    <row r="163" s="2" customFormat="1" ht="16.5" customHeight="1">
      <c r="A163" s="39"/>
      <c r="B163" s="40"/>
      <c r="C163" s="228" t="s">
        <v>228</v>
      </c>
      <c r="D163" s="228" t="s">
        <v>162</v>
      </c>
      <c r="E163" s="229" t="s">
        <v>229</v>
      </c>
      <c r="F163" s="230" t="s">
        <v>230</v>
      </c>
      <c r="G163" s="231" t="s">
        <v>211</v>
      </c>
      <c r="H163" s="232">
        <v>49.299999999999997</v>
      </c>
      <c r="I163" s="233"/>
      <c r="J163" s="234">
        <f>ROUND(I163*H163,2)</f>
        <v>0</v>
      </c>
      <c r="K163" s="235"/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166</v>
      </c>
      <c r="AT163" s="240" t="s">
        <v>162</v>
      </c>
      <c r="AU163" s="240" t="s">
        <v>89</v>
      </c>
      <c r="AY163" s="18" t="s">
        <v>160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87</v>
      </c>
      <c r="BK163" s="241">
        <f>ROUND(I163*H163,2)</f>
        <v>0</v>
      </c>
      <c r="BL163" s="18" t="s">
        <v>166</v>
      </c>
      <c r="BM163" s="240" t="s">
        <v>231</v>
      </c>
    </row>
    <row r="164" s="13" customFormat="1">
      <c r="A164" s="13"/>
      <c r="B164" s="242"/>
      <c r="C164" s="243"/>
      <c r="D164" s="244" t="s">
        <v>168</v>
      </c>
      <c r="E164" s="245" t="s">
        <v>1</v>
      </c>
      <c r="F164" s="246" t="s">
        <v>232</v>
      </c>
      <c r="G164" s="243"/>
      <c r="H164" s="247">
        <v>49.299999999999997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168</v>
      </c>
      <c r="AU164" s="253" t="s">
        <v>89</v>
      </c>
      <c r="AV164" s="13" t="s">
        <v>89</v>
      </c>
      <c r="AW164" s="13" t="s">
        <v>34</v>
      </c>
      <c r="AX164" s="13" t="s">
        <v>87</v>
      </c>
      <c r="AY164" s="253" t="s">
        <v>160</v>
      </c>
    </row>
    <row r="165" s="2" customFormat="1" ht="24.15" customHeight="1">
      <c r="A165" s="39"/>
      <c r="B165" s="40"/>
      <c r="C165" s="228" t="s">
        <v>233</v>
      </c>
      <c r="D165" s="228" t="s">
        <v>162</v>
      </c>
      <c r="E165" s="229" t="s">
        <v>234</v>
      </c>
      <c r="F165" s="230" t="s">
        <v>235</v>
      </c>
      <c r="G165" s="231" t="s">
        <v>236</v>
      </c>
      <c r="H165" s="232">
        <v>1</v>
      </c>
      <c r="I165" s="233"/>
      <c r="J165" s="234">
        <f>ROUND(I165*H165,2)</f>
        <v>0</v>
      </c>
      <c r="K165" s="235"/>
      <c r="L165" s="45"/>
      <c r="M165" s="236" t="s">
        <v>1</v>
      </c>
      <c r="N165" s="237" t="s">
        <v>44</v>
      </c>
      <c r="O165" s="92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166</v>
      </c>
      <c r="AT165" s="240" t="s">
        <v>162</v>
      </c>
      <c r="AU165" s="240" t="s">
        <v>89</v>
      </c>
      <c r="AY165" s="18" t="s">
        <v>160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87</v>
      </c>
      <c r="BK165" s="241">
        <f>ROUND(I165*H165,2)</f>
        <v>0</v>
      </c>
      <c r="BL165" s="18" t="s">
        <v>166</v>
      </c>
      <c r="BM165" s="240" t="s">
        <v>237</v>
      </c>
    </row>
    <row r="166" s="13" customFormat="1">
      <c r="A166" s="13"/>
      <c r="B166" s="242"/>
      <c r="C166" s="243"/>
      <c r="D166" s="244" t="s">
        <v>168</v>
      </c>
      <c r="E166" s="245" t="s">
        <v>1</v>
      </c>
      <c r="F166" s="246" t="s">
        <v>238</v>
      </c>
      <c r="G166" s="243"/>
      <c r="H166" s="247">
        <v>1</v>
      </c>
      <c r="I166" s="248"/>
      <c r="J166" s="243"/>
      <c r="K166" s="243"/>
      <c r="L166" s="249"/>
      <c r="M166" s="250"/>
      <c r="N166" s="251"/>
      <c r="O166" s="251"/>
      <c r="P166" s="251"/>
      <c r="Q166" s="251"/>
      <c r="R166" s="251"/>
      <c r="S166" s="251"/>
      <c r="T166" s="25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3" t="s">
        <v>168</v>
      </c>
      <c r="AU166" s="253" t="s">
        <v>89</v>
      </c>
      <c r="AV166" s="13" t="s">
        <v>89</v>
      </c>
      <c r="AW166" s="13" t="s">
        <v>34</v>
      </c>
      <c r="AX166" s="13" t="s">
        <v>87</v>
      </c>
      <c r="AY166" s="253" t="s">
        <v>160</v>
      </c>
    </row>
    <row r="167" s="2" customFormat="1" ht="21.75" customHeight="1">
      <c r="A167" s="39"/>
      <c r="B167" s="40"/>
      <c r="C167" s="228" t="s">
        <v>239</v>
      </c>
      <c r="D167" s="228" t="s">
        <v>162</v>
      </c>
      <c r="E167" s="229" t="s">
        <v>240</v>
      </c>
      <c r="F167" s="230" t="s">
        <v>241</v>
      </c>
      <c r="G167" s="231" t="s">
        <v>242</v>
      </c>
      <c r="H167" s="232">
        <v>1</v>
      </c>
      <c r="I167" s="233"/>
      <c r="J167" s="234">
        <f>ROUND(I167*H167,2)</f>
        <v>0</v>
      </c>
      <c r="K167" s="235"/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0</v>
      </c>
      <c r="R167" s="238">
        <f>Q167*H167</f>
        <v>0</v>
      </c>
      <c r="S167" s="238">
        <v>0</v>
      </c>
      <c r="T167" s="23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166</v>
      </c>
      <c r="AT167" s="240" t="s">
        <v>162</v>
      </c>
      <c r="AU167" s="240" t="s">
        <v>89</v>
      </c>
      <c r="AY167" s="18" t="s">
        <v>160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87</v>
      </c>
      <c r="BK167" s="241">
        <f>ROUND(I167*H167,2)</f>
        <v>0</v>
      </c>
      <c r="BL167" s="18" t="s">
        <v>166</v>
      </c>
      <c r="BM167" s="240" t="s">
        <v>243</v>
      </c>
    </row>
    <row r="168" s="12" customFormat="1" ht="22.8" customHeight="1">
      <c r="A168" s="12"/>
      <c r="B168" s="212"/>
      <c r="C168" s="213"/>
      <c r="D168" s="214" t="s">
        <v>78</v>
      </c>
      <c r="E168" s="226" t="s">
        <v>204</v>
      </c>
      <c r="F168" s="226" t="s">
        <v>244</v>
      </c>
      <c r="G168" s="213"/>
      <c r="H168" s="213"/>
      <c r="I168" s="216"/>
      <c r="J168" s="227">
        <f>BK168</f>
        <v>0</v>
      </c>
      <c r="K168" s="213"/>
      <c r="L168" s="218"/>
      <c r="M168" s="219"/>
      <c r="N168" s="220"/>
      <c r="O168" s="220"/>
      <c r="P168" s="221">
        <f>P169</f>
        <v>0</v>
      </c>
      <c r="Q168" s="220"/>
      <c r="R168" s="221">
        <f>R169</f>
        <v>0</v>
      </c>
      <c r="S168" s="220"/>
      <c r="T168" s="222">
        <f>T169</f>
        <v>2.2679999999999998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3" t="s">
        <v>87</v>
      </c>
      <c r="AT168" s="224" t="s">
        <v>78</v>
      </c>
      <c r="AU168" s="224" t="s">
        <v>87</v>
      </c>
      <c r="AY168" s="223" t="s">
        <v>160</v>
      </c>
      <c r="BK168" s="225">
        <f>BK169</f>
        <v>0</v>
      </c>
    </row>
    <row r="169" s="2" customFormat="1" ht="24.15" customHeight="1">
      <c r="A169" s="39"/>
      <c r="B169" s="40"/>
      <c r="C169" s="228" t="s">
        <v>245</v>
      </c>
      <c r="D169" s="228" t="s">
        <v>162</v>
      </c>
      <c r="E169" s="229" t="s">
        <v>246</v>
      </c>
      <c r="F169" s="230" t="s">
        <v>247</v>
      </c>
      <c r="G169" s="231" t="s">
        <v>211</v>
      </c>
      <c r="H169" s="232">
        <v>6.2999999999999998</v>
      </c>
      <c r="I169" s="233"/>
      <c r="J169" s="234">
        <f>ROUND(I169*H169,2)</f>
        <v>0</v>
      </c>
      <c r="K169" s="235"/>
      <c r="L169" s="45"/>
      <c r="M169" s="236" t="s">
        <v>1</v>
      </c>
      <c r="N169" s="237" t="s">
        <v>44</v>
      </c>
      <c r="O169" s="92"/>
      <c r="P169" s="238">
        <f>O169*H169</f>
        <v>0</v>
      </c>
      <c r="Q169" s="238">
        <v>0</v>
      </c>
      <c r="R169" s="238">
        <f>Q169*H169</f>
        <v>0</v>
      </c>
      <c r="S169" s="238">
        <v>0.35999999999999999</v>
      </c>
      <c r="T169" s="239">
        <f>S169*H169</f>
        <v>2.2679999999999998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0" t="s">
        <v>166</v>
      </c>
      <c r="AT169" s="240" t="s">
        <v>162</v>
      </c>
      <c r="AU169" s="240" t="s">
        <v>89</v>
      </c>
      <c r="AY169" s="18" t="s">
        <v>160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8" t="s">
        <v>87</v>
      </c>
      <c r="BK169" s="241">
        <f>ROUND(I169*H169,2)</f>
        <v>0</v>
      </c>
      <c r="BL169" s="18" t="s">
        <v>166</v>
      </c>
      <c r="BM169" s="240" t="s">
        <v>248</v>
      </c>
    </row>
    <row r="170" s="12" customFormat="1" ht="22.8" customHeight="1">
      <c r="A170" s="12"/>
      <c r="B170" s="212"/>
      <c r="C170" s="213"/>
      <c r="D170" s="214" t="s">
        <v>78</v>
      </c>
      <c r="E170" s="226" t="s">
        <v>208</v>
      </c>
      <c r="F170" s="226" t="s">
        <v>249</v>
      </c>
      <c r="G170" s="213"/>
      <c r="H170" s="213"/>
      <c r="I170" s="216"/>
      <c r="J170" s="227">
        <f>BK170</f>
        <v>0</v>
      </c>
      <c r="K170" s="213"/>
      <c r="L170" s="218"/>
      <c r="M170" s="219"/>
      <c r="N170" s="220"/>
      <c r="O170" s="220"/>
      <c r="P170" s="221">
        <f>SUM(P171:P219)</f>
        <v>0</v>
      </c>
      <c r="Q170" s="220"/>
      <c r="R170" s="221">
        <f>SUM(R171:R219)</f>
        <v>0.014400000000000001</v>
      </c>
      <c r="S170" s="220"/>
      <c r="T170" s="222">
        <f>SUM(T171:T219)</f>
        <v>280.22100880000005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3" t="s">
        <v>87</v>
      </c>
      <c r="AT170" s="224" t="s">
        <v>78</v>
      </c>
      <c r="AU170" s="224" t="s">
        <v>87</v>
      </c>
      <c r="AY170" s="223" t="s">
        <v>160</v>
      </c>
      <c r="BK170" s="225">
        <f>SUM(BK171:BK219)</f>
        <v>0</v>
      </c>
    </row>
    <row r="171" s="2" customFormat="1" ht="16.5" customHeight="1">
      <c r="A171" s="39"/>
      <c r="B171" s="40"/>
      <c r="C171" s="228" t="s">
        <v>250</v>
      </c>
      <c r="D171" s="228" t="s">
        <v>162</v>
      </c>
      <c r="E171" s="229" t="s">
        <v>251</v>
      </c>
      <c r="F171" s="230" t="s">
        <v>252</v>
      </c>
      <c r="G171" s="231" t="s">
        <v>211</v>
      </c>
      <c r="H171" s="232">
        <v>110.739</v>
      </c>
      <c r="I171" s="233"/>
      <c r="J171" s="234">
        <f>ROUND(I171*H171,2)</f>
        <v>0</v>
      </c>
      <c r="K171" s="235"/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1.8</v>
      </c>
      <c r="T171" s="239">
        <f>S171*H171</f>
        <v>199.33020000000002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166</v>
      </c>
      <c r="AT171" s="240" t="s">
        <v>162</v>
      </c>
      <c r="AU171" s="240" t="s">
        <v>89</v>
      </c>
      <c r="AY171" s="18" t="s">
        <v>160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87</v>
      </c>
      <c r="BK171" s="241">
        <f>ROUND(I171*H171,2)</f>
        <v>0</v>
      </c>
      <c r="BL171" s="18" t="s">
        <v>166</v>
      </c>
      <c r="BM171" s="240" t="s">
        <v>253</v>
      </c>
    </row>
    <row r="172" s="15" customFormat="1">
      <c r="A172" s="15"/>
      <c r="B172" s="269"/>
      <c r="C172" s="270"/>
      <c r="D172" s="244" t="s">
        <v>168</v>
      </c>
      <c r="E172" s="271" t="s">
        <v>1</v>
      </c>
      <c r="F172" s="272" t="s">
        <v>254</v>
      </c>
      <c r="G172" s="270"/>
      <c r="H172" s="271" t="s">
        <v>1</v>
      </c>
      <c r="I172" s="273"/>
      <c r="J172" s="270"/>
      <c r="K172" s="270"/>
      <c r="L172" s="274"/>
      <c r="M172" s="275"/>
      <c r="N172" s="276"/>
      <c r="O172" s="276"/>
      <c r="P172" s="276"/>
      <c r="Q172" s="276"/>
      <c r="R172" s="276"/>
      <c r="S172" s="276"/>
      <c r="T172" s="27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8" t="s">
        <v>168</v>
      </c>
      <c r="AU172" s="278" t="s">
        <v>89</v>
      </c>
      <c r="AV172" s="15" t="s">
        <v>87</v>
      </c>
      <c r="AW172" s="15" t="s">
        <v>34</v>
      </c>
      <c r="AX172" s="15" t="s">
        <v>79</v>
      </c>
      <c r="AY172" s="278" t="s">
        <v>160</v>
      </c>
    </row>
    <row r="173" s="13" customFormat="1">
      <c r="A173" s="13"/>
      <c r="B173" s="242"/>
      <c r="C173" s="243"/>
      <c r="D173" s="244" t="s">
        <v>168</v>
      </c>
      <c r="E173" s="245" t="s">
        <v>1</v>
      </c>
      <c r="F173" s="246" t="s">
        <v>255</v>
      </c>
      <c r="G173" s="243"/>
      <c r="H173" s="247">
        <v>21.664999999999999</v>
      </c>
      <c r="I173" s="248"/>
      <c r="J173" s="243"/>
      <c r="K173" s="243"/>
      <c r="L173" s="249"/>
      <c r="M173" s="250"/>
      <c r="N173" s="251"/>
      <c r="O173" s="251"/>
      <c r="P173" s="251"/>
      <c r="Q173" s="251"/>
      <c r="R173" s="251"/>
      <c r="S173" s="251"/>
      <c r="T173" s="25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3" t="s">
        <v>168</v>
      </c>
      <c r="AU173" s="253" t="s">
        <v>89</v>
      </c>
      <c r="AV173" s="13" t="s">
        <v>89</v>
      </c>
      <c r="AW173" s="13" t="s">
        <v>34</v>
      </c>
      <c r="AX173" s="13" t="s">
        <v>79</v>
      </c>
      <c r="AY173" s="253" t="s">
        <v>160</v>
      </c>
    </row>
    <row r="174" s="13" customFormat="1">
      <c r="A174" s="13"/>
      <c r="B174" s="242"/>
      <c r="C174" s="243"/>
      <c r="D174" s="244" t="s">
        <v>168</v>
      </c>
      <c r="E174" s="245" t="s">
        <v>1</v>
      </c>
      <c r="F174" s="246" t="s">
        <v>256</v>
      </c>
      <c r="G174" s="243"/>
      <c r="H174" s="247">
        <v>25.108000000000001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168</v>
      </c>
      <c r="AU174" s="253" t="s">
        <v>89</v>
      </c>
      <c r="AV174" s="13" t="s">
        <v>89</v>
      </c>
      <c r="AW174" s="13" t="s">
        <v>34</v>
      </c>
      <c r="AX174" s="13" t="s">
        <v>79</v>
      </c>
      <c r="AY174" s="253" t="s">
        <v>160</v>
      </c>
    </row>
    <row r="175" s="13" customFormat="1">
      <c r="A175" s="13"/>
      <c r="B175" s="242"/>
      <c r="C175" s="243"/>
      <c r="D175" s="244" t="s">
        <v>168</v>
      </c>
      <c r="E175" s="245" t="s">
        <v>1</v>
      </c>
      <c r="F175" s="246" t="s">
        <v>257</v>
      </c>
      <c r="G175" s="243"/>
      <c r="H175" s="247">
        <v>9.327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89</v>
      </c>
      <c r="AV175" s="13" t="s">
        <v>89</v>
      </c>
      <c r="AW175" s="13" t="s">
        <v>34</v>
      </c>
      <c r="AX175" s="13" t="s">
        <v>79</v>
      </c>
      <c r="AY175" s="253" t="s">
        <v>160</v>
      </c>
    </row>
    <row r="176" s="13" customFormat="1">
      <c r="A176" s="13"/>
      <c r="B176" s="242"/>
      <c r="C176" s="243"/>
      <c r="D176" s="244" t="s">
        <v>168</v>
      </c>
      <c r="E176" s="245" t="s">
        <v>1</v>
      </c>
      <c r="F176" s="246" t="s">
        <v>258</v>
      </c>
      <c r="G176" s="243"/>
      <c r="H176" s="247">
        <v>9.1180000000000003</v>
      </c>
      <c r="I176" s="248"/>
      <c r="J176" s="243"/>
      <c r="K176" s="243"/>
      <c r="L176" s="249"/>
      <c r="M176" s="250"/>
      <c r="N176" s="251"/>
      <c r="O176" s="251"/>
      <c r="P176" s="251"/>
      <c r="Q176" s="251"/>
      <c r="R176" s="251"/>
      <c r="S176" s="251"/>
      <c r="T176" s="25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3" t="s">
        <v>168</v>
      </c>
      <c r="AU176" s="253" t="s">
        <v>89</v>
      </c>
      <c r="AV176" s="13" t="s">
        <v>89</v>
      </c>
      <c r="AW176" s="13" t="s">
        <v>34</v>
      </c>
      <c r="AX176" s="13" t="s">
        <v>79</v>
      </c>
      <c r="AY176" s="253" t="s">
        <v>160</v>
      </c>
    </row>
    <row r="177" s="13" customFormat="1">
      <c r="A177" s="13"/>
      <c r="B177" s="242"/>
      <c r="C177" s="243"/>
      <c r="D177" s="244" t="s">
        <v>168</v>
      </c>
      <c r="E177" s="245" t="s">
        <v>1</v>
      </c>
      <c r="F177" s="246" t="s">
        <v>259</v>
      </c>
      <c r="G177" s="243"/>
      <c r="H177" s="247">
        <v>0.80400000000000005</v>
      </c>
      <c r="I177" s="248"/>
      <c r="J177" s="243"/>
      <c r="K177" s="243"/>
      <c r="L177" s="249"/>
      <c r="M177" s="250"/>
      <c r="N177" s="251"/>
      <c r="O177" s="251"/>
      <c r="P177" s="251"/>
      <c r="Q177" s="251"/>
      <c r="R177" s="251"/>
      <c r="S177" s="251"/>
      <c r="T177" s="25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3" t="s">
        <v>168</v>
      </c>
      <c r="AU177" s="253" t="s">
        <v>89</v>
      </c>
      <c r="AV177" s="13" t="s">
        <v>89</v>
      </c>
      <c r="AW177" s="13" t="s">
        <v>34</v>
      </c>
      <c r="AX177" s="13" t="s">
        <v>79</v>
      </c>
      <c r="AY177" s="253" t="s">
        <v>160</v>
      </c>
    </row>
    <row r="178" s="15" customFormat="1">
      <c r="A178" s="15"/>
      <c r="B178" s="269"/>
      <c r="C178" s="270"/>
      <c r="D178" s="244" t="s">
        <v>168</v>
      </c>
      <c r="E178" s="271" t="s">
        <v>1</v>
      </c>
      <c r="F178" s="272" t="s">
        <v>260</v>
      </c>
      <c r="G178" s="270"/>
      <c r="H178" s="271" t="s">
        <v>1</v>
      </c>
      <c r="I178" s="273"/>
      <c r="J178" s="270"/>
      <c r="K178" s="270"/>
      <c r="L178" s="274"/>
      <c r="M178" s="275"/>
      <c r="N178" s="276"/>
      <c r="O178" s="276"/>
      <c r="P178" s="276"/>
      <c r="Q178" s="276"/>
      <c r="R178" s="276"/>
      <c r="S178" s="276"/>
      <c r="T178" s="27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8" t="s">
        <v>168</v>
      </c>
      <c r="AU178" s="278" t="s">
        <v>89</v>
      </c>
      <c r="AV178" s="15" t="s">
        <v>87</v>
      </c>
      <c r="AW178" s="15" t="s">
        <v>34</v>
      </c>
      <c r="AX178" s="15" t="s">
        <v>79</v>
      </c>
      <c r="AY178" s="278" t="s">
        <v>160</v>
      </c>
    </row>
    <row r="179" s="13" customFormat="1">
      <c r="A179" s="13"/>
      <c r="B179" s="242"/>
      <c r="C179" s="243"/>
      <c r="D179" s="244" t="s">
        <v>168</v>
      </c>
      <c r="E179" s="245" t="s">
        <v>1</v>
      </c>
      <c r="F179" s="246" t="s">
        <v>261</v>
      </c>
      <c r="G179" s="243"/>
      <c r="H179" s="247">
        <v>44.716999999999999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168</v>
      </c>
      <c r="AU179" s="253" t="s">
        <v>89</v>
      </c>
      <c r="AV179" s="13" t="s">
        <v>89</v>
      </c>
      <c r="AW179" s="13" t="s">
        <v>34</v>
      </c>
      <c r="AX179" s="13" t="s">
        <v>79</v>
      </c>
      <c r="AY179" s="253" t="s">
        <v>160</v>
      </c>
    </row>
    <row r="180" s="14" customFormat="1">
      <c r="A180" s="14"/>
      <c r="B180" s="254"/>
      <c r="C180" s="255"/>
      <c r="D180" s="244" t="s">
        <v>168</v>
      </c>
      <c r="E180" s="256" t="s">
        <v>1</v>
      </c>
      <c r="F180" s="257" t="s">
        <v>171</v>
      </c>
      <c r="G180" s="255"/>
      <c r="H180" s="258">
        <v>110.73899999999999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168</v>
      </c>
      <c r="AU180" s="264" t="s">
        <v>89</v>
      </c>
      <c r="AV180" s="14" t="s">
        <v>166</v>
      </c>
      <c r="AW180" s="14" t="s">
        <v>34</v>
      </c>
      <c r="AX180" s="14" t="s">
        <v>87</v>
      </c>
      <c r="AY180" s="264" t="s">
        <v>160</v>
      </c>
    </row>
    <row r="181" s="2" customFormat="1" ht="16.5" customHeight="1">
      <c r="A181" s="39"/>
      <c r="B181" s="40"/>
      <c r="C181" s="228" t="s">
        <v>262</v>
      </c>
      <c r="D181" s="228" t="s">
        <v>162</v>
      </c>
      <c r="E181" s="229" t="s">
        <v>263</v>
      </c>
      <c r="F181" s="230" t="s">
        <v>264</v>
      </c>
      <c r="G181" s="231" t="s">
        <v>211</v>
      </c>
      <c r="H181" s="232">
        <v>9.0839999999999996</v>
      </c>
      <c r="I181" s="233"/>
      <c r="J181" s="234">
        <f>ROUND(I181*H181,2)</f>
        <v>0</v>
      </c>
      <c r="K181" s="235"/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2</v>
      </c>
      <c r="T181" s="239">
        <f>S181*H181</f>
        <v>18.167999999999999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166</v>
      </c>
      <c r="AT181" s="240" t="s">
        <v>162</v>
      </c>
      <c r="AU181" s="240" t="s">
        <v>89</v>
      </c>
      <c r="AY181" s="18" t="s">
        <v>160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87</v>
      </c>
      <c r="BK181" s="241">
        <f>ROUND(I181*H181,2)</f>
        <v>0</v>
      </c>
      <c r="BL181" s="18" t="s">
        <v>166</v>
      </c>
      <c r="BM181" s="240" t="s">
        <v>265</v>
      </c>
    </row>
    <row r="182" s="13" customFormat="1">
      <c r="A182" s="13"/>
      <c r="B182" s="242"/>
      <c r="C182" s="243"/>
      <c r="D182" s="244" t="s">
        <v>168</v>
      </c>
      <c r="E182" s="245" t="s">
        <v>1</v>
      </c>
      <c r="F182" s="246" t="s">
        <v>266</v>
      </c>
      <c r="G182" s="243"/>
      <c r="H182" s="247">
        <v>0.44400000000000001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168</v>
      </c>
      <c r="AU182" s="253" t="s">
        <v>89</v>
      </c>
      <c r="AV182" s="13" t="s">
        <v>89</v>
      </c>
      <c r="AW182" s="13" t="s">
        <v>34</v>
      </c>
      <c r="AX182" s="13" t="s">
        <v>79</v>
      </c>
      <c r="AY182" s="253" t="s">
        <v>160</v>
      </c>
    </row>
    <row r="183" s="13" customFormat="1">
      <c r="A183" s="13"/>
      <c r="B183" s="242"/>
      <c r="C183" s="243"/>
      <c r="D183" s="244" t="s">
        <v>168</v>
      </c>
      <c r="E183" s="245" t="s">
        <v>1</v>
      </c>
      <c r="F183" s="246" t="s">
        <v>267</v>
      </c>
      <c r="G183" s="243"/>
      <c r="H183" s="247">
        <v>5.4000000000000004</v>
      </c>
      <c r="I183" s="248"/>
      <c r="J183" s="243"/>
      <c r="K183" s="243"/>
      <c r="L183" s="249"/>
      <c r="M183" s="250"/>
      <c r="N183" s="251"/>
      <c r="O183" s="251"/>
      <c r="P183" s="251"/>
      <c r="Q183" s="251"/>
      <c r="R183" s="251"/>
      <c r="S183" s="251"/>
      <c r="T183" s="25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3" t="s">
        <v>168</v>
      </c>
      <c r="AU183" s="253" t="s">
        <v>89</v>
      </c>
      <c r="AV183" s="13" t="s">
        <v>89</v>
      </c>
      <c r="AW183" s="13" t="s">
        <v>34</v>
      </c>
      <c r="AX183" s="13" t="s">
        <v>79</v>
      </c>
      <c r="AY183" s="253" t="s">
        <v>160</v>
      </c>
    </row>
    <row r="184" s="13" customFormat="1">
      <c r="A184" s="13"/>
      <c r="B184" s="242"/>
      <c r="C184" s="243"/>
      <c r="D184" s="244" t="s">
        <v>168</v>
      </c>
      <c r="E184" s="245" t="s">
        <v>1</v>
      </c>
      <c r="F184" s="246" t="s">
        <v>268</v>
      </c>
      <c r="G184" s="243"/>
      <c r="H184" s="247">
        <v>3.2400000000000002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168</v>
      </c>
      <c r="AU184" s="253" t="s">
        <v>89</v>
      </c>
      <c r="AV184" s="13" t="s">
        <v>89</v>
      </c>
      <c r="AW184" s="13" t="s">
        <v>34</v>
      </c>
      <c r="AX184" s="13" t="s">
        <v>79</v>
      </c>
      <c r="AY184" s="253" t="s">
        <v>160</v>
      </c>
    </row>
    <row r="185" s="14" customFormat="1">
      <c r="A185" s="14"/>
      <c r="B185" s="254"/>
      <c r="C185" s="255"/>
      <c r="D185" s="244" t="s">
        <v>168</v>
      </c>
      <c r="E185" s="256" t="s">
        <v>1</v>
      </c>
      <c r="F185" s="257" t="s">
        <v>171</v>
      </c>
      <c r="G185" s="255"/>
      <c r="H185" s="258">
        <v>9.0839999999999996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168</v>
      </c>
      <c r="AU185" s="264" t="s">
        <v>89</v>
      </c>
      <c r="AV185" s="14" t="s">
        <v>166</v>
      </c>
      <c r="AW185" s="14" t="s">
        <v>34</v>
      </c>
      <c r="AX185" s="14" t="s">
        <v>87</v>
      </c>
      <c r="AY185" s="264" t="s">
        <v>160</v>
      </c>
    </row>
    <row r="186" s="2" customFormat="1" ht="24.15" customHeight="1">
      <c r="A186" s="39"/>
      <c r="B186" s="40"/>
      <c r="C186" s="228" t="s">
        <v>269</v>
      </c>
      <c r="D186" s="228" t="s">
        <v>162</v>
      </c>
      <c r="E186" s="229" t="s">
        <v>270</v>
      </c>
      <c r="F186" s="230" t="s">
        <v>271</v>
      </c>
      <c r="G186" s="231" t="s">
        <v>165</v>
      </c>
      <c r="H186" s="232">
        <v>46.109999999999999</v>
      </c>
      <c r="I186" s="233"/>
      <c r="J186" s="234">
        <f>ROUND(I186*H186,2)</f>
        <v>0</v>
      </c>
      <c r="K186" s="235"/>
      <c r="L186" s="45"/>
      <c r="M186" s="236" t="s">
        <v>1</v>
      </c>
      <c r="N186" s="237" t="s">
        <v>44</v>
      </c>
      <c r="O186" s="92"/>
      <c r="P186" s="238">
        <f>O186*H186</f>
        <v>0</v>
      </c>
      <c r="Q186" s="238">
        <v>0</v>
      </c>
      <c r="R186" s="238">
        <f>Q186*H186</f>
        <v>0</v>
      </c>
      <c r="S186" s="238">
        <v>0.26100000000000001</v>
      </c>
      <c r="T186" s="239">
        <f>S186*H186</f>
        <v>12.034710000000001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166</v>
      </c>
      <c r="AT186" s="240" t="s">
        <v>162</v>
      </c>
      <c r="AU186" s="240" t="s">
        <v>89</v>
      </c>
      <c r="AY186" s="18" t="s">
        <v>160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87</v>
      </c>
      <c r="BK186" s="241">
        <f>ROUND(I186*H186,2)</f>
        <v>0</v>
      </c>
      <c r="BL186" s="18" t="s">
        <v>166</v>
      </c>
      <c r="BM186" s="240" t="s">
        <v>272</v>
      </c>
    </row>
    <row r="187" s="15" customFormat="1">
      <c r="A187" s="15"/>
      <c r="B187" s="269"/>
      <c r="C187" s="270"/>
      <c r="D187" s="244" t="s">
        <v>168</v>
      </c>
      <c r="E187" s="271" t="s">
        <v>1</v>
      </c>
      <c r="F187" s="272" t="s">
        <v>273</v>
      </c>
      <c r="G187" s="270"/>
      <c r="H187" s="271" t="s">
        <v>1</v>
      </c>
      <c r="I187" s="273"/>
      <c r="J187" s="270"/>
      <c r="K187" s="270"/>
      <c r="L187" s="274"/>
      <c r="M187" s="275"/>
      <c r="N187" s="276"/>
      <c r="O187" s="276"/>
      <c r="P187" s="276"/>
      <c r="Q187" s="276"/>
      <c r="R187" s="276"/>
      <c r="S187" s="276"/>
      <c r="T187" s="277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8" t="s">
        <v>168</v>
      </c>
      <c r="AU187" s="278" t="s">
        <v>89</v>
      </c>
      <c r="AV187" s="15" t="s">
        <v>87</v>
      </c>
      <c r="AW187" s="15" t="s">
        <v>34</v>
      </c>
      <c r="AX187" s="15" t="s">
        <v>79</v>
      </c>
      <c r="AY187" s="278" t="s">
        <v>160</v>
      </c>
    </row>
    <row r="188" s="13" customFormat="1">
      <c r="A188" s="13"/>
      <c r="B188" s="242"/>
      <c r="C188" s="243"/>
      <c r="D188" s="244" t="s">
        <v>168</v>
      </c>
      <c r="E188" s="245" t="s">
        <v>1</v>
      </c>
      <c r="F188" s="246" t="s">
        <v>274</v>
      </c>
      <c r="G188" s="243"/>
      <c r="H188" s="247">
        <v>19.449999999999999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168</v>
      </c>
      <c r="AU188" s="253" t="s">
        <v>89</v>
      </c>
      <c r="AV188" s="13" t="s">
        <v>89</v>
      </c>
      <c r="AW188" s="13" t="s">
        <v>34</v>
      </c>
      <c r="AX188" s="13" t="s">
        <v>79</v>
      </c>
      <c r="AY188" s="253" t="s">
        <v>160</v>
      </c>
    </row>
    <row r="189" s="13" customFormat="1">
      <c r="A189" s="13"/>
      <c r="B189" s="242"/>
      <c r="C189" s="243"/>
      <c r="D189" s="244" t="s">
        <v>168</v>
      </c>
      <c r="E189" s="245" t="s">
        <v>1</v>
      </c>
      <c r="F189" s="246" t="s">
        <v>275</v>
      </c>
      <c r="G189" s="243"/>
      <c r="H189" s="247">
        <v>-2.7999999999999998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168</v>
      </c>
      <c r="AU189" s="253" t="s">
        <v>89</v>
      </c>
      <c r="AV189" s="13" t="s">
        <v>89</v>
      </c>
      <c r="AW189" s="13" t="s">
        <v>34</v>
      </c>
      <c r="AX189" s="13" t="s">
        <v>79</v>
      </c>
      <c r="AY189" s="253" t="s">
        <v>160</v>
      </c>
    </row>
    <row r="190" s="13" customFormat="1">
      <c r="A190" s="13"/>
      <c r="B190" s="242"/>
      <c r="C190" s="243"/>
      <c r="D190" s="244" t="s">
        <v>168</v>
      </c>
      <c r="E190" s="245" t="s">
        <v>1</v>
      </c>
      <c r="F190" s="246" t="s">
        <v>276</v>
      </c>
      <c r="G190" s="243"/>
      <c r="H190" s="247">
        <v>29.460000000000001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168</v>
      </c>
      <c r="AU190" s="253" t="s">
        <v>89</v>
      </c>
      <c r="AV190" s="13" t="s">
        <v>89</v>
      </c>
      <c r="AW190" s="13" t="s">
        <v>34</v>
      </c>
      <c r="AX190" s="13" t="s">
        <v>79</v>
      </c>
      <c r="AY190" s="253" t="s">
        <v>160</v>
      </c>
    </row>
    <row r="191" s="14" customFormat="1">
      <c r="A191" s="14"/>
      <c r="B191" s="254"/>
      <c r="C191" s="255"/>
      <c r="D191" s="244" t="s">
        <v>168</v>
      </c>
      <c r="E191" s="256" t="s">
        <v>1</v>
      </c>
      <c r="F191" s="257" t="s">
        <v>171</v>
      </c>
      <c r="G191" s="255"/>
      <c r="H191" s="258">
        <v>46.109999999999999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168</v>
      </c>
      <c r="AU191" s="264" t="s">
        <v>89</v>
      </c>
      <c r="AV191" s="14" t="s">
        <v>166</v>
      </c>
      <c r="AW191" s="14" t="s">
        <v>34</v>
      </c>
      <c r="AX191" s="14" t="s">
        <v>87</v>
      </c>
      <c r="AY191" s="264" t="s">
        <v>160</v>
      </c>
    </row>
    <row r="192" s="2" customFormat="1" ht="24.15" customHeight="1">
      <c r="A192" s="39"/>
      <c r="B192" s="40"/>
      <c r="C192" s="228" t="s">
        <v>277</v>
      </c>
      <c r="D192" s="228" t="s">
        <v>162</v>
      </c>
      <c r="E192" s="229" t="s">
        <v>278</v>
      </c>
      <c r="F192" s="230" t="s">
        <v>279</v>
      </c>
      <c r="G192" s="231" t="s">
        <v>211</v>
      </c>
      <c r="H192" s="232">
        <v>19.710000000000001</v>
      </c>
      <c r="I192" s="233"/>
      <c r="J192" s="234">
        <f>ROUND(I192*H192,2)</f>
        <v>0</v>
      </c>
      <c r="K192" s="235"/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0</v>
      </c>
      <c r="R192" s="238">
        <f>Q192*H192</f>
        <v>0</v>
      </c>
      <c r="S192" s="238">
        <v>1.95</v>
      </c>
      <c r="T192" s="239">
        <f>S192*H192</f>
        <v>38.4345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166</v>
      </c>
      <c r="AT192" s="240" t="s">
        <v>162</v>
      </c>
      <c r="AU192" s="240" t="s">
        <v>89</v>
      </c>
      <c r="AY192" s="18" t="s">
        <v>160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87</v>
      </c>
      <c r="BK192" s="241">
        <f>ROUND(I192*H192,2)</f>
        <v>0</v>
      </c>
      <c r="BL192" s="18" t="s">
        <v>166</v>
      </c>
      <c r="BM192" s="240" t="s">
        <v>280</v>
      </c>
    </row>
    <row r="193" s="13" customFormat="1">
      <c r="A193" s="13"/>
      <c r="B193" s="242"/>
      <c r="C193" s="243"/>
      <c r="D193" s="244" t="s">
        <v>168</v>
      </c>
      <c r="E193" s="245" t="s">
        <v>1</v>
      </c>
      <c r="F193" s="246" t="s">
        <v>281</v>
      </c>
      <c r="G193" s="243"/>
      <c r="H193" s="247">
        <v>19.710000000000001</v>
      </c>
      <c r="I193" s="248"/>
      <c r="J193" s="243"/>
      <c r="K193" s="243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168</v>
      </c>
      <c r="AU193" s="253" t="s">
        <v>89</v>
      </c>
      <c r="AV193" s="13" t="s">
        <v>89</v>
      </c>
      <c r="AW193" s="13" t="s">
        <v>34</v>
      </c>
      <c r="AX193" s="13" t="s">
        <v>87</v>
      </c>
      <c r="AY193" s="253" t="s">
        <v>160</v>
      </c>
    </row>
    <row r="194" s="2" customFormat="1" ht="21.75" customHeight="1">
      <c r="A194" s="39"/>
      <c r="B194" s="40"/>
      <c r="C194" s="228" t="s">
        <v>7</v>
      </c>
      <c r="D194" s="228" t="s">
        <v>162</v>
      </c>
      <c r="E194" s="229" t="s">
        <v>282</v>
      </c>
      <c r="F194" s="230" t="s">
        <v>283</v>
      </c>
      <c r="G194" s="231" t="s">
        <v>211</v>
      </c>
      <c r="H194" s="232">
        <v>1.5</v>
      </c>
      <c r="I194" s="233"/>
      <c r="J194" s="234">
        <f>ROUND(I194*H194,2)</f>
        <v>0</v>
      </c>
      <c r="K194" s="235"/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0</v>
      </c>
      <c r="R194" s="238">
        <f>Q194*H194</f>
        <v>0</v>
      </c>
      <c r="S194" s="238">
        <v>2</v>
      </c>
      <c r="T194" s="239">
        <f>S194*H194</f>
        <v>3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166</v>
      </c>
      <c r="AT194" s="240" t="s">
        <v>162</v>
      </c>
      <c r="AU194" s="240" t="s">
        <v>89</v>
      </c>
      <c r="AY194" s="18" t="s">
        <v>160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87</v>
      </c>
      <c r="BK194" s="241">
        <f>ROUND(I194*H194,2)</f>
        <v>0</v>
      </c>
      <c r="BL194" s="18" t="s">
        <v>166</v>
      </c>
      <c r="BM194" s="240" t="s">
        <v>284</v>
      </c>
    </row>
    <row r="195" s="13" customFormat="1">
      <c r="A195" s="13"/>
      <c r="B195" s="242"/>
      <c r="C195" s="243"/>
      <c r="D195" s="244" t="s">
        <v>168</v>
      </c>
      <c r="E195" s="245" t="s">
        <v>1</v>
      </c>
      <c r="F195" s="246" t="s">
        <v>285</v>
      </c>
      <c r="G195" s="243"/>
      <c r="H195" s="247">
        <v>1.5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168</v>
      </c>
      <c r="AU195" s="253" t="s">
        <v>89</v>
      </c>
      <c r="AV195" s="13" t="s">
        <v>89</v>
      </c>
      <c r="AW195" s="13" t="s">
        <v>34</v>
      </c>
      <c r="AX195" s="13" t="s">
        <v>87</v>
      </c>
      <c r="AY195" s="253" t="s">
        <v>160</v>
      </c>
    </row>
    <row r="196" s="2" customFormat="1" ht="24.15" customHeight="1">
      <c r="A196" s="39"/>
      <c r="B196" s="40"/>
      <c r="C196" s="228" t="s">
        <v>286</v>
      </c>
      <c r="D196" s="228" t="s">
        <v>162</v>
      </c>
      <c r="E196" s="229" t="s">
        <v>287</v>
      </c>
      <c r="F196" s="230" t="s">
        <v>288</v>
      </c>
      <c r="G196" s="231" t="s">
        <v>211</v>
      </c>
      <c r="H196" s="232">
        <v>0.30099999999999999</v>
      </c>
      <c r="I196" s="233"/>
      <c r="J196" s="234">
        <f>ROUND(I196*H196,2)</f>
        <v>0</v>
      </c>
      <c r="K196" s="235"/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1.3999999999999999</v>
      </c>
      <c r="T196" s="239">
        <f>S196*H196</f>
        <v>0.42139999999999994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166</v>
      </c>
      <c r="AT196" s="240" t="s">
        <v>162</v>
      </c>
      <c r="AU196" s="240" t="s">
        <v>89</v>
      </c>
      <c r="AY196" s="18" t="s">
        <v>160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87</v>
      </c>
      <c r="BK196" s="241">
        <f>ROUND(I196*H196,2)</f>
        <v>0</v>
      </c>
      <c r="BL196" s="18" t="s">
        <v>166</v>
      </c>
      <c r="BM196" s="240" t="s">
        <v>289</v>
      </c>
    </row>
    <row r="197" s="13" customFormat="1">
      <c r="A197" s="13"/>
      <c r="B197" s="242"/>
      <c r="C197" s="243"/>
      <c r="D197" s="244" t="s">
        <v>168</v>
      </c>
      <c r="E197" s="245" t="s">
        <v>1</v>
      </c>
      <c r="F197" s="246" t="s">
        <v>290</v>
      </c>
      <c r="G197" s="243"/>
      <c r="H197" s="247">
        <v>0.30099999999999999</v>
      </c>
      <c r="I197" s="248"/>
      <c r="J197" s="243"/>
      <c r="K197" s="243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168</v>
      </c>
      <c r="AU197" s="253" t="s">
        <v>89</v>
      </c>
      <c r="AV197" s="13" t="s">
        <v>89</v>
      </c>
      <c r="AW197" s="13" t="s">
        <v>34</v>
      </c>
      <c r="AX197" s="13" t="s">
        <v>87</v>
      </c>
      <c r="AY197" s="253" t="s">
        <v>160</v>
      </c>
    </row>
    <row r="198" s="2" customFormat="1" ht="24.15" customHeight="1">
      <c r="A198" s="39"/>
      <c r="B198" s="40"/>
      <c r="C198" s="228" t="s">
        <v>291</v>
      </c>
      <c r="D198" s="228" t="s">
        <v>162</v>
      </c>
      <c r="E198" s="229" t="s">
        <v>292</v>
      </c>
      <c r="F198" s="230" t="s">
        <v>293</v>
      </c>
      <c r="G198" s="231" t="s">
        <v>236</v>
      </c>
      <c r="H198" s="232">
        <v>25</v>
      </c>
      <c r="I198" s="233"/>
      <c r="J198" s="234">
        <f>ROUND(I198*H198,2)</f>
        <v>0</v>
      </c>
      <c r="K198" s="235"/>
      <c r="L198" s="45"/>
      <c r="M198" s="236" t="s">
        <v>1</v>
      </c>
      <c r="N198" s="237" t="s">
        <v>44</v>
      </c>
      <c r="O198" s="92"/>
      <c r="P198" s="238">
        <f>O198*H198</f>
        <v>0</v>
      </c>
      <c r="Q198" s="238">
        <v>0</v>
      </c>
      <c r="R198" s="238">
        <f>Q198*H198</f>
        <v>0</v>
      </c>
      <c r="S198" s="238">
        <v>0.16800000000000001</v>
      </c>
      <c r="T198" s="239">
        <f>S198*H198</f>
        <v>4.2000000000000002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166</v>
      </c>
      <c r="AT198" s="240" t="s">
        <v>162</v>
      </c>
      <c r="AU198" s="240" t="s">
        <v>89</v>
      </c>
      <c r="AY198" s="18" t="s">
        <v>160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87</v>
      </c>
      <c r="BK198" s="241">
        <f>ROUND(I198*H198,2)</f>
        <v>0</v>
      </c>
      <c r="BL198" s="18" t="s">
        <v>166</v>
      </c>
      <c r="BM198" s="240" t="s">
        <v>294</v>
      </c>
    </row>
    <row r="199" s="2" customFormat="1" ht="24.15" customHeight="1">
      <c r="A199" s="39"/>
      <c r="B199" s="40"/>
      <c r="C199" s="228" t="s">
        <v>295</v>
      </c>
      <c r="D199" s="228" t="s">
        <v>162</v>
      </c>
      <c r="E199" s="229" t="s">
        <v>296</v>
      </c>
      <c r="F199" s="230" t="s">
        <v>297</v>
      </c>
      <c r="G199" s="231" t="s">
        <v>236</v>
      </c>
      <c r="H199" s="232">
        <v>17</v>
      </c>
      <c r="I199" s="233"/>
      <c r="J199" s="234">
        <f>ROUND(I199*H199,2)</f>
        <v>0</v>
      </c>
      <c r="K199" s="235"/>
      <c r="L199" s="45"/>
      <c r="M199" s="236" t="s">
        <v>1</v>
      </c>
      <c r="N199" s="237" t="s">
        <v>44</v>
      </c>
      <c r="O199" s="92"/>
      <c r="P199" s="238">
        <f>O199*H199</f>
        <v>0</v>
      </c>
      <c r="Q199" s="238">
        <v>0</v>
      </c>
      <c r="R199" s="238">
        <f>Q199*H199</f>
        <v>0</v>
      </c>
      <c r="S199" s="238">
        <v>0.16500000000000001</v>
      </c>
      <c r="T199" s="239">
        <f>S199*H199</f>
        <v>2.8050000000000002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166</v>
      </c>
      <c r="AT199" s="240" t="s">
        <v>162</v>
      </c>
      <c r="AU199" s="240" t="s">
        <v>89</v>
      </c>
      <c r="AY199" s="18" t="s">
        <v>160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87</v>
      </c>
      <c r="BK199" s="241">
        <f>ROUND(I199*H199,2)</f>
        <v>0</v>
      </c>
      <c r="BL199" s="18" t="s">
        <v>166</v>
      </c>
      <c r="BM199" s="240" t="s">
        <v>298</v>
      </c>
    </row>
    <row r="200" s="2" customFormat="1" ht="24.15" customHeight="1">
      <c r="A200" s="39"/>
      <c r="B200" s="40"/>
      <c r="C200" s="228" t="s">
        <v>299</v>
      </c>
      <c r="D200" s="228" t="s">
        <v>162</v>
      </c>
      <c r="E200" s="229" t="s">
        <v>300</v>
      </c>
      <c r="F200" s="230" t="s">
        <v>301</v>
      </c>
      <c r="G200" s="231" t="s">
        <v>236</v>
      </c>
      <c r="H200" s="232">
        <v>34</v>
      </c>
      <c r="I200" s="233"/>
      <c r="J200" s="234">
        <f>ROUND(I200*H200,2)</f>
        <v>0</v>
      </c>
      <c r="K200" s="235"/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</v>
      </c>
      <c r="R200" s="238">
        <f>Q200*H200</f>
        <v>0</v>
      </c>
      <c r="S200" s="238">
        <v>0.011599999999999999</v>
      </c>
      <c r="T200" s="239">
        <f>S200*H200</f>
        <v>0.39439999999999997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166</v>
      </c>
      <c r="AT200" s="240" t="s">
        <v>162</v>
      </c>
      <c r="AU200" s="240" t="s">
        <v>89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166</v>
      </c>
      <c r="BM200" s="240" t="s">
        <v>302</v>
      </c>
    </row>
    <row r="201" s="2" customFormat="1">
      <c r="A201" s="39"/>
      <c r="B201" s="40"/>
      <c r="C201" s="41"/>
      <c r="D201" s="244" t="s">
        <v>175</v>
      </c>
      <c r="E201" s="41"/>
      <c r="F201" s="265" t="s">
        <v>303</v>
      </c>
      <c r="G201" s="41"/>
      <c r="H201" s="41"/>
      <c r="I201" s="266"/>
      <c r="J201" s="41"/>
      <c r="K201" s="41"/>
      <c r="L201" s="45"/>
      <c r="M201" s="267"/>
      <c r="N201" s="26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175</v>
      </c>
      <c r="AU201" s="18" t="s">
        <v>89</v>
      </c>
    </row>
    <row r="202" s="13" customFormat="1">
      <c r="A202" s="13"/>
      <c r="B202" s="242"/>
      <c r="C202" s="243"/>
      <c r="D202" s="244" t="s">
        <v>168</v>
      </c>
      <c r="E202" s="245" t="s">
        <v>1</v>
      </c>
      <c r="F202" s="246" t="s">
        <v>304</v>
      </c>
      <c r="G202" s="243"/>
      <c r="H202" s="247">
        <v>34</v>
      </c>
      <c r="I202" s="248"/>
      <c r="J202" s="243"/>
      <c r="K202" s="243"/>
      <c r="L202" s="249"/>
      <c r="M202" s="250"/>
      <c r="N202" s="251"/>
      <c r="O202" s="251"/>
      <c r="P202" s="251"/>
      <c r="Q202" s="251"/>
      <c r="R202" s="251"/>
      <c r="S202" s="251"/>
      <c r="T202" s="25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3" t="s">
        <v>168</v>
      </c>
      <c r="AU202" s="253" t="s">
        <v>89</v>
      </c>
      <c r="AV202" s="13" t="s">
        <v>89</v>
      </c>
      <c r="AW202" s="13" t="s">
        <v>34</v>
      </c>
      <c r="AX202" s="13" t="s">
        <v>87</v>
      </c>
      <c r="AY202" s="253" t="s">
        <v>160</v>
      </c>
    </row>
    <row r="203" s="2" customFormat="1" ht="24.15" customHeight="1">
      <c r="A203" s="39"/>
      <c r="B203" s="40"/>
      <c r="C203" s="228" t="s">
        <v>305</v>
      </c>
      <c r="D203" s="228" t="s">
        <v>162</v>
      </c>
      <c r="E203" s="229" t="s">
        <v>306</v>
      </c>
      <c r="F203" s="230" t="s">
        <v>307</v>
      </c>
      <c r="G203" s="231" t="s">
        <v>236</v>
      </c>
      <c r="H203" s="232">
        <v>8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</v>
      </c>
      <c r="R203" s="238">
        <f>Q203*H203</f>
        <v>0</v>
      </c>
      <c r="S203" s="238">
        <v>0.0096299999999999997</v>
      </c>
      <c r="T203" s="239">
        <f>S203*H203</f>
        <v>0.077039999999999997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166</v>
      </c>
      <c r="AT203" s="240" t="s">
        <v>162</v>
      </c>
      <c r="AU203" s="240" t="s">
        <v>89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166</v>
      </c>
      <c r="BM203" s="240" t="s">
        <v>308</v>
      </c>
    </row>
    <row r="204" s="2" customFormat="1">
      <c r="A204" s="39"/>
      <c r="B204" s="40"/>
      <c r="C204" s="41"/>
      <c r="D204" s="244" t="s">
        <v>175</v>
      </c>
      <c r="E204" s="41"/>
      <c r="F204" s="265" t="s">
        <v>303</v>
      </c>
      <c r="G204" s="41"/>
      <c r="H204" s="41"/>
      <c r="I204" s="266"/>
      <c r="J204" s="41"/>
      <c r="K204" s="41"/>
      <c r="L204" s="45"/>
      <c r="M204" s="267"/>
      <c r="N204" s="268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175</v>
      </c>
      <c r="AU204" s="18" t="s">
        <v>89</v>
      </c>
    </row>
    <row r="205" s="13" customFormat="1">
      <c r="A205" s="13"/>
      <c r="B205" s="242"/>
      <c r="C205" s="243"/>
      <c r="D205" s="244" t="s">
        <v>168</v>
      </c>
      <c r="E205" s="245" t="s">
        <v>1</v>
      </c>
      <c r="F205" s="246" t="s">
        <v>309</v>
      </c>
      <c r="G205" s="243"/>
      <c r="H205" s="247">
        <v>8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168</v>
      </c>
      <c r="AU205" s="253" t="s">
        <v>89</v>
      </c>
      <c r="AV205" s="13" t="s">
        <v>89</v>
      </c>
      <c r="AW205" s="13" t="s">
        <v>34</v>
      </c>
      <c r="AX205" s="13" t="s">
        <v>87</v>
      </c>
      <c r="AY205" s="253" t="s">
        <v>160</v>
      </c>
    </row>
    <row r="206" s="2" customFormat="1" ht="24.15" customHeight="1">
      <c r="A206" s="39"/>
      <c r="B206" s="40"/>
      <c r="C206" s="228" t="s">
        <v>310</v>
      </c>
      <c r="D206" s="228" t="s">
        <v>162</v>
      </c>
      <c r="E206" s="229" t="s">
        <v>311</v>
      </c>
      <c r="F206" s="230" t="s">
        <v>312</v>
      </c>
      <c r="G206" s="231" t="s">
        <v>201</v>
      </c>
      <c r="H206" s="232">
        <v>39.299999999999997</v>
      </c>
      <c r="I206" s="233"/>
      <c r="J206" s="234">
        <f>ROUND(I206*H206,2)</f>
        <v>0</v>
      </c>
      <c r="K206" s="235"/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0.00198</v>
      </c>
      <c r="T206" s="239">
        <f>S206*H206</f>
        <v>0.077813999999999994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166</v>
      </c>
      <c r="AT206" s="240" t="s">
        <v>162</v>
      </c>
      <c r="AU206" s="240" t="s">
        <v>89</v>
      </c>
      <c r="AY206" s="18" t="s">
        <v>160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87</v>
      </c>
      <c r="BK206" s="241">
        <f>ROUND(I206*H206,2)</f>
        <v>0</v>
      </c>
      <c r="BL206" s="18" t="s">
        <v>166</v>
      </c>
      <c r="BM206" s="240" t="s">
        <v>313</v>
      </c>
    </row>
    <row r="207" s="13" customFormat="1">
      <c r="A207" s="13"/>
      <c r="B207" s="242"/>
      <c r="C207" s="243"/>
      <c r="D207" s="244" t="s">
        <v>168</v>
      </c>
      <c r="E207" s="245" t="s">
        <v>1</v>
      </c>
      <c r="F207" s="246" t="s">
        <v>314</v>
      </c>
      <c r="G207" s="243"/>
      <c r="H207" s="247">
        <v>39.299999999999997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168</v>
      </c>
      <c r="AU207" s="253" t="s">
        <v>89</v>
      </c>
      <c r="AV207" s="13" t="s">
        <v>89</v>
      </c>
      <c r="AW207" s="13" t="s">
        <v>34</v>
      </c>
      <c r="AX207" s="13" t="s">
        <v>87</v>
      </c>
      <c r="AY207" s="253" t="s">
        <v>160</v>
      </c>
    </row>
    <row r="208" s="2" customFormat="1" ht="24.15" customHeight="1">
      <c r="A208" s="39"/>
      <c r="B208" s="40"/>
      <c r="C208" s="228" t="s">
        <v>315</v>
      </c>
      <c r="D208" s="228" t="s">
        <v>162</v>
      </c>
      <c r="E208" s="229" t="s">
        <v>316</v>
      </c>
      <c r="F208" s="230" t="s">
        <v>317</v>
      </c>
      <c r="G208" s="231" t="s">
        <v>201</v>
      </c>
      <c r="H208" s="232">
        <v>58.799999999999997</v>
      </c>
      <c r="I208" s="233"/>
      <c r="J208" s="234">
        <f>ROUND(I208*H208,2)</f>
        <v>0</v>
      </c>
      <c r="K208" s="235"/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</v>
      </c>
      <c r="R208" s="238">
        <f>Q208*H208</f>
        <v>0</v>
      </c>
      <c r="S208" s="238">
        <v>0.00248</v>
      </c>
      <c r="T208" s="239">
        <f>S208*H208</f>
        <v>0.14582399999999998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166</v>
      </c>
      <c r="AT208" s="240" t="s">
        <v>162</v>
      </c>
      <c r="AU208" s="240" t="s">
        <v>89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166</v>
      </c>
      <c r="BM208" s="240" t="s">
        <v>318</v>
      </c>
    </row>
    <row r="209" s="13" customFormat="1">
      <c r="A209" s="13"/>
      <c r="B209" s="242"/>
      <c r="C209" s="243"/>
      <c r="D209" s="244" t="s">
        <v>168</v>
      </c>
      <c r="E209" s="245" t="s">
        <v>1</v>
      </c>
      <c r="F209" s="246" t="s">
        <v>319</v>
      </c>
      <c r="G209" s="243"/>
      <c r="H209" s="247">
        <v>58.799999999999997</v>
      </c>
      <c r="I209" s="248"/>
      <c r="J209" s="243"/>
      <c r="K209" s="243"/>
      <c r="L209" s="249"/>
      <c r="M209" s="250"/>
      <c r="N209" s="251"/>
      <c r="O209" s="251"/>
      <c r="P209" s="251"/>
      <c r="Q209" s="251"/>
      <c r="R209" s="251"/>
      <c r="S209" s="251"/>
      <c r="T209" s="25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3" t="s">
        <v>168</v>
      </c>
      <c r="AU209" s="253" t="s">
        <v>89</v>
      </c>
      <c r="AV209" s="13" t="s">
        <v>89</v>
      </c>
      <c r="AW209" s="13" t="s">
        <v>34</v>
      </c>
      <c r="AX209" s="13" t="s">
        <v>87</v>
      </c>
      <c r="AY209" s="253" t="s">
        <v>160</v>
      </c>
    </row>
    <row r="210" s="2" customFormat="1" ht="24.15" customHeight="1">
      <c r="A210" s="39"/>
      <c r="B210" s="40"/>
      <c r="C210" s="228" t="s">
        <v>320</v>
      </c>
      <c r="D210" s="228" t="s">
        <v>162</v>
      </c>
      <c r="E210" s="229" t="s">
        <v>321</v>
      </c>
      <c r="F210" s="230" t="s">
        <v>322</v>
      </c>
      <c r="G210" s="231" t="s">
        <v>201</v>
      </c>
      <c r="H210" s="232">
        <v>92.659999999999997</v>
      </c>
      <c r="I210" s="233"/>
      <c r="J210" s="234">
        <f>ROUND(I210*H210,2)</f>
        <v>0</v>
      </c>
      <c r="K210" s="235"/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0.00348</v>
      </c>
      <c r="T210" s="239">
        <f>S210*H210</f>
        <v>0.32245679999999999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166</v>
      </c>
      <c r="AT210" s="240" t="s">
        <v>162</v>
      </c>
      <c r="AU210" s="240" t="s">
        <v>89</v>
      </c>
      <c r="AY210" s="18" t="s">
        <v>160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87</v>
      </c>
      <c r="BK210" s="241">
        <f>ROUND(I210*H210,2)</f>
        <v>0</v>
      </c>
      <c r="BL210" s="18" t="s">
        <v>166</v>
      </c>
      <c r="BM210" s="240" t="s">
        <v>323</v>
      </c>
    </row>
    <row r="211" s="13" customFormat="1">
      <c r="A211" s="13"/>
      <c r="B211" s="242"/>
      <c r="C211" s="243"/>
      <c r="D211" s="244" t="s">
        <v>168</v>
      </c>
      <c r="E211" s="245" t="s">
        <v>1</v>
      </c>
      <c r="F211" s="246" t="s">
        <v>324</v>
      </c>
      <c r="G211" s="243"/>
      <c r="H211" s="247">
        <v>92.659999999999997</v>
      </c>
      <c r="I211" s="248"/>
      <c r="J211" s="243"/>
      <c r="K211" s="243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168</v>
      </c>
      <c r="AU211" s="253" t="s">
        <v>89</v>
      </c>
      <c r="AV211" s="13" t="s">
        <v>89</v>
      </c>
      <c r="AW211" s="13" t="s">
        <v>34</v>
      </c>
      <c r="AX211" s="13" t="s">
        <v>87</v>
      </c>
      <c r="AY211" s="253" t="s">
        <v>160</v>
      </c>
    </row>
    <row r="212" s="2" customFormat="1" ht="21.75" customHeight="1">
      <c r="A212" s="39"/>
      <c r="B212" s="40"/>
      <c r="C212" s="228" t="s">
        <v>325</v>
      </c>
      <c r="D212" s="228" t="s">
        <v>162</v>
      </c>
      <c r="E212" s="229" t="s">
        <v>326</v>
      </c>
      <c r="F212" s="230" t="s">
        <v>327</v>
      </c>
      <c r="G212" s="231" t="s">
        <v>236</v>
      </c>
      <c r="H212" s="232">
        <v>3</v>
      </c>
      <c r="I212" s="233"/>
      <c r="J212" s="234">
        <f>ROUND(I212*H212,2)</f>
        <v>0</v>
      </c>
      <c r="K212" s="235"/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0.20999999999999999</v>
      </c>
      <c r="T212" s="239">
        <f>S212*H212</f>
        <v>0.63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166</v>
      </c>
      <c r="AT212" s="240" t="s">
        <v>162</v>
      </c>
      <c r="AU212" s="240" t="s">
        <v>89</v>
      </c>
      <c r="AY212" s="18" t="s">
        <v>160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87</v>
      </c>
      <c r="BK212" s="241">
        <f>ROUND(I212*H212,2)</f>
        <v>0</v>
      </c>
      <c r="BL212" s="18" t="s">
        <v>166</v>
      </c>
      <c r="BM212" s="240" t="s">
        <v>328</v>
      </c>
    </row>
    <row r="213" s="13" customFormat="1">
      <c r="A213" s="13"/>
      <c r="B213" s="242"/>
      <c r="C213" s="243"/>
      <c r="D213" s="244" t="s">
        <v>168</v>
      </c>
      <c r="E213" s="245" t="s">
        <v>1</v>
      </c>
      <c r="F213" s="246" t="s">
        <v>329</v>
      </c>
      <c r="G213" s="243"/>
      <c r="H213" s="247">
        <v>3</v>
      </c>
      <c r="I213" s="248"/>
      <c r="J213" s="243"/>
      <c r="K213" s="243"/>
      <c r="L213" s="249"/>
      <c r="M213" s="250"/>
      <c r="N213" s="251"/>
      <c r="O213" s="251"/>
      <c r="P213" s="251"/>
      <c r="Q213" s="251"/>
      <c r="R213" s="251"/>
      <c r="S213" s="251"/>
      <c r="T213" s="25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3" t="s">
        <v>168</v>
      </c>
      <c r="AU213" s="253" t="s">
        <v>89</v>
      </c>
      <c r="AV213" s="13" t="s">
        <v>89</v>
      </c>
      <c r="AW213" s="13" t="s">
        <v>34</v>
      </c>
      <c r="AX213" s="13" t="s">
        <v>87</v>
      </c>
      <c r="AY213" s="253" t="s">
        <v>160</v>
      </c>
    </row>
    <row r="214" s="2" customFormat="1" ht="21.75" customHeight="1">
      <c r="A214" s="39"/>
      <c r="B214" s="40"/>
      <c r="C214" s="228" t="s">
        <v>330</v>
      </c>
      <c r="D214" s="228" t="s">
        <v>162</v>
      </c>
      <c r="E214" s="229" t="s">
        <v>331</v>
      </c>
      <c r="F214" s="230" t="s">
        <v>332</v>
      </c>
      <c r="G214" s="231" t="s">
        <v>165</v>
      </c>
      <c r="H214" s="232">
        <v>2.3639999999999999</v>
      </c>
      <c r="I214" s="233"/>
      <c r="J214" s="234">
        <f>ROUND(I214*H214,2)</f>
        <v>0</v>
      </c>
      <c r="K214" s="235"/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0.075999999999999998</v>
      </c>
      <c r="T214" s="239">
        <f>S214*H214</f>
        <v>0.17966399999999999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166</v>
      </c>
      <c r="AT214" s="240" t="s">
        <v>162</v>
      </c>
      <c r="AU214" s="240" t="s">
        <v>89</v>
      </c>
      <c r="AY214" s="18" t="s">
        <v>160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87</v>
      </c>
      <c r="BK214" s="241">
        <f>ROUND(I214*H214,2)</f>
        <v>0</v>
      </c>
      <c r="BL214" s="18" t="s">
        <v>166</v>
      </c>
      <c r="BM214" s="240" t="s">
        <v>333</v>
      </c>
    </row>
    <row r="215" s="2" customFormat="1">
      <c r="A215" s="39"/>
      <c r="B215" s="40"/>
      <c r="C215" s="41"/>
      <c r="D215" s="244" t="s">
        <v>175</v>
      </c>
      <c r="E215" s="41"/>
      <c r="F215" s="265" t="s">
        <v>334</v>
      </c>
      <c r="G215" s="41"/>
      <c r="H215" s="41"/>
      <c r="I215" s="266"/>
      <c r="J215" s="41"/>
      <c r="K215" s="41"/>
      <c r="L215" s="45"/>
      <c r="M215" s="267"/>
      <c r="N215" s="268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175</v>
      </c>
      <c r="AU215" s="18" t="s">
        <v>89</v>
      </c>
    </row>
    <row r="216" s="13" customFormat="1">
      <c r="A216" s="13"/>
      <c r="B216" s="242"/>
      <c r="C216" s="243"/>
      <c r="D216" s="244" t="s">
        <v>168</v>
      </c>
      <c r="E216" s="245" t="s">
        <v>1</v>
      </c>
      <c r="F216" s="246" t="s">
        <v>335</v>
      </c>
      <c r="G216" s="243"/>
      <c r="H216" s="247">
        <v>2.3639999999999999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168</v>
      </c>
      <c r="AU216" s="253" t="s">
        <v>89</v>
      </c>
      <c r="AV216" s="13" t="s">
        <v>89</v>
      </c>
      <c r="AW216" s="13" t="s">
        <v>34</v>
      </c>
      <c r="AX216" s="13" t="s">
        <v>87</v>
      </c>
      <c r="AY216" s="253" t="s">
        <v>160</v>
      </c>
    </row>
    <row r="217" s="2" customFormat="1" ht="24.15" customHeight="1">
      <c r="A217" s="39"/>
      <c r="B217" s="40"/>
      <c r="C217" s="228" t="s">
        <v>336</v>
      </c>
      <c r="D217" s="228" t="s">
        <v>162</v>
      </c>
      <c r="E217" s="229" t="s">
        <v>337</v>
      </c>
      <c r="F217" s="230" t="s">
        <v>338</v>
      </c>
      <c r="G217" s="231" t="s">
        <v>201</v>
      </c>
      <c r="H217" s="232">
        <v>72</v>
      </c>
      <c r="I217" s="233"/>
      <c r="J217" s="234">
        <f>ROUND(I217*H217,2)</f>
        <v>0</v>
      </c>
      <c r="K217" s="235"/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0.00020000000000000001</v>
      </c>
      <c r="R217" s="238">
        <f>Q217*H217</f>
        <v>0.014400000000000001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166</v>
      </c>
      <c r="AT217" s="240" t="s">
        <v>162</v>
      </c>
      <c r="AU217" s="240" t="s">
        <v>89</v>
      </c>
      <c r="AY217" s="18" t="s">
        <v>160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87</v>
      </c>
      <c r="BK217" s="241">
        <f>ROUND(I217*H217,2)</f>
        <v>0</v>
      </c>
      <c r="BL217" s="18" t="s">
        <v>166</v>
      </c>
      <c r="BM217" s="240" t="s">
        <v>339</v>
      </c>
    </row>
    <row r="218" s="2" customFormat="1">
      <c r="A218" s="39"/>
      <c r="B218" s="40"/>
      <c r="C218" s="41"/>
      <c r="D218" s="244" t="s">
        <v>175</v>
      </c>
      <c r="E218" s="41"/>
      <c r="F218" s="265" t="s">
        <v>340</v>
      </c>
      <c r="G218" s="41"/>
      <c r="H218" s="41"/>
      <c r="I218" s="266"/>
      <c r="J218" s="41"/>
      <c r="K218" s="41"/>
      <c r="L218" s="45"/>
      <c r="M218" s="267"/>
      <c r="N218" s="268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175</v>
      </c>
      <c r="AU218" s="18" t="s">
        <v>89</v>
      </c>
    </row>
    <row r="219" s="13" customFormat="1">
      <c r="A219" s="13"/>
      <c r="B219" s="242"/>
      <c r="C219" s="243"/>
      <c r="D219" s="244" t="s">
        <v>168</v>
      </c>
      <c r="E219" s="245" t="s">
        <v>1</v>
      </c>
      <c r="F219" s="246" t="s">
        <v>341</v>
      </c>
      <c r="G219" s="243"/>
      <c r="H219" s="247">
        <v>72</v>
      </c>
      <c r="I219" s="248"/>
      <c r="J219" s="243"/>
      <c r="K219" s="243"/>
      <c r="L219" s="249"/>
      <c r="M219" s="250"/>
      <c r="N219" s="251"/>
      <c r="O219" s="251"/>
      <c r="P219" s="251"/>
      <c r="Q219" s="251"/>
      <c r="R219" s="251"/>
      <c r="S219" s="251"/>
      <c r="T219" s="25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3" t="s">
        <v>168</v>
      </c>
      <c r="AU219" s="253" t="s">
        <v>89</v>
      </c>
      <c r="AV219" s="13" t="s">
        <v>89</v>
      </c>
      <c r="AW219" s="13" t="s">
        <v>34</v>
      </c>
      <c r="AX219" s="13" t="s">
        <v>87</v>
      </c>
      <c r="AY219" s="253" t="s">
        <v>160</v>
      </c>
    </row>
    <row r="220" s="12" customFormat="1" ht="22.8" customHeight="1">
      <c r="A220" s="12"/>
      <c r="B220" s="212"/>
      <c r="C220" s="213"/>
      <c r="D220" s="214" t="s">
        <v>78</v>
      </c>
      <c r="E220" s="226" t="s">
        <v>342</v>
      </c>
      <c r="F220" s="226" t="s">
        <v>343</v>
      </c>
      <c r="G220" s="213"/>
      <c r="H220" s="213"/>
      <c r="I220" s="216"/>
      <c r="J220" s="227">
        <f>BK220</f>
        <v>0</v>
      </c>
      <c r="K220" s="213"/>
      <c r="L220" s="218"/>
      <c r="M220" s="219"/>
      <c r="N220" s="220"/>
      <c r="O220" s="220"/>
      <c r="P220" s="221">
        <f>SUM(P221:P230)</f>
        <v>0</v>
      </c>
      <c r="Q220" s="220"/>
      <c r="R220" s="221">
        <f>SUM(R221:R230)</f>
        <v>0</v>
      </c>
      <c r="S220" s="220"/>
      <c r="T220" s="222">
        <f>SUM(T221:T230)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3" t="s">
        <v>87</v>
      </c>
      <c r="AT220" s="224" t="s">
        <v>78</v>
      </c>
      <c r="AU220" s="224" t="s">
        <v>87</v>
      </c>
      <c r="AY220" s="223" t="s">
        <v>160</v>
      </c>
      <c r="BK220" s="225">
        <f>SUM(BK221:BK230)</f>
        <v>0</v>
      </c>
    </row>
    <row r="221" s="2" customFormat="1" ht="37.8" customHeight="1">
      <c r="A221" s="39"/>
      <c r="B221" s="40"/>
      <c r="C221" s="228" t="s">
        <v>344</v>
      </c>
      <c r="D221" s="228" t="s">
        <v>162</v>
      </c>
      <c r="E221" s="229" t="s">
        <v>345</v>
      </c>
      <c r="F221" s="230" t="s">
        <v>346</v>
      </c>
      <c r="G221" s="231" t="s">
        <v>347</v>
      </c>
      <c r="H221" s="232">
        <v>1049.335</v>
      </c>
      <c r="I221" s="233"/>
      <c r="J221" s="234">
        <f>ROUND(I221*H221,2)</f>
        <v>0</v>
      </c>
      <c r="K221" s="235"/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</v>
      </c>
      <c r="R221" s="238">
        <f>Q221*H221</f>
        <v>0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166</v>
      </c>
      <c r="AT221" s="240" t="s">
        <v>162</v>
      </c>
      <c r="AU221" s="240" t="s">
        <v>89</v>
      </c>
      <c r="AY221" s="18" t="s">
        <v>160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87</v>
      </c>
      <c r="BK221" s="241">
        <f>ROUND(I221*H221,2)</f>
        <v>0</v>
      </c>
      <c r="BL221" s="18" t="s">
        <v>166</v>
      </c>
      <c r="BM221" s="240" t="s">
        <v>348</v>
      </c>
    </row>
    <row r="222" s="2" customFormat="1" ht="24.15" customHeight="1">
      <c r="A222" s="39"/>
      <c r="B222" s="40"/>
      <c r="C222" s="228" t="s">
        <v>349</v>
      </c>
      <c r="D222" s="228" t="s">
        <v>162</v>
      </c>
      <c r="E222" s="229" t="s">
        <v>350</v>
      </c>
      <c r="F222" s="230" t="s">
        <v>351</v>
      </c>
      <c r="G222" s="231" t="s">
        <v>347</v>
      </c>
      <c r="H222" s="232">
        <v>1049.335</v>
      </c>
      <c r="I222" s="233"/>
      <c r="J222" s="234">
        <f>ROUND(I222*H222,2)</f>
        <v>0</v>
      </c>
      <c r="K222" s="235"/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166</v>
      </c>
      <c r="AT222" s="240" t="s">
        <v>162</v>
      </c>
      <c r="AU222" s="240" t="s">
        <v>89</v>
      </c>
      <c r="AY222" s="18" t="s">
        <v>160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87</v>
      </c>
      <c r="BK222" s="241">
        <f>ROUND(I222*H222,2)</f>
        <v>0</v>
      </c>
      <c r="BL222" s="18" t="s">
        <v>166</v>
      </c>
      <c r="BM222" s="240" t="s">
        <v>352</v>
      </c>
    </row>
    <row r="223" s="2" customFormat="1" ht="24.15" customHeight="1">
      <c r="A223" s="39"/>
      <c r="B223" s="40"/>
      <c r="C223" s="228" t="s">
        <v>353</v>
      </c>
      <c r="D223" s="228" t="s">
        <v>162</v>
      </c>
      <c r="E223" s="229" t="s">
        <v>354</v>
      </c>
      <c r="F223" s="230" t="s">
        <v>355</v>
      </c>
      <c r="G223" s="231" t="s">
        <v>347</v>
      </c>
      <c r="H223" s="232">
        <v>30430.715</v>
      </c>
      <c r="I223" s="233"/>
      <c r="J223" s="234">
        <f>ROUND(I223*H223,2)</f>
        <v>0</v>
      </c>
      <c r="K223" s="235"/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166</v>
      </c>
      <c r="AT223" s="240" t="s">
        <v>162</v>
      </c>
      <c r="AU223" s="240" t="s">
        <v>89</v>
      </c>
      <c r="AY223" s="18" t="s">
        <v>160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87</v>
      </c>
      <c r="BK223" s="241">
        <f>ROUND(I223*H223,2)</f>
        <v>0</v>
      </c>
      <c r="BL223" s="18" t="s">
        <v>166</v>
      </c>
      <c r="BM223" s="240" t="s">
        <v>356</v>
      </c>
    </row>
    <row r="224" s="13" customFormat="1">
      <c r="A224" s="13"/>
      <c r="B224" s="242"/>
      <c r="C224" s="243"/>
      <c r="D224" s="244" t="s">
        <v>168</v>
      </c>
      <c r="E224" s="243"/>
      <c r="F224" s="246" t="s">
        <v>357</v>
      </c>
      <c r="G224" s="243"/>
      <c r="H224" s="247">
        <v>30430.715</v>
      </c>
      <c r="I224" s="248"/>
      <c r="J224" s="243"/>
      <c r="K224" s="243"/>
      <c r="L224" s="249"/>
      <c r="M224" s="250"/>
      <c r="N224" s="251"/>
      <c r="O224" s="251"/>
      <c r="P224" s="251"/>
      <c r="Q224" s="251"/>
      <c r="R224" s="251"/>
      <c r="S224" s="251"/>
      <c r="T224" s="25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3" t="s">
        <v>168</v>
      </c>
      <c r="AU224" s="253" t="s">
        <v>89</v>
      </c>
      <c r="AV224" s="13" t="s">
        <v>89</v>
      </c>
      <c r="AW224" s="13" t="s">
        <v>4</v>
      </c>
      <c r="AX224" s="13" t="s">
        <v>87</v>
      </c>
      <c r="AY224" s="253" t="s">
        <v>160</v>
      </c>
    </row>
    <row r="225" s="2" customFormat="1" ht="33" customHeight="1">
      <c r="A225" s="39"/>
      <c r="B225" s="40"/>
      <c r="C225" s="228" t="s">
        <v>358</v>
      </c>
      <c r="D225" s="228" t="s">
        <v>162</v>
      </c>
      <c r="E225" s="229" t="s">
        <v>359</v>
      </c>
      <c r="F225" s="230" t="s">
        <v>360</v>
      </c>
      <c r="G225" s="231" t="s">
        <v>347</v>
      </c>
      <c r="H225" s="232">
        <v>133.01499999999999</v>
      </c>
      <c r="I225" s="233"/>
      <c r="J225" s="234">
        <f>ROUND(I225*H225,2)</f>
        <v>0</v>
      </c>
      <c r="K225" s="235"/>
      <c r="L225" s="45"/>
      <c r="M225" s="236" t="s">
        <v>1</v>
      </c>
      <c r="N225" s="237" t="s">
        <v>44</v>
      </c>
      <c r="O225" s="92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0" t="s">
        <v>166</v>
      </c>
      <c r="AT225" s="240" t="s">
        <v>162</v>
      </c>
      <c r="AU225" s="240" t="s">
        <v>89</v>
      </c>
      <c r="AY225" s="18" t="s">
        <v>160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8" t="s">
        <v>87</v>
      </c>
      <c r="BK225" s="241">
        <f>ROUND(I225*H225,2)</f>
        <v>0</v>
      </c>
      <c r="BL225" s="18" t="s">
        <v>166</v>
      </c>
      <c r="BM225" s="240" t="s">
        <v>361</v>
      </c>
    </row>
    <row r="226" s="2" customFormat="1" ht="37.8" customHeight="1">
      <c r="A226" s="39"/>
      <c r="B226" s="40"/>
      <c r="C226" s="228" t="s">
        <v>362</v>
      </c>
      <c r="D226" s="228" t="s">
        <v>162</v>
      </c>
      <c r="E226" s="229" t="s">
        <v>363</v>
      </c>
      <c r="F226" s="230" t="s">
        <v>364</v>
      </c>
      <c r="G226" s="231" t="s">
        <v>347</v>
      </c>
      <c r="H226" s="232">
        <v>6.468</v>
      </c>
      <c r="I226" s="233"/>
      <c r="J226" s="234">
        <f>ROUND(I226*H226,2)</f>
        <v>0</v>
      </c>
      <c r="K226" s="235"/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166</v>
      </c>
      <c r="AT226" s="240" t="s">
        <v>162</v>
      </c>
      <c r="AU226" s="240" t="s">
        <v>89</v>
      </c>
      <c r="AY226" s="18" t="s">
        <v>160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87</v>
      </c>
      <c r="BK226" s="241">
        <f>ROUND(I226*H226,2)</f>
        <v>0</v>
      </c>
      <c r="BL226" s="18" t="s">
        <v>166</v>
      </c>
      <c r="BM226" s="240" t="s">
        <v>365</v>
      </c>
    </row>
    <row r="227" s="2" customFormat="1" ht="33" customHeight="1">
      <c r="A227" s="39"/>
      <c r="B227" s="40"/>
      <c r="C227" s="228" t="s">
        <v>366</v>
      </c>
      <c r="D227" s="228" t="s">
        <v>162</v>
      </c>
      <c r="E227" s="229" t="s">
        <v>367</v>
      </c>
      <c r="F227" s="230" t="s">
        <v>368</v>
      </c>
      <c r="G227" s="231" t="s">
        <v>347</v>
      </c>
      <c r="H227" s="232">
        <v>249.80000000000001</v>
      </c>
      <c r="I227" s="233"/>
      <c r="J227" s="234">
        <f>ROUND(I227*H227,2)</f>
        <v>0</v>
      </c>
      <c r="K227" s="235"/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166</v>
      </c>
      <c r="AT227" s="240" t="s">
        <v>162</v>
      </c>
      <c r="AU227" s="240" t="s">
        <v>89</v>
      </c>
      <c r="AY227" s="18" t="s">
        <v>160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87</v>
      </c>
      <c r="BK227" s="241">
        <f>ROUND(I227*H227,2)</f>
        <v>0</v>
      </c>
      <c r="BL227" s="18" t="s">
        <v>166</v>
      </c>
      <c r="BM227" s="240" t="s">
        <v>369</v>
      </c>
    </row>
    <row r="228" s="2" customFormat="1" ht="33" customHeight="1">
      <c r="A228" s="39"/>
      <c r="B228" s="40"/>
      <c r="C228" s="228" t="s">
        <v>370</v>
      </c>
      <c r="D228" s="228" t="s">
        <v>162</v>
      </c>
      <c r="E228" s="229" t="s">
        <v>371</v>
      </c>
      <c r="F228" s="230" t="s">
        <v>372</v>
      </c>
      <c r="G228" s="231" t="s">
        <v>347</v>
      </c>
      <c r="H228" s="232">
        <v>512.28899999999999</v>
      </c>
      <c r="I228" s="233"/>
      <c r="J228" s="234">
        <f>ROUND(I228*H228,2)</f>
        <v>0</v>
      </c>
      <c r="K228" s="235"/>
      <c r="L228" s="45"/>
      <c r="M228" s="236" t="s">
        <v>1</v>
      </c>
      <c r="N228" s="237" t="s">
        <v>44</v>
      </c>
      <c r="O228" s="92"/>
      <c r="P228" s="238">
        <f>O228*H228</f>
        <v>0</v>
      </c>
      <c r="Q228" s="238">
        <v>0</v>
      </c>
      <c r="R228" s="238">
        <f>Q228*H228</f>
        <v>0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166</v>
      </c>
      <c r="AT228" s="240" t="s">
        <v>162</v>
      </c>
      <c r="AU228" s="240" t="s">
        <v>89</v>
      </c>
      <c r="AY228" s="18" t="s">
        <v>160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87</v>
      </c>
      <c r="BK228" s="241">
        <f>ROUND(I228*H228,2)</f>
        <v>0</v>
      </c>
      <c r="BL228" s="18" t="s">
        <v>166</v>
      </c>
      <c r="BM228" s="240" t="s">
        <v>373</v>
      </c>
    </row>
    <row r="229" s="2" customFormat="1" ht="24.15" customHeight="1">
      <c r="A229" s="39"/>
      <c r="B229" s="40"/>
      <c r="C229" s="228" t="s">
        <v>374</v>
      </c>
      <c r="D229" s="228" t="s">
        <v>162</v>
      </c>
      <c r="E229" s="229" t="s">
        <v>375</v>
      </c>
      <c r="F229" s="230" t="s">
        <v>376</v>
      </c>
      <c r="G229" s="231" t="s">
        <v>347</v>
      </c>
      <c r="H229" s="232">
        <v>141.61500000000001</v>
      </c>
      <c r="I229" s="233"/>
      <c r="J229" s="234">
        <f>ROUND(I229*H229,2)</f>
        <v>0</v>
      </c>
      <c r="K229" s="235"/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166</v>
      </c>
      <c r="AT229" s="240" t="s">
        <v>162</v>
      </c>
      <c r="AU229" s="240" t="s">
        <v>89</v>
      </c>
      <c r="AY229" s="18" t="s">
        <v>160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87</v>
      </c>
      <c r="BK229" s="241">
        <f>ROUND(I229*H229,2)</f>
        <v>0</v>
      </c>
      <c r="BL229" s="18" t="s">
        <v>166</v>
      </c>
      <c r="BM229" s="240" t="s">
        <v>377</v>
      </c>
    </row>
    <row r="230" s="2" customFormat="1" ht="16.5" customHeight="1">
      <c r="A230" s="39"/>
      <c r="B230" s="40"/>
      <c r="C230" s="228" t="s">
        <v>378</v>
      </c>
      <c r="D230" s="228" t="s">
        <v>162</v>
      </c>
      <c r="E230" s="229" t="s">
        <v>379</v>
      </c>
      <c r="F230" s="230" t="s">
        <v>380</v>
      </c>
      <c r="G230" s="231" t="s">
        <v>347</v>
      </c>
      <c r="H230" s="232">
        <v>-6.1479999999999997</v>
      </c>
      <c r="I230" s="233"/>
      <c r="J230" s="234">
        <f>ROUND(I230*H230,2)</f>
        <v>0</v>
      </c>
      <c r="K230" s="235"/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0</v>
      </c>
      <c r="R230" s="238">
        <f>Q230*H230</f>
        <v>0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166</v>
      </c>
      <c r="AT230" s="240" t="s">
        <v>162</v>
      </c>
      <c r="AU230" s="240" t="s">
        <v>89</v>
      </c>
      <c r="AY230" s="18" t="s">
        <v>160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87</v>
      </c>
      <c r="BK230" s="241">
        <f>ROUND(I230*H230,2)</f>
        <v>0</v>
      </c>
      <c r="BL230" s="18" t="s">
        <v>166</v>
      </c>
      <c r="BM230" s="240" t="s">
        <v>381</v>
      </c>
    </row>
    <row r="231" s="12" customFormat="1" ht="25.92" customHeight="1">
      <c r="A231" s="12"/>
      <c r="B231" s="212"/>
      <c r="C231" s="213"/>
      <c r="D231" s="214" t="s">
        <v>78</v>
      </c>
      <c r="E231" s="215" t="s">
        <v>382</v>
      </c>
      <c r="F231" s="215" t="s">
        <v>383</v>
      </c>
      <c r="G231" s="213"/>
      <c r="H231" s="213"/>
      <c r="I231" s="216"/>
      <c r="J231" s="217">
        <f>BK231</f>
        <v>0</v>
      </c>
      <c r="K231" s="213"/>
      <c r="L231" s="218"/>
      <c r="M231" s="219"/>
      <c r="N231" s="220"/>
      <c r="O231" s="220"/>
      <c r="P231" s="221">
        <f>P232+P235+P242+P244+P248</f>
        <v>0</v>
      </c>
      <c r="Q231" s="220"/>
      <c r="R231" s="221">
        <f>R232+R235+R242+R244+R248</f>
        <v>0</v>
      </c>
      <c r="S231" s="220"/>
      <c r="T231" s="222">
        <f>T232+T235+T242+T244+T248</f>
        <v>1.5558654999999999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3" t="s">
        <v>89</v>
      </c>
      <c r="AT231" s="224" t="s">
        <v>78</v>
      </c>
      <c r="AU231" s="224" t="s">
        <v>79</v>
      </c>
      <c r="AY231" s="223" t="s">
        <v>160</v>
      </c>
      <c r="BK231" s="225">
        <f>BK232+BK235+BK242+BK244+BK248</f>
        <v>0</v>
      </c>
    </row>
    <row r="232" s="12" customFormat="1" ht="22.8" customHeight="1">
      <c r="A232" s="12"/>
      <c r="B232" s="212"/>
      <c r="C232" s="213"/>
      <c r="D232" s="214" t="s">
        <v>78</v>
      </c>
      <c r="E232" s="226" t="s">
        <v>384</v>
      </c>
      <c r="F232" s="226" t="s">
        <v>385</v>
      </c>
      <c r="G232" s="213"/>
      <c r="H232" s="213"/>
      <c r="I232" s="216"/>
      <c r="J232" s="227">
        <f>BK232</f>
        <v>0</v>
      </c>
      <c r="K232" s="213"/>
      <c r="L232" s="218"/>
      <c r="M232" s="219"/>
      <c r="N232" s="220"/>
      <c r="O232" s="220"/>
      <c r="P232" s="221">
        <f>SUM(P233:P234)</f>
        <v>0</v>
      </c>
      <c r="Q232" s="220"/>
      <c r="R232" s="221">
        <f>SUM(R233:R234)</f>
        <v>0</v>
      </c>
      <c r="S232" s="220"/>
      <c r="T232" s="222">
        <f>SUM(T233:T234)</f>
        <v>0.34505999999999998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3" t="s">
        <v>89</v>
      </c>
      <c r="AT232" s="224" t="s">
        <v>78</v>
      </c>
      <c r="AU232" s="224" t="s">
        <v>87</v>
      </c>
      <c r="AY232" s="223" t="s">
        <v>160</v>
      </c>
      <c r="BK232" s="225">
        <f>SUM(BK233:BK234)</f>
        <v>0</v>
      </c>
    </row>
    <row r="233" s="2" customFormat="1" ht="24.15" customHeight="1">
      <c r="A233" s="39"/>
      <c r="B233" s="40"/>
      <c r="C233" s="228" t="s">
        <v>386</v>
      </c>
      <c r="D233" s="228" t="s">
        <v>162</v>
      </c>
      <c r="E233" s="229" t="s">
        <v>387</v>
      </c>
      <c r="F233" s="230" t="s">
        <v>388</v>
      </c>
      <c r="G233" s="231" t="s">
        <v>201</v>
      </c>
      <c r="H233" s="232">
        <v>162</v>
      </c>
      <c r="I233" s="233"/>
      <c r="J233" s="234">
        <f>ROUND(I233*H233,2)</f>
        <v>0</v>
      </c>
      <c r="K233" s="235"/>
      <c r="L233" s="45"/>
      <c r="M233" s="236" t="s">
        <v>1</v>
      </c>
      <c r="N233" s="237" t="s">
        <v>44</v>
      </c>
      <c r="O233" s="92"/>
      <c r="P233" s="238">
        <f>O233*H233</f>
        <v>0</v>
      </c>
      <c r="Q233" s="238">
        <v>0</v>
      </c>
      <c r="R233" s="238">
        <f>Q233*H233</f>
        <v>0</v>
      </c>
      <c r="S233" s="238">
        <v>0.0021299999999999999</v>
      </c>
      <c r="T233" s="239">
        <f>S233*H233</f>
        <v>0.34505999999999998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245</v>
      </c>
      <c r="AT233" s="240" t="s">
        <v>162</v>
      </c>
      <c r="AU233" s="240" t="s">
        <v>89</v>
      </c>
      <c r="AY233" s="18" t="s">
        <v>160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87</v>
      </c>
      <c r="BK233" s="241">
        <f>ROUND(I233*H233,2)</f>
        <v>0</v>
      </c>
      <c r="BL233" s="18" t="s">
        <v>245</v>
      </c>
      <c r="BM233" s="240" t="s">
        <v>389</v>
      </c>
    </row>
    <row r="234" s="13" customFormat="1">
      <c r="A234" s="13"/>
      <c r="B234" s="242"/>
      <c r="C234" s="243"/>
      <c r="D234" s="244" t="s">
        <v>168</v>
      </c>
      <c r="E234" s="245" t="s">
        <v>1</v>
      </c>
      <c r="F234" s="246" t="s">
        <v>390</v>
      </c>
      <c r="G234" s="243"/>
      <c r="H234" s="247">
        <v>162</v>
      </c>
      <c r="I234" s="248"/>
      <c r="J234" s="243"/>
      <c r="K234" s="243"/>
      <c r="L234" s="249"/>
      <c r="M234" s="250"/>
      <c r="N234" s="251"/>
      <c r="O234" s="251"/>
      <c r="P234" s="251"/>
      <c r="Q234" s="251"/>
      <c r="R234" s="251"/>
      <c r="S234" s="251"/>
      <c r="T234" s="25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3" t="s">
        <v>168</v>
      </c>
      <c r="AU234" s="253" t="s">
        <v>89</v>
      </c>
      <c r="AV234" s="13" t="s">
        <v>89</v>
      </c>
      <c r="AW234" s="13" t="s">
        <v>34</v>
      </c>
      <c r="AX234" s="13" t="s">
        <v>87</v>
      </c>
      <c r="AY234" s="253" t="s">
        <v>160</v>
      </c>
    </row>
    <row r="235" s="12" customFormat="1" ht="22.8" customHeight="1">
      <c r="A235" s="12"/>
      <c r="B235" s="212"/>
      <c r="C235" s="213"/>
      <c r="D235" s="214" t="s">
        <v>78</v>
      </c>
      <c r="E235" s="226" t="s">
        <v>391</v>
      </c>
      <c r="F235" s="226" t="s">
        <v>392</v>
      </c>
      <c r="G235" s="213"/>
      <c r="H235" s="213"/>
      <c r="I235" s="216"/>
      <c r="J235" s="227">
        <f>BK235</f>
        <v>0</v>
      </c>
      <c r="K235" s="213"/>
      <c r="L235" s="218"/>
      <c r="M235" s="219"/>
      <c r="N235" s="220"/>
      <c r="O235" s="220"/>
      <c r="P235" s="221">
        <f>SUM(P236:P241)</f>
        <v>0</v>
      </c>
      <c r="Q235" s="220"/>
      <c r="R235" s="221">
        <f>SUM(R236:R241)</f>
        <v>0</v>
      </c>
      <c r="S235" s="220"/>
      <c r="T235" s="222">
        <f>SUM(T236:T241)</f>
        <v>0.87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3" t="s">
        <v>89</v>
      </c>
      <c r="AT235" s="224" t="s">
        <v>78</v>
      </c>
      <c r="AU235" s="224" t="s">
        <v>87</v>
      </c>
      <c r="AY235" s="223" t="s">
        <v>160</v>
      </c>
      <c r="BK235" s="225">
        <f>SUM(BK236:BK241)</f>
        <v>0</v>
      </c>
    </row>
    <row r="236" s="2" customFormat="1" ht="16.5" customHeight="1">
      <c r="A236" s="39"/>
      <c r="B236" s="40"/>
      <c r="C236" s="228" t="s">
        <v>393</v>
      </c>
      <c r="D236" s="228" t="s">
        <v>162</v>
      </c>
      <c r="E236" s="229" t="s">
        <v>394</v>
      </c>
      <c r="F236" s="230" t="s">
        <v>395</v>
      </c>
      <c r="G236" s="231" t="s">
        <v>396</v>
      </c>
      <c r="H236" s="232">
        <v>1</v>
      </c>
      <c r="I236" s="233"/>
      <c r="J236" s="234">
        <f>ROUND(I236*H236,2)</f>
        <v>0</v>
      </c>
      <c r="K236" s="235"/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0</v>
      </c>
      <c r="R236" s="238">
        <f>Q236*H236</f>
        <v>0</v>
      </c>
      <c r="S236" s="238">
        <v>0.72299999999999998</v>
      </c>
      <c r="T236" s="239">
        <f>S236*H236</f>
        <v>0.72299999999999998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245</v>
      </c>
      <c r="AT236" s="240" t="s">
        <v>162</v>
      </c>
      <c r="AU236" s="240" t="s">
        <v>89</v>
      </c>
      <c r="AY236" s="18" t="s">
        <v>160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87</v>
      </c>
      <c r="BK236" s="241">
        <f>ROUND(I236*H236,2)</f>
        <v>0</v>
      </c>
      <c r="BL236" s="18" t="s">
        <v>245</v>
      </c>
      <c r="BM236" s="240" t="s">
        <v>397</v>
      </c>
    </row>
    <row r="237" s="2" customFormat="1">
      <c r="A237" s="39"/>
      <c r="B237" s="40"/>
      <c r="C237" s="41"/>
      <c r="D237" s="244" t="s">
        <v>175</v>
      </c>
      <c r="E237" s="41"/>
      <c r="F237" s="265" t="s">
        <v>398</v>
      </c>
      <c r="G237" s="41"/>
      <c r="H237" s="41"/>
      <c r="I237" s="266"/>
      <c r="J237" s="41"/>
      <c r="K237" s="41"/>
      <c r="L237" s="45"/>
      <c r="M237" s="267"/>
      <c r="N237" s="268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175</v>
      </c>
      <c r="AU237" s="18" t="s">
        <v>89</v>
      </c>
    </row>
    <row r="238" s="13" customFormat="1">
      <c r="A238" s="13"/>
      <c r="B238" s="242"/>
      <c r="C238" s="243"/>
      <c r="D238" s="244" t="s">
        <v>168</v>
      </c>
      <c r="E238" s="245" t="s">
        <v>1</v>
      </c>
      <c r="F238" s="246" t="s">
        <v>399</v>
      </c>
      <c r="G238" s="243"/>
      <c r="H238" s="247">
        <v>1</v>
      </c>
      <c r="I238" s="248"/>
      <c r="J238" s="243"/>
      <c r="K238" s="243"/>
      <c r="L238" s="249"/>
      <c r="M238" s="250"/>
      <c r="N238" s="251"/>
      <c r="O238" s="251"/>
      <c r="P238" s="251"/>
      <c r="Q238" s="251"/>
      <c r="R238" s="251"/>
      <c r="S238" s="251"/>
      <c r="T238" s="25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3" t="s">
        <v>168</v>
      </c>
      <c r="AU238" s="253" t="s">
        <v>89</v>
      </c>
      <c r="AV238" s="13" t="s">
        <v>89</v>
      </c>
      <c r="AW238" s="13" t="s">
        <v>34</v>
      </c>
      <c r="AX238" s="13" t="s">
        <v>87</v>
      </c>
      <c r="AY238" s="253" t="s">
        <v>160</v>
      </c>
    </row>
    <row r="239" s="2" customFormat="1" ht="16.5" customHeight="1">
      <c r="A239" s="39"/>
      <c r="B239" s="40"/>
      <c r="C239" s="228" t="s">
        <v>400</v>
      </c>
      <c r="D239" s="228" t="s">
        <v>162</v>
      </c>
      <c r="E239" s="229" t="s">
        <v>401</v>
      </c>
      <c r="F239" s="230" t="s">
        <v>402</v>
      </c>
      <c r="G239" s="231" t="s">
        <v>396</v>
      </c>
      <c r="H239" s="232">
        <v>1</v>
      </c>
      <c r="I239" s="233"/>
      <c r="J239" s="234">
        <f>ROUND(I239*H239,2)</f>
        <v>0</v>
      </c>
      <c r="K239" s="235"/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0.14699999999999999</v>
      </c>
      <c r="T239" s="239">
        <f>S239*H239</f>
        <v>0.14699999999999999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245</v>
      </c>
      <c r="AT239" s="240" t="s">
        <v>162</v>
      </c>
      <c r="AU239" s="240" t="s">
        <v>89</v>
      </c>
      <c r="AY239" s="18" t="s">
        <v>160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87</v>
      </c>
      <c r="BK239" s="241">
        <f>ROUND(I239*H239,2)</f>
        <v>0</v>
      </c>
      <c r="BL239" s="18" t="s">
        <v>245</v>
      </c>
      <c r="BM239" s="240" t="s">
        <v>403</v>
      </c>
    </row>
    <row r="240" s="2" customFormat="1">
      <c r="A240" s="39"/>
      <c r="B240" s="40"/>
      <c r="C240" s="41"/>
      <c r="D240" s="244" t="s">
        <v>175</v>
      </c>
      <c r="E240" s="41"/>
      <c r="F240" s="265" t="s">
        <v>398</v>
      </c>
      <c r="G240" s="41"/>
      <c r="H240" s="41"/>
      <c r="I240" s="266"/>
      <c r="J240" s="41"/>
      <c r="K240" s="41"/>
      <c r="L240" s="45"/>
      <c r="M240" s="267"/>
      <c r="N240" s="268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175</v>
      </c>
      <c r="AU240" s="18" t="s">
        <v>89</v>
      </c>
    </row>
    <row r="241" s="13" customFormat="1">
      <c r="A241" s="13"/>
      <c r="B241" s="242"/>
      <c r="C241" s="243"/>
      <c r="D241" s="244" t="s">
        <v>168</v>
      </c>
      <c r="E241" s="245" t="s">
        <v>1</v>
      </c>
      <c r="F241" s="246" t="s">
        <v>404</v>
      </c>
      <c r="G241" s="243"/>
      <c r="H241" s="247">
        <v>1</v>
      </c>
      <c r="I241" s="248"/>
      <c r="J241" s="243"/>
      <c r="K241" s="243"/>
      <c r="L241" s="249"/>
      <c r="M241" s="250"/>
      <c r="N241" s="251"/>
      <c r="O241" s="251"/>
      <c r="P241" s="251"/>
      <c r="Q241" s="251"/>
      <c r="R241" s="251"/>
      <c r="S241" s="251"/>
      <c r="T241" s="25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3" t="s">
        <v>168</v>
      </c>
      <c r="AU241" s="253" t="s">
        <v>89</v>
      </c>
      <c r="AV241" s="13" t="s">
        <v>89</v>
      </c>
      <c r="AW241" s="13" t="s">
        <v>34</v>
      </c>
      <c r="AX241" s="13" t="s">
        <v>87</v>
      </c>
      <c r="AY241" s="253" t="s">
        <v>160</v>
      </c>
    </row>
    <row r="242" s="12" customFormat="1" ht="22.8" customHeight="1">
      <c r="A242" s="12"/>
      <c r="B242" s="212"/>
      <c r="C242" s="213"/>
      <c r="D242" s="214" t="s">
        <v>78</v>
      </c>
      <c r="E242" s="226" t="s">
        <v>405</v>
      </c>
      <c r="F242" s="226" t="s">
        <v>406</v>
      </c>
      <c r="G242" s="213"/>
      <c r="H242" s="213"/>
      <c r="I242" s="216"/>
      <c r="J242" s="227">
        <f>BK242</f>
        <v>0</v>
      </c>
      <c r="K242" s="213"/>
      <c r="L242" s="218"/>
      <c r="M242" s="219"/>
      <c r="N242" s="220"/>
      <c r="O242" s="220"/>
      <c r="P242" s="221">
        <f>P243</f>
        <v>0</v>
      </c>
      <c r="Q242" s="220"/>
      <c r="R242" s="221">
        <f>R243</f>
        <v>0</v>
      </c>
      <c r="S242" s="220"/>
      <c r="T242" s="222">
        <f>T243</f>
        <v>0.03866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23" t="s">
        <v>89</v>
      </c>
      <c r="AT242" s="224" t="s">
        <v>78</v>
      </c>
      <c r="AU242" s="224" t="s">
        <v>87</v>
      </c>
      <c r="AY242" s="223" t="s">
        <v>160</v>
      </c>
      <c r="BK242" s="225">
        <f>BK243</f>
        <v>0</v>
      </c>
    </row>
    <row r="243" s="2" customFormat="1" ht="16.5" customHeight="1">
      <c r="A243" s="39"/>
      <c r="B243" s="40"/>
      <c r="C243" s="228" t="s">
        <v>407</v>
      </c>
      <c r="D243" s="228" t="s">
        <v>162</v>
      </c>
      <c r="E243" s="229" t="s">
        <v>408</v>
      </c>
      <c r="F243" s="230" t="s">
        <v>409</v>
      </c>
      <c r="G243" s="231" t="s">
        <v>396</v>
      </c>
      <c r="H243" s="232">
        <v>2</v>
      </c>
      <c r="I243" s="233"/>
      <c r="J243" s="234">
        <f>ROUND(I243*H243,2)</f>
        <v>0</v>
      </c>
      <c r="K243" s="235"/>
      <c r="L243" s="45"/>
      <c r="M243" s="236" t="s">
        <v>1</v>
      </c>
      <c r="N243" s="237" t="s">
        <v>44</v>
      </c>
      <c r="O243" s="92"/>
      <c r="P243" s="238">
        <f>O243*H243</f>
        <v>0</v>
      </c>
      <c r="Q243" s="238">
        <v>0</v>
      </c>
      <c r="R243" s="238">
        <f>Q243*H243</f>
        <v>0</v>
      </c>
      <c r="S243" s="238">
        <v>0.01933</v>
      </c>
      <c r="T243" s="239">
        <f>S243*H243</f>
        <v>0.03866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245</v>
      </c>
      <c r="AT243" s="240" t="s">
        <v>162</v>
      </c>
      <c r="AU243" s="240" t="s">
        <v>89</v>
      </c>
      <c r="AY243" s="18" t="s">
        <v>160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87</v>
      </c>
      <c r="BK243" s="241">
        <f>ROUND(I243*H243,2)</f>
        <v>0</v>
      </c>
      <c r="BL243" s="18" t="s">
        <v>245</v>
      </c>
      <c r="BM243" s="240" t="s">
        <v>410</v>
      </c>
    </row>
    <row r="244" s="12" customFormat="1" ht="22.8" customHeight="1">
      <c r="A244" s="12"/>
      <c r="B244" s="212"/>
      <c r="C244" s="213"/>
      <c r="D244" s="214" t="s">
        <v>78</v>
      </c>
      <c r="E244" s="226" t="s">
        <v>411</v>
      </c>
      <c r="F244" s="226" t="s">
        <v>412</v>
      </c>
      <c r="G244" s="213"/>
      <c r="H244" s="213"/>
      <c r="I244" s="216"/>
      <c r="J244" s="227">
        <f>BK244</f>
        <v>0</v>
      </c>
      <c r="K244" s="213"/>
      <c r="L244" s="218"/>
      <c r="M244" s="219"/>
      <c r="N244" s="220"/>
      <c r="O244" s="220"/>
      <c r="P244" s="221">
        <f>SUM(P245:P247)</f>
        <v>0</v>
      </c>
      <c r="Q244" s="220"/>
      <c r="R244" s="221">
        <f>SUM(R245:R247)</f>
        <v>0</v>
      </c>
      <c r="S244" s="220"/>
      <c r="T244" s="222">
        <f>SUM(T245:T247)</f>
        <v>0.030145500000000002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3" t="s">
        <v>89</v>
      </c>
      <c r="AT244" s="224" t="s">
        <v>78</v>
      </c>
      <c r="AU244" s="224" t="s">
        <v>87</v>
      </c>
      <c r="AY244" s="223" t="s">
        <v>160</v>
      </c>
      <c r="BK244" s="225">
        <f>SUM(BK245:BK247)</f>
        <v>0</v>
      </c>
    </row>
    <row r="245" s="2" customFormat="1" ht="16.5" customHeight="1">
      <c r="A245" s="39"/>
      <c r="B245" s="40"/>
      <c r="C245" s="228" t="s">
        <v>413</v>
      </c>
      <c r="D245" s="228" t="s">
        <v>162</v>
      </c>
      <c r="E245" s="229" t="s">
        <v>414</v>
      </c>
      <c r="F245" s="230" t="s">
        <v>415</v>
      </c>
      <c r="G245" s="231" t="s">
        <v>165</v>
      </c>
      <c r="H245" s="232">
        <v>5.0750000000000002</v>
      </c>
      <c r="I245" s="233"/>
      <c r="J245" s="234">
        <f>ROUND(I245*H245,2)</f>
        <v>0</v>
      </c>
      <c r="K245" s="235"/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0</v>
      </c>
      <c r="R245" s="238">
        <f>Q245*H245</f>
        <v>0</v>
      </c>
      <c r="S245" s="238">
        <v>0.00594</v>
      </c>
      <c r="T245" s="239">
        <f>S245*H245</f>
        <v>0.030145500000000002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245</v>
      </c>
      <c r="AT245" s="240" t="s">
        <v>162</v>
      </c>
      <c r="AU245" s="240" t="s">
        <v>89</v>
      </c>
      <c r="AY245" s="18" t="s">
        <v>160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87</v>
      </c>
      <c r="BK245" s="241">
        <f>ROUND(I245*H245,2)</f>
        <v>0</v>
      </c>
      <c r="BL245" s="18" t="s">
        <v>245</v>
      </c>
      <c r="BM245" s="240" t="s">
        <v>416</v>
      </c>
    </row>
    <row r="246" s="2" customFormat="1">
      <c r="A246" s="39"/>
      <c r="B246" s="40"/>
      <c r="C246" s="41"/>
      <c r="D246" s="244" t="s">
        <v>175</v>
      </c>
      <c r="E246" s="41"/>
      <c r="F246" s="265" t="s">
        <v>417</v>
      </c>
      <c r="G246" s="41"/>
      <c r="H246" s="41"/>
      <c r="I246" s="266"/>
      <c r="J246" s="41"/>
      <c r="K246" s="41"/>
      <c r="L246" s="45"/>
      <c r="M246" s="267"/>
      <c r="N246" s="268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175</v>
      </c>
      <c r="AU246" s="18" t="s">
        <v>89</v>
      </c>
    </row>
    <row r="247" s="13" customFormat="1">
      <c r="A247" s="13"/>
      <c r="B247" s="242"/>
      <c r="C247" s="243"/>
      <c r="D247" s="244" t="s">
        <v>168</v>
      </c>
      <c r="E247" s="245" t="s">
        <v>1</v>
      </c>
      <c r="F247" s="246" t="s">
        <v>418</v>
      </c>
      <c r="G247" s="243"/>
      <c r="H247" s="247">
        <v>5.0750000000000002</v>
      </c>
      <c r="I247" s="248"/>
      <c r="J247" s="243"/>
      <c r="K247" s="243"/>
      <c r="L247" s="249"/>
      <c r="M247" s="250"/>
      <c r="N247" s="251"/>
      <c r="O247" s="251"/>
      <c r="P247" s="251"/>
      <c r="Q247" s="251"/>
      <c r="R247" s="251"/>
      <c r="S247" s="251"/>
      <c r="T247" s="25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3" t="s">
        <v>168</v>
      </c>
      <c r="AU247" s="253" t="s">
        <v>89</v>
      </c>
      <c r="AV247" s="13" t="s">
        <v>89</v>
      </c>
      <c r="AW247" s="13" t="s">
        <v>34</v>
      </c>
      <c r="AX247" s="13" t="s">
        <v>87</v>
      </c>
      <c r="AY247" s="253" t="s">
        <v>160</v>
      </c>
    </row>
    <row r="248" s="12" customFormat="1" ht="22.8" customHeight="1">
      <c r="A248" s="12"/>
      <c r="B248" s="212"/>
      <c r="C248" s="213"/>
      <c r="D248" s="214" t="s">
        <v>78</v>
      </c>
      <c r="E248" s="226" t="s">
        <v>419</v>
      </c>
      <c r="F248" s="226" t="s">
        <v>420</v>
      </c>
      <c r="G248" s="213"/>
      <c r="H248" s="213"/>
      <c r="I248" s="216"/>
      <c r="J248" s="227">
        <f>BK248</f>
        <v>0</v>
      </c>
      <c r="K248" s="213"/>
      <c r="L248" s="218"/>
      <c r="M248" s="219"/>
      <c r="N248" s="220"/>
      <c r="O248" s="220"/>
      <c r="P248" s="221">
        <f>SUM(P249:P250)</f>
        <v>0</v>
      </c>
      <c r="Q248" s="220"/>
      <c r="R248" s="221">
        <f>SUM(R249:R250)</f>
        <v>0</v>
      </c>
      <c r="S248" s="220"/>
      <c r="T248" s="222">
        <f>SUM(T249:T250)</f>
        <v>0.27200000000000002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3" t="s">
        <v>89</v>
      </c>
      <c r="AT248" s="224" t="s">
        <v>78</v>
      </c>
      <c r="AU248" s="224" t="s">
        <v>87</v>
      </c>
      <c r="AY248" s="223" t="s">
        <v>160</v>
      </c>
      <c r="BK248" s="225">
        <f>SUM(BK249:BK250)</f>
        <v>0</v>
      </c>
    </row>
    <row r="249" s="2" customFormat="1" ht="24.15" customHeight="1">
      <c r="A249" s="39"/>
      <c r="B249" s="40"/>
      <c r="C249" s="228" t="s">
        <v>421</v>
      </c>
      <c r="D249" s="228" t="s">
        <v>162</v>
      </c>
      <c r="E249" s="229" t="s">
        <v>422</v>
      </c>
      <c r="F249" s="230" t="s">
        <v>423</v>
      </c>
      <c r="G249" s="231" t="s">
        <v>201</v>
      </c>
      <c r="H249" s="232">
        <v>17</v>
      </c>
      <c r="I249" s="233"/>
      <c r="J249" s="234">
        <f>ROUND(I249*H249,2)</f>
        <v>0</v>
      </c>
      <c r="K249" s="235"/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0.016</v>
      </c>
      <c r="T249" s="239">
        <f>S249*H249</f>
        <v>0.27200000000000002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245</v>
      </c>
      <c r="AT249" s="240" t="s">
        <v>162</v>
      </c>
      <c r="AU249" s="240" t="s">
        <v>89</v>
      </c>
      <c r="AY249" s="18" t="s">
        <v>160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87</v>
      </c>
      <c r="BK249" s="241">
        <f>ROUND(I249*H249,2)</f>
        <v>0</v>
      </c>
      <c r="BL249" s="18" t="s">
        <v>245</v>
      </c>
      <c r="BM249" s="240" t="s">
        <v>424</v>
      </c>
    </row>
    <row r="250" s="13" customFormat="1">
      <c r="A250" s="13"/>
      <c r="B250" s="242"/>
      <c r="C250" s="243"/>
      <c r="D250" s="244" t="s">
        <v>168</v>
      </c>
      <c r="E250" s="245" t="s">
        <v>1</v>
      </c>
      <c r="F250" s="246" t="s">
        <v>425</v>
      </c>
      <c r="G250" s="243"/>
      <c r="H250" s="247">
        <v>17</v>
      </c>
      <c r="I250" s="248"/>
      <c r="J250" s="243"/>
      <c r="K250" s="243"/>
      <c r="L250" s="249"/>
      <c r="M250" s="250"/>
      <c r="N250" s="251"/>
      <c r="O250" s="251"/>
      <c r="P250" s="251"/>
      <c r="Q250" s="251"/>
      <c r="R250" s="251"/>
      <c r="S250" s="251"/>
      <c r="T250" s="25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3" t="s">
        <v>168</v>
      </c>
      <c r="AU250" s="253" t="s">
        <v>89</v>
      </c>
      <c r="AV250" s="13" t="s">
        <v>89</v>
      </c>
      <c r="AW250" s="13" t="s">
        <v>34</v>
      </c>
      <c r="AX250" s="13" t="s">
        <v>87</v>
      </c>
      <c r="AY250" s="253" t="s">
        <v>160</v>
      </c>
    </row>
    <row r="251" s="12" customFormat="1" ht="25.92" customHeight="1">
      <c r="A251" s="12"/>
      <c r="B251" s="212"/>
      <c r="C251" s="213"/>
      <c r="D251" s="214" t="s">
        <v>78</v>
      </c>
      <c r="E251" s="215" t="s">
        <v>426</v>
      </c>
      <c r="F251" s="215" t="s">
        <v>427</v>
      </c>
      <c r="G251" s="213"/>
      <c r="H251" s="213"/>
      <c r="I251" s="216"/>
      <c r="J251" s="217">
        <f>BK251</f>
        <v>0</v>
      </c>
      <c r="K251" s="213"/>
      <c r="L251" s="218"/>
      <c r="M251" s="219"/>
      <c r="N251" s="220"/>
      <c r="O251" s="220"/>
      <c r="P251" s="221">
        <f>P252</f>
        <v>0</v>
      </c>
      <c r="Q251" s="220"/>
      <c r="R251" s="221">
        <f>R252</f>
        <v>0</v>
      </c>
      <c r="S251" s="220"/>
      <c r="T251" s="222">
        <f>T252</f>
        <v>0.32000000000000001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3" t="s">
        <v>178</v>
      </c>
      <c r="AT251" s="224" t="s">
        <v>78</v>
      </c>
      <c r="AU251" s="224" t="s">
        <v>79</v>
      </c>
      <c r="AY251" s="223" t="s">
        <v>160</v>
      </c>
      <c r="BK251" s="225">
        <f>BK252</f>
        <v>0</v>
      </c>
    </row>
    <row r="252" s="12" customFormat="1" ht="22.8" customHeight="1">
      <c r="A252" s="12"/>
      <c r="B252" s="212"/>
      <c r="C252" s="213"/>
      <c r="D252" s="214" t="s">
        <v>78</v>
      </c>
      <c r="E252" s="226" t="s">
        <v>428</v>
      </c>
      <c r="F252" s="226" t="s">
        <v>429</v>
      </c>
      <c r="G252" s="213"/>
      <c r="H252" s="213"/>
      <c r="I252" s="216"/>
      <c r="J252" s="227">
        <f>BK252</f>
        <v>0</v>
      </c>
      <c r="K252" s="213"/>
      <c r="L252" s="218"/>
      <c r="M252" s="219"/>
      <c r="N252" s="220"/>
      <c r="O252" s="220"/>
      <c r="P252" s="221">
        <f>SUM(P253:P255)</f>
        <v>0</v>
      </c>
      <c r="Q252" s="220"/>
      <c r="R252" s="221">
        <f>SUM(R253:R255)</f>
        <v>0</v>
      </c>
      <c r="S252" s="220"/>
      <c r="T252" s="222">
        <f>SUM(T253:T255)</f>
        <v>0.32000000000000001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3" t="s">
        <v>178</v>
      </c>
      <c r="AT252" s="224" t="s">
        <v>78</v>
      </c>
      <c r="AU252" s="224" t="s">
        <v>87</v>
      </c>
      <c r="AY252" s="223" t="s">
        <v>160</v>
      </c>
      <c r="BK252" s="225">
        <f>SUM(BK253:BK255)</f>
        <v>0</v>
      </c>
    </row>
    <row r="253" s="2" customFormat="1" ht="24.15" customHeight="1">
      <c r="A253" s="39"/>
      <c r="B253" s="40"/>
      <c r="C253" s="228" t="s">
        <v>430</v>
      </c>
      <c r="D253" s="228" t="s">
        <v>162</v>
      </c>
      <c r="E253" s="229" t="s">
        <v>431</v>
      </c>
      <c r="F253" s="230" t="s">
        <v>432</v>
      </c>
      <c r="G253" s="231" t="s">
        <v>236</v>
      </c>
      <c r="H253" s="232">
        <v>4</v>
      </c>
      <c r="I253" s="233"/>
      <c r="J253" s="234">
        <f>ROUND(I253*H253,2)</f>
        <v>0</v>
      </c>
      <c r="K253" s="235"/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0.080000000000000002</v>
      </c>
      <c r="T253" s="239">
        <f>S253*H253</f>
        <v>0.32000000000000001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433</v>
      </c>
      <c r="AT253" s="240" t="s">
        <v>162</v>
      </c>
      <c r="AU253" s="240" t="s">
        <v>89</v>
      </c>
      <c r="AY253" s="18" t="s">
        <v>160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87</v>
      </c>
      <c r="BK253" s="241">
        <f>ROUND(I253*H253,2)</f>
        <v>0</v>
      </c>
      <c r="BL253" s="18" t="s">
        <v>433</v>
      </c>
      <c r="BM253" s="240" t="s">
        <v>434</v>
      </c>
    </row>
    <row r="254" s="2" customFormat="1">
      <c r="A254" s="39"/>
      <c r="B254" s="40"/>
      <c r="C254" s="41"/>
      <c r="D254" s="244" t="s">
        <v>175</v>
      </c>
      <c r="E254" s="41"/>
      <c r="F254" s="265" t="s">
        <v>435</v>
      </c>
      <c r="G254" s="41"/>
      <c r="H254" s="41"/>
      <c r="I254" s="266"/>
      <c r="J254" s="41"/>
      <c r="K254" s="41"/>
      <c r="L254" s="45"/>
      <c r="M254" s="267"/>
      <c r="N254" s="268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175</v>
      </c>
      <c r="AU254" s="18" t="s">
        <v>89</v>
      </c>
    </row>
    <row r="255" s="13" customFormat="1">
      <c r="A255" s="13"/>
      <c r="B255" s="242"/>
      <c r="C255" s="243"/>
      <c r="D255" s="244" t="s">
        <v>168</v>
      </c>
      <c r="E255" s="245" t="s">
        <v>1</v>
      </c>
      <c r="F255" s="246" t="s">
        <v>436</v>
      </c>
      <c r="G255" s="243"/>
      <c r="H255" s="247">
        <v>4</v>
      </c>
      <c r="I255" s="248"/>
      <c r="J255" s="243"/>
      <c r="K255" s="243"/>
      <c r="L255" s="249"/>
      <c r="M255" s="250"/>
      <c r="N255" s="251"/>
      <c r="O255" s="251"/>
      <c r="P255" s="251"/>
      <c r="Q255" s="251"/>
      <c r="R255" s="251"/>
      <c r="S255" s="251"/>
      <c r="T255" s="25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3" t="s">
        <v>168</v>
      </c>
      <c r="AU255" s="253" t="s">
        <v>89</v>
      </c>
      <c r="AV255" s="13" t="s">
        <v>89</v>
      </c>
      <c r="AW255" s="13" t="s">
        <v>34</v>
      </c>
      <c r="AX255" s="13" t="s">
        <v>87</v>
      </c>
      <c r="AY255" s="253" t="s">
        <v>160</v>
      </c>
    </row>
    <row r="256" s="12" customFormat="1" ht="25.92" customHeight="1">
      <c r="A256" s="12"/>
      <c r="B256" s="212"/>
      <c r="C256" s="213"/>
      <c r="D256" s="214" t="s">
        <v>78</v>
      </c>
      <c r="E256" s="215" t="s">
        <v>437</v>
      </c>
      <c r="F256" s="215" t="s">
        <v>438</v>
      </c>
      <c r="G256" s="213"/>
      <c r="H256" s="213"/>
      <c r="I256" s="216"/>
      <c r="J256" s="217">
        <f>BK256</f>
        <v>0</v>
      </c>
      <c r="K256" s="213"/>
      <c r="L256" s="218"/>
      <c r="M256" s="219"/>
      <c r="N256" s="220"/>
      <c r="O256" s="220"/>
      <c r="P256" s="221">
        <f>SUM(P257:P268)</f>
        <v>0</v>
      </c>
      <c r="Q256" s="220"/>
      <c r="R256" s="221">
        <f>SUM(R257:R268)</f>
        <v>0</v>
      </c>
      <c r="S256" s="220"/>
      <c r="T256" s="222">
        <f>SUM(T257:T268)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23" t="s">
        <v>187</v>
      </c>
      <c r="AT256" s="224" t="s">
        <v>78</v>
      </c>
      <c r="AU256" s="224" t="s">
        <v>79</v>
      </c>
      <c r="AY256" s="223" t="s">
        <v>160</v>
      </c>
      <c r="BK256" s="225">
        <f>SUM(BK257:BK268)</f>
        <v>0</v>
      </c>
    </row>
    <row r="257" s="2" customFormat="1" ht="16.5" customHeight="1">
      <c r="A257" s="39"/>
      <c r="B257" s="40"/>
      <c r="C257" s="228" t="s">
        <v>439</v>
      </c>
      <c r="D257" s="228" t="s">
        <v>162</v>
      </c>
      <c r="E257" s="229" t="s">
        <v>440</v>
      </c>
      <c r="F257" s="230" t="s">
        <v>441</v>
      </c>
      <c r="G257" s="231" t="s">
        <v>242</v>
      </c>
      <c r="H257" s="232">
        <v>1</v>
      </c>
      <c r="I257" s="233"/>
      <c r="J257" s="234">
        <f>ROUND(I257*H257,2)</f>
        <v>0</v>
      </c>
      <c r="K257" s="235"/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442</v>
      </c>
      <c r="AT257" s="240" t="s">
        <v>162</v>
      </c>
      <c r="AU257" s="240" t="s">
        <v>87</v>
      </c>
      <c r="AY257" s="18" t="s">
        <v>160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87</v>
      </c>
      <c r="BK257" s="241">
        <f>ROUND(I257*H257,2)</f>
        <v>0</v>
      </c>
      <c r="BL257" s="18" t="s">
        <v>442</v>
      </c>
      <c r="BM257" s="240" t="s">
        <v>443</v>
      </c>
    </row>
    <row r="258" s="2" customFormat="1" ht="16.5" customHeight="1">
      <c r="A258" s="39"/>
      <c r="B258" s="40"/>
      <c r="C258" s="228" t="s">
        <v>444</v>
      </c>
      <c r="D258" s="228" t="s">
        <v>162</v>
      </c>
      <c r="E258" s="229" t="s">
        <v>445</v>
      </c>
      <c r="F258" s="230" t="s">
        <v>446</v>
      </c>
      <c r="G258" s="231" t="s">
        <v>242</v>
      </c>
      <c r="H258" s="232">
        <v>1</v>
      </c>
      <c r="I258" s="233"/>
      <c r="J258" s="234">
        <f>ROUND(I258*H258,2)</f>
        <v>0</v>
      </c>
      <c r="K258" s="235"/>
      <c r="L258" s="45"/>
      <c r="M258" s="236" t="s">
        <v>1</v>
      </c>
      <c r="N258" s="237" t="s">
        <v>44</v>
      </c>
      <c r="O258" s="92"/>
      <c r="P258" s="238">
        <f>O258*H258</f>
        <v>0</v>
      </c>
      <c r="Q258" s="238">
        <v>0</v>
      </c>
      <c r="R258" s="238">
        <f>Q258*H258</f>
        <v>0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442</v>
      </c>
      <c r="AT258" s="240" t="s">
        <v>162</v>
      </c>
      <c r="AU258" s="240" t="s">
        <v>87</v>
      </c>
      <c r="AY258" s="18" t="s">
        <v>160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87</v>
      </c>
      <c r="BK258" s="241">
        <f>ROUND(I258*H258,2)</f>
        <v>0</v>
      </c>
      <c r="BL258" s="18" t="s">
        <v>442</v>
      </c>
      <c r="BM258" s="240" t="s">
        <v>447</v>
      </c>
    </row>
    <row r="259" s="2" customFormat="1">
      <c r="A259" s="39"/>
      <c r="B259" s="40"/>
      <c r="C259" s="41"/>
      <c r="D259" s="244" t="s">
        <v>175</v>
      </c>
      <c r="E259" s="41"/>
      <c r="F259" s="265" t="s">
        <v>448</v>
      </c>
      <c r="G259" s="41"/>
      <c r="H259" s="41"/>
      <c r="I259" s="266"/>
      <c r="J259" s="41"/>
      <c r="K259" s="41"/>
      <c r="L259" s="45"/>
      <c r="M259" s="267"/>
      <c r="N259" s="268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175</v>
      </c>
      <c r="AU259" s="18" t="s">
        <v>87</v>
      </c>
    </row>
    <row r="260" s="2" customFormat="1" ht="16.5" customHeight="1">
      <c r="A260" s="39"/>
      <c r="B260" s="40"/>
      <c r="C260" s="228" t="s">
        <v>449</v>
      </c>
      <c r="D260" s="228" t="s">
        <v>162</v>
      </c>
      <c r="E260" s="229" t="s">
        <v>450</v>
      </c>
      <c r="F260" s="230" t="s">
        <v>451</v>
      </c>
      <c r="G260" s="231" t="s">
        <v>242</v>
      </c>
      <c r="H260" s="232">
        <v>1</v>
      </c>
      <c r="I260" s="233"/>
      <c r="J260" s="234">
        <f>ROUND(I260*H260,2)</f>
        <v>0</v>
      </c>
      <c r="K260" s="235"/>
      <c r="L260" s="45"/>
      <c r="M260" s="236" t="s">
        <v>1</v>
      </c>
      <c r="N260" s="237" t="s">
        <v>44</v>
      </c>
      <c r="O260" s="92"/>
      <c r="P260" s="238">
        <f>O260*H260</f>
        <v>0</v>
      </c>
      <c r="Q260" s="238">
        <v>0</v>
      </c>
      <c r="R260" s="238">
        <f>Q260*H260</f>
        <v>0</v>
      </c>
      <c r="S260" s="238">
        <v>0</v>
      </c>
      <c r="T260" s="23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0" t="s">
        <v>442</v>
      </c>
      <c r="AT260" s="240" t="s">
        <v>162</v>
      </c>
      <c r="AU260" s="240" t="s">
        <v>87</v>
      </c>
      <c r="AY260" s="18" t="s">
        <v>160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8" t="s">
        <v>87</v>
      </c>
      <c r="BK260" s="241">
        <f>ROUND(I260*H260,2)</f>
        <v>0</v>
      </c>
      <c r="BL260" s="18" t="s">
        <v>442</v>
      </c>
      <c r="BM260" s="240" t="s">
        <v>452</v>
      </c>
    </row>
    <row r="261" s="2" customFormat="1">
      <c r="A261" s="39"/>
      <c r="B261" s="40"/>
      <c r="C261" s="41"/>
      <c r="D261" s="244" t="s">
        <v>175</v>
      </c>
      <c r="E261" s="41"/>
      <c r="F261" s="265" t="s">
        <v>453</v>
      </c>
      <c r="G261" s="41"/>
      <c r="H261" s="41"/>
      <c r="I261" s="266"/>
      <c r="J261" s="41"/>
      <c r="K261" s="41"/>
      <c r="L261" s="45"/>
      <c r="M261" s="267"/>
      <c r="N261" s="268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175</v>
      </c>
      <c r="AU261" s="18" t="s">
        <v>87</v>
      </c>
    </row>
    <row r="262" s="2" customFormat="1" ht="21.75" customHeight="1">
      <c r="A262" s="39"/>
      <c r="B262" s="40"/>
      <c r="C262" s="228" t="s">
        <v>454</v>
      </c>
      <c r="D262" s="228" t="s">
        <v>162</v>
      </c>
      <c r="E262" s="229" t="s">
        <v>455</v>
      </c>
      <c r="F262" s="230" t="s">
        <v>456</v>
      </c>
      <c r="G262" s="231" t="s">
        <v>242</v>
      </c>
      <c r="H262" s="232">
        <v>1</v>
      </c>
      <c r="I262" s="233"/>
      <c r="J262" s="234">
        <f>ROUND(I262*H262,2)</f>
        <v>0</v>
      </c>
      <c r="K262" s="235"/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442</v>
      </c>
      <c r="AT262" s="240" t="s">
        <v>162</v>
      </c>
      <c r="AU262" s="240" t="s">
        <v>87</v>
      </c>
      <c r="AY262" s="18" t="s">
        <v>160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87</v>
      </c>
      <c r="BK262" s="241">
        <f>ROUND(I262*H262,2)</f>
        <v>0</v>
      </c>
      <c r="BL262" s="18" t="s">
        <v>442</v>
      </c>
      <c r="BM262" s="240" t="s">
        <v>457</v>
      </c>
    </row>
    <row r="263" s="2" customFormat="1" ht="21.75" customHeight="1">
      <c r="A263" s="39"/>
      <c r="B263" s="40"/>
      <c r="C263" s="228" t="s">
        <v>458</v>
      </c>
      <c r="D263" s="228" t="s">
        <v>162</v>
      </c>
      <c r="E263" s="229" t="s">
        <v>459</v>
      </c>
      <c r="F263" s="230" t="s">
        <v>460</v>
      </c>
      <c r="G263" s="231" t="s">
        <v>242</v>
      </c>
      <c r="H263" s="232">
        <v>1</v>
      </c>
      <c r="I263" s="233"/>
      <c r="J263" s="234">
        <f>ROUND(I263*H263,2)</f>
        <v>0</v>
      </c>
      <c r="K263" s="235"/>
      <c r="L263" s="45"/>
      <c r="M263" s="236" t="s">
        <v>1</v>
      </c>
      <c r="N263" s="237" t="s">
        <v>44</v>
      </c>
      <c r="O263" s="92"/>
      <c r="P263" s="238">
        <f>O263*H263</f>
        <v>0</v>
      </c>
      <c r="Q263" s="238">
        <v>0</v>
      </c>
      <c r="R263" s="238">
        <f>Q263*H263</f>
        <v>0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442</v>
      </c>
      <c r="AT263" s="240" t="s">
        <v>162</v>
      </c>
      <c r="AU263" s="240" t="s">
        <v>87</v>
      </c>
      <c r="AY263" s="18" t="s">
        <v>160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87</v>
      </c>
      <c r="BK263" s="241">
        <f>ROUND(I263*H263,2)</f>
        <v>0</v>
      </c>
      <c r="BL263" s="18" t="s">
        <v>442</v>
      </c>
      <c r="BM263" s="240" t="s">
        <v>461</v>
      </c>
    </row>
    <row r="264" s="2" customFormat="1" ht="16.5" customHeight="1">
      <c r="A264" s="39"/>
      <c r="B264" s="40"/>
      <c r="C264" s="228" t="s">
        <v>462</v>
      </c>
      <c r="D264" s="228" t="s">
        <v>162</v>
      </c>
      <c r="E264" s="229" t="s">
        <v>463</v>
      </c>
      <c r="F264" s="230" t="s">
        <v>464</v>
      </c>
      <c r="G264" s="231" t="s">
        <v>242</v>
      </c>
      <c r="H264" s="232">
        <v>1</v>
      </c>
      <c r="I264" s="233"/>
      <c r="J264" s="234">
        <f>ROUND(I264*H264,2)</f>
        <v>0</v>
      </c>
      <c r="K264" s="235"/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442</v>
      </c>
      <c r="AT264" s="240" t="s">
        <v>162</v>
      </c>
      <c r="AU264" s="240" t="s">
        <v>87</v>
      </c>
      <c r="AY264" s="18" t="s">
        <v>160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87</v>
      </c>
      <c r="BK264" s="241">
        <f>ROUND(I264*H264,2)</f>
        <v>0</v>
      </c>
      <c r="BL264" s="18" t="s">
        <v>442</v>
      </c>
      <c r="BM264" s="240" t="s">
        <v>465</v>
      </c>
    </row>
    <row r="265" s="2" customFormat="1" ht="16.5" customHeight="1">
      <c r="A265" s="39"/>
      <c r="B265" s="40"/>
      <c r="C265" s="228" t="s">
        <v>466</v>
      </c>
      <c r="D265" s="228" t="s">
        <v>162</v>
      </c>
      <c r="E265" s="229" t="s">
        <v>467</v>
      </c>
      <c r="F265" s="230" t="s">
        <v>468</v>
      </c>
      <c r="G265" s="231" t="s">
        <v>242</v>
      </c>
      <c r="H265" s="232">
        <v>1</v>
      </c>
      <c r="I265" s="233"/>
      <c r="J265" s="234">
        <f>ROUND(I265*H265,2)</f>
        <v>0</v>
      </c>
      <c r="K265" s="235"/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442</v>
      </c>
      <c r="AT265" s="240" t="s">
        <v>162</v>
      </c>
      <c r="AU265" s="240" t="s">
        <v>87</v>
      </c>
      <c r="AY265" s="18" t="s">
        <v>160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87</v>
      </c>
      <c r="BK265" s="241">
        <f>ROUND(I265*H265,2)</f>
        <v>0</v>
      </c>
      <c r="BL265" s="18" t="s">
        <v>442</v>
      </c>
      <c r="BM265" s="240" t="s">
        <v>469</v>
      </c>
    </row>
    <row r="266" s="2" customFormat="1">
      <c r="A266" s="39"/>
      <c r="B266" s="40"/>
      <c r="C266" s="41"/>
      <c r="D266" s="244" t="s">
        <v>175</v>
      </c>
      <c r="E266" s="41"/>
      <c r="F266" s="265" t="s">
        <v>470</v>
      </c>
      <c r="G266" s="41"/>
      <c r="H266" s="41"/>
      <c r="I266" s="266"/>
      <c r="J266" s="41"/>
      <c r="K266" s="41"/>
      <c r="L266" s="45"/>
      <c r="M266" s="267"/>
      <c r="N266" s="268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175</v>
      </c>
      <c r="AU266" s="18" t="s">
        <v>87</v>
      </c>
    </row>
    <row r="267" s="2" customFormat="1" ht="16.5" customHeight="1">
      <c r="A267" s="39"/>
      <c r="B267" s="40"/>
      <c r="C267" s="228" t="s">
        <v>471</v>
      </c>
      <c r="D267" s="228" t="s">
        <v>162</v>
      </c>
      <c r="E267" s="229" t="s">
        <v>472</v>
      </c>
      <c r="F267" s="230" t="s">
        <v>473</v>
      </c>
      <c r="G267" s="231" t="s">
        <v>242</v>
      </c>
      <c r="H267" s="232">
        <v>1</v>
      </c>
      <c r="I267" s="233"/>
      <c r="J267" s="234">
        <f>ROUND(I267*H267,2)</f>
        <v>0</v>
      </c>
      <c r="K267" s="235"/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</v>
      </c>
      <c r="R267" s="238">
        <f>Q267*H267</f>
        <v>0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442</v>
      </c>
      <c r="AT267" s="240" t="s">
        <v>162</v>
      </c>
      <c r="AU267" s="240" t="s">
        <v>87</v>
      </c>
      <c r="AY267" s="18" t="s">
        <v>160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87</v>
      </c>
      <c r="BK267" s="241">
        <f>ROUND(I267*H267,2)</f>
        <v>0</v>
      </c>
      <c r="BL267" s="18" t="s">
        <v>442</v>
      </c>
      <c r="BM267" s="240" t="s">
        <v>474</v>
      </c>
    </row>
    <row r="268" s="2" customFormat="1" ht="16.5" customHeight="1">
      <c r="A268" s="39"/>
      <c r="B268" s="40"/>
      <c r="C268" s="228" t="s">
        <v>475</v>
      </c>
      <c r="D268" s="228" t="s">
        <v>162</v>
      </c>
      <c r="E268" s="229" t="s">
        <v>476</v>
      </c>
      <c r="F268" s="230" t="s">
        <v>477</v>
      </c>
      <c r="G268" s="231" t="s">
        <v>242</v>
      </c>
      <c r="H268" s="232">
        <v>1</v>
      </c>
      <c r="I268" s="233"/>
      <c r="J268" s="234">
        <f>ROUND(I268*H268,2)</f>
        <v>0</v>
      </c>
      <c r="K268" s="235"/>
      <c r="L268" s="45"/>
      <c r="M268" s="279" t="s">
        <v>1</v>
      </c>
      <c r="N268" s="280" t="s">
        <v>44</v>
      </c>
      <c r="O268" s="281"/>
      <c r="P268" s="282">
        <f>O268*H268</f>
        <v>0</v>
      </c>
      <c r="Q268" s="282">
        <v>0</v>
      </c>
      <c r="R268" s="282">
        <f>Q268*H268</f>
        <v>0</v>
      </c>
      <c r="S268" s="282">
        <v>0</v>
      </c>
      <c r="T268" s="28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442</v>
      </c>
      <c r="AT268" s="240" t="s">
        <v>162</v>
      </c>
      <c r="AU268" s="240" t="s">
        <v>87</v>
      </c>
      <c r="AY268" s="18" t="s">
        <v>160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87</v>
      </c>
      <c r="BK268" s="241">
        <f>ROUND(I268*H268,2)</f>
        <v>0</v>
      </c>
      <c r="BL268" s="18" t="s">
        <v>442</v>
      </c>
      <c r="BM268" s="240" t="s">
        <v>478</v>
      </c>
    </row>
    <row r="269" s="2" customFormat="1" ht="6.96" customHeight="1">
      <c r="A269" s="39"/>
      <c r="B269" s="67"/>
      <c r="C269" s="68"/>
      <c r="D269" s="68"/>
      <c r="E269" s="68"/>
      <c r="F269" s="68"/>
      <c r="G269" s="68"/>
      <c r="H269" s="68"/>
      <c r="I269" s="68"/>
      <c r="J269" s="68"/>
      <c r="K269" s="68"/>
      <c r="L269" s="45"/>
      <c r="M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</row>
  </sheetData>
  <sheetProtection sheet="1" autoFilter="0" formatColumns="0" formatRows="0" objects="1" scenarios="1" spinCount="100000" saltValue="f4d1NV+a5w5w8wNbVAPV9aF/5VbHGw47kLxp9U0yAsTT0FpNLnns0s5kXBI4Se2JNUm92plC9hroEikOojDytw==" hashValue="RSqFpaEpNBdbAfXH2P2wyq9k5JZPvbAafANFPvrl9bAUGZfsR0R2UIzvoxnbt5kCCAcdhX3C3FyQIyKCnV66bQ==" algorithmName="SHA-512" password="CC35"/>
  <autoFilter ref="C129:K268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1" customFormat="1" ht="12" customHeight="1">
      <c r="B8" s="21"/>
      <c r="D8" s="151" t="s">
        <v>122</v>
      </c>
      <c r="L8" s="21"/>
    </row>
    <row r="9" s="2" customFormat="1" ht="16.5" customHeight="1">
      <c r="A9" s="39"/>
      <c r="B9" s="45"/>
      <c r="C9" s="39"/>
      <c r="D9" s="39"/>
      <c r="E9" s="152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480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481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16. 1. 2025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482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124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483</v>
      </c>
      <c r="F23" s="39"/>
      <c r="G23" s="39"/>
      <c r="H23" s="39"/>
      <c r="I23" s="151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36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ROUND((SUM(BE129:BE249)),  2)</f>
        <v>0</v>
      </c>
      <c r="G35" s="39"/>
      <c r="H35" s="39"/>
      <c r="I35" s="165">
        <v>0.20999999999999999</v>
      </c>
      <c r="J35" s="164">
        <f>ROUND(((SUM(BE129:BE249))*I35),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ROUND((SUM(BF129:BF249)),  2)</f>
        <v>0</v>
      </c>
      <c r="G36" s="39"/>
      <c r="H36" s="39"/>
      <c r="I36" s="165">
        <v>0.12</v>
      </c>
      <c r="J36" s="164">
        <f>ROUND(((SUM(BF129:BF249))*I36),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ROUND((SUM(BG129:BG249)),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ROUND((SUM(BH129:BH249)),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ROUND((SUM(BI129:BI249)),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479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480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SO02.01 - Kurt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Obec Dukovany</v>
      </c>
      <c r="G91" s="41"/>
      <c r="H91" s="41"/>
      <c r="I91" s="33" t="s">
        <v>22</v>
      </c>
      <c r="J91" s="80" t="str">
        <f>IF(J14="","",J14)</f>
        <v>16. 1. 2025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Obec Dukovany, č.p.59,675 56 Dukovany</v>
      </c>
      <c r="G93" s="41"/>
      <c r="H93" s="41"/>
      <c r="I93" s="33" t="s">
        <v>31</v>
      </c>
      <c r="J93" s="37" t="str">
        <f>E23</f>
        <v>Ing.Roman Chvátal, Jamolice 147,67201 M.Krumlov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40.0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Ing.Dana Trávníková, Ivančická 221,67201 M.Krumlov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131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132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484</v>
      </c>
      <c r="E101" s="197"/>
      <c r="F101" s="197"/>
      <c r="G101" s="197"/>
      <c r="H101" s="197"/>
      <c r="I101" s="197"/>
      <c r="J101" s="198">
        <f>J162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485</v>
      </c>
      <c r="E102" s="197"/>
      <c r="F102" s="197"/>
      <c r="G102" s="197"/>
      <c r="H102" s="197"/>
      <c r="I102" s="197"/>
      <c r="J102" s="198">
        <f>J201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486</v>
      </c>
      <c r="E103" s="197"/>
      <c r="F103" s="197"/>
      <c r="G103" s="197"/>
      <c r="H103" s="197"/>
      <c r="I103" s="197"/>
      <c r="J103" s="198">
        <f>J204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133</v>
      </c>
      <c r="E104" s="197"/>
      <c r="F104" s="197"/>
      <c r="G104" s="197"/>
      <c r="H104" s="197"/>
      <c r="I104" s="197"/>
      <c r="J104" s="198">
        <f>J211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134</v>
      </c>
      <c r="E105" s="197"/>
      <c r="F105" s="197"/>
      <c r="G105" s="197"/>
      <c r="H105" s="197"/>
      <c r="I105" s="197"/>
      <c r="J105" s="198">
        <f>J215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487</v>
      </c>
      <c r="E106" s="197"/>
      <c r="F106" s="197"/>
      <c r="G106" s="197"/>
      <c r="H106" s="197"/>
      <c r="I106" s="197"/>
      <c r="J106" s="198">
        <f>J230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488</v>
      </c>
      <c r="E107" s="197"/>
      <c r="F107" s="197"/>
      <c r="G107" s="197"/>
      <c r="H107" s="197"/>
      <c r="I107" s="197"/>
      <c r="J107" s="198">
        <f>J233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145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6.25" customHeight="1">
      <c r="A117" s="39"/>
      <c r="B117" s="40"/>
      <c r="C117" s="41"/>
      <c r="D117" s="41"/>
      <c r="E117" s="184" t="str">
        <f>E7</f>
        <v>Stavební úprava tenisového kurtu, novostavba zázemí tenisového kurtu a vybudování nové nádrže na vodu v místě původní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479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480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SO02.01 - Kurt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Obec Dukovany</v>
      </c>
      <c r="G123" s="41"/>
      <c r="H123" s="41"/>
      <c r="I123" s="33" t="s">
        <v>22</v>
      </c>
      <c r="J123" s="80" t="str">
        <f>IF(J14="","",J14)</f>
        <v>16. 1. 2025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40.05" customHeight="1">
      <c r="A125" s="39"/>
      <c r="B125" s="40"/>
      <c r="C125" s="33" t="s">
        <v>24</v>
      </c>
      <c r="D125" s="41"/>
      <c r="E125" s="41"/>
      <c r="F125" s="28" t="str">
        <f>E17</f>
        <v>Obec Dukovany, č.p.59,675 56 Dukovany</v>
      </c>
      <c r="G125" s="41"/>
      <c r="H125" s="41"/>
      <c r="I125" s="33" t="s">
        <v>31</v>
      </c>
      <c r="J125" s="37" t="str">
        <f>E23</f>
        <v>Ing.Roman Chvátal, Jamolice 147,67201 M.Krumlov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40.05" customHeight="1">
      <c r="A126" s="39"/>
      <c r="B126" s="40"/>
      <c r="C126" s="33" t="s">
        <v>29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Ing.Dana Trávníková, Ivančická 221,67201 M.Krumlov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146</v>
      </c>
      <c r="D128" s="203" t="s">
        <v>64</v>
      </c>
      <c r="E128" s="203" t="s">
        <v>60</v>
      </c>
      <c r="F128" s="203" t="s">
        <v>61</v>
      </c>
      <c r="G128" s="203" t="s">
        <v>147</v>
      </c>
      <c r="H128" s="203" t="s">
        <v>148</v>
      </c>
      <c r="I128" s="203" t="s">
        <v>149</v>
      </c>
      <c r="J128" s="204" t="s">
        <v>128</v>
      </c>
      <c r="K128" s="205" t="s">
        <v>150</v>
      </c>
      <c r="L128" s="206"/>
      <c r="M128" s="101" t="s">
        <v>1</v>
      </c>
      <c r="N128" s="102" t="s">
        <v>43</v>
      </c>
      <c r="O128" s="102" t="s">
        <v>151</v>
      </c>
      <c r="P128" s="102" t="s">
        <v>152</v>
      </c>
      <c r="Q128" s="102" t="s">
        <v>153</v>
      </c>
      <c r="R128" s="102" t="s">
        <v>154</v>
      </c>
      <c r="S128" s="102" t="s">
        <v>155</v>
      </c>
      <c r="T128" s="103" t="s">
        <v>156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157</v>
      </c>
      <c r="D129" s="41"/>
      <c r="E129" s="41"/>
      <c r="F129" s="41"/>
      <c r="G129" s="41"/>
      <c r="H129" s="41"/>
      <c r="I129" s="41"/>
      <c r="J129" s="207">
        <f>BK129</f>
        <v>0</v>
      </c>
      <c r="K129" s="41"/>
      <c r="L129" s="45"/>
      <c r="M129" s="104"/>
      <c r="N129" s="208"/>
      <c r="O129" s="105"/>
      <c r="P129" s="209">
        <f>P130</f>
        <v>0</v>
      </c>
      <c r="Q129" s="105"/>
      <c r="R129" s="209">
        <f>R130</f>
        <v>436.90608906</v>
      </c>
      <c r="S129" s="105"/>
      <c r="T129" s="210">
        <f>T130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78</v>
      </c>
      <c r="AU129" s="18" t="s">
        <v>130</v>
      </c>
      <c r="BK129" s="211">
        <f>BK130</f>
        <v>0</v>
      </c>
    </row>
    <row r="130" s="12" customFormat="1" ht="25.92" customHeight="1">
      <c r="A130" s="12"/>
      <c r="B130" s="212"/>
      <c r="C130" s="213"/>
      <c r="D130" s="214" t="s">
        <v>78</v>
      </c>
      <c r="E130" s="215" t="s">
        <v>158</v>
      </c>
      <c r="F130" s="215" t="s">
        <v>159</v>
      </c>
      <c r="G130" s="213"/>
      <c r="H130" s="213"/>
      <c r="I130" s="216"/>
      <c r="J130" s="217">
        <f>BK130</f>
        <v>0</v>
      </c>
      <c r="K130" s="213"/>
      <c r="L130" s="218"/>
      <c r="M130" s="219"/>
      <c r="N130" s="220"/>
      <c r="O130" s="220"/>
      <c r="P130" s="221">
        <f>P131+P162+P201+P204+P211+P215+P230+P233</f>
        <v>0</v>
      </c>
      <c r="Q130" s="220"/>
      <c r="R130" s="221">
        <f>R131+R162+R201+R204+R211+R215+R230+R233</f>
        <v>436.90608906</v>
      </c>
      <c r="S130" s="220"/>
      <c r="T130" s="222">
        <f>T131+T162+T201+T204+T211+T215+T230+T233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87</v>
      </c>
      <c r="AT130" s="224" t="s">
        <v>78</v>
      </c>
      <c r="AU130" s="224" t="s">
        <v>79</v>
      </c>
      <c r="AY130" s="223" t="s">
        <v>160</v>
      </c>
      <c r="BK130" s="225">
        <f>BK131+BK162+BK201+BK204+BK211+BK215+BK230+BK233</f>
        <v>0</v>
      </c>
    </row>
    <row r="131" s="12" customFormat="1" ht="22.8" customHeight="1">
      <c r="A131" s="12"/>
      <c r="B131" s="212"/>
      <c r="C131" s="213"/>
      <c r="D131" s="214" t="s">
        <v>78</v>
      </c>
      <c r="E131" s="226" t="s">
        <v>87</v>
      </c>
      <c r="F131" s="226" t="s">
        <v>161</v>
      </c>
      <c r="G131" s="213"/>
      <c r="H131" s="213"/>
      <c r="I131" s="216"/>
      <c r="J131" s="227">
        <f>BK131</f>
        <v>0</v>
      </c>
      <c r="K131" s="213"/>
      <c r="L131" s="218"/>
      <c r="M131" s="219"/>
      <c r="N131" s="220"/>
      <c r="O131" s="220"/>
      <c r="P131" s="221">
        <f>SUM(P132:P161)</f>
        <v>0</v>
      </c>
      <c r="Q131" s="220"/>
      <c r="R131" s="221">
        <f>SUM(R132:R161)</f>
        <v>18</v>
      </c>
      <c r="S131" s="220"/>
      <c r="T131" s="222">
        <f>SUM(T132:T161)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87</v>
      </c>
      <c r="AT131" s="224" t="s">
        <v>78</v>
      </c>
      <c r="AU131" s="224" t="s">
        <v>87</v>
      </c>
      <c r="AY131" s="223" t="s">
        <v>160</v>
      </c>
      <c r="BK131" s="225">
        <f>SUM(BK132:BK161)</f>
        <v>0</v>
      </c>
    </row>
    <row r="132" s="2" customFormat="1" ht="33" customHeight="1">
      <c r="A132" s="39"/>
      <c r="B132" s="40"/>
      <c r="C132" s="228" t="s">
        <v>87</v>
      </c>
      <c r="D132" s="228" t="s">
        <v>162</v>
      </c>
      <c r="E132" s="229" t="s">
        <v>489</v>
      </c>
      <c r="F132" s="230" t="s">
        <v>490</v>
      </c>
      <c r="G132" s="231" t="s">
        <v>211</v>
      </c>
      <c r="H132" s="232">
        <v>1</v>
      </c>
      <c r="I132" s="233"/>
      <c r="J132" s="234">
        <f>ROUND(I132*H132,2)</f>
        <v>0</v>
      </c>
      <c r="K132" s="235"/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166</v>
      </c>
      <c r="AT132" s="240" t="s">
        <v>162</v>
      </c>
      <c r="AU132" s="240" t="s">
        <v>89</v>
      </c>
      <c r="AY132" s="18" t="s">
        <v>160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87</v>
      </c>
      <c r="BK132" s="241">
        <f>ROUND(I132*H132,2)</f>
        <v>0</v>
      </c>
      <c r="BL132" s="18" t="s">
        <v>166</v>
      </c>
      <c r="BM132" s="240" t="s">
        <v>491</v>
      </c>
    </row>
    <row r="133" s="13" customFormat="1">
      <c r="A133" s="13"/>
      <c r="B133" s="242"/>
      <c r="C133" s="243"/>
      <c r="D133" s="244" t="s">
        <v>168</v>
      </c>
      <c r="E133" s="245" t="s">
        <v>1</v>
      </c>
      <c r="F133" s="246" t="s">
        <v>492</v>
      </c>
      <c r="G133" s="243"/>
      <c r="H133" s="247">
        <v>1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168</v>
      </c>
      <c r="AU133" s="253" t="s">
        <v>89</v>
      </c>
      <c r="AV133" s="13" t="s">
        <v>89</v>
      </c>
      <c r="AW133" s="13" t="s">
        <v>34</v>
      </c>
      <c r="AX133" s="13" t="s">
        <v>87</v>
      </c>
      <c r="AY133" s="253" t="s">
        <v>160</v>
      </c>
    </row>
    <row r="134" s="2" customFormat="1" ht="33" customHeight="1">
      <c r="A134" s="39"/>
      <c r="B134" s="40"/>
      <c r="C134" s="228" t="s">
        <v>89</v>
      </c>
      <c r="D134" s="228" t="s">
        <v>162</v>
      </c>
      <c r="E134" s="229" t="s">
        <v>493</v>
      </c>
      <c r="F134" s="230" t="s">
        <v>494</v>
      </c>
      <c r="G134" s="231" t="s">
        <v>211</v>
      </c>
      <c r="H134" s="232">
        <v>0.95999999999999996</v>
      </c>
      <c r="I134" s="233"/>
      <c r="J134" s="234">
        <f>ROUND(I134*H134,2)</f>
        <v>0</v>
      </c>
      <c r="K134" s="235"/>
      <c r="L134" s="45"/>
      <c r="M134" s="236" t="s">
        <v>1</v>
      </c>
      <c r="N134" s="237" t="s">
        <v>44</v>
      </c>
      <c r="O134" s="92"/>
      <c r="P134" s="238">
        <f>O134*H134</f>
        <v>0</v>
      </c>
      <c r="Q134" s="238">
        <v>0</v>
      </c>
      <c r="R134" s="238">
        <f>Q134*H134</f>
        <v>0</v>
      </c>
      <c r="S134" s="238">
        <v>0</v>
      </c>
      <c r="T134" s="23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166</v>
      </c>
      <c r="AT134" s="240" t="s">
        <v>162</v>
      </c>
      <c r="AU134" s="240" t="s">
        <v>89</v>
      </c>
      <c r="AY134" s="18" t="s">
        <v>160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87</v>
      </c>
      <c r="BK134" s="241">
        <f>ROUND(I134*H134,2)</f>
        <v>0</v>
      </c>
      <c r="BL134" s="18" t="s">
        <v>166</v>
      </c>
      <c r="BM134" s="240" t="s">
        <v>495</v>
      </c>
    </row>
    <row r="135" s="13" customFormat="1">
      <c r="A135" s="13"/>
      <c r="B135" s="242"/>
      <c r="C135" s="243"/>
      <c r="D135" s="244" t="s">
        <v>168</v>
      </c>
      <c r="E135" s="245" t="s">
        <v>1</v>
      </c>
      <c r="F135" s="246" t="s">
        <v>496</v>
      </c>
      <c r="G135" s="243"/>
      <c r="H135" s="247">
        <v>0.95999999999999996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168</v>
      </c>
      <c r="AU135" s="253" t="s">
        <v>89</v>
      </c>
      <c r="AV135" s="13" t="s">
        <v>89</v>
      </c>
      <c r="AW135" s="13" t="s">
        <v>34</v>
      </c>
      <c r="AX135" s="13" t="s">
        <v>87</v>
      </c>
      <c r="AY135" s="253" t="s">
        <v>160</v>
      </c>
    </row>
    <row r="136" s="2" customFormat="1" ht="33" customHeight="1">
      <c r="A136" s="39"/>
      <c r="B136" s="40"/>
      <c r="C136" s="228" t="s">
        <v>178</v>
      </c>
      <c r="D136" s="228" t="s">
        <v>162</v>
      </c>
      <c r="E136" s="229" t="s">
        <v>209</v>
      </c>
      <c r="F136" s="230" t="s">
        <v>210</v>
      </c>
      <c r="G136" s="231" t="s">
        <v>211</v>
      </c>
      <c r="H136" s="232">
        <v>34.32</v>
      </c>
      <c r="I136" s="233"/>
      <c r="J136" s="234">
        <f>ROUND(I136*H136,2)</f>
        <v>0</v>
      </c>
      <c r="K136" s="235"/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166</v>
      </c>
      <c r="AT136" s="240" t="s">
        <v>162</v>
      </c>
      <c r="AU136" s="240" t="s">
        <v>89</v>
      </c>
      <c r="AY136" s="18" t="s">
        <v>160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87</v>
      </c>
      <c r="BK136" s="241">
        <f>ROUND(I136*H136,2)</f>
        <v>0</v>
      </c>
      <c r="BL136" s="18" t="s">
        <v>166</v>
      </c>
      <c r="BM136" s="240" t="s">
        <v>497</v>
      </c>
    </row>
    <row r="137" s="2" customFormat="1">
      <c r="A137" s="39"/>
      <c r="B137" s="40"/>
      <c r="C137" s="41"/>
      <c r="D137" s="244" t="s">
        <v>175</v>
      </c>
      <c r="E137" s="41"/>
      <c r="F137" s="265" t="s">
        <v>498</v>
      </c>
      <c r="G137" s="41"/>
      <c r="H137" s="41"/>
      <c r="I137" s="266"/>
      <c r="J137" s="41"/>
      <c r="K137" s="41"/>
      <c r="L137" s="45"/>
      <c r="M137" s="267"/>
      <c r="N137" s="26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175</v>
      </c>
      <c r="AU137" s="18" t="s">
        <v>89</v>
      </c>
    </row>
    <row r="138" s="13" customFormat="1">
      <c r="A138" s="13"/>
      <c r="B138" s="242"/>
      <c r="C138" s="243"/>
      <c r="D138" s="244" t="s">
        <v>168</v>
      </c>
      <c r="E138" s="245" t="s">
        <v>1</v>
      </c>
      <c r="F138" s="246" t="s">
        <v>499</v>
      </c>
      <c r="G138" s="243"/>
      <c r="H138" s="247">
        <v>6.4800000000000004</v>
      </c>
      <c r="I138" s="248"/>
      <c r="J138" s="243"/>
      <c r="K138" s="243"/>
      <c r="L138" s="249"/>
      <c r="M138" s="250"/>
      <c r="N138" s="251"/>
      <c r="O138" s="251"/>
      <c r="P138" s="251"/>
      <c r="Q138" s="251"/>
      <c r="R138" s="251"/>
      <c r="S138" s="251"/>
      <c r="T138" s="25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3" t="s">
        <v>168</v>
      </c>
      <c r="AU138" s="253" t="s">
        <v>89</v>
      </c>
      <c r="AV138" s="13" t="s">
        <v>89</v>
      </c>
      <c r="AW138" s="13" t="s">
        <v>34</v>
      </c>
      <c r="AX138" s="13" t="s">
        <v>79</v>
      </c>
      <c r="AY138" s="253" t="s">
        <v>160</v>
      </c>
    </row>
    <row r="139" s="13" customFormat="1">
      <c r="A139" s="13"/>
      <c r="B139" s="242"/>
      <c r="C139" s="243"/>
      <c r="D139" s="244" t="s">
        <v>168</v>
      </c>
      <c r="E139" s="245" t="s">
        <v>1</v>
      </c>
      <c r="F139" s="246" t="s">
        <v>500</v>
      </c>
      <c r="G139" s="243"/>
      <c r="H139" s="247">
        <v>27.84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168</v>
      </c>
      <c r="AU139" s="253" t="s">
        <v>89</v>
      </c>
      <c r="AV139" s="13" t="s">
        <v>89</v>
      </c>
      <c r="AW139" s="13" t="s">
        <v>34</v>
      </c>
      <c r="AX139" s="13" t="s">
        <v>79</v>
      </c>
      <c r="AY139" s="253" t="s">
        <v>160</v>
      </c>
    </row>
    <row r="140" s="14" customFormat="1">
      <c r="A140" s="14"/>
      <c r="B140" s="254"/>
      <c r="C140" s="255"/>
      <c r="D140" s="244" t="s">
        <v>168</v>
      </c>
      <c r="E140" s="256" t="s">
        <v>1</v>
      </c>
      <c r="F140" s="257" t="s">
        <v>171</v>
      </c>
      <c r="G140" s="255"/>
      <c r="H140" s="258">
        <v>34.32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168</v>
      </c>
      <c r="AU140" s="264" t="s">
        <v>89</v>
      </c>
      <c r="AV140" s="14" t="s">
        <v>166</v>
      </c>
      <c r="AW140" s="14" t="s">
        <v>34</v>
      </c>
      <c r="AX140" s="14" t="s">
        <v>87</v>
      </c>
      <c r="AY140" s="264" t="s">
        <v>160</v>
      </c>
    </row>
    <row r="141" s="2" customFormat="1" ht="24.15" customHeight="1">
      <c r="A141" s="39"/>
      <c r="B141" s="40"/>
      <c r="C141" s="228" t="s">
        <v>166</v>
      </c>
      <c r="D141" s="228" t="s">
        <v>162</v>
      </c>
      <c r="E141" s="229" t="s">
        <v>220</v>
      </c>
      <c r="F141" s="230" t="s">
        <v>221</v>
      </c>
      <c r="G141" s="231" t="s">
        <v>211</v>
      </c>
      <c r="H141" s="232">
        <v>99.980000000000004</v>
      </c>
      <c r="I141" s="233"/>
      <c r="J141" s="234">
        <f>ROUND(I141*H141,2)</f>
        <v>0</v>
      </c>
      <c r="K141" s="235"/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166</v>
      </c>
      <c r="AT141" s="240" t="s">
        <v>162</v>
      </c>
      <c r="AU141" s="240" t="s">
        <v>89</v>
      </c>
      <c r="AY141" s="18" t="s">
        <v>160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87</v>
      </c>
      <c r="BK141" s="241">
        <f>ROUND(I141*H141,2)</f>
        <v>0</v>
      </c>
      <c r="BL141" s="18" t="s">
        <v>166</v>
      </c>
      <c r="BM141" s="240" t="s">
        <v>501</v>
      </c>
    </row>
    <row r="142" s="13" customFormat="1">
      <c r="A142" s="13"/>
      <c r="B142" s="242"/>
      <c r="C142" s="243"/>
      <c r="D142" s="244" t="s">
        <v>168</v>
      </c>
      <c r="E142" s="245" t="s">
        <v>1</v>
      </c>
      <c r="F142" s="246" t="s">
        <v>502</v>
      </c>
      <c r="G142" s="243"/>
      <c r="H142" s="247">
        <v>36.280000000000001</v>
      </c>
      <c r="I142" s="248"/>
      <c r="J142" s="243"/>
      <c r="K142" s="243"/>
      <c r="L142" s="249"/>
      <c r="M142" s="250"/>
      <c r="N142" s="251"/>
      <c r="O142" s="251"/>
      <c r="P142" s="251"/>
      <c r="Q142" s="251"/>
      <c r="R142" s="251"/>
      <c r="S142" s="251"/>
      <c r="T142" s="25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3" t="s">
        <v>168</v>
      </c>
      <c r="AU142" s="253" t="s">
        <v>89</v>
      </c>
      <c r="AV142" s="13" t="s">
        <v>89</v>
      </c>
      <c r="AW142" s="13" t="s">
        <v>34</v>
      </c>
      <c r="AX142" s="13" t="s">
        <v>79</v>
      </c>
      <c r="AY142" s="253" t="s">
        <v>160</v>
      </c>
    </row>
    <row r="143" s="13" customFormat="1">
      <c r="A143" s="13"/>
      <c r="B143" s="242"/>
      <c r="C143" s="243"/>
      <c r="D143" s="244" t="s">
        <v>168</v>
      </c>
      <c r="E143" s="245" t="s">
        <v>1</v>
      </c>
      <c r="F143" s="246" t="s">
        <v>503</v>
      </c>
      <c r="G143" s="243"/>
      <c r="H143" s="247">
        <v>63.700000000000003</v>
      </c>
      <c r="I143" s="248"/>
      <c r="J143" s="243"/>
      <c r="K143" s="243"/>
      <c r="L143" s="249"/>
      <c r="M143" s="250"/>
      <c r="N143" s="251"/>
      <c r="O143" s="251"/>
      <c r="P143" s="251"/>
      <c r="Q143" s="251"/>
      <c r="R143" s="251"/>
      <c r="S143" s="251"/>
      <c r="T143" s="25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3" t="s">
        <v>168</v>
      </c>
      <c r="AU143" s="253" t="s">
        <v>89</v>
      </c>
      <c r="AV143" s="13" t="s">
        <v>89</v>
      </c>
      <c r="AW143" s="13" t="s">
        <v>34</v>
      </c>
      <c r="AX143" s="13" t="s">
        <v>79</v>
      </c>
      <c r="AY143" s="253" t="s">
        <v>160</v>
      </c>
    </row>
    <row r="144" s="14" customFormat="1">
      <c r="A144" s="14"/>
      <c r="B144" s="254"/>
      <c r="C144" s="255"/>
      <c r="D144" s="244" t="s">
        <v>168</v>
      </c>
      <c r="E144" s="256" t="s">
        <v>1</v>
      </c>
      <c r="F144" s="257" t="s">
        <v>171</v>
      </c>
      <c r="G144" s="255"/>
      <c r="H144" s="258">
        <v>99.980000000000004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168</v>
      </c>
      <c r="AU144" s="264" t="s">
        <v>89</v>
      </c>
      <c r="AV144" s="14" t="s">
        <v>166</v>
      </c>
      <c r="AW144" s="14" t="s">
        <v>34</v>
      </c>
      <c r="AX144" s="14" t="s">
        <v>87</v>
      </c>
      <c r="AY144" s="264" t="s">
        <v>160</v>
      </c>
    </row>
    <row r="145" s="2" customFormat="1" ht="16.5" customHeight="1">
      <c r="A145" s="39"/>
      <c r="B145" s="40"/>
      <c r="C145" s="228" t="s">
        <v>187</v>
      </c>
      <c r="D145" s="228" t="s">
        <v>162</v>
      </c>
      <c r="E145" s="229" t="s">
        <v>229</v>
      </c>
      <c r="F145" s="230" t="s">
        <v>230</v>
      </c>
      <c r="G145" s="231" t="s">
        <v>211</v>
      </c>
      <c r="H145" s="232">
        <v>123.74</v>
      </c>
      <c r="I145" s="233"/>
      <c r="J145" s="234">
        <f>ROUND(I145*H145,2)</f>
        <v>0</v>
      </c>
      <c r="K145" s="235"/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166</v>
      </c>
      <c r="AT145" s="240" t="s">
        <v>162</v>
      </c>
      <c r="AU145" s="240" t="s">
        <v>89</v>
      </c>
      <c r="AY145" s="18" t="s">
        <v>160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87</v>
      </c>
      <c r="BK145" s="241">
        <f>ROUND(I145*H145,2)</f>
        <v>0</v>
      </c>
      <c r="BL145" s="18" t="s">
        <v>166</v>
      </c>
      <c r="BM145" s="240" t="s">
        <v>504</v>
      </c>
    </row>
    <row r="146" s="13" customFormat="1">
      <c r="A146" s="13"/>
      <c r="B146" s="242"/>
      <c r="C146" s="243"/>
      <c r="D146" s="244" t="s">
        <v>168</v>
      </c>
      <c r="E146" s="245" t="s">
        <v>1</v>
      </c>
      <c r="F146" s="246" t="s">
        <v>505</v>
      </c>
      <c r="G146" s="243"/>
      <c r="H146" s="247">
        <v>60.039999999999999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168</v>
      </c>
      <c r="AU146" s="253" t="s">
        <v>89</v>
      </c>
      <c r="AV146" s="13" t="s">
        <v>89</v>
      </c>
      <c r="AW146" s="13" t="s">
        <v>34</v>
      </c>
      <c r="AX146" s="13" t="s">
        <v>79</v>
      </c>
      <c r="AY146" s="253" t="s">
        <v>160</v>
      </c>
    </row>
    <row r="147" s="13" customFormat="1">
      <c r="A147" s="13"/>
      <c r="B147" s="242"/>
      <c r="C147" s="243"/>
      <c r="D147" s="244" t="s">
        <v>168</v>
      </c>
      <c r="E147" s="245" t="s">
        <v>1</v>
      </c>
      <c r="F147" s="246" t="s">
        <v>506</v>
      </c>
      <c r="G147" s="243"/>
      <c r="H147" s="247">
        <v>63.700000000000003</v>
      </c>
      <c r="I147" s="248"/>
      <c r="J147" s="243"/>
      <c r="K147" s="243"/>
      <c r="L147" s="249"/>
      <c r="M147" s="250"/>
      <c r="N147" s="251"/>
      <c r="O147" s="251"/>
      <c r="P147" s="251"/>
      <c r="Q147" s="251"/>
      <c r="R147" s="251"/>
      <c r="S147" s="251"/>
      <c r="T147" s="25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3" t="s">
        <v>168</v>
      </c>
      <c r="AU147" s="253" t="s">
        <v>89</v>
      </c>
      <c r="AV147" s="13" t="s">
        <v>89</v>
      </c>
      <c r="AW147" s="13" t="s">
        <v>34</v>
      </c>
      <c r="AX147" s="13" t="s">
        <v>79</v>
      </c>
      <c r="AY147" s="253" t="s">
        <v>160</v>
      </c>
    </row>
    <row r="148" s="14" customFormat="1">
      <c r="A148" s="14"/>
      <c r="B148" s="254"/>
      <c r="C148" s="255"/>
      <c r="D148" s="244" t="s">
        <v>168</v>
      </c>
      <c r="E148" s="256" t="s">
        <v>1</v>
      </c>
      <c r="F148" s="257" t="s">
        <v>171</v>
      </c>
      <c r="G148" s="255"/>
      <c r="H148" s="258">
        <v>123.74000000000001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4" t="s">
        <v>168</v>
      </c>
      <c r="AU148" s="264" t="s">
        <v>89</v>
      </c>
      <c r="AV148" s="14" t="s">
        <v>166</v>
      </c>
      <c r="AW148" s="14" t="s">
        <v>34</v>
      </c>
      <c r="AX148" s="14" t="s">
        <v>87</v>
      </c>
      <c r="AY148" s="264" t="s">
        <v>160</v>
      </c>
    </row>
    <row r="149" s="2" customFormat="1" ht="24.15" customHeight="1">
      <c r="A149" s="39"/>
      <c r="B149" s="40"/>
      <c r="C149" s="228" t="s">
        <v>191</v>
      </c>
      <c r="D149" s="228" t="s">
        <v>162</v>
      </c>
      <c r="E149" s="229" t="s">
        <v>507</v>
      </c>
      <c r="F149" s="230" t="s">
        <v>508</v>
      </c>
      <c r="G149" s="231" t="s">
        <v>211</v>
      </c>
      <c r="H149" s="232">
        <v>63.700000000000003</v>
      </c>
      <c r="I149" s="233"/>
      <c r="J149" s="234">
        <f>ROUND(I149*H149,2)</f>
        <v>0</v>
      </c>
      <c r="K149" s="235"/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166</v>
      </c>
      <c r="AT149" s="240" t="s">
        <v>162</v>
      </c>
      <c r="AU149" s="240" t="s">
        <v>89</v>
      </c>
      <c r="AY149" s="18" t="s">
        <v>160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87</v>
      </c>
      <c r="BK149" s="241">
        <f>ROUND(I149*H149,2)</f>
        <v>0</v>
      </c>
      <c r="BL149" s="18" t="s">
        <v>166</v>
      </c>
      <c r="BM149" s="240" t="s">
        <v>509</v>
      </c>
    </row>
    <row r="150" s="13" customFormat="1">
      <c r="A150" s="13"/>
      <c r="B150" s="242"/>
      <c r="C150" s="243"/>
      <c r="D150" s="244" t="s">
        <v>168</v>
      </c>
      <c r="E150" s="245" t="s">
        <v>1</v>
      </c>
      <c r="F150" s="246" t="s">
        <v>510</v>
      </c>
      <c r="G150" s="243"/>
      <c r="H150" s="247">
        <v>63.700000000000003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168</v>
      </c>
      <c r="AU150" s="253" t="s">
        <v>89</v>
      </c>
      <c r="AV150" s="13" t="s">
        <v>89</v>
      </c>
      <c r="AW150" s="13" t="s">
        <v>34</v>
      </c>
      <c r="AX150" s="13" t="s">
        <v>87</v>
      </c>
      <c r="AY150" s="253" t="s">
        <v>160</v>
      </c>
    </row>
    <row r="151" s="2" customFormat="1" ht="24.15" customHeight="1">
      <c r="A151" s="39"/>
      <c r="B151" s="40"/>
      <c r="C151" s="228" t="s">
        <v>198</v>
      </c>
      <c r="D151" s="228" t="s">
        <v>162</v>
      </c>
      <c r="E151" s="229" t="s">
        <v>511</v>
      </c>
      <c r="F151" s="230" t="s">
        <v>512</v>
      </c>
      <c r="G151" s="231" t="s">
        <v>211</v>
      </c>
      <c r="H151" s="232">
        <v>63.700000000000003</v>
      </c>
      <c r="I151" s="233"/>
      <c r="J151" s="234">
        <f>ROUND(I151*H151,2)</f>
        <v>0</v>
      </c>
      <c r="K151" s="235"/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166</v>
      </c>
      <c r="AT151" s="240" t="s">
        <v>162</v>
      </c>
      <c r="AU151" s="240" t="s">
        <v>89</v>
      </c>
      <c r="AY151" s="18" t="s">
        <v>160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87</v>
      </c>
      <c r="BK151" s="241">
        <f>ROUND(I151*H151,2)</f>
        <v>0</v>
      </c>
      <c r="BL151" s="18" t="s">
        <v>166</v>
      </c>
      <c r="BM151" s="240" t="s">
        <v>513</v>
      </c>
    </row>
    <row r="152" s="13" customFormat="1">
      <c r="A152" s="13"/>
      <c r="B152" s="242"/>
      <c r="C152" s="243"/>
      <c r="D152" s="244" t="s">
        <v>168</v>
      </c>
      <c r="E152" s="245" t="s">
        <v>1</v>
      </c>
      <c r="F152" s="246" t="s">
        <v>514</v>
      </c>
      <c r="G152" s="243"/>
      <c r="H152" s="247">
        <v>25.899999999999999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168</v>
      </c>
      <c r="AU152" s="253" t="s">
        <v>89</v>
      </c>
      <c r="AV152" s="13" t="s">
        <v>89</v>
      </c>
      <c r="AW152" s="13" t="s">
        <v>34</v>
      </c>
      <c r="AX152" s="13" t="s">
        <v>79</v>
      </c>
      <c r="AY152" s="253" t="s">
        <v>160</v>
      </c>
    </row>
    <row r="153" s="13" customFormat="1">
      <c r="A153" s="13"/>
      <c r="B153" s="242"/>
      <c r="C153" s="243"/>
      <c r="D153" s="244" t="s">
        <v>168</v>
      </c>
      <c r="E153" s="245" t="s">
        <v>1</v>
      </c>
      <c r="F153" s="246" t="s">
        <v>515</v>
      </c>
      <c r="G153" s="243"/>
      <c r="H153" s="247">
        <v>14.4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168</v>
      </c>
      <c r="AU153" s="253" t="s">
        <v>89</v>
      </c>
      <c r="AV153" s="13" t="s">
        <v>89</v>
      </c>
      <c r="AW153" s="13" t="s">
        <v>34</v>
      </c>
      <c r="AX153" s="13" t="s">
        <v>79</v>
      </c>
      <c r="AY153" s="253" t="s">
        <v>160</v>
      </c>
    </row>
    <row r="154" s="13" customFormat="1">
      <c r="A154" s="13"/>
      <c r="B154" s="242"/>
      <c r="C154" s="243"/>
      <c r="D154" s="244" t="s">
        <v>168</v>
      </c>
      <c r="E154" s="245" t="s">
        <v>1</v>
      </c>
      <c r="F154" s="246" t="s">
        <v>516</v>
      </c>
      <c r="G154" s="243"/>
      <c r="H154" s="247">
        <v>23.399999999999999</v>
      </c>
      <c r="I154" s="248"/>
      <c r="J154" s="243"/>
      <c r="K154" s="243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168</v>
      </c>
      <c r="AU154" s="253" t="s">
        <v>89</v>
      </c>
      <c r="AV154" s="13" t="s">
        <v>89</v>
      </c>
      <c r="AW154" s="13" t="s">
        <v>34</v>
      </c>
      <c r="AX154" s="13" t="s">
        <v>79</v>
      </c>
      <c r="AY154" s="253" t="s">
        <v>160</v>
      </c>
    </row>
    <row r="155" s="14" customFormat="1">
      <c r="A155" s="14"/>
      <c r="B155" s="254"/>
      <c r="C155" s="255"/>
      <c r="D155" s="244" t="s">
        <v>168</v>
      </c>
      <c r="E155" s="256" t="s">
        <v>1</v>
      </c>
      <c r="F155" s="257" t="s">
        <v>171</v>
      </c>
      <c r="G155" s="255"/>
      <c r="H155" s="258">
        <v>63.699999999999996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168</v>
      </c>
      <c r="AU155" s="264" t="s">
        <v>89</v>
      </c>
      <c r="AV155" s="14" t="s">
        <v>166</v>
      </c>
      <c r="AW155" s="14" t="s">
        <v>34</v>
      </c>
      <c r="AX155" s="14" t="s">
        <v>87</v>
      </c>
      <c r="AY155" s="264" t="s">
        <v>160</v>
      </c>
    </row>
    <row r="156" s="2" customFormat="1" ht="24.15" customHeight="1">
      <c r="A156" s="39"/>
      <c r="B156" s="40"/>
      <c r="C156" s="228" t="s">
        <v>204</v>
      </c>
      <c r="D156" s="228" t="s">
        <v>162</v>
      </c>
      <c r="E156" s="229" t="s">
        <v>517</v>
      </c>
      <c r="F156" s="230" t="s">
        <v>518</v>
      </c>
      <c r="G156" s="231" t="s">
        <v>165</v>
      </c>
      <c r="H156" s="232">
        <v>651.60500000000002</v>
      </c>
      <c r="I156" s="233"/>
      <c r="J156" s="234">
        <f>ROUND(I156*H156,2)</f>
        <v>0</v>
      </c>
      <c r="K156" s="235"/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166</v>
      </c>
      <c r="AT156" s="240" t="s">
        <v>162</v>
      </c>
      <c r="AU156" s="240" t="s">
        <v>89</v>
      </c>
      <c r="AY156" s="18" t="s">
        <v>160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87</v>
      </c>
      <c r="BK156" s="241">
        <f>ROUND(I156*H156,2)</f>
        <v>0</v>
      </c>
      <c r="BL156" s="18" t="s">
        <v>166</v>
      </c>
      <c r="BM156" s="240" t="s">
        <v>519</v>
      </c>
    </row>
    <row r="157" s="13" customFormat="1">
      <c r="A157" s="13"/>
      <c r="B157" s="242"/>
      <c r="C157" s="243"/>
      <c r="D157" s="244" t="s">
        <v>168</v>
      </c>
      <c r="E157" s="245" t="s">
        <v>1</v>
      </c>
      <c r="F157" s="246" t="s">
        <v>520</v>
      </c>
      <c r="G157" s="243"/>
      <c r="H157" s="247">
        <v>651.60500000000002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168</v>
      </c>
      <c r="AU157" s="253" t="s">
        <v>89</v>
      </c>
      <c r="AV157" s="13" t="s">
        <v>89</v>
      </c>
      <c r="AW157" s="13" t="s">
        <v>34</v>
      </c>
      <c r="AX157" s="13" t="s">
        <v>87</v>
      </c>
      <c r="AY157" s="253" t="s">
        <v>160</v>
      </c>
    </row>
    <row r="158" s="2" customFormat="1" ht="24.15" customHeight="1">
      <c r="A158" s="39"/>
      <c r="B158" s="40"/>
      <c r="C158" s="228" t="s">
        <v>208</v>
      </c>
      <c r="D158" s="228" t="s">
        <v>162</v>
      </c>
      <c r="E158" s="229" t="s">
        <v>521</v>
      </c>
      <c r="F158" s="230" t="s">
        <v>522</v>
      </c>
      <c r="G158" s="231" t="s">
        <v>211</v>
      </c>
      <c r="H158" s="232">
        <v>9</v>
      </c>
      <c r="I158" s="233"/>
      <c r="J158" s="234">
        <f>ROUND(I158*H158,2)</f>
        <v>0</v>
      </c>
      <c r="K158" s="235"/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166</v>
      </c>
      <c r="AT158" s="240" t="s">
        <v>162</v>
      </c>
      <c r="AU158" s="240" t="s">
        <v>89</v>
      </c>
      <c r="AY158" s="18" t="s">
        <v>160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87</v>
      </c>
      <c r="BK158" s="241">
        <f>ROUND(I158*H158,2)</f>
        <v>0</v>
      </c>
      <c r="BL158" s="18" t="s">
        <v>166</v>
      </c>
      <c r="BM158" s="240" t="s">
        <v>523</v>
      </c>
    </row>
    <row r="159" s="13" customFormat="1">
      <c r="A159" s="13"/>
      <c r="B159" s="242"/>
      <c r="C159" s="243"/>
      <c r="D159" s="244" t="s">
        <v>168</v>
      </c>
      <c r="E159" s="245" t="s">
        <v>1</v>
      </c>
      <c r="F159" s="246" t="s">
        <v>524</v>
      </c>
      <c r="G159" s="243"/>
      <c r="H159" s="247">
        <v>9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168</v>
      </c>
      <c r="AU159" s="253" t="s">
        <v>89</v>
      </c>
      <c r="AV159" s="13" t="s">
        <v>89</v>
      </c>
      <c r="AW159" s="13" t="s">
        <v>34</v>
      </c>
      <c r="AX159" s="13" t="s">
        <v>87</v>
      </c>
      <c r="AY159" s="253" t="s">
        <v>160</v>
      </c>
    </row>
    <row r="160" s="2" customFormat="1" ht="16.5" customHeight="1">
      <c r="A160" s="39"/>
      <c r="B160" s="40"/>
      <c r="C160" s="284" t="s">
        <v>214</v>
      </c>
      <c r="D160" s="284" t="s">
        <v>426</v>
      </c>
      <c r="E160" s="285" t="s">
        <v>525</v>
      </c>
      <c r="F160" s="286" t="s">
        <v>526</v>
      </c>
      <c r="G160" s="287" t="s">
        <v>347</v>
      </c>
      <c r="H160" s="288">
        <v>18</v>
      </c>
      <c r="I160" s="289"/>
      <c r="J160" s="290">
        <f>ROUND(I160*H160,2)</f>
        <v>0</v>
      </c>
      <c r="K160" s="291"/>
      <c r="L160" s="292"/>
      <c r="M160" s="293" t="s">
        <v>1</v>
      </c>
      <c r="N160" s="294" t="s">
        <v>44</v>
      </c>
      <c r="O160" s="92"/>
      <c r="P160" s="238">
        <f>O160*H160</f>
        <v>0</v>
      </c>
      <c r="Q160" s="238">
        <v>1</v>
      </c>
      <c r="R160" s="238">
        <f>Q160*H160</f>
        <v>18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204</v>
      </c>
      <c r="AT160" s="240" t="s">
        <v>426</v>
      </c>
      <c r="AU160" s="240" t="s">
        <v>89</v>
      </c>
      <c r="AY160" s="18" t="s">
        <v>160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87</v>
      </c>
      <c r="BK160" s="241">
        <f>ROUND(I160*H160,2)</f>
        <v>0</v>
      </c>
      <c r="BL160" s="18" t="s">
        <v>166</v>
      </c>
      <c r="BM160" s="240" t="s">
        <v>527</v>
      </c>
    </row>
    <row r="161" s="13" customFormat="1">
      <c r="A161" s="13"/>
      <c r="B161" s="242"/>
      <c r="C161" s="243"/>
      <c r="D161" s="244" t="s">
        <v>168</v>
      </c>
      <c r="E161" s="243"/>
      <c r="F161" s="246" t="s">
        <v>528</v>
      </c>
      <c r="G161" s="243"/>
      <c r="H161" s="247">
        <v>18</v>
      </c>
      <c r="I161" s="248"/>
      <c r="J161" s="243"/>
      <c r="K161" s="243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168</v>
      </c>
      <c r="AU161" s="253" t="s">
        <v>89</v>
      </c>
      <c r="AV161" s="13" t="s">
        <v>89</v>
      </c>
      <c r="AW161" s="13" t="s">
        <v>4</v>
      </c>
      <c r="AX161" s="13" t="s">
        <v>87</v>
      </c>
      <c r="AY161" s="253" t="s">
        <v>160</v>
      </c>
    </row>
    <row r="162" s="12" customFormat="1" ht="22.8" customHeight="1">
      <c r="A162" s="12"/>
      <c r="B162" s="212"/>
      <c r="C162" s="213"/>
      <c r="D162" s="214" t="s">
        <v>78</v>
      </c>
      <c r="E162" s="226" t="s">
        <v>178</v>
      </c>
      <c r="F162" s="226" t="s">
        <v>529</v>
      </c>
      <c r="G162" s="213"/>
      <c r="H162" s="213"/>
      <c r="I162" s="216"/>
      <c r="J162" s="227">
        <f>BK162</f>
        <v>0</v>
      </c>
      <c r="K162" s="213"/>
      <c r="L162" s="218"/>
      <c r="M162" s="219"/>
      <c r="N162" s="220"/>
      <c r="O162" s="220"/>
      <c r="P162" s="221">
        <f>SUM(P163:P200)</f>
        <v>0</v>
      </c>
      <c r="Q162" s="220"/>
      <c r="R162" s="221">
        <f>SUM(R163:R200)</f>
        <v>56.663643959999995</v>
      </c>
      <c r="S162" s="220"/>
      <c r="T162" s="222">
        <f>SUM(T163:T200)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3" t="s">
        <v>87</v>
      </c>
      <c r="AT162" s="224" t="s">
        <v>78</v>
      </c>
      <c r="AU162" s="224" t="s">
        <v>87</v>
      </c>
      <c r="AY162" s="223" t="s">
        <v>160</v>
      </c>
      <c r="BK162" s="225">
        <f>SUM(BK163:BK200)</f>
        <v>0</v>
      </c>
    </row>
    <row r="163" s="2" customFormat="1" ht="24.15" customHeight="1">
      <c r="A163" s="39"/>
      <c r="B163" s="40"/>
      <c r="C163" s="228" t="s">
        <v>219</v>
      </c>
      <c r="D163" s="228" t="s">
        <v>162</v>
      </c>
      <c r="E163" s="229" t="s">
        <v>530</v>
      </c>
      <c r="F163" s="230" t="s">
        <v>531</v>
      </c>
      <c r="G163" s="231" t="s">
        <v>236</v>
      </c>
      <c r="H163" s="232">
        <v>36</v>
      </c>
      <c r="I163" s="233"/>
      <c r="J163" s="234">
        <f>ROUND(I163*H163,2)</f>
        <v>0</v>
      </c>
      <c r="K163" s="235"/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0.17488999999999999</v>
      </c>
      <c r="R163" s="238">
        <f>Q163*H163</f>
        <v>6.2960399999999996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166</v>
      </c>
      <c r="AT163" s="240" t="s">
        <v>162</v>
      </c>
      <c r="AU163" s="240" t="s">
        <v>89</v>
      </c>
      <c r="AY163" s="18" t="s">
        <v>160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87</v>
      </c>
      <c r="BK163" s="241">
        <f>ROUND(I163*H163,2)</f>
        <v>0</v>
      </c>
      <c r="BL163" s="18" t="s">
        <v>166</v>
      </c>
      <c r="BM163" s="240" t="s">
        <v>532</v>
      </c>
    </row>
    <row r="164" s="2" customFormat="1">
      <c r="A164" s="39"/>
      <c r="B164" s="40"/>
      <c r="C164" s="41"/>
      <c r="D164" s="244" t="s">
        <v>175</v>
      </c>
      <c r="E164" s="41"/>
      <c r="F164" s="265" t="s">
        <v>533</v>
      </c>
      <c r="G164" s="41"/>
      <c r="H164" s="41"/>
      <c r="I164" s="266"/>
      <c r="J164" s="41"/>
      <c r="K164" s="41"/>
      <c r="L164" s="45"/>
      <c r="M164" s="267"/>
      <c r="N164" s="26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175</v>
      </c>
      <c r="AU164" s="18" t="s">
        <v>89</v>
      </c>
    </row>
    <row r="165" s="13" customFormat="1">
      <c r="A165" s="13"/>
      <c r="B165" s="242"/>
      <c r="C165" s="243"/>
      <c r="D165" s="244" t="s">
        <v>168</v>
      </c>
      <c r="E165" s="245" t="s">
        <v>1</v>
      </c>
      <c r="F165" s="246" t="s">
        <v>534</v>
      </c>
      <c r="G165" s="243"/>
      <c r="H165" s="247">
        <v>36</v>
      </c>
      <c r="I165" s="248"/>
      <c r="J165" s="243"/>
      <c r="K165" s="243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168</v>
      </c>
      <c r="AU165" s="253" t="s">
        <v>89</v>
      </c>
      <c r="AV165" s="13" t="s">
        <v>89</v>
      </c>
      <c r="AW165" s="13" t="s">
        <v>34</v>
      </c>
      <c r="AX165" s="13" t="s">
        <v>87</v>
      </c>
      <c r="AY165" s="253" t="s">
        <v>160</v>
      </c>
    </row>
    <row r="166" s="2" customFormat="1" ht="24.15" customHeight="1">
      <c r="A166" s="39"/>
      <c r="B166" s="40"/>
      <c r="C166" s="284" t="s">
        <v>8</v>
      </c>
      <c r="D166" s="284" t="s">
        <v>426</v>
      </c>
      <c r="E166" s="285" t="s">
        <v>535</v>
      </c>
      <c r="F166" s="286" t="s">
        <v>536</v>
      </c>
      <c r="G166" s="287" t="s">
        <v>236</v>
      </c>
      <c r="H166" s="288">
        <v>36</v>
      </c>
      <c r="I166" s="289"/>
      <c r="J166" s="290">
        <f>ROUND(I166*H166,2)</f>
        <v>0</v>
      </c>
      <c r="K166" s="291"/>
      <c r="L166" s="292"/>
      <c r="M166" s="293" t="s">
        <v>1</v>
      </c>
      <c r="N166" s="294" t="s">
        <v>44</v>
      </c>
      <c r="O166" s="92"/>
      <c r="P166" s="238">
        <f>O166*H166</f>
        <v>0</v>
      </c>
      <c r="Q166" s="238">
        <v>0.0040000000000000001</v>
      </c>
      <c r="R166" s="238">
        <f>Q166*H166</f>
        <v>0.14400000000000002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204</v>
      </c>
      <c r="AT166" s="240" t="s">
        <v>426</v>
      </c>
      <c r="AU166" s="240" t="s">
        <v>89</v>
      </c>
      <c r="AY166" s="18" t="s">
        <v>160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87</v>
      </c>
      <c r="BK166" s="241">
        <f>ROUND(I166*H166,2)</f>
        <v>0</v>
      </c>
      <c r="BL166" s="18" t="s">
        <v>166</v>
      </c>
      <c r="BM166" s="240" t="s">
        <v>537</v>
      </c>
    </row>
    <row r="167" s="2" customFormat="1">
      <c r="A167" s="39"/>
      <c r="B167" s="40"/>
      <c r="C167" s="41"/>
      <c r="D167" s="244" t="s">
        <v>175</v>
      </c>
      <c r="E167" s="41"/>
      <c r="F167" s="265" t="s">
        <v>538</v>
      </c>
      <c r="G167" s="41"/>
      <c r="H167" s="41"/>
      <c r="I167" s="266"/>
      <c r="J167" s="41"/>
      <c r="K167" s="41"/>
      <c r="L167" s="45"/>
      <c r="M167" s="267"/>
      <c r="N167" s="26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175</v>
      </c>
      <c r="AU167" s="18" t="s">
        <v>89</v>
      </c>
    </row>
    <row r="168" s="2" customFormat="1" ht="21.75" customHeight="1">
      <c r="A168" s="39"/>
      <c r="B168" s="40"/>
      <c r="C168" s="228" t="s">
        <v>228</v>
      </c>
      <c r="D168" s="228" t="s">
        <v>162</v>
      </c>
      <c r="E168" s="229" t="s">
        <v>539</v>
      </c>
      <c r="F168" s="230" t="s">
        <v>540</v>
      </c>
      <c r="G168" s="231" t="s">
        <v>236</v>
      </c>
      <c r="H168" s="232">
        <v>12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0.17488999999999999</v>
      </c>
      <c r="R168" s="238">
        <f>Q168*H168</f>
        <v>2.0986799999999999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166</v>
      </c>
      <c r="AT168" s="240" t="s">
        <v>162</v>
      </c>
      <c r="AU168" s="240" t="s">
        <v>89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166</v>
      </c>
      <c r="BM168" s="240" t="s">
        <v>541</v>
      </c>
    </row>
    <row r="169" s="2" customFormat="1" ht="24.15" customHeight="1">
      <c r="A169" s="39"/>
      <c r="B169" s="40"/>
      <c r="C169" s="284" t="s">
        <v>233</v>
      </c>
      <c r="D169" s="284" t="s">
        <v>426</v>
      </c>
      <c r="E169" s="285" t="s">
        <v>542</v>
      </c>
      <c r="F169" s="286" t="s">
        <v>543</v>
      </c>
      <c r="G169" s="287" t="s">
        <v>236</v>
      </c>
      <c r="H169" s="288">
        <v>12</v>
      </c>
      <c r="I169" s="289"/>
      <c r="J169" s="290">
        <f>ROUND(I169*H169,2)</f>
        <v>0</v>
      </c>
      <c r="K169" s="291"/>
      <c r="L169" s="292"/>
      <c r="M169" s="293" t="s">
        <v>1</v>
      </c>
      <c r="N169" s="294" t="s">
        <v>44</v>
      </c>
      <c r="O169" s="92"/>
      <c r="P169" s="238">
        <f>O169*H169</f>
        <v>0</v>
      </c>
      <c r="Q169" s="238">
        <v>0.0040000000000000001</v>
      </c>
      <c r="R169" s="238">
        <f>Q169*H169</f>
        <v>0.048000000000000001</v>
      </c>
      <c r="S169" s="238">
        <v>0</v>
      </c>
      <c r="T169" s="23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0" t="s">
        <v>204</v>
      </c>
      <c r="AT169" s="240" t="s">
        <v>426</v>
      </c>
      <c r="AU169" s="240" t="s">
        <v>89</v>
      </c>
      <c r="AY169" s="18" t="s">
        <v>160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8" t="s">
        <v>87</v>
      </c>
      <c r="BK169" s="241">
        <f>ROUND(I169*H169,2)</f>
        <v>0</v>
      </c>
      <c r="BL169" s="18" t="s">
        <v>166</v>
      </c>
      <c r="BM169" s="240" t="s">
        <v>544</v>
      </c>
    </row>
    <row r="170" s="2" customFormat="1">
      <c r="A170" s="39"/>
      <c r="B170" s="40"/>
      <c r="C170" s="41"/>
      <c r="D170" s="244" t="s">
        <v>175</v>
      </c>
      <c r="E170" s="41"/>
      <c r="F170" s="265" t="s">
        <v>538</v>
      </c>
      <c r="G170" s="41"/>
      <c r="H170" s="41"/>
      <c r="I170" s="266"/>
      <c r="J170" s="41"/>
      <c r="K170" s="41"/>
      <c r="L170" s="45"/>
      <c r="M170" s="267"/>
      <c r="N170" s="268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175</v>
      </c>
      <c r="AU170" s="18" t="s">
        <v>89</v>
      </c>
    </row>
    <row r="171" s="2" customFormat="1" ht="24.15" customHeight="1">
      <c r="A171" s="39"/>
      <c r="B171" s="40"/>
      <c r="C171" s="228" t="s">
        <v>239</v>
      </c>
      <c r="D171" s="228" t="s">
        <v>162</v>
      </c>
      <c r="E171" s="229" t="s">
        <v>545</v>
      </c>
      <c r="F171" s="230" t="s">
        <v>546</v>
      </c>
      <c r="G171" s="231" t="s">
        <v>236</v>
      </c>
      <c r="H171" s="232">
        <v>3</v>
      </c>
      <c r="I171" s="233"/>
      <c r="J171" s="234">
        <f>ROUND(I171*H171,2)</f>
        <v>0</v>
      </c>
      <c r="K171" s="235"/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166</v>
      </c>
      <c r="AT171" s="240" t="s">
        <v>162</v>
      </c>
      <c r="AU171" s="240" t="s">
        <v>89</v>
      </c>
      <c r="AY171" s="18" t="s">
        <v>160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87</v>
      </c>
      <c r="BK171" s="241">
        <f>ROUND(I171*H171,2)</f>
        <v>0</v>
      </c>
      <c r="BL171" s="18" t="s">
        <v>166</v>
      </c>
      <c r="BM171" s="240" t="s">
        <v>547</v>
      </c>
    </row>
    <row r="172" s="2" customFormat="1" ht="24.15" customHeight="1">
      <c r="A172" s="39"/>
      <c r="B172" s="40"/>
      <c r="C172" s="284" t="s">
        <v>245</v>
      </c>
      <c r="D172" s="284" t="s">
        <v>426</v>
      </c>
      <c r="E172" s="285" t="s">
        <v>548</v>
      </c>
      <c r="F172" s="286" t="s">
        <v>549</v>
      </c>
      <c r="G172" s="287" t="s">
        <v>236</v>
      </c>
      <c r="H172" s="288">
        <v>3</v>
      </c>
      <c r="I172" s="289"/>
      <c r="J172" s="290">
        <f>ROUND(I172*H172,2)</f>
        <v>0</v>
      </c>
      <c r="K172" s="291"/>
      <c r="L172" s="292"/>
      <c r="M172" s="293" t="s">
        <v>1</v>
      </c>
      <c r="N172" s="294" t="s">
        <v>44</v>
      </c>
      <c r="O172" s="92"/>
      <c r="P172" s="238">
        <f>O172*H172</f>
        <v>0</v>
      </c>
      <c r="Q172" s="238">
        <v>0.056300000000000003</v>
      </c>
      <c r="R172" s="238">
        <f>Q172*H172</f>
        <v>0.1689</v>
      </c>
      <c r="S172" s="238">
        <v>0</v>
      </c>
      <c r="T172" s="23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204</v>
      </c>
      <c r="AT172" s="240" t="s">
        <v>426</v>
      </c>
      <c r="AU172" s="240" t="s">
        <v>89</v>
      </c>
      <c r="AY172" s="18" t="s">
        <v>160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87</v>
      </c>
      <c r="BK172" s="241">
        <f>ROUND(I172*H172,2)</f>
        <v>0</v>
      </c>
      <c r="BL172" s="18" t="s">
        <v>166</v>
      </c>
      <c r="BM172" s="240" t="s">
        <v>550</v>
      </c>
    </row>
    <row r="173" s="2" customFormat="1">
      <c r="A173" s="39"/>
      <c r="B173" s="40"/>
      <c r="C173" s="41"/>
      <c r="D173" s="244" t="s">
        <v>175</v>
      </c>
      <c r="E173" s="41"/>
      <c r="F173" s="265" t="s">
        <v>538</v>
      </c>
      <c r="G173" s="41"/>
      <c r="H173" s="41"/>
      <c r="I173" s="266"/>
      <c r="J173" s="41"/>
      <c r="K173" s="41"/>
      <c r="L173" s="45"/>
      <c r="M173" s="267"/>
      <c r="N173" s="26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175</v>
      </c>
      <c r="AU173" s="18" t="s">
        <v>89</v>
      </c>
    </row>
    <row r="174" s="2" customFormat="1" ht="24.15" customHeight="1">
      <c r="A174" s="39"/>
      <c r="B174" s="40"/>
      <c r="C174" s="228" t="s">
        <v>250</v>
      </c>
      <c r="D174" s="228" t="s">
        <v>162</v>
      </c>
      <c r="E174" s="229" t="s">
        <v>551</v>
      </c>
      <c r="F174" s="230" t="s">
        <v>552</v>
      </c>
      <c r="G174" s="231" t="s">
        <v>201</v>
      </c>
      <c r="H174" s="232">
        <v>99.400000000000006</v>
      </c>
      <c r="I174" s="233"/>
      <c r="J174" s="234">
        <f>ROUND(I174*H174,2)</f>
        <v>0</v>
      </c>
      <c r="K174" s="235"/>
      <c r="L174" s="45"/>
      <c r="M174" s="236" t="s">
        <v>1</v>
      </c>
      <c r="N174" s="237" t="s">
        <v>44</v>
      </c>
      <c r="O174" s="92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0" t="s">
        <v>166</v>
      </c>
      <c r="AT174" s="240" t="s">
        <v>162</v>
      </c>
      <c r="AU174" s="240" t="s">
        <v>89</v>
      </c>
      <c r="AY174" s="18" t="s">
        <v>160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8" t="s">
        <v>87</v>
      </c>
      <c r="BK174" s="241">
        <f>ROUND(I174*H174,2)</f>
        <v>0</v>
      </c>
      <c r="BL174" s="18" t="s">
        <v>166</v>
      </c>
      <c r="BM174" s="240" t="s">
        <v>553</v>
      </c>
    </row>
    <row r="175" s="13" customFormat="1">
      <c r="A175" s="13"/>
      <c r="B175" s="242"/>
      <c r="C175" s="243"/>
      <c r="D175" s="244" t="s">
        <v>168</v>
      </c>
      <c r="E175" s="245" t="s">
        <v>1</v>
      </c>
      <c r="F175" s="246" t="s">
        <v>554</v>
      </c>
      <c r="G175" s="243"/>
      <c r="H175" s="247">
        <v>99.400000000000006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89</v>
      </c>
      <c r="AV175" s="13" t="s">
        <v>89</v>
      </c>
      <c r="AW175" s="13" t="s">
        <v>34</v>
      </c>
      <c r="AX175" s="13" t="s">
        <v>87</v>
      </c>
      <c r="AY175" s="253" t="s">
        <v>160</v>
      </c>
    </row>
    <row r="176" s="2" customFormat="1" ht="24.15" customHeight="1">
      <c r="A176" s="39"/>
      <c r="B176" s="40"/>
      <c r="C176" s="284" t="s">
        <v>262</v>
      </c>
      <c r="D176" s="284" t="s">
        <v>426</v>
      </c>
      <c r="E176" s="285" t="s">
        <v>555</v>
      </c>
      <c r="F176" s="286" t="s">
        <v>556</v>
      </c>
      <c r="G176" s="287" t="s">
        <v>557</v>
      </c>
      <c r="H176" s="288">
        <v>6</v>
      </c>
      <c r="I176" s="289"/>
      <c r="J176" s="290">
        <f>ROUND(I176*H176,2)</f>
        <v>0</v>
      </c>
      <c r="K176" s="291"/>
      <c r="L176" s="292"/>
      <c r="M176" s="293" t="s">
        <v>1</v>
      </c>
      <c r="N176" s="294" t="s">
        <v>44</v>
      </c>
      <c r="O176" s="92"/>
      <c r="P176" s="238">
        <f>O176*H176</f>
        <v>0</v>
      </c>
      <c r="Q176" s="238">
        <v>0.00131</v>
      </c>
      <c r="R176" s="238">
        <f>Q176*H176</f>
        <v>0.0078599999999999989</v>
      </c>
      <c r="S176" s="238">
        <v>0</v>
      </c>
      <c r="T176" s="23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204</v>
      </c>
      <c r="AT176" s="240" t="s">
        <v>426</v>
      </c>
      <c r="AU176" s="240" t="s">
        <v>89</v>
      </c>
      <c r="AY176" s="18" t="s">
        <v>160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87</v>
      </c>
      <c r="BK176" s="241">
        <f>ROUND(I176*H176,2)</f>
        <v>0</v>
      </c>
      <c r="BL176" s="18" t="s">
        <v>166</v>
      </c>
      <c r="BM176" s="240" t="s">
        <v>558</v>
      </c>
    </row>
    <row r="177" s="2" customFormat="1">
      <c r="A177" s="39"/>
      <c r="B177" s="40"/>
      <c r="C177" s="41"/>
      <c r="D177" s="244" t="s">
        <v>175</v>
      </c>
      <c r="E177" s="41"/>
      <c r="F177" s="265" t="s">
        <v>538</v>
      </c>
      <c r="G177" s="41"/>
      <c r="H177" s="41"/>
      <c r="I177" s="266"/>
      <c r="J177" s="41"/>
      <c r="K177" s="41"/>
      <c r="L177" s="45"/>
      <c r="M177" s="267"/>
      <c r="N177" s="26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175</v>
      </c>
      <c r="AU177" s="18" t="s">
        <v>89</v>
      </c>
    </row>
    <row r="178" s="2" customFormat="1" ht="24.15" customHeight="1">
      <c r="A178" s="39"/>
      <c r="B178" s="40"/>
      <c r="C178" s="228" t="s">
        <v>269</v>
      </c>
      <c r="D178" s="228" t="s">
        <v>162</v>
      </c>
      <c r="E178" s="229" t="s">
        <v>559</v>
      </c>
      <c r="F178" s="230" t="s">
        <v>560</v>
      </c>
      <c r="G178" s="231" t="s">
        <v>201</v>
      </c>
      <c r="H178" s="232">
        <v>298.19999999999999</v>
      </c>
      <c r="I178" s="233"/>
      <c r="J178" s="234">
        <f>ROUND(I178*H178,2)</f>
        <v>0</v>
      </c>
      <c r="K178" s="235"/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0</v>
      </c>
      <c r="R178" s="238">
        <f>Q178*H178</f>
        <v>0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166</v>
      </c>
      <c r="AT178" s="240" t="s">
        <v>162</v>
      </c>
      <c r="AU178" s="240" t="s">
        <v>89</v>
      </c>
      <c r="AY178" s="18" t="s">
        <v>160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87</v>
      </c>
      <c r="BK178" s="241">
        <f>ROUND(I178*H178,2)</f>
        <v>0</v>
      </c>
      <c r="BL178" s="18" t="s">
        <v>166</v>
      </c>
      <c r="BM178" s="240" t="s">
        <v>561</v>
      </c>
    </row>
    <row r="179" s="13" customFormat="1">
      <c r="A179" s="13"/>
      <c r="B179" s="242"/>
      <c r="C179" s="243"/>
      <c r="D179" s="244" t="s">
        <v>168</v>
      </c>
      <c r="E179" s="245" t="s">
        <v>1</v>
      </c>
      <c r="F179" s="246" t="s">
        <v>562</v>
      </c>
      <c r="G179" s="243"/>
      <c r="H179" s="247">
        <v>298.19999999999999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168</v>
      </c>
      <c r="AU179" s="253" t="s">
        <v>89</v>
      </c>
      <c r="AV179" s="13" t="s">
        <v>89</v>
      </c>
      <c r="AW179" s="13" t="s">
        <v>34</v>
      </c>
      <c r="AX179" s="13" t="s">
        <v>87</v>
      </c>
      <c r="AY179" s="253" t="s">
        <v>160</v>
      </c>
    </row>
    <row r="180" s="2" customFormat="1" ht="16.5" customHeight="1">
      <c r="A180" s="39"/>
      <c r="B180" s="40"/>
      <c r="C180" s="284" t="s">
        <v>277</v>
      </c>
      <c r="D180" s="284" t="s">
        <v>426</v>
      </c>
      <c r="E180" s="285" t="s">
        <v>563</v>
      </c>
      <c r="F180" s="286" t="s">
        <v>564</v>
      </c>
      <c r="G180" s="287" t="s">
        <v>201</v>
      </c>
      <c r="H180" s="288">
        <v>313.11000000000001</v>
      </c>
      <c r="I180" s="289"/>
      <c r="J180" s="290">
        <f>ROUND(I180*H180,2)</f>
        <v>0</v>
      </c>
      <c r="K180" s="291"/>
      <c r="L180" s="292"/>
      <c r="M180" s="293" t="s">
        <v>1</v>
      </c>
      <c r="N180" s="294" t="s">
        <v>44</v>
      </c>
      <c r="O180" s="92"/>
      <c r="P180" s="238">
        <f>O180*H180</f>
        <v>0</v>
      </c>
      <c r="Q180" s="238">
        <v>4.0000000000000003E-05</v>
      </c>
      <c r="R180" s="238">
        <f>Q180*H180</f>
        <v>0.012524400000000002</v>
      </c>
      <c r="S180" s="238">
        <v>0</v>
      </c>
      <c r="T180" s="23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204</v>
      </c>
      <c r="AT180" s="240" t="s">
        <v>426</v>
      </c>
      <c r="AU180" s="240" t="s">
        <v>89</v>
      </c>
      <c r="AY180" s="18" t="s">
        <v>160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87</v>
      </c>
      <c r="BK180" s="241">
        <f>ROUND(I180*H180,2)</f>
        <v>0</v>
      </c>
      <c r="BL180" s="18" t="s">
        <v>166</v>
      </c>
      <c r="BM180" s="240" t="s">
        <v>565</v>
      </c>
    </row>
    <row r="181" s="2" customFormat="1">
      <c r="A181" s="39"/>
      <c r="B181" s="40"/>
      <c r="C181" s="41"/>
      <c r="D181" s="244" t="s">
        <v>175</v>
      </c>
      <c r="E181" s="41"/>
      <c r="F181" s="265" t="s">
        <v>538</v>
      </c>
      <c r="G181" s="41"/>
      <c r="H181" s="41"/>
      <c r="I181" s="266"/>
      <c r="J181" s="41"/>
      <c r="K181" s="41"/>
      <c r="L181" s="45"/>
      <c r="M181" s="267"/>
      <c r="N181" s="268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175</v>
      </c>
      <c r="AU181" s="18" t="s">
        <v>89</v>
      </c>
    </row>
    <row r="182" s="13" customFormat="1">
      <c r="A182" s="13"/>
      <c r="B182" s="242"/>
      <c r="C182" s="243"/>
      <c r="D182" s="244" t="s">
        <v>168</v>
      </c>
      <c r="E182" s="243"/>
      <c r="F182" s="246" t="s">
        <v>566</v>
      </c>
      <c r="G182" s="243"/>
      <c r="H182" s="247">
        <v>313.11000000000001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168</v>
      </c>
      <c r="AU182" s="253" t="s">
        <v>89</v>
      </c>
      <c r="AV182" s="13" t="s">
        <v>89</v>
      </c>
      <c r="AW182" s="13" t="s">
        <v>4</v>
      </c>
      <c r="AX182" s="13" t="s">
        <v>87</v>
      </c>
      <c r="AY182" s="253" t="s">
        <v>160</v>
      </c>
    </row>
    <row r="183" s="2" customFormat="1" ht="16.5" customHeight="1">
      <c r="A183" s="39"/>
      <c r="B183" s="40"/>
      <c r="C183" s="228" t="s">
        <v>7</v>
      </c>
      <c r="D183" s="228" t="s">
        <v>162</v>
      </c>
      <c r="E183" s="229" t="s">
        <v>567</v>
      </c>
      <c r="F183" s="230" t="s">
        <v>568</v>
      </c>
      <c r="G183" s="231" t="s">
        <v>242</v>
      </c>
      <c r="H183" s="232">
        <v>1</v>
      </c>
      <c r="I183" s="233"/>
      <c r="J183" s="234">
        <f>ROUND(I183*H183,2)</f>
        <v>0</v>
      </c>
      <c r="K183" s="235"/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0</v>
      </c>
      <c r="R183" s="238">
        <f>Q183*H183</f>
        <v>0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166</v>
      </c>
      <c r="AT183" s="240" t="s">
        <v>162</v>
      </c>
      <c r="AU183" s="240" t="s">
        <v>89</v>
      </c>
      <c r="AY183" s="18" t="s">
        <v>160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87</v>
      </c>
      <c r="BK183" s="241">
        <f>ROUND(I183*H183,2)</f>
        <v>0</v>
      </c>
      <c r="BL183" s="18" t="s">
        <v>166</v>
      </c>
      <c r="BM183" s="240" t="s">
        <v>569</v>
      </c>
    </row>
    <row r="184" s="2" customFormat="1">
      <c r="A184" s="39"/>
      <c r="B184" s="40"/>
      <c r="C184" s="41"/>
      <c r="D184" s="244" t="s">
        <v>175</v>
      </c>
      <c r="E184" s="41"/>
      <c r="F184" s="265" t="s">
        <v>570</v>
      </c>
      <c r="G184" s="41"/>
      <c r="H184" s="41"/>
      <c r="I184" s="266"/>
      <c r="J184" s="41"/>
      <c r="K184" s="41"/>
      <c r="L184" s="45"/>
      <c r="M184" s="267"/>
      <c r="N184" s="268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175</v>
      </c>
      <c r="AU184" s="18" t="s">
        <v>89</v>
      </c>
    </row>
    <row r="185" s="2" customFormat="1" ht="24.15" customHeight="1">
      <c r="A185" s="39"/>
      <c r="B185" s="40"/>
      <c r="C185" s="228" t="s">
        <v>286</v>
      </c>
      <c r="D185" s="228" t="s">
        <v>162</v>
      </c>
      <c r="E185" s="229" t="s">
        <v>571</v>
      </c>
      <c r="F185" s="230" t="s">
        <v>572</v>
      </c>
      <c r="G185" s="231" t="s">
        <v>201</v>
      </c>
      <c r="H185" s="232">
        <v>198.80000000000001</v>
      </c>
      <c r="I185" s="233"/>
      <c r="J185" s="234">
        <f>ROUND(I185*H185,2)</f>
        <v>0</v>
      </c>
      <c r="K185" s="235"/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166</v>
      </c>
      <c r="AT185" s="240" t="s">
        <v>162</v>
      </c>
      <c r="AU185" s="240" t="s">
        <v>89</v>
      </c>
      <c r="AY185" s="18" t="s">
        <v>160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87</v>
      </c>
      <c r="BK185" s="241">
        <f>ROUND(I185*H185,2)</f>
        <v>0</v>
      </c>
      <c r="BL185" s="18" t="s">
        <v>166</v>
      </c>
      <c r="BM185" s="240" t="s">
        <v>573</v>
      </c>
    </row>
    <row r="186" s="13" customFormat="1">
      <c r="A186" s="13"/>
      <c r="B186" s="242"/>
      <c r="C186" s="243"/>
      <c r="D186" s="244" t="s">
        <v>168</v>
      </c>
      <c r="E186" s="245" t="s">
        <v>1</v>
      </c>
      <c r="F186" s="246" t="s">
        <v>574</v>
      </c>
      <c r="G186" s="243"/>
      <c r="H186" s="247">
        <v>198.80000000000001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168</v>
      </c>
      <c r="AU186" s="253" t="s">
        <v>89</v>
      </c>
      <c r="AV186" s="13" t="s">
        <v>89</v>
      </c>
      <c r="AW186" s="13" t="s">
        <v>34</v>
      </c>
      <c r="AX186" s="13" t="s">
        <v>87</v>
      </c>
      <c r="AY186" s="253" t="s">
        <v>160</v>
      </c>
    </row>
    <row r="187" s="2" customFormat="1" ht="16.5" customHeight="1">
      <c r="A187" s="39"/>
      <c r="B187" s="40"/>
      <c r="C187" s="228" t="s">
        <v>291</v>
      </c>
      <c r="D187" s="228" t="s">
        <v>162</v>
      </c>
      <c r="E187" s="229" t="s">
        <v>575</v>
      </c>
      <c r="F187" s="230" t="s">
        <v>576</v>
      </c>
      <c r="G187" s="231" t="s">
        <v>211</v>
      </c>
      <c r="H187" s="232">
        <v>17.891999999999999</v>
      </c>
      <c r="I187" s="233"/>
      <c r="J187" s="234">
        <f>ROUND(I187*H187,2)</f>
        <v>0</v>
      </c>
      <c r="K187" s="235"/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2.5018699999999998</v>
      </c>
      <c r="R187" s="238">
        <f>Q187*H187</f>
        <v>44.763458039999996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166</v>
      </c>
      <c r="AT187" s="240" t="s">
        <v>162</v>
      </c>
      <c r="AU187" s="240" t="s">
        <v>89</v>
      </c>
      <c r="AY187" s="18" t="s">
        <v>160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87</v>
      </c>
      <c r="BK187" s="241">
        <f>ROUND(I187*H187,2)</f>
        <v>0</v>
      </c>
      <c r="BL187" s="18" t="s">
        <v>166</v>
      </c>
      <c r="BM187" s="240" t="s">
        <v>577</v>
      </c>
    </row>
    <row r="188" s="13" customFormat="1">
      <c r="A188" s="13"/>
      <c r="B188" s="242"/>
      <c r="C188" s="243"/>
      <c r="D188" s="244" t="s">
        <v>168</v>
      </c>
      <c r="E188" s="245" t="s">
        <v>1</v>
      </c>
      <c r="F188" s="246" t="s">
        <v>578</v>
      </c>
      <c r="G188" s="243"/>
      <c r="H188" s="247">
        <v>17.891999999999999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168</v>
      </c>
      <c r="AU188" s="253" t="s">
        <v>89</v>
      </c>
      <c r="AV188" s="13" t="s">
        <v>89</v>
      </c>
      <c r="AW188" s="13" t="s">
        <v>34</v>
      </c>
      <c r="AX188" s="13" t="s">
        <v>87</v>
      </c>
      <c r="AY188" s="253" t="s">
        <v>160</v>
      </c>
    </row>
    <row r="189" s="2" customFormat="1" ht="16.5" customHeight="1">
      <c r="A189" s="39"/>
      <c r="B189" s="40"/>
      <c r="C189" s="228" t="s">
        <v>295</v>
      </c>
      <c r="D189" s="228" t="s">
        <v>162</v>
      </c>
      <c r="E189" s="229" t="s">
        <v>579</v>
      </c>
      <c r="F189" s="230" t="s">
        <v>580</v>
      </c>
      <c r="G189" s="231" t="s">
        <v>165</v>
      </c>
      <c r="H189" s="232">
        <v>139.16</v>
      </c>
      <c r="I189" s="233"/>
      <c r="J189" s="234">
        <f>ROUND(I189*H189,2)</f>
        <v>0</v>
      </c>
      <c r="K189" s="235"/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0.015890000000000001</v>
      </c>
      <c r="R189" s="238">
        <f>Q189*H189</f>
        <v>2.2112524000000002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166</v>
      </c>
      <c r="AT189" s="240" t="s">
        <v>162</v>
      </c>
      <c r="AU189" s="240" t="s">
        <v>89</v>
      </c>
      <c r="AY189" s="18" t="s">
        <v>160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87</v>
      </c>
      <c r="BK189" s="241">
        <f>ROUND(I189*H189,2)</f>
        <v>0</v>
      </c>
      <c r="BL189" s="18" t="s">
        <v>166</v>
      </c>
      <c r="BM189" s="240" t="s">
        <v>581</v>
      </c>
    </row>
    <row r="190" s="13" customFormat="1">
      <c r="A190" s="13"/>
      <c r="B190" s="242"/>
      <c r="C190" s="243"/>
      <c r="D190" s="244" t="s">
        <v>168</v>
      </c>
      <c r="E190" s="245" t="s">
        <v>1</v>
      </c>
      <c r="F190" s="246" t="s">
        <v>582</v>
      </c>
      <c r="G190" s="243"/>
      <c r="H190" s="247">
        <v>139.16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168</v>
      </c>
      <c r="AU190" s="253" t="s">
        <v>89</v>
      </c>
      <c r="AV190" s="13" t="s">
        <v>89</v>
      </c>
      <c r="AW190" s="13" t="s">
        <v>34</v>
      </c>
      <c r="AX190" s="13" t="s">
        <v>87</v>
      </c>
      <c r="AY190" s="253" t="s">
        <v>160</v>
      </c>
    </row>
    <row r="191" s="2" customFormat="1" ht="16.5" customHeight="1">
      <c r="A191" s="39"/>
      <c r="B191" s="40"/>
      <c r="C191" s="228" t="s">
        <v>299</v>
      </c>
      <c r="D191" s="228" t="s">
        <v>162</v>
      </c>
      <c r="E191" s="229" t="s">
        <v>583</v>
      </c>
      <c r="F191" s="230" t="s">
        <v>584</v>
      </c>
      <c r="G191" s="231" t="s">
        <v>165</v>
      </c>
      <c r="H191" s="232">
        <v>139.16</v>
      </c>
      <c r="I191" s="233"/>
      <c r="J191" s="234">
        <f>ROUND(I191*H191,2)</f>
        <v>0</v>
      </c>
      <c r="K191" s="235"/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166</v>
      </c>
      <c r="AT191" s="240" t="s">
        <v>162</v>
      </c>
      <c r="AU191" s="240" t="s">
        <v>89</v>
      </c>
      <c r="AY191" s="18" t="s">
        <v>160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87</v>
      </c>
      <c r="BK191" s="241">
        <f>ROUND(I191*H191,2)</f>
        <v>0</v>
      </c>
      <c r="BL191" s="18" t="s">
        <v>166</v>
      </c>
      <c r="BM191" s="240" t="s">
        <v>585</v>
      </c>
    </row>
    <row r="192" s="2" customFormat="1" ht="16.5" customHeight="1">
      <c r="A192" s="39"/>
      <c r="B192" s="40"/>
      <c r="C192" s="228" t="s">
        <v>305</v>
      </c>
      <c r="D192" s="228" t="s">
        <v>162</v>
      </c>
      <c r="E192" s="229" t="s">
        <v>586</v>
      </c>
      <c r="F192" s="230" t="s">
        <v>587</v>
      </c>
      <c r="G192" s="231" t="s">
        <v>347</v>
      </c>
      <c r="H192" s="232">
        <v>0.53800000000000003</v>
      </c>
      <c r="I192" s="233"/>
      <c r="J192" s="234">
        <f>ROUND(I192*H192,2)</f>
        <v>0</v>
      </c>
      <c r="K192" s="235"/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1.0502400000000001</v>
      </c>
      <c r="R192" s="238">
        <f>Q192*H192</f>
        <v>0.56502912000000005</v>
      </c>
      <c r="S192" s="238">
        <v>0</v>
      </c>
      <c r="T192" s="23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166</v>
      </c>
      <c r="AT192" s="240" t="s">
        <v>162</v>
      </c>
      <c r="AU192" s="240" t="s">
        <v>89</v>
      </c>
      <c r="AY192" s="18" t="s">
        <v>160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87</v>
      </c>
      <c r="BK192" s="241">
        <f>ROUND(I192*H192,2)</f>
        <v>0</v>
      </c>
      <c r="BL192" s="18" t="s">
        <v>166</v>
      </c>
      <c r="BM192" s="240" t="s">
        <v>588</v>
      </c>
    </row>
    <row r="193" s="15" customFormat="1">
      <c r="A193" s="15"/>
      <c r="B193" s="269"/>
      <c r="C193" s="270"/>
      <c r="D193" s="244" t="s">
        <v>168</v>
      </c>
      <c r="E193" s="271" t="s">
        <v>1</v>
      </c>
      <c r="F193" s="272" t="s">
        <v>589</v>
      </c>
      <c r="G193" s="270"/>
      <c r="H193" s="271" t="s">
        <v>1</v>
      </c>
      <c r="I193" s="273"/>
      <c r="J193" s="270"/>
      <c r="K193" s="270"/>
      <c r="L193" s="274"/>
      <c r="M193" s="275"/>
      <c r="N193" s="276"/>
      <c r="O193" s="276"/>
      <c r="P193" s="276"/>
      <c r="Q193" s="276"/>
      <c r="R193" s="276"/>
      <c r="S193" s="276"/>
      <c r="T193" s="27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8" t="s">
        <v>168</v>
      </c>
      <c r="AU193" s="278" t="s">
        <v>89</v>
      </c>
      <c r="AV193" s="15" t="s">
        <v>87</v>
      </c>
      <c r="AW193" s="15" t="s">
        <v>34</v>
      </c>
      <c r="AX193" s="15" t="s">
        <v>79</v>
      </c>
      <c r="AY193" s="278" t="s">
        <v>160</v>
      </c>
    </row>
    <row r="194" s="13" customFormat="1">
      <c r="A194" s="13"/>
      <c r="B194" s="242"/>
      <c r="C194" s="243"/>
      <c r="D194" s="244" t="s">
        <v>168</v>
      </c>
      <c r="E194" s="245" t="s">
        <v>1</v>
      </c>
      <c r="F194" s="246" t="s">
        <v>590</v>
      </c>
      <c r="G194" s="243"/>
      <c r="H194" s="247">
        <v>0.085000000000000006</v>
      </c>
      <c r="I194" s="248"/>
      <c r="J194" s="243"/>
      <c r="K194" s="243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168</v>
      </c>
      <c r="AU194" s="253" t="s">
        <v>89</v>
      </c>
      <c r="AV194" s="13" t="s">
        <v>89</v>
      </c>
      <c r="AW194" s="13" t="s">
        <v>34</v>
      </c>
      <c r="AX194" s="13" t="s">
        <v>79</v>
      </c>
      <c r="AY194" s="253" t="s">
        <v>160</v>
      </c>
    </row>
    <row r="195" s="15" customFormat="1">
      <c r="A195" s="15"/>
      <c r="B195" s="269"/>
      <c r="C195" s="270"/>
      <c r="D195" s="244" t="s">
        <v>168</v>
      </c>
      <c r="E195" s="271" t="s">
        <v>1</v>
      </c>
      <c r="F195" s="272" t="s">
        <v>591</v>
      </c>
      <c r="G195" s="270"/>
      <c r="H195" s="271" t="s">
        <v>1</v>
      </c>
      <c r="I195" s="273"/>
      <c r="J195" s="270"/>
      <c r="K195" s="270"/>
      <c r="L195" s="274"/>
      <c r="M195" s="275"/>
      <c r="N195" s="276"/>
      <c r="O195" s="276"/>
      <c r="P195" s="276"/>
      <c r="Q195" s="276"/>
      <c r="R195" s="276"/>
      <c r="S195" s="276"/>
      <c r="T195" s="27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8" t="s">
        <v>168</v>
      </c>
      <c r="AU195" s="278" t="s">
        <v>89</v>
      </c>
      <c r="AV195" s="15" t="s">
        <v>87</v>
      </c>
      <c r="AW195" s="15" t="s">
        <v>34</v>
      </c>
      <c r="AX195" s="15" t="s">
        <v>79</v>
      </c>
      <c r="AY195" s="278" t="s">
        <v>160</v>
      </c>
    </row>
    <row r="196" s="13" customFormat="1">
      <c r="A196" s="13"/>
      <c r="B196" s="242"/>
      <c r="C196" s="243"/>
      <c r="D196" s="244" t="s">
        <v>168</v>
      </c>
      <c r="E196" s="245" t="s">
        <v>1</v>
      </c>
      <c r="F196" s="246" t="s">
        <v>592</v>
      </c>
      <c r="G196" s="243"/>
      <c r="H196" s="247">
        <v>0.20000000000000001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168</v>
      </c>
      <c r="AU196" s="253" t="s">
        <v>89</v>
      </c>
      <c r="AV196" s="13" t="s">
        <v>89</v>
      </c>
      <c r="AW196" s="13" t="s">
        <v>34</v>
      </c>
      <c r="AX196" s="13" t="s">
        <v>79</v>
      </c>
      <c r="AY196" s="253" t="s">
        <v>160</v>
      </c>
    </row>
    <row r="197" s="15" customFormat="1">
      <c r="A197" s="15"/>
      <c r="B197" s="269"/>
      <c r="C197" s="270"/>
      <c r="D197" s="244" t="s">
        <v>168</v>
      </c>
      <c r="E197" s="271" t="s">
        <v>1</v>
      </c>
      <c r="F197" s="272" t="s">
        <v>593</v>
      </c>
      <c r="G197" s="270"/>
      <c r="H197" s="271" t="s">
        <v>1</v>
      </c>
      <c r="I197" s="273"/>
      <c r="J197" s="270"/>
      <c r="K197" s="270"/>
      <c r="L197" s="274"/>
      <c r="M197" s="275"/>
      <c r="N197" s="276"/>
      <c r="O197" s="276"/>
      <c r="P197" s="276"/>
      <c r="Q197" s="276"/>
      <c r="R197" s="276"/>
      <c r="S197" s="276"/>
      <c r="T197" s="277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8" t="s">
        <v>168</v>
      </c>
      <c r="AU197" s="278" t="s">
        <v>89</v>
      </c>
      <c r="AV197" s="15" t="s">
        <v>87</v>
      </c>
      <c r="AW197" s="15" t="s">
        <v>34</v>
      </c>
      <c r="AX197" s="15" t="s">
        <v>79</v>
      </c>
      <c r="AY197" s="278" t="s">
        <v>160</v>
      </c>
    </row>
    <row r="198" s="13" customFormat="1">
      <c r="A198" s="13"/>
      <c r="B198" s="242"/>
      <c r="C198" s="243"/>
      <c r="D198" s="244" t="s">
        <v>168</v>
      </c>
      <c r="E198" s="245" t="s">
        <v>1</v>
      </c>
      <c r="F198" s="246" t="s">
        <v>594</v>
      </c>
      <c r="G198" s="243"/>
      <c r="H198" s="247">
        <v>0.253</v>
      </c>
      <c r="I198" s="248"/>
      <c r="J198" s="243"/>
      <c r="K198" s="243"/>
      <c r="L198" s="249"/>
      <c r="M198" s="250"/>
      <c r="N198" s="251"/>
      <c r="O198" s="251"/>
      <c r="P198" s="251"/>
      <c r="Q198" s="251"/>
      <c r="R198" s="251"/>
      <c r="S198" s="251"/>
      <c r="T198" s="25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3" t="s">
        <v>168</v>
      </c>
      <c r="AU198" s="253" t="s">
        <v>89</v>
      </c>
      <c r="AV198" s="13" t="s">
        <v>89</v>
      </c>
      <c r="AW198" s="13" t="s">
        <v>34</v>
      </c>
      <c r="AX198" s="13" t="s">
        <v>79</v>
      </c>
      <c r="AY198" s="253" t="s">
        <v>160</v>
      </c>
    </row>
    <row r="199" s="14" customFormat="1">
      <c r="A199" s="14"/>
      <c r="B199" s="254"/>
      <c r="C199" s="255"/>
      <c r="D199" s="244" t="s">
        <v>168</v>
      </c>
      <c r="E199" s="256" t="s">
        <v>1</v>
      </c>
      <c r="F199" s="257" t="s">
        <v>171</v>
      </c>
      <c r="G199" s="255"/>
      <c r="H199" s="258">
        <v>0.53800000000000003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4" t="s">
        <v>168</v>
      </c>
      <c r="AU199" s="264" t="s">
        <v>89</v>
      </c>
      <c r="AV199" s="14" t="s">
        <v>166</v>
      </c>
      <c r="AW199" s="14" t="s">
        <v>34</v>
      </c>
      <c r="AX199" s="14" t="s">
        <v>87</v>
      </c>
      <c r="AY199" s="264" t="s">
        <v>160</v>
      </c>
    </row>
    <row r="200" s="2" customFormat="1" ht="16.5" customHeight="1">
      <c r="A200" s="39"/>
      <c r="B200" s="40"/>
      <c r="C200" s="228" t="s">
        <v>310</v>
      </c>
      <c r="D200" s="228" t="s">
        <v>162</v>
      </c>
      <c r="E200" s="229" t="s">
        <v>595</v>
      </c>
      <c r="F200" s="230" t="s">
        <v>596</v>
      </c>
      <c r="G200" s="231" t="s">
        <v>165</v>
      </c>
      <c r="H200" s="232">
        <v>139.16</v>
      </c>
      <c r="I200" s="233"/>
      <c r="J200" s="234">
        <f>ROUND(I200*H200,2)</f>
        <v>0</v>
      </c>
      <c r="K200" s="235"/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0.0025000000000000001</v>
      </c>
      <c r="R200" s="238">
        <f>Q200*H200</f>
        <v>0.34789999999999999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166</v>
      </c>
      <c r="AT200" s="240" t="s">
        <v>162</v>
      </c>
      <c r="AU200" s="240" t="s">
        <v>89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166</v>
      </c>
      <c r="BM200" s="240" t="s">
        <v>597</v>
      </c>
    </row>
    <row r="201" s="12" customFormat="1" ht="22.8" customHeight="1">
      <c r="A201" s="12"/>
      <c r="B201" s="212"/>
      <c r="C201" s="213"/>
      <c r="D201" s="214" t="s">
        <v>78</v>
      </c>
      <c r="E201" s="226" t="s">
        <v>166</v>
      </c>
      <c r="F201" s="226" t="s">
        <v>598</v>
      </c>
      <c r="G201" s="213"/>
      <c r="H201" s="213"/>
      <c r="I201" s="216"/>
      <c r="J201" s="227">
        <f>BK201</f>
        <v>0</v>
      </c>
      <c r="K201" s="213"/>
      <c r="L201" s="218"/>
      <c r="M201" s="219"/>
      <c r="N201" s="220"/>
      <c r="O201" s="220"/>
      <c r="P201" s="221">
        <f>SUM(P202:P203)</f>
        <v>0</v>
      </c>
      <c r="Q201" s="220"/>
      <c r="R201" s="221">
        <f>SUM(R202:R203)</f>
        <v>10.210158000000002</v>
      </c>
      <c r="S201" s="220"/>
      <c r="T201" s="222">
        <f>SUM(T202:T203)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3" t="s">
        <v>87</v>
      </c>
      <c r="AT201" s="224" t="s">
        <v>78</v>
      </c>
      <c r="AU201" s="224" t="s">
        <v>87</v>
      </c>
      <c r="AY201" s="223" t="s">
        <v>160</v>
      </c>
      <c r="BK201" s="225">
        <f>SUM(BK202:BK203)</f>
        <v>0</v>
      </c>
    </row>
    <row r="202" s="2" customFormat="1" ht="24.15" customHeight="1">
      <c r="A202" s="39"/>
      <c r="B202" s="40"/>
      <c r="C202" s="228" t="s">
        <v>315</v>
      </c>
      <c r="D202" s="228" t="s">
        <v>162</v>
      </c>
      <c r="E202" s="229" t="s">
        <v>599</v>
      </c>
      <c r="F202" s="230" t="s">
        <v>600</v>
      </c>
      <c r="G202" s="231" t="s">
        <v>211</v>
      </c>
      <c r="H202" s="232">
        <v>5.4000000000000004</v>
      </c>
      <c r="I202" s="233"/>
      <c r="J202" s="234">
        <f>ROUND(I202*H202,2)</f>
        <v>0</v>
      </c>
      <c r="K202" s="235"/>
      <c r="L202" s="45"/>
      <c r="M202" s="236" t="s">
        <v>1</v>
      </c>
      <c r="N202" s="237" t="s">
        <v>44</v>
      </c>
      <c r="O202" s="92"/>
      <c r="P202" s="238">
        <f>O202*H202</f>
        <v>0</v>
      </c>
      <c r="Q202" s="238">
        <v>1.8907700000000001</v>
      </c>
      <c r="R202" s="238">
        <f>Q202*H202</f>
        <v>10.210158000000002</v>
      </c>
      <c r="S202" s="238">
        <v>0</v>
      </c>
      <c r="T202" s="23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166</v>
      </c>
      <c r="AT202" s="240" t="s">
        <v>162</v>
      </c>
      <c r="AU202" s="240" t="s">
        <v>89</v>
      </c>
      <c r="AY202" s="18" t="s">
        <v>160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87</v>
      </c>
      <c r="BK202" s="241">
        <f>ROUND(I202*H202,2)</f>
        <v>0</v>
      </c>
      <c r="BL202" s="18" t="s">
        <v>166</v>
      </c>
      <c r="BM202" s="240" t="s">
        <v>601</v>
      </c>
    </row>
    <row r="203" s="13" customFormat="1">
      <c r="A203" s="13"/>
      <c r="B203" s="242"/>
      <c r="C203" s="243"/>
      <c r="D203" s="244" t="s">
        <v>168</v>
      </c>
      <c r="E203" s="245" t="s">
        <v>1</v>
      </c>
      <c r="F203" s="246" t="s">
        <v>602</v>
      </c>
      <c r="G203" s="243"/>
      <c r="H203" s="247">
        <v>5.4000000000000004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168</v>
      </c>
      <c r="AU203" s="253" t="s">
        <v>89</v>
      </c>
      <c r="AV203" s="13" t="s">
        <v>89</v>
      </c>
      <c r="AW203" s="13" t="s">
        <v>34</v>
      </c>
      <c r="AX203" s="13" t="s">
        <v>87</v>
      </c>
      <c r="AY203" s="253" t="s">
        <v>160</v>
      </c>
    </row>
    <row r="204" s="12" customFormat="1" ht="22.8" customHeight="1">
      <c r="A204" s="12"/>
      <c r="B204" s="212"/>
      <c r="C204" s="213"/>
      <c r="D204" s="214" t="s">
        <v>78</v>
      </c>
      <c r="E204" s="226" t="s">
        <v>187</v>
      </c>
      <c r="F204" s="226" t="s">
        <v>603</v>
      </c>
      <c r="G204" s="213"/>
      <c r="H204" s="213"/>
      <c r="I204" s="216"/>
      <c r="J204" s="227">
        <f>BK204</f>
        <v>0</v>
      </c>
      <c r="K204" s="213"/>
      <c r="L204" s="218"/>
      <c r="M204" s="219"/>
      <c r="N204" s="220"/>
      <c r="O204" s="220"/>
      <c r="P204" s="221">
        <f>SUM(P205:P210)</f>
        <v>0</v>
      </c>
      <c r="Q204" s="220"/>
      <c r="R204" s="221">
        <f>SUM(R205:R210)</f>
        <v>339.38846424999997</v>
      </c>
      <c r="S204" s="220"/>
      <c r="T204" s="222">
        <f>SUM(T205:T210)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3" t="s">
        <v>87</v>
      </c>
      <c r="AT204" s="224" t="s">
        <v>78</v>
      </c>
      <c r="AU204" s="224" t="s">
        <v>87</v>
      </c>
      <c r="AY204" s="223" t="s">
        <v>160</v>
      </c>
      <c r="BK204" s="225">
        <f>SUM(BK205:BK210)</f>
        <v>0</v>
      </c>
    </row>
    <row r="205" s="2" customFormat="1" ht="24.15" customHeight="1">
      <c r="A205" s="39"/>
      <c r="B205" s="40"/>
      <c r="C205" s="228" t="s">
        <v>320</v>
      </c>
      <c r="D205" s="228" t="s">
        <v>162</v>
      </c>
      <c r="E205" s="229" t="s">
        <v>604</v>
      </c>
      <c r="F205" s="230" t="s">
        <v>605</v>
      </c>
      <c r="G205" s="231" t="s">
        <v>165</v>
      </c>
      <c r="H205" s="232">
        <v>651.60500000000002</v>
      </c>
      <c r="I205" s="233"/>
      <c r="J205" s="234">
        <f>ROUND(I205*H205,2)</f>
        <v>0</v>
      </c>
      <c r="K205" s="235"/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166</v>
      </c>
      <c r="AT205" s="240" t="s">
        <v>162</v>
      </c>
      <c r="AU205" s="240" t="s">
        <v>89</v>
      </c>
      <c r="AY205" s="18" t="s">
        <v>160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87</v>
      </c>
      <c r="BK205" s="241">
        <f>ROUND(I205*H205,2)</f>
        <v>0</v>
      </c>
      <c r="BL205" s="18" t="s">
        <v>166</v>
      </c>
      <c r="BM205" s="240" t="s">
        <v>606</v>
      </c>
    </row>
    <row r="206" s="13" customFormat="1">
      <c r="A206" s="13"/>
      <c r="B206" s="242"/>
      <c r="C206" s="243"/>
      <c r="D206" s="244" t="s">
        <v>168</v>
      </c>
      <c r="E206" s="245" t="s">
        <v>1</v>
      </c>
      <c r="F206" s="246" t="s">
        <v>607</v>
      </c>
      <c r="G206" s="243"/>
      <c r="H206" s="247">
        <v>651.60500000000002</v>
      </c>
      <c r="I206" s="248"/>
      <c r="J206" s="243"/>
      <c r="K206" s="243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168</v>
      </c>
      <c r="AU206" s="253" t="s">
        <v>89</v>
      </c>
      <c r="AV206" s="13" t="s">
        <v>89</v>
      </c>
      <c r="AW206" s="13" t="s">
        <v>34</v>
      </c>
      <c r="AX206" s="13" t="s">
        <v>87</v>
      </c>
      <c r="AY206" s="253" t="s">
        <v>160</v>
      </c>
    </row>
    <row r="207" s="2" customFormat="1" ht="24.15" customHeight="1">
      <c r="A207" s="39"/>
      <c r="B207" s="40"/>
      <c r="C207" s="228" t="s">
        <v>325</v>
      </c>
      <c r="D207" s="228" t="s">
        <v>162</v>
      </c>
      <c r="E207" s="229" t="s">
        <v>608</v>
      </c>
      <c r="F207" s="230" t="s">
        <v>609</v>
      </c>
      <c r="G207" s="231" t="s">
        <v>165</v>
      </c>
      <c r="H207" s="232">
        <v>651.60500000000002</v>
      </c>
      <c r="I207" s="233"/>
      <c r="J207" s="234">
        <f>ROUND(I207*H207,2)</f>
        <v>0</v>
      </c>
      <c r="K207" s="235"/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0.30099999999999999</v>
      </c>
      <c r="R207" s="238">
        <f>Q207*H207</f>
        <v>196.133105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166</v>
      </c>
      <c r="AT207" s="240" t="s">
        <v>162</v>
      </c>
      <c r="AU207" s="240" t="s">
        <v>89</v>
      </c>
      <c r="AY207" s="18" t="s">
        <v>160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87</v>
      </c>
      <c r="BK207" s="241">
        <f>ROUND(I207*H207,2)</f>
        <v>0</v>
      </c>
      <c r="BL207" s="18" t="s">
        <v>166</v>
      </c>
      <c r="BM207" s="240" t="s">
        <v>610</v>
      </c>
    </row>
    <row r="208" s="2" customFormat="1" ht="16.5" customHeight="1">
      <c r="A208" s="39"/>
      <c r="B208" s="40"/>
      <c r="C208" s="228" t="s">
        <v>330</v>
      </c>
      <c r="D208" s="228" t="s">
        <v>162</v>
      </c>
      <c r="E208" s="229" t="s">
        <v>611</v>
      </c>
      <c r="F208" s="230" t="s">
        <v>612</v>
      </c>
      <c r="G208" s="231" t="s">
        <v>165</v>
      </c>
      <c r="H208" s="232">
        <v>651.60500000000002</v>
      </c>
      <c r="I208" s="233"/>
      <c r="J208" s="234">
        <f>ROUND(I208*H208,2)</f>
        <v>0</v>
      </c>
      <c r="K208" s="235"/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0.15175</v>
      </c>
      <c r="R208" s="238">
        <f>Q208*H208</f>
        <v>98.881058749999994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166</v>
      </c>
      <c r="AT208" s="240" t="s">
        <v>162</v>
      </c>
      <c r="AU208" s="240" t="s">
        <v>89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166</v>
      </c>
      <c r="BM208" s="240" t="s">
        <v>613</v>
      </c>
    </row>
    <row r="209" s="2" customFormat="1" ht="24.15" customHeight="1">
      <c r="A209" s="39"/>
      <c r="B209" s="40"/>
      <c r="C209" s="228" t="s">
        <v>336</v>
      </c>
      <c r="D209" s="228" t="s">
        <v>162</v>
      </c>
      <c r="E209" s="229" t="s">
        <v>614</v>
      </c>
      <c r="F209" s="230" t="s">
        <v>615</v>
      </c>
      <c r="G209" s="231" t="s">
        <v>165</v>
      </c>
      <c r="H209" s="232">
        <v>651.60500000000002</v>
      </c>
      <c r="I209" s="233"/>
      <c r="J209" s="234">
        <f>ROUND(I209*H209,2)</f>
        <v>0</v>
      </c>
      <c r="K209" s="235"/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0.068099999999999994</v>
      </c>
      <c r="R209" s="238">
        <f>Q209*H209</f>
        <v>44.374300499999997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166</v>
      </c>
      <c r="AT209" s="240" t="s">
        <v>162</v>
      </c>
      <c r="AU209" s="240" t="s">
        <v>89</v>
      </c>
      <c r="AY209" s="18" t="s">
        <v>160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87</v>
      </c>
      <c r="BK209" s="241">
        <f>ROUND(I209*H209,2)</f>
        <v>0</v>
      </c>
      <c r="BL209" s="18" t="s">
        <v>166</v>
      </c>
      <c r="BM209" s="240" t="s">
        <v>616</v>
      </c>
    </row>
    <row r="210" s="13" customFormat="1">
      <c r="A210" s="13"/>
      <c r="B210" s="242"/>
      <c r="C210" s="243"/>
      <c r="D210" s="244" t="s">
        <v>168</v>
      </c>
      <c r="E210" s="245" t="s">
        <v>1</v>
      </c>
      <c r="F210" s="246" t="s">
        <v>607</v>
      </c>
      <c r="G210" s="243"/>
      <c r="H210" s="247">
        <v>651.60500000000002</v>
      </c>
      <c r="I210" s="248"/>
      <c r="J210" s="243"/>
      <c r="K210" s="243"/>
      <c r="L210" s="249"/>
      <c r="M210" s="250"/>
      <c r="N210" s="251"/>
      <c r="O210" s="251"/>
      <c r="P210" s="251"/>
      <c r="Q210" s="251"/>
      <c r="R210" s="251"/>
      <c r="S210" s="251"/>
      <c r="T210" s="25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3" t="s">
        <v>168</v>
      </c>
      <c r="AU210" s="253" t="s">
        <v>89</v>
      </c>
      <c r="AV210" s="13" t="s">
        <v>89</v>
      </c>
      <c r="AW210" s="13" t="s">
        <v>34</v>
      </c>
      <c r="AX210" s="13" t="s">
        <v>87</v>
      </c>
      <c r="AY210" s="253" t="s">
        <v>160</v>
      </c>
    </row>
    <row r="211" s="12" customFormat="1" ht="22.8" customHeight="1">
      <c r="A211" s="12"/>
      <c r="B211" s="212"/>
      <c r="C211" s="213"/>
      <c r="D211" s="214" t="s">
        <v>78</v>
      </c>
      <c r="E211" s="226" t="s">
        <v>204</v>
      </c>
      <c r="F211" s="226" t="s">
        <v>244</v>
      </c>
      <c r="G211" s="213"/>
      <c r="H211" s="213"/>
      <c r="I211" s="216"/>
      <c r="J211" s="227">
        <f>BK211</f>
        <v>0</v>
      </c>
      <c r="K211" s="213"/>
      <c r="L211" s="218"/>
      <c r="M211" s="219"/>
      <c r="N211" s="220"/>
      <c r="O211" s="220"/>
      <c r="P211" s="221">
        <f>SUM(P212:P214)</f>
        <v>0</v>
      </c>
      <c r="Q211" s="220"/>
      <c r="R211" s="221">
        <f>SUM(R212:R214)</f>
        <v>0.156</v>
      </c>
      <c r="S211" s="220"/>
      <c r="T211" s="222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3" t="s">
        <v>87</v>
      </c>
      <c r="AT211" s="224" t="s">
        <v>78</v>
      </c>
      <c r="AU211" s="224" t="s">
        <v>87</v>
      </c>
      <c r="AY211" s="223" t="s">
        <v>160</v>
      </c>
      <c r="BK211" s="225">
        <f>SUM(BK212:BK214)</f>
        <v>0</v>
      </c>
    </row>
    <row r="212" s="2" customFormat="1" ht="24.15" customHeight="1">
      <c r="A212" s="39"/>
      <c r="B212" s="40"/>
      <c r="C212" s="228" t="s">
        <v>344</v>
      </c>
      <c r="D212" s="228" t="s">
        <v>162</v>
      </c>
      <c r="E212" s="229" t="s">
        <v>617</v>
      </c>
      <c r="F212" s="230" t="s">
        <v>618</v>
      </c>
      <c r="G212" s="231" t="s">
        <v>201</v>
      </c>
      <c r="H212" s="232">
        <v>60</v>
      </c>
      <c r="I212" s="233"/>
      <c r="J212" s="234">
        <f>ROUND(I212*H212,2)</f>
        <v>0</v>
      </c>
      <c r="K212" s="235"/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0.0025999999999999999</v>
      </c>
      <c r="R212" s="238">
        <f>Q212*H212</f>
        <v>0.156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166</v>
      </c>
      <c r="AT212" s="240" t="s">
        <v>162</v>
      </c>
      <c r="AU212" s="240" t="s">
        <v>89</v>
      </c>
      <c r="AY212" s="18" t="s">
        <v>160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87</v>
      </c>
      <c r="BK212" s="241">
        <f>ROUND(I212*H212,2)</f>
        <v>0</v>
      </c>
      <c r="BL212" s="18" t="s">
        <v>166</v>
      </c>
      <c r="BM212" s="240" t="s">
        <v>619</v>
      </c>
    </row>
    <row r="213" s="2" customFormat="1">
      <c r="A213" s="39"/>
      <c r="B213" s="40"/>
      <c r="C213" s="41"/>
      <c r="D213" s="244" t="s">
        <v>175</v>
      </c>
      <c r="E213" s="41"/>
      <c r="F213" s="265" t="s">
        <v>620</v>
      </c>
      <c r="G213" s="41"/>
      <c r="H213" s="41"/>
      <c r="I213" s="266"/>
      <c r="J213" s="41"/>
      <c r="K213" s="41"/>
      <c r="L213" s="45"/>
      <c r="M213" s="267"/>
      <c r="N213" s="268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175</v>
      </c>
      <c r="AU213" s="18" t="s">
        <v>89</v>
      </c>
    </row>
    <row r="214" s="13" customFormat="1">
      <c r="A214" s="13"/>
      <c r="B214" s="242"/>
      <c r="C214" s="243"/>
      <c r="D214" s="244" t="s">
        <v>168</v>
      </c>
      <c r="E214" s="245" t="s">
        <v>1</v>
      </c>
      <c r="F214" s="246" t="s">
        <v>621</v>
      </c>
      <c r="G214" s="243"/>
      <c r="H214" s="247">
        <v>60</v>
      </c>
      <c r="I214" s="248"/>
      <c r="J214" s="243"/>
      <c r="K214" s="243"/>
      <c r="L214" s="249"/>
      <c r="M214" s="250"/>
      <c r="N214" s="251"/>
      <c r="O214" s="251"/>
      <c r="P214" s="251"/>
      <c r="Q214" s="251"/>
      <c r="R214" s="251"/>
      <c r="S214" s="251"/>
      <c r="T214" s="25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3" t="s">
        <v>168</v>
      </c>
      <c r="AU214" s="253" t="s">
        <v>89</v>
      </c>
      <c r="AV214" s="13" t="s">
        <v>89</v>
      </c>
      <c r="AW214" s="13" t="s">
        <v>34</v>
      </c>
      <c r="AX214" s="13" t="s">
        <v>87</v>
      </c>
      <c r="AY214" s="253" t="s">
        <v>160</v>
      </c>
    </row>
    <row r="215" s="12" customFormat="1" ht="22.8" customHeight="1">
      <c r="A215" s="12"/>
      <c r="B215" s="212"/>
      <c r="C215" s="213"/>
      <c r="D215" s="214" t="s">
        <v>78</v>
      </c>
      <c r="E215" s="226" t="s">
        <v>208</v>
      </c>
      <c r="F215" s="226" t="s">
        <v>249</v>
      </c>
      <c r="G215" s="213"/>
      <c r="H215" s="213"/>
      <c r="I215" s="216"/>
      <c r="J215" s="227">
        <f>BK215</f>
        <v>0</v>
      </c>
      <c r="K215" s="213"/>
      <c r="L215" s="218"/>
      <c r="M215" s="219"/>
      <c r="N215" s="220"/>
      <c r="O215" s="220"/>
      <c r="P215" s="221">
        <f>SUM(P216:P229)</f>
        <v>0</v>
      </c>
      <c r="Q215" s="220"/>
      <c r="R215" s="221">
        <f>SUM(R216:R229)</f>
        <v>12.487822850000001</v>
      </c>
      <c r="S215" s="220"/>
      <c r="T215" s="222">
        <f>SUM(T216:T229)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3" t="s">
        <v>87</v>
      </c>
      <c r="AT215" s="224" t="s">
        <v>78</v>
      </c>
      <c r="AU215" s="224" t="s">
        <v>87</v>
      </c>
      <c r="AY215" s="223" t="s">
        <v>160</v>
      </c>
      <c r="BK215" s="225">
        <f>SUM(BK216:BK229)</f>
        <v>0</v>
      </c>
    </row>
    <row r="216" s="2" customFormat="1" ht="24.15" customHeight="1">
      <c r="A216" s="39"/>
      <c r="B216" s="40"/>
      <c r="C216" s="228" t="s">
        <v>349</v>
      </c>
      <c r="D216" s="228" t="s">
        <v>162</v>
      </c>
      <c r="E216" s="229" t="s">
        <v>622</v>
      </c>
      <c r="F216" s="230" t="s">
        <v>623</v>
      </c>
      <c r="G216" s="231" t="s">
        <v>211</v>
      </c>
      <c r="H216" s="232">
        <v>0.5</v>
      </c>
      <c r="I216" s="233"/>
      <c r="J216" s="234">
        <f>ROUND(I216*H216,2)</f>
        <v>0</v>
      </c>
      <c r="K216" s="235"/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2.6033200000000001</v>
      </c>
      <c r="R216" s="238">
        <f>Q216*H216</f>
        <v>1.30166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166</v>
      </c>
      <c r="AT216" s="240" t="s">
        <v>162</v>
      </c>
      <c r="AU216" s="240" t="s">
        <v>89</v>
      </c>
      <c r="AY216" s="18" t="s">
        <v>160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87</v>
      </c>
      <c r="BK216" s="241">
        <f>ROUND(I216*H216,2)</f>
        <v>0</v>
      </c>
      <c r="BL216" s="18" t="s">
        <v>166</v>
      </c>
      <c r="BM216" s="240" t="s">
        <v>624</v>
      </c>
    </row>
    <row r="217" s="2" customFormat="1" ht="24.15" customHeight="1">
      <c r="A217" s="39"/>
      <c r="B217" s="40"/>
      <c r="C217" s="228" t="s">
        <v>353</v>
      </c>
      <c r="D217" s="228" t="s">
        <v>162</v>
      </c>
      <c r="E217" s="229" t="s">
        <v>625</v>
      </c>
      <c r="F217" s="230" t="s">
        <v>626</v>
      </c>
      <c r="G217" s="231" t="s">
        <v>201</v>
      </c>
      <c r="H217" s="232">
        <v>36</v>
      </c>
      <c r="I217" s="233"/>
      <c r="J217" s="234">
        <f>ROUND(I217*H217,2)</f>
        <v>0</v>
      </c>
      <c r="K217" s="235"/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0.29221000000000003</v>
      </c>
      <c r="R217" s="238">
        <f>Q217*H217</f>
        <v>10.51956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166</v>
      </c>
      <c r="AT217" s="240" t="s">
        <v>162</v>
      </c>
      <c r="AU217" s="240" t="s">
        <v>89</v>
      </c>
      <c r="AY217" s="18" t="s">
        <v>160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87</v>
      </c>
      <c r="BK217" s="241">
        <f>ROUND(I217*H217,2)</f>
        <v>0</v>
      </c>
      <c r="BL217" s="18" t="s">
        <v>166</v>
      </c>
      <c r="BM217" s="240" t="s">
        <v>627</v>
      </c>
    </row>
    <row r="218" s="13" customFormat="1">
      <c r="A218" s="13"/>
      <c r="B218" s="242"/>
      <c r="C218" s="243"/>
      <c r="D218" s="244" t="s">
        <v>168</v>
      </c>
      <c r="E218" s="245" t="s">
        <v>1</v>
      </c>
      <c r="F218" s="246" t="s">
        <v>628</v>
      </c>
      <c r="G218" s="243"/>
      <c r="H218" s="247">
        <v>36</v>
      </c>
      <c r="I218" s="248"/>
      <c r="J218" s="243"/>
      <c r="K218" s="243"/>
      <c r="L218" s="249"/>
      <c r="M218" s="250"/>
      <c r="N218" s="251"/>
      <c r="O218" s="251"/>
      <c r="P218" s="251"/>
      <c r="Q218" s="251"/>
      <c r="R218" s="251"/>
      <c r="S218" s="251"/>
      <c r="T218" s="25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3" t="s">
        <v>168</v>
      </c>
      <c r="AU218" s="253" t="s">
        <v>89</v>
      </c>
      <c r="AV218" s="13" t="s">
        <v>89</v>
      </c>
      <c r="AW218" s="13" t="s">
        <v>34</v>
      </c>
      <c r="AX218" s="13" t="s">
        <v>87</v>
      </c>
      <c r="AY218" s="253" t="s">
        <v>160</v>
      </c>
    </row>
    <row r="219" s="2" customFormat="1" ht="24.15" customHeight="1">
      <c r="A219" s="39"/>
      <c r="B219" s="40"/>
      <c r="C219" s="284" t="s">
        <v>358</v>
      </c>
      <c r="D219" s="284" t="s">
        <v>426</v>
      </c>
      <c r="E219" s="285" t="s">
        <v>629</v>
      </c>
      <c r="F219" s="286" t="s">
        <v>630</v>
      </c>
      <c r="G219" s="287" t="s">
        <v>201</v>
      </c>
      <c r="H219" s="288">
        <v>36</v>
      </c>
      <c r="I219" s="289"/>
      <c r="J219" s="290">
        <f>ROUND(I219*H219,2)</f>
        <v>0</v>
      </c>
      <c r="K219" s="291"/>
      <c r="L219" s="292"/>
      <c r="M219" s="293" t="s">
        <v>1</v>
      </c>
      <c r="N219" s="294" t="s">
        <v>44</v>
      </c>
      <c r="O219" s="92"/>
      <c r="P219" s="238">
        <f>O219*H219</f>
        <v>0</v>
      </c>
      <c r="Q219" s="238">
        <v>0.017999999999999999</v>
      </c>
      <c r="R219" s="238">
        <f>Q219*H219</f>
        <v>0.64799999999999991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204</v>
      </c>
      <c r="AT219" s="240" t="s">
        <v>426</v>
      </c>
      <c r="AU219" s="240" t="s">
        <v>89</v>
      </c>
      <c r="AY219" s="18" t="s">
        <v>160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87</v>
      </c>
      <c r="BK219" s="241">
        <f>ROUND(I219*H219,2)</f>
        <v>0</v>
      </c>
      <c r="BL219" s="18" t="s">
        <v>166</v>
      </c>
      <c r="BM219" s="240" t="s">
        <v>631</v>
      </c>
    </row>
    <row r="220" s="2" customFormat="1">
      <c r="A220" s="39"/>
      <c r="B220" s="40"/>
      <c r="C220" s="41"/>
      <c r="D220" s="244" t="s">
        <v>175</v>
      </c>
      <c r="E220" s="41"/>
      <c r="F220" s="265" t="s">
        <v>632</v>
      </c>
      <c r="G220" s="41"/>
      <c r="H220" s="41"/>
      <c r="I220" s="266"/>
      <c r="J220" s="41"/>
      <c r="K220" s="41"/>
      <c r="L220" s="45"/>
      <c r="M220" s="267"/>
      <c r="N220" s="268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175</v>
      </c>
      <c r="AU220" s="18" t="s">
        <v>89</v>
      </c>
    </row>
    <row r="221" s="2" customFormat="1" ht="24.15" customHeight="1">
      <c r="A221" s="39"/>
      <c r="B221" s="40"/>
      <c r="C221" s="228" t="s">
        <v>362</v>
      </c>
      <c r="D221" s="228" t="s">
        <v>162</v>
      </c>
      <c r="E221" s="229" t="s">
        <v>633</v>
      </c>
      <c r="F221" s="230" t="s">
        <v>634</v>
      </c>
      <c r="G221" s="231" t="s">
        <v>165</v>
      </c>
      <c r="H221" s="232">
        <v>6.4800000000000004</v>
      </c>
      <c r="I221" s="233"/>
      <c r="J221" s="234">
        <f>ROUND(I221*H221,2)</f>
        <v>0</v>
      </c>
      <c r="K221" s="235"/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0.00014999999999999999</v>
      </c>
      <c r="R221" s="238">
        <f>Q221*H221</f>
        <v>0.00097199999999999999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166</v>
      </c>
      <c r="AT221" s="240" t="s">
        <v>162</v>
      </c>
      <c r="AU221" s="240" t="s">
        <v>89</v>
      </c>
      <c r="AY221" s="18" t="s">
        <v>160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87</v>
      </c>
      <c r="BK221" s="241">
        <f>ROUND(I221*H221,2)</f>
        <v>0</v>
      </c>
      <c r="BL221" s="18" t="s">
        <v>166</v>
      </c>
      <c r="BM221" s="240" t="s">
        <v>635</v>
      </c>
    </row>
    <row r="222" s="13" customFormat="1">
      <c r="A222" s="13"/>
      <c r="B222" s="242"/>
      <c r="C222" s="243"/>
      <c r="D222" s="244" t="s">
        <v>168</v>
      </c>
      <c r="E222" s="245" t="s">
        <v>1</v>
      </c>
      <c r="F222" s="246" t="s">
        <v>636</v>
      </c>
      <c r="G222" s="243"/>
      <c r="H222" s="247">
        <v>6.4800000000000004</v>
      </c>
      <c r="I222" s="248"/>
      <c r="J222" s="243"/>
      <c r="K222" s="243"/>
      <c r="L222" s="249"/>
      <c r="M222" s="250"/>
      <c r="N222" s="251"/>
      <c r="O222" s="251"/>
      <c r="P222" s="251"/>
      <c r="Q222" s="251"/>
      <c r="R222" s="251"/>
      <c r="S222" s="251"/>
      <c r="T222" s="25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3" t="s">
        <v>168</v>
      </c>
      <c r="AU222" s="253" t="s">
        <v>89</v>
      </c>
      <c r="AV222" s="13" t="s">
        <v>89</v>
      </c>
      <c r="AW222" s="13" t="s">
        <v>34</v>
      </c>
      <c r="AX222" s="13" t="s">
        <v>87</v>
      </c>
      <c r="AY222" s="253" t="s">
        <v>160</v>
      </c>
    </row>
    <row r="223" s="2" customFormat="1" ht="21.75" customHeight="1">
      <c r="A223" s="39"/>
      <c r="B223" s="40"/>
      <c r="C223" s="228" t="s">
        <v>366</v>
      </c>
      <c r="D223" s="228" t="s">
        <v>162</v>
      </c>
      <c r="E223" s="229" t="s">
        <v>637</v>
      </c>
      <c r="F223" s="230" t="s">
        <v>638</v>
      </c>
      <c r="G223" s="231" t="s">
        <v>201</v>
      </c>
      <c r="H223" s="232">
        <v>54</v>
      </c>
      <c r="I223" s="233"/>
      <c r="J223" s="234">
        <f>ROUND(I223*H223,2)</f>
        <v>0</v>
      </c>
      <c r="K223" s="235"/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0.00014999999999999999</v>
      </c>
      <c r="R223" s="238">
        <f>Q223*H223</f>
        <v>0.0080999999999999996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166</v>
      </c>
      <c r="AT223" s="240" t="s">
        <v>162</v>
      </c>
      <c r="AU223" s="240" t="s">
        <v>89</v>
      </c>
      <c r="AY223" s="18" t="s">
        <v>160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87</v>
      </c>
      <c r="BK223" s="241">
        <f>ROUND(I223*H223,2)</f>
        <v>0</v>
      </c>
      <c r="BL223" s="18" t="s">
        <v>166</v>
      </c>
      <c r="BM223" s="240" t="s">
        <v>639</v>
      </c>
    </row>
    <row r="224" s="13" customFormat="1">
      <c r="A224" s="13"/>
      <c r="B224" s="242"/>
      <c r="C224" s="243"/>
      <c r="D224" s="244" t="s">
        <v>168</v>
      </c>
      <c r="E224" s="245" t="s">
        <v>1</v>
      </c>
      <c r="F224" s="246" t="s">
        <v>640</v>
      </c>
      <c r="G224" s="243"/>
      <c r="H224" s="247">
        <v>54</v>
      </c>
      <c r="I224" s="248"/>
      <c r="J224" s="243"/>
      <c r="K224" s="243"/>
      <c r="L224" s="249"/>
      <c r="M224" s="250"/>
      <c r="N224" s="251"/>
      <c r="O224" s="251"/>
      <c r="P224" s="251"/>
      <c r="Q224" s="251"/>
      <c r="R224" s="251"/>
      <c r="S224" s="251"/>
      <c r="T224" s="25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3" t="s">
        <v>168</v>
      </c>
      <c r="AU224" s="253" t="s">
        <v>89</v>
      </c>
      <c r="AV224" s="13" t="s">
        <v>89</v>
      </c>
      <c r="AW224" s="13" t="s">
        <v>34</v>
      </c>
      <c r="AX224" s="13" t="s">
        <v>87</v>
      </c>
      <c r="AY224" s="253" t="s">
        <v>160</v>
      </c>
    </row>
    <row r="225" s="2" customFormat="1" ht="33" customHeight="1">
      <c r="A225" s="39"/>
      <c r="B225" s="40"/>
      <c r="C225" s="228" t="s">
        <v>370</v>
      </c>
      <c r="D225" s="228" t="s">
        <v>162</v>
      </c>
      <c r="E225" s="229" t="s">
        <v>641</v>
      </c>
      <c r="F225" s="230" t="s">
        <v>642</v>
      </c>
      <c r="G225" s="231" t="s">
        <v>165</v>
      </c>
      <c r="H225" s="232">
        <v>29.864999999999998</v>
      </c>
      <c r="I225" s="233"/>
      <c r="J225" s="234">
        <f>ROUND(I225*H225,2)</f>
        <v>0</v>
      </c>
      <c r="K225" s="235"/>
      <c r="L225" s="45"/>
      <c r="M225" s="236" t="s">
        <v>1</v>
      </c>
      <c r="N225" s="237" t="s">
        <v>44</v>
      </c>
      <c r="O225" s="92"/>
      <c r="P225" s="238">
        <f>O225*H225</f>
        <v>0</v>
      </c>
      <c r="Q225" s="238">
        <v>0.00029</v>
      </c>
      <c r="R225" s="238">
        <f>Q225*H225</f>
        <v>0.0086608499999999995</v>
      </c>
      <c r="S225" s="238">
        <v>0</v>
      </c>
      <c r="T225" s="23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0" t="s">
        <v>166</v>
      </c>
      <c r="AT225" s="240" t="s">
        <v>162</v>
      </c>
      <c r="AU225" s="240" t="s">
        <v>89</v>
      </c>
      <c r="AY225" s="18" t="s">
        <v>160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8" t="s">
        <v>87</v>
      </c>
      <c r="BK225" s="241">
        <f>ROUND(I225*H225,2)</f>
        <v>0</v>
      </c>
      <c r="BL225" s="18" t="s">
        <v>166</v>
      </c>
      <c r="BM225" s="240" t="s">
        <v>643</v>
      </c>
    </row>
    <row r="226" s="13" customFormat="1">
      <c r="A226" s="13"/>
      <c r="B226" s="242"/>
      <c r="C226" s="243"/>
      <c r="D226" s="244" t="s">
        <v>168</v>
      </c>
      <c r="E226" s="245" t="s">
        <v>1</v>
      </c>
      <c r="F226" s="246" t="s">
        <v>644</v>
      </c>
      <c r="G226" s="243"/>
      <c r="H226" s="247">
        <v>29.864999999999998</v>
      </c>
      <c r="I226" s="248"/>
      <c r="J226" s="243"/>
      <c r="K226" s="243"/>
      <c r="L226" s="249"/>
      <c r="M226" s="250"/>
      <c r="N226" s="251"/>
      <c r="O226" s="251"/>
      <c r="P226" s="251"/>
      <c r="Q226" s="251"/>
      <c r="R226" s="251"/>
      <c r="S226" s="251"/>
      <c r="T226" s="25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3" t="s">
        <v>168</v>
      </c>
      <c r="AU226" s="253" t="s">
        <v>89</v>
      </c>
      <c r="AV226" s="13" t="s">
        <v>89</v>
      </c>
      <c r="AW226" s="13" t="s">
        <v>34</v>
      </c>
      <c r="AX226" s="13" t="s">
        <v>87</v>
      </c>
      <c r="AY226" s="253" t="s">
        <v>160</v>
      </c>
    </row>
    <row r="227" s="2" customFormat="1" ht="16.5" customHeight="1">
      <c r="A227" s="39"/>
      <c r="B227" s="40"/>
      <c r="C227" s="228" t="s">
        <v>374</v>
      </c>
      <c r="D227" s="228" t="s">
        <v>162</v>
      </c>
      <c r="E227" s="229" t="s">
        <v>645</v>
      </c>
      <c r="F227" s="230" t="s">
        <v>646</v>
      </c>
      <c r="G227" s="231" t="s">
        <v>242</v>
      </c>
      <c r="H227" s="232">
        <v>1</v>
      </c>
      <c r="I227" s="233"/>
      <c r="J227" s="234">
        <f>ROUND(I227*H227,2)</f>
        <v>0</v>
      </c>
      <c r="K227" s="235"/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0.00029</v>
      </c>
      <c r="R227" s="238">
        <f>Q227*H227</f>
        <v>0.00029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166</v>
      </c>
      <c r="AT227" s="240" t="s">
        <v>162</v>
      </c>
      <c r="AU227" s="240" t="s">
        <v>89</v>
      </c>
      <c r="AY227" s="18" t="s">
        <v>160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87</v>
      </c>
      <c r="BK227" s="241">
        <f>ROUND(I227*H227,2)</f>
        <v>0</v>
      </c>
      <c r="BL227" s="18" t="s">
        <v>166</v>
      </c>
      <c r="BM227" s="240" t="s">
        <v>647</v>
      </c>
    </row>
    <row r="228" s="2" customFormat="1" ht="16.5" customHeight="1">
      <c r="A228" s="39"/>
      <c r="B228" s="40"/>
      <c r="C228" s="228" t="s">
        <v>378</v>
      </c>
      <c r="D228" s="228" t="s">
        <v>162</v>
      </c>
      <c r="E228" s="229" t="s">
        <v>648</v>
      </c>
      <c r="F228" s="230" t="s">
        <v>649</v>
      </c>
      <c r="G228" s="231" t="s">
        <v>242</v>
      </c>
      <c r="H228" s="232">
        <v>1</v>
      </c>
      <c r="I228" s="233"/>
      <c r="J228" s="234">
        <f>ROUND(I228*H228,2)</f>
        <v>0</v>
      </c>
      <c r="K228" s="235"/>
      <c r="L228" s="45"/>
      <c r="M228" s="236" t="s">
        <v>1</v>
      </c>
      <c r="N228" s="237" t="s">
        <v>44</v>
      </c>
      <c r="O228" s="92"/>
      <c r="P228" s="238">
        <f>O228*H228</f>
        <v>0</v>
      </c>
      <c r="Q228" s="238">
        <v>0.00029</v>
      </c>
      <c r="R228" s="238">
        <f>Q228*H228</f>
        <v>0.00029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166</v>
      </c>
      <c r="AT228" s="240" t="s">
        <v>162</v>
      </c>
      <c r="AU228" s="240" t="s">
        <v>89</v>
      </c>
      <c r="AY228" s="18" t="s">
        <v>160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87</v>
      </c>
      <c r="BK228" s="241">
        <f>ROUND(I228*H228,2)</f>
        <v>0</v>
      </c>
      <c r="BL228" s="18" t="s">
        <v>166</v>
      </c>
      <c r="BM228" s="240" t="s">
        <v>650</v>
      </c>
    </row>
    <row r="229" s="2" customFormat="1" ht="16.5" customHeight="1">
      <c r="A229" s="39"/>
      <c r="B229" s="40"/>
      <c r="C229" s="228" t="s">
        <v>386</v>
      </c>
      <c r="D229" s="228" t="s">
        <v>162</v>
      </c>
      <c r="E229" s="229" t="s">
        <v>651</v>
      </c>
      <c r="F229" s="230" t="s">
        <v>652</v>
      </c>
      <c r="G229" s="231" t="s">
        <v>242</v>
      </c>
      <c r="H229" s="232">
        <v>1</v>
      </c>
      <c r="I229" s="233"/>
      <c r="J229" s="234">
        <f>ROUND(I229*H229,2)</f>
        <v>0</v>
      </c>
      <c r="K229" s="235"/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0.00029</v>
      </c>
      <c r="R229" s="238">
        <f>Q229*H229</f>
        <v>0.00029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166</v>
      </c>
      <c r="AT229" s="240" t="s">
        <v>162</v>
      </c>
      <c r="AU229" s="240" t="s">
        <v>89</v>
      </c>
      <c r="AY229" s="18" t="s">
        <v>160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87</v>
      </c>
      <c r="BK229" s="241">
        <f>ROUND(I229*H229,2)</f>
        <v>0</v>
      </c>
      <c r="BL229" s="18" t="s">
        <v>166</v>
      </c>
      <c r="BM229" s="240" t="s">
        <v>653</v>
      </c>
    </row>
    <row r="230" s="12" customFormat="1" ht="22.8" customHeight="1">
      <c r="A230" s="12"/>
      <c r="B230" s="212"/>
      <c r="C230" s="213"/>
      <c r="D230" s="214" t="s">
        <v>78</v>
      </c>
      <c r="E230" s="226" t="s">
        <v>654</v>
      </c>
      <c r="F230" s="226" t="s">
        <v>655</v>
      </c>
      <c r="G230" s="213"/>
      <c r="H230" s="213"/>
      <c r="I230" s="216"/>
      <c r="J230" s="227">
        <f>BK230</f>
        <v>0</v>
      </c>
      <c r="K230" s="213"/>
      <c r="L230" s="218"/>
      <c r="M230" s="219"/>
      <c r="N230" s="220"/>
      <c r="O230" s="220"/>
      <c r="P230" s="221">
        <f>SUM(P231:P232)</f>
        <v>0</v>
      </c>
      <c r="Q230" s="220"/>
      <c r="R230" s="221">
        <f>SUM(R231:R232)</f>
        <v>0</v>
      </c>
      <c r="S230" s="220"/>
      <c r="T230" s="222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3" t="s">
        <v>87</v>
      </c>
      <c r="AT230" s="224" t="s">
        <v>78</v>
      </c>
      <c r="AU230" s="224" t="s">
        <v>87</v>
      </c>
      <c r="AY230" s="223" t="s">
        <v>160</v>
      </c>
      <c r="BK230" s="225">
        <f>SUM(BK231:BK232)</f>
        <v>0</v>
      </c>
    </row>
    <row r="231" s="2" customFormat="1" ht="24.15" customHeight="1">
      <c r="A231" s="39"/>
      <c r="B231" s="40"/>
      <c r="C231" s="228" t="s">
        <v>393</v>
      </c>
      <c r="D231" s="228" t="s">
        <v>162</v>
      </c>
      <c r="E231" s="229" t="s">
        <v>656</v>
      </c>
      <c r="F231" s="230" t="s">
        <v>657</v>
      </c>
      <c r="G231" s="231" t="s">
        <v>347</v>
      </c>
      <c r="H231" s="232">
        <v>436.90600000000001</v>
      </c>
      <c r="I231" s="233"/>
      <c r="J231" s="234">
        <f>ROUND(I231*H231,2)</f>
        <v>0</v>
      </c>
      <c r="K231" s="235"/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166</v>
      </c>
      <c r="AT231" s="240" t="s">
        <v>162</v>
      </c>
      <c r="AU231" s="240" t="s">
        <v>89</v>
      </c>
      <c r="AY231" s="18" t="s">
        <v>160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87</v>
      </c>
      <c r="BK231" s="241">
        <f>ROUND(I231*H231,2)</f>
        <v>0</v>
      </c>
      <c r="BL231" s="18" t="s">
        <v>166</v>
      </c>
      <c r="BM231" s="240" t="s">
        <v>658</v>
      </c>
    </row>
    <row r="232" s="2" customFormat="1">
      <c r="A232" s="39"/>
      <c r="B232" s="40"/>
      <c r="C232" s="41"/>
      <c r="D232" s="244" t="s">
        <v>175</v>
      </c>
      <c r="E232" s="41"/>
      <c r="F232" s="265" t="s">
        <v>659</v>
      </c>
      <c r="G232" s="41"/>
      <c r="H232" s="41"/>
      <c r="I232" s="266"/>
      <c r="J232" s="41"/>
      <c r="K232" s="41"/>
      <c r="L232" s="45"/>
      <c r="M232" s="267"/>
      <c r="N232" s="268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175</v>
      </c>
      <c r="AU232" s="18" t="s">
        <v>89</v>
      </c>
    </row>
    <row r="233" s="12" customFormat="1" ht="22.8" customHeight="1">
      <c r="A233" s="12"/>
      <c r="B233" s="212"/>
      <c r="C233" s="213"/>
      <c r="D233" s="214" t="s">
        <v>78</v>
      </c>
      <c r="E233" s="226" t="s">
        <v>437</v>
      </c>
      <c r="F233" s="226" t="s">
        <v>438</v>
      </c>
      <c r="G233" s="213"/>
      <c r="H233" s="213"/>
      <c r="I233" s="216"/>
      <c r="J233" s="227">
        <f>BK233</f>
        <v>0</v>
      </c>
      <c r="K233" s="213"/>
      <c r="L233" s="218"/>
      <c r="M233" s="219"/>
      <c r="N233" s="220"/>
      <c r="O233" s="220"/>
      <c r="P233" s="221">
        <f>SUM(P234:P249)</f>
        <v>0</v>
      </c>
      <c r="Q233" s="220"/>
      <c r="R233" s="221">
        <f>SUM(R234:R249)</f>
        <v>0</v>
      </c>
      <c r="S233" s="220"/>
      <c r="T233" s="222">
        <f>SUM(T234:T249)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3" t="s">
        <v>187</v>
      </c>
      <c r="AT233" s="224" t="s">
        <v>78</v>
      </c>
      <c r="AU233" s="224" t="s">
        <v>87</v>
      </c>
      <c r="AY233" s="223" t="s">
        <v>160</v>
      </c>
      <c r="BK233" s="225">
        <f>SUM(BK234:BK249)</f>
        <v>0</v>
      </c>
    </row>
    <row r="234" s="2" customFormat="1" ht="16.5" customHeight="1">
      <c r="A234" s="39"/>
      <c r="B234" s="40"/>
      <c r="C234" s="228" t="s">
        <v>400</v>
      </c>
      <c r="D234" s="228" t="s">
        <v>162</v>
      </c>
      <c r="E234" s="229" t="s">
        <v>440</v>
      </c>
      <c r="F234" s="230" t="s">
        <v>441</v>
      </c>
      <c r="G234" s="231" t="s">
        <v>242</v>
      </c>
      <c r="H234" s="232">
        <v>1</v>
      </c>
      <c r="I234" s="233"/>
      <c r="J234" s="234">
        <f>ROUND(I234*H234,2)</f>
        <v>0</v>
      </c>
      <c r="K234" s="235"/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442</v>
      </c>
      <c r="AT234" s="240" t="s">
        <v>162</v>
      </c>
      <c r="AU234" s="240" t="s">
        <v>89</v>
      </c>
      <c r="AY234" s="18" t="s">
        <v>160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87</v>
      </c>
      <c r="BK234" s="241">
        <f>ROUND(I234*H234,2)</f>
        <v>0</v>
      </c>
      <c r="BL234" s="18" t="s">
        <v>442</v>
      </c>
      <c r="BM234" s="240" t="s">
        <v>660</v>
      </c>
    </row>
    <row r="235" s="2" customFormat="1">
      <c r="A235" s="39"/>
      <c r="B235" s="40"/>
      <c r="C235" s="41"/>
      <c r="D235" s="244" t="s">
        <v>175</v>
      </c>
      <c r="E235" s="41"/>
      <c r="F235" s="265" t="s">
        <v>661</v>
      </c>
      <c r="G235" s="41"/>
      <c r="H235" s="41"/>
      <c r="I235" s="266"/>
      <c r="J235" s="41"/>
      <c r="K235" s="41"/>
      <c r="L235" s="45"/>
      <c r="M235" s="267"/>
      <c r="N235" s="268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175</v>
      </c>
      <c r="AU235" s="18" t="s">
        <v>89</v>
      </c>
    </row>
    <row r="236" s="2" customFormat="1" ht="16.5" customHeight="1">
      <c r="A236" s="39"/>
      <c r="B236" s="40"/>
      <c r="C236" s="228" t="s">
        <v>407</v>
      </c>
      <c r="D236" s="228" t="s">
        <v>162</v>
      </c>
      <c r="E236" s="229" t="s">
        <v>445</v>
      </c>
      <c r="F236" s="230" t="s">
        <v>446</v>
      </c>
      <c r="G236" s="231" t="s">
        <v>242</v>
      </c>
      <c r="H236" s="232">
        <v>1</v>
      </c>
      <c r="I236" s="233"/>
      <c r="J236" s="234">
        <f>ROUND(I236*H236,2)</f>
        <v>0</v>
      </c>
      <c r="K236" s="235"/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0</v>
      </c>
      <c r="R236" s="238">
        <f>Q236*H236</f>
        <v>0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442</v>
      </c>
      <c r="AT236" s="240" t="s">
        <v>162</v>
      </c>
      <c r="AU236" s="240" t="s">
        <v>89</v>
      </c>
      <c r="AY236" s="18" t="s">
        <v>160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87</v>
      </c>
      <c r="BK236" s="241">
        <f>ROUND(I236*H236,2)</f>
        <v>0</v>
      </c>
      <c r="BL236" s="18" t="s">
        <v>442</v>
      </c>
      <c r="BM236" s="240" t="s">
        <v>662</v>
      </c>
    </row>
    <row r="237" s="2" customFormat="1">
      <c r="A237" s="39"/>
      <c r="B237" s="40"/>
      <c r="C237" s="41"/>
      <c r="D237" s="244" t="s">
        <v>175</v>
      </c>
      <c r="E237" s="41"/>
      <c r="F237" s="265" t="s">
        <v>448</v>
      </c>
      <c r="G237" s="41"/>
      <c r="H237" s="41"/>
      <c r="I237" s="266"/>
      <c r="J237" s="41"/>
      <c r="K237" s="41"/>
      <c r="L237" s="45"/>
      <c r="M237" s="267"/>
      <c r="N237" s="268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175</v>
      </c>
      <c r="AU237" s="18" t="s">
        <v>89</v>
      </c>
    </row>
    <row r="238" s="2" customFormat="1" ht="16.5" customHeight="1">
      <c r="A238" s="39"/>
      <c r="B238" s="40"/>
      <c r="C238" s="228" t="s">
        <v>413</v>
      </c>
      <c r="D238" s="228" t="s">
        <v>162</v>
      </c>
      <c r="E238" s="229" t="s">
        <v>663</v>
      </c>
      <c r="F238" s="230" t="s">
        <v>664</v>
      </c>
      <c r="G238" s="231" t="s">
        <v>242</v>
      </c>
      <c r="H238" s="232">
        <v>1</v>
      </c>
      <c r="I238" s="233"/>
      <c r="J238" s="234">
        <f>ROUND(I238*H238,2)</f>
        <v>0</v>
      </c>
      <c r="K238" s="235"/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442</v>
      </c>
      <c r="AT238" s="240" t="s">
        <v>162</v>
      </c>
      <c r="AU238" s="240" t="s">
        <v>89</v>
      </c>
      <c r="AY238" s="18" t="s">
        <v>160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87</v>
      </c>
      <c r="BK238" s="241">
        <f>ROUND(I238*H238,2)</f>
        <v>0</v>
      </c>
      <c r="BL238" s="18" t="s">
        <v>442</v>
      </c>
      <c r="BM238" s="240" t="s">
        <v>665</v>
      </c>
    </row>
    <row r="239" s="2" customFormat="1" ht="16.5" customHeight="1">
      <c r="A239" s="39"/>
      <c r="B239" s="40"/>
      <c r="C239" s="228" t="s">
        <v>421</v>
      </c>
      <c r="D239" s="228" t="s">
        <v>162</v>
      </c>
      <c r="E239" s="229" t="s">
        <v>450</v>
      </c>
      <c r="F239" s="230" t="s">
        <v>451</v>
      </c>
      <c r="G239" s="231" t="s">
        <v>242</v>
      </c>
      <c r="H239" s="232">
        <v>1</v>
      </c>
      <c r="I239" s="233"/>
      <c r="J239" s="234">
        <f>ROUND(I239*H239,2)</f>
        <v>0</v>
      </c>
      <c r="K239" s="235"/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442</v>
      </c>
      <c r="AT239" s="240" t="s">
        <v>162</v>
      </c>
      <c r="AU239" s="240" t="s">
        <v>89</v>
      </c>
      <c r="AY239" s="18" t="s">
        <v>160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87</v>
      </c>
      <c r="BK239" s="241">
        <f>ROUND(I239*H239,2)</f>
        <v>0</v>
      </c>
      <c r="BL239" s="18" t="s">
        <v>442</v>
      </c>
      <c r="BM239" s="240" t="s">
        <v>666</v>
      </c>
    </row>
    <row r="240" s="2" customFormat="1">
      <c r="A240" s="39"/>
      <c r="B240" s="40"/>
      <c r="C240" s="41"/>
      <c r="D240" s="244" t="s">
        <v>175</v>
      </c>
      <c r="E240" s="41"/>
      <c r="F240" s="265" t="s">
        <v>453</v>
      </c>
      <c r="G240" s="41"/>
      <c r="H240" s="41"/>
      <c r="I240" s="266"/>
      <c r="J240" s="41"/>
      <c r="K240" s="41"/>
      <c r="L240" s="45"/>
      <c r="M240" s="267"/>
      <c r="N240" s="268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175</v>
      </c>
      <c r="AU240" s="18" t="s">
        <v>89</v>
      </c>
    </row>
    <row r="241" s="2" customFormat="1" ht="21.75" customHeight="1">
      <c r="A241" s="39"/>
      <c r="B241" s="40"/>
      <c r="C241" s="228" t="s">
        <v>430</v>
      </c>
      <c r="D241" s="228" t="s">
        <v>162</v>
      </c>
      <c r="E241" s="229" t="s">
        <v>455</v>
      </c>
      <c r="F241" s="230" t="s">
        <v>456</v>
      </c>
      <c r="G241" s="231" t="s">
        <v>242</v>
      </c>
      <c r="H241" s="232">
        <v>1</v>
      </c>
      <c r="I241" s="233"/>
      <c r="J241" s="234">
        <f>ROUND(I241*H241,2)</f>
        <v>0</v>
      </c>
      <c r="K241" s="235"/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442</v>
      </c>
      <c r="AT241" s="240" t="s">
        <v>162</v>
      </c>
      <c r="AU241" s="240" t="s">
        <v>89</v>
      </c>
      <c r="AY241" s="18" t="s">
        <v>160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87</v>
      </c>
      <c r="BK241" s="241">
        <f>ROUND(I241*H241,2)</f>
        <v>0</v>
      </c>
      <c r="BL241" s="18" t="s">
        <v>442</v>
      </c>
      <c r="BM241" s="240" t="s">
        <v>667</v>
      </c>
    </row>
    <row r="242" s="2" customFormat="1" ht="16.5" customHeight="1">
      <c r="A242" s="39"/>
      <c r="B242" s="40"/>
      <c r="C242" s="228" t="s">
        <v>439</v>
      </c>
      <c r="D242" s="228" t="s">
        <v>162</v>
      </c>
      <c r="E242" s="229" t="s">
        <v>467</v>
      </c>
      <c r="F242" s="230" t="s">
        <v>468</v>
      </c>
      <c r="G242" s="231" t="s">
        <v>242</v>
      </c>
      <c r="H242" s="232">
        <v>1</v>
      </c>
      <c r="I242" s="233"/>
      <c r="J242" s="234">
        <f>ROUND(I242*H242,2)</f>
        <v>0</v>
      </c>
      <c r="K242" s="235"/>
      <c r="L242" s="45"/>
      <c r="M242" s="236" t="s">
        <v>1</v>
      </c>
      <c r="N242" s="237" t="s">
        <v>44</v>
      </c>
      <c r="O242" s="92"/>
      <c r="P242" s="238">
        <f>O242*H242</f>
        <v>0</v>
      </c>
      <c r="Q242" s="238">
        <v>0</v>
      </c>
      <c r="R242" s="238">
        <f>Q242*H242</f>
        <v>0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442</v>
      </c>
      <c r="AT242" s="240" t="s">
        <v>162</v>
      </c>
      <c r="AU242" s="240" t="s">
        <v>89</v>
      </c>
      <c r="AY242" s="18" t="s">
        <v>160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87</v>
      </c>
      <c r="BK242" s="241">
        <f>ROUND(I242*H242,2)</f>
        <v>0</v>
      </c>
      <c r="BL242" s="18" t="s">
        <v>442</v>
      </c>
      <c r="BM242" s="240" t="s">
        <v>668</v>
      </c>
    </row>
    <row r="243" s="2" customFormat="1">
      <c r="A243" s="39"/>
      <c r="B243" s="40"/>
      <c r="C243" s="41"/>
      <c r="D243" s="244" t="s">
        <v>175</v>
      </c>
      <c r="E243" s="41"/>
      <c r="F243" s="265" t="s">
        <v>470</v>
      </c>
      <c r="G243" s="41"/>
      <c r="H243" s="41"/>
      <c r="I243" s="266"/>
      <c r="J243" s="41"/>
      <c r="K243" s="41"/>
      <c r="L243" s="45"/>
      <c r="M243" s="267"/>
      <c r="N243" s="268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175</v>
      </c>
      <c r="AU243" s="18" t="s">
        <v>89</v>
      </c>
    </row>
    <row r="244" s="2" customFormat="1" ht="16.5" customHeight="1">
      <c r="A244" s="39"/>
      <c r="B244" s="40"/>
      <c r="C244" s="228" t="s">
        <v>444</v>
      </c>
      <c r="D244" s="228" t="s">
        <v>162</v>
      </c>
      <c r="E244" s="229" t="s">
        <v>669</v>
      </c>
      <c r="F244" s="230" t="s">
        <v>670</v>
      </c>
      <c r="G244" s="231" t="s">
        <v>242</v>
      </c>
      <c r="H244" s="232">
        <v>1</v>
      </c>
      <c r="I244" s="233"/>
      <c r="J244" s="234">
        <f>ROUND(I244*H244,2)</f>
        <v>0</v>
      </c>
      <c r="K244" s="235"/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0</v>
      </c>
      <c r="R244" s="238">
        <f>Q244*H244</f>
        <v>0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442</v>
      </c>
      <c r="AT244" s="240" t="s">
        <v>162</v>
      </c>
      <c r="AU244" s="240" t="s">
        <v>89</v>
      </c>
      <c r="AY244" s="18" t="s">
        <v>160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87</v>
      </c>
      <c r="BK244" s="241">
        <f>ROUND(I244*H244,2)</f>
        <v>0</v>
      </c>
      <c r="BL244" s="18" t="s">
        <v>442</v>
      </c>
      <c r="BM244" s="240" t="s">
        <v>671</v>
      </c>
    </row>
    <row r="245" s="2" customFormat="1" ht="16.5" customHeight="1">
      <c r="A245" s="39"/>
      <c r="B245" s="40"/>
      <c r="C245" s="228" t="s">
        <v>449</v>
      </c>
      <c r="D245" s="228" t="s">
        <v>162</v>
      </c>
      <c r="E245" s="229" t="s">
        <v>472</v>
      </c>
      <c r="F245" s="230" t="s">
        <v>473</v>
      </c>
      <c r="G245" s="231" t="s">
        <v>242</v>
      </c>
      <c r="H245" s="232">
        <v>1</v>
      </c>
      <c r="I245" s="233"/>
      <c r="J245" s="234">
        <f>ROUND(I245*H245,2)</f>
        <v>0</v>
      </c>
      <c r="K245" s="235"/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0</v>
      </c>
      <c r="R245" s="238">
        <f>Q245*H245</f>
        <v>0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442</v>
      </c>
      <c r="AT245" s="240" t="s">
        <v>162</v>
      </c>
      <c r="AU245" s="240" t="s">
        <v>89</v>
      </c>
      <c r="AY245" s="18" t="s">
        <v>160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87</v>
      </c>
      <c r="BK245" s="241">
        <f>ROUND(I245*H245,2)</f>
        <v>0</v>
      </c>
      <c r="BL245" s="18" t="s">
        <v>442</v>
      </c>
      <c r="BM245" s="240" t="s">
        <v>672</v>
      </c>
    </row>
    <row r="246" s="2" customFormat="1" ht="21.75" customHeight="1">
      <c r="A246" s="39"/>
      <c r="B246" s="40"/>
      <c r="C246" s="228" t="s">
        <v>454</v>
      </c>
      <c r="D246" s="228" t="s">
        <v>162</v>
      </c>
      <c r="E246" s="229" t="s">
        <v>459</v>
      </c>
      <c r="F246" s="230" t="s">
        <v>460</v>
      </c>
      <c r="G246" s="231" t="s">
        <v>242</v>
      </c>
      <c r="H246" s="232">
        <v>1</v>
      </c>
      <c r="I246" s="233"/>
      <c r="J246" s="234">
        <f>ROUND(I246*H246,2)</f>
        <v>0</v>
      </c>
      <c r="K246" s="235"/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0</v>
      </c>
      <c r="R246" s="238">
        <f>Q246*H246</f>
        <v>0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442</v>
      </c>
      <c r="AT246" s="240" t="s">
        <v>162</v>
      </c>
      <c r="AU246" s="240" t="s">
        <v>89</v>
      </c>
      <c r="AY246" s="18" t="s">
        <v>160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87</v>
      </c>
      <c r="BK246" s="241">
        <f>ROUND(I246*H246,2)</f>
        <v>0</v>
      </c>
      <c r="BL246" s="18" t="s">
        <v>442</v>
      </c>
      <c r="BM246" s="240" t="s">
        <v>673</v>
      </c>
    </row>
    <row r="247" s="2" customFormat="1" ht="16.5" customHeight="1">
      <c r="A247" s="39"/>
      <c r="B247" s="40"/>
      <c r="C247" s="228" t="s">
        <v>458</v>
      </c>
      <c r="D247" s="228" t="s">
        <v>162</v>
      </c>
      <c r="E247" s="229" t="s">
        <v>463</v>
      </c>
      <c r="F247" s="230" t="s">
        <v>464</v>
      </c>
      <c r="G247" s="231" t="s">
        <v>242</v>
      </c>
      <c r="H247" s="232">
        <v>1</v>
      </c>
      <c r="I247" s="233"/>
      <c r="J247" s="234">
        <f>ROUND(I247*H247,2)</f>
        <v>0</v>
      </c>
      <c r="K247" s="235"/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</v>
      </c>
      <c r="R247" s="238">
        <f>Q247*H247</f>
        <v>0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442</v>
      </c>
      <c r="AT247" s="240" t="s">
        <v>162</v>
      </c>
      <c r="AU247" s="240" t="s">
        <v>89</v>
      </c>
      <c r="AY247" s="18" t="s">
        <v>160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87</v>
      </c>
      <c r="BK247" s="241">
        <f>ROUND(I247*H247,2)</f>
        <v>0</v>
      </c>
      <c r="BL247" s="18" t="s">
        <v>442</v>
      </c>
      <c r="BM247" s="240" t="s">
        <v>674</v>
      </c>
    </row>
    <row r="248" s="2" customFormat="1" ht="21.75" customHeight="1">
      <c r="A248" s="39"/>
      <c r="B248" s="40"/>
      <c r="C248" s="228" t="s">
        <v>462</v>
      </c>
      <c r="D248" s="228" t="s">
        <v>162</v>
      </c>
      <c r="E248" s="229" t="s">
        <v>675</v>
      </c>
      <c r="F248" s="230" t="s">
        <v>676</v>
      </c>
      <c r="G248" s="231" t="s">
        <v>242</v>
      </c>
      <c r="H248" s="232">
        <v>1</v>
      </c>
      <c r="I248" s="233"/>
      <c r="J248" s="234">
        <f>ROUND(I248*H248,2)</f>
        <v>0</v>
      </c>
      <c r="K248" s="235"/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442</v>
      </c>
      <c r="AT248" s="240" t="s">
        <v>162</v>
      </c>
      <c r="AU248" s="240" t="s">
        <v>89</v>
      </c>
      <c r="AY248" s="18" t="s">
        <v>160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87</v>
      </c>
      <c r="BK248" s="241">
        <f>ROUND(I248*H248,2)</f>
        <v>0</v>
      </c>
      <c r="BL248" s="18" t="s">
        <v>442</v>
      </c>
      <c r="BM248" s="240" t="s">
        <v>677</v>
      </c>
    </row>
    <row r="249" s="2" customFormat="1" ht="16.5" customHeight="1">
      <c r="A249" s="39"/>
      <c r="B249" s="40"/>
      <c r="C249" s="228" t="s">
        <v>466</v>
      </c>
      <c r="D249" s="228" t="s">
        <v>162</v>
      </c>
      <c r="E249" s="229" t="s">
        <v>476</v>
      </c>
      <c r="F249" s="230" t="s">
        <v>477</v>
      </c>
      <c r="G249" s="231" t="s">
        <v>242</v>
      </c>
      <c r="H249" s="232">
        <v>1</v>
      </c>
      <c r="I249" s="233"/>
      <c r="J249" s="234">
        <f>ROUND(I249*H249,2)</f>
        <v>0</v>
      </c>
      <c r="K249" s="235"/>
      <c r="L249" s="45"/>
      <c r="M249" s="279" t="s">
        <v>1</v>
      </c>
      <c r="N249" s="280" t="s">
        <v>44</v>
      </c>
      <c r="O249" s="281"/>
      <c r="P249" s="282">
        <f>O249*H249</f>
        <v>0</v>
      </c>
      <c r="Q249" s="282">
        <v>0</v>
      </c>
      <c r="R249" s="282">
        <f>Q249*H249</f>
        <v>0</v>
      </c>
      <c r="S249" s="282">
        <v>0</v>
      </c>
      <c r="T249" s="28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442</v>
      </c>
      <c r="AT249" s="240" t="s">
        <v>162</v>
      </c>
      <c r="AU249" s="240" t="s">
        <v>89</v>
      </c>
      <c r="AY249" s="18" t="s">
        <v>160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87</v>
      </c>
      <c r="BK249" s="241">
        <f>ROUND(I249*H249,2)</f>
        <v>0</v>
      </c>
      <c r="BL249" s="18" t="s">
        <v>442</v>
      </c>
      <c r="BM249" s="240" t="s">
        <v>678</v>
      </c>
    </row>
    <row r="250" s="2" customFormat="1" ht="6.96" customHeight="1">
      <c r="A250" s="39"/>
      <c r="B250" s="67"/>
      <c r="C250" s="68"/>
      <c r="D250" s="68"/>
      <c r="E250" s="68"/>
      <c r="F250" s="68"/>
      <c r="G250" s="68"/>
      <c r="H250" s="68"/>
      <c r="I250" s="68"/>
      <c r="J250" s="68"/>
      <c r="K250" s="68"/>
      <c r="L250" s="45"/>
      <c r="M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</row>
  </sheetData>
  <sheetProtection sheet="1" autoFilter="0" formatColumns="0" formatRows="0" objects="1" scenarios="1" spinCount="100000" saltValue="tywPhltYMavoR+C+2/HeaLXPjUbowTe8DFUW1aX85Dfuq4o4YZIjQVOUkYKCP9wJf0aXbjm75bbFEdjeMlLOcw==" hashValue="BfliVUnnYOPK64G0ySXhW+eF4TqGYJiLP6xemP2898BlyhzgCCyuX58FoE9lY42bFlWqTTq++sNUcFtayTVgag==" algorithmName="SHA-512" password="CC35"/>
  <autoFilter ref="C128:K2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1" customFormat="1" ht="12" customHeight="1">
      <c r="B8" s="21"/>
      <c r="D8" s="151" t="s">
        <v>122</v>
      </c>
      <c r="L8" s="21"/>
    </row>
    <row r="9" s="2" customFormat="1" ht="16.5" customHeight="1">
      <c r="A9" s="39"/>
      <c r="B9" s="45"/>
      <c r="C9" s="39"/>
      <c r="D9" s="39"/>
      <c r="E9" s="152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480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679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16. 1. 2025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124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36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ROUND(J146,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ROUND((SUM(BE146:BE1098)),  2)</f>
        <v>0</v>
      </c>
      <c r="G35" s="39"/>
      <c r="H35" s="39"/>
      <c r="I35" s="165">
        <v>0.20999999999999999</v>
      </c>
      <c r="J35" s="164">
        <f>ROUND(((SUM(BE146:BE1098))*I35),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ROUND((SUM(BF146:BF1098)),  2)</f>
        <v>0</v>
      </c>
      <c r="G36" s="39"/>
      <c r="H36" s="39"/>
      <c r="I36" s="165">
        <v>0.12</v>
      </c>
      <c r="J36" s="164">
        <f>ROUND(((SUM(BF146:BF1098))*I36),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ROUND((SUM(BG146:BG1098)),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ROUND((SUM(BH146:BH1098)),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ROUND((SUM(BI146:BI1098)),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479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480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SO02.02 - Zázemí tenisového kurtu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Obec Dukovany</v>
      </c>
      <c r="G91" s="41"/>
      <c r="H91" s="41"/>
      <c r="I91" s="33" t="s">
        <v>22</v>
      </c>
      <c r="J91" s="80" t="str">
        <f>IF(J14="","",J14)</f>
        <v>16. 1. 2025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Obec Dukovany, č.p.59, 675 56 Dukovany</v>
      </c>
      <c r="G93" s="41"/>
      <c r="H93" s="41"/>
      <c r="I93" s="33" t="s">
        <v>31</v>
      </c>
      <c r="J93" s="37" t="str">
        <f>E23</f>
        <v>Ing.Roman Chvátal, Jamolice 147, 67201 M.Krumlov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40.0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Ing.Dana Trávníková, Ivančická 221,67201 M.Krumlov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J146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131</v>
      </c>
      <c r="E99" s="192"/>
      <c r="F99" s="192"/>
      <c r="G99" s="192"/>
      <c r="H99" s="192"/>
      <c r="I99" s="192"/>
      <c r="J99" s="193">
        <f>J147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132</v>
      </c>
      <c r="E100" s="197"/>
      <c r="F100" s="197"/>
      <c r="G100" s="197"/>
      <c r="H100" s="197"/>
      <c r="I100" s="197"/>
      <c r="J100" s="198">
        <f>J148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680</v>
      </c>
      <c r="E101" s="197"/>
      <c r="F101" s="197"/>
      <c r="G101" s="197"/>
      <c r="H101" s="197"/>
      <c r="I101" s="197"/>
      <c r="J101" s="198">
        <f>J180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484</v>
      </c>
      <c r="E102" s="197"/>
      <c r="F102" s="197"/>
      <c r="G102" s="197"/>
      <c r="H102" s="197"/>
      <c r="I102" s="197"/>
      <c r="J102" s="198">
        <f>J248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485</v>
      </c>
      <c r="E103" s="197"/>
      <c r="F103" s="197"/>
      <c r="G103" s="197"/>
      <c r="H103" s="197"/>
      <c r="I103" s="197"/>
      <c r="J103" s="198">
        <f>J357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681</v>
      </c>
      <c r="E104" s="197"/>
      <c r="F104" s="197"/>
      <c r="G104" s="197"/>
      <c r="H104" s="197"/>
      <c r="I104" s="197"/>
      <c r="J104" s="198">
        <f>J404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5"/>
      <c r="C105" s="134"/>
      <c r="D105" s="196" t="s">
        <v>682</v>
      </c>
      <c r="E105" s="197"/>
      <c r="F105" s="197"/>
      <c r="G105" s="197"/>
      <c r="H105" s="197"/>
      <c r="I105" s="197"/>
      <c r="J105" s="198">
        <f>J405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5"/>
      <c r="C106" s="134"/>
      <c r="D106" s="196" t="s">
        <v>683</v>
      </c>
      <c r="E106" s="197"/>
      <c r="F106" s="197"/>
      <c r="G106" s="197"/>
      <c r="H106" s="197"/>
      <c r="I106" s="197"/>
      <c r="J106" s="198">
        <f>J470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5"/>
      <c r="C107" s="134"/>
      <c r="D107" s="196" t="s">
        <v>684</v>
      </c>
      <c r="E107" s="197"/>
      <c r="F107" s="197"/>
      <c r="G107" s="197"/>
      <c r="H107" s="197"/>
      <c r="I107" s="197"/>
      <c r="J107" s="198">
        <f>J526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134</v>
      </c>
      <c r="E108" s="197"/>
      <c r="F108" s="197"/>
      <c r="G108" s="197"/>
      <c r="H108" s="197"/>
      <c r="I108" s="197"/>
      <c r="J108" s="198">
        <f>J549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487</v>
      </c>
      <c r="E109" s="197"/>
      <c r="F109" s="197"/>
      <c r="G109" s="197"/>
      <c r="H109" s="197"/>
      <c r="I109" s="197"/>
      <c r="J109" s="198">
        <f>J573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136</v>
      </c>
      <c r="E110" s="192"/>
      <c r="F110" s="192"/>
      <c r="G110" s="192"/>
      <c r="H110" s="192"/>
      <c r="I110" s="192"/>
      <c r="J110" s="193">
        <f>J575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5"/>
      <c r="C111" s="134"/>
      <c r="D111" s="196" t="s">
        <v>685</v>
      </c>
      <c r="E111" s="197"/>
      <c r="F111" s="197"/>
      <c r="G111" s="197"/>
      <c r="H111" s="197"/>
      <c r="I111" s="197"/>
      <c r="J111" s="198">
        <f>J576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686</v>
      </c>
      <c r="E112" s="197"/>
      <c r="F112" s="197"/>
      <c r="G112" s="197"/>
      <c r="H112" s="197"/>
      <c r="I112" s="197"/>
      <c r="J112" s="198">
        <f>J619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687</v>
      </c>
      <c r="E113" s="197"/>
      <c r="F113" s="197"/>
      <c r="G113" s="197"/>
      <c r="H113" s="197"/>
      <c r="I113" s="197"/>
      <c r="J113" s="198">
        <f>J666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4"/>
      <c r="D114" s="196" t="s">
        <v>688</v>
      </c>
      <c r="E114" s="197"/>
      <c r="F114" s="197"/>
      <c r="G114" s="197"/>
      <c r="H114" s="197"/>
      <c r="I114" s="197"/>
      <c r="J114" s="198">
        <f>J737</f>
        <v>0</v>
      </c>
      <c r="K114" s="134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4"/>
      <c r="D115" s="196" t="s">
        <v>689</v>
      </c>
      <c r="E115" s="197"/>
      <c r="F115" s="197"/>
      <c r="G115" s="197"/>
      <c r="H115" s="197"/>
      <c r="I115" s="197"/>
      <c r="J115" s="198">
        <f>J747</f>
        <v>0</v>
      </c>
      <c r="K115" s="134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4"/>
      <c r="D116" s="196" t="s">
        <v>690</v>
      </c>
      <c r="E116" s="197"/>
      <c r="F116" s="197"/>
      <c r="G116" s="197"/>
      <c r="H116" s="197"/>
      <c r="I116" s="197"/>
      <c r="J116" s="198">
        <f>J808</f>
        <v>0</v>
      </c>
      <c r="K116" s="134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4"/>
      <c r="D117" s="196" t="s">
        <v>140</v>
      </c>
      <c r="E117" s="197"/>
      <c r="F117" s="197"/>
      <c r="G117" s="197"/>
      <c r="H117" s="197"/>
      <c r="I117" s="197"/>
      <c r="J117" s="198">
        <f>J844</f>
        <v>0</v>
      </c>
      <c r="K117" s="134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4"/>
      <c r="D118" s="196" t="s">
        <v>691</v>
      </c>
      <c r="E118" s="197"/>
      <c r="F118" s="197"/>
      <c r="G118" s="197"/>
      <c r="H118" s="197"/>
      <c r="I118" s="197"/>
      <c r="J118" s="198">
        <f>J861</f>
        <v>0</v>
      </c>
      <c r="K118" s="134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5"/>
      <c r="C119" s="134"/>
      <c r="D119" s="196" t="s">
        <v>692</v>
      </c>
      <c r="E119" s="197"/>
      <c r="F119" s="197"/>
      <c r="G119" s="197"/>
      <c r="H119" s="197"/>
      <c r="I119" s="197"/>
      <c r="J119" s="198">
        <f>J919</f>
        <v>0</v>
      </c>
      <c r="K119" s="134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5"/>
      <c r="C120" s="134"/>
      <c r="D120" s="196" t="s">
        <v>693</v>
      </c>
      <c r="E120" s="197"/>
      <c r="F120" s="197"/>
      <c r="G120" s="197"/>
      <c r="H120" s="197"/>
      <c r="I120" s="197"/>
      <c r="J120" s="198">
        <f>J978</f>
        <v>0</v>
      </c>
      <c r="K120" s="134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5"/>
      <c r="C121" s="134"/>
      <c r="D121" s="196" t="s">
        <v>694</v>
      </c>
      <c r="E121" s="197"/>
      <c r="F121" s="197"/>
      <c r="G121" s="197"/>
      <c r="H121" s="197"/>
      <c r="I121" s="197"/>
      <c r="J121" s="198">
        <f>J988</f>
        <v>0</v>
      </c>
      <c r="K121" s="134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5"/>
      <c r="C122" s="134"/>
      <c r="D122" s="196" t="s">
        <v>695</v>
      </c>
      <c r="E122" s="197"/>
      <c r="F122" s="197"/>
      <c r="G122" s="197"/>
      <c r="H122" s="197"/>
      <c r="I122" s="197"/>
      <c r="J122" s="198">
        <f>J1035</f>
        <v>0</v>
      </c>
      <c r="K122" s="134"/>
      <c r="L122" s="199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95"/>
      <c r="C123" s="134"/>
      <c r="D123" s="196" t="s">
        <v>696</v>
      </c>
      <c r="E123" s="197"/>
      <c r="F123" s="197"/>
      <c r="G123" s="197"/>
      <c r="H123" s="197"/>
      <c r="I123" s="197"/>
      <c r="J123" s="198">
        <f>J1064</f>
        <v>0</v>
      </c>
      <c r="K123" s="134"/>
      <c r="L123" s="199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95"/>
      <c r="C124" s="134"/>
      <c r="D124" s="196" t="s">
        <v>488</v>
      </c>
      <c r="E124" s="197"/>
      <c r="F124" s="197"/>
      <c r="G124" s="197"/>
      <c r="H124" s="197"/>
      <c r="I124" s="197"/>
      <c r="J124" s="198">
        <f>J1081</f>
        <v>0</v>
      </c>
      <c r="K124" s="134"/>
      <c r="L124" s="199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2" customFormat="1" ht="21.84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67"/>
      <c r="C126" s="68"/>
      <c r="D126" s="68"/>
      <c r="E126" s="68"/>
      <c r="F126" s="68"/>
      <c r="G126" s="68"/>
      <c r="H126" s="68"/>
      <c r="I126" s="68"/>
      <c r="J126" s="68"/>
      <c r="K126" s="68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30" s="2" customFormat="1" ht="6.96" customHeight="1">
      <c r="A130" s="39"/>
      <c r="B130" s="69"/>
      <c r="C130" s="70"/>
      <c r="D130" s="70"/>
      <c r="E130" s="70"/>
      <c r="F130" s="70"/>
      <c r="G130" s="70"/>
      <c r="H130" s="70"/>
      <c r="I130" s="70"/>
      <c r="J130" s="70"/>
      <c r="K130" s="70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24.96" customHeight="1">
      <c r="A131" s="39"/>
      <c r="B131" s="40"/>
      <c r="C131" s="24" t="s">
        <v>145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16</v>
      </c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26.25" customHeight="1">
      <c r="A134" s="39"/>
      <c r="B134" s="40"/>
      <c r="C134" s="41"/>
      <c r="D134" s="41"/>
      <c r="E134" s="184" t="str">
        <f>E7</f>
        <v>Stavební úprava tenisového kurtu, novostavba zázemí tenisového kurtu a vybudování nové nádrže na vodu v místě původní</v>
      </c>
      <c r="F134" s="33"/>
      <c r="G134" s="33"/>
      <c r="H134" s="33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" customFormat="1" ht="12" customHeight="1">
      <c r="B135" s="22"/>
      <c r="C135" s="33" t="s">
        <v>122</v>
      </c>
      <c r="D135" s="23"/>
      <c r="E135" s="23"/>
      <c r="F135" s="23"/>
      <c r="G135" s="23"/>
      <c r="H135" s="23"/>
      <c r="I135" s="23"/>
      <c r="J135" s="23"/>
      <c r="K135" s="23"/>
      <c r="L135" s="21"/>
    </row>
    <row r="136" s="2" customFormat="1" ht="16.5" customHeight="1">
      <c r="A136" s="39"/>
      <c r="B136" s="40"/>
      <c r="C136" s="41"/>
      <c r="D136" s="41"/>
      <c r="E136" s="184" t="s">
        <v>479</v>
      </c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2" customHeight="1">
      <c r="A137" s="39"/>
      <c r="B137" s="40"/>
      <c r="C137" s="33" t="s">
        <v>480</v>
      </c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6.5" customHeight="1">
      <c r="A138" s="39"/>
      <c r="B138" s="40"/>
      <c r="C138" s="41"/>
      <c r="D138" s="41"/>
      <c r="E138" s="77" t="str">
        <f>E11</f>
        <v>SO02.02 - Zázemí tenisového kurtu</v>
      </c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6.96" customHeight="1">
      <c r="A139" s="39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2" customHeight="1">
      <c r="A140" s="39"/>
      <c r="B140" s="40"/>
      <c r="C140" s="33" t="s">
        <v>20</v>
      </c>
      <c r="D140" s="41"/>
      <c r="E140" s="41"/>
      <c r="F140" s="28" t="str">
        <f>F14</f>
        <v>Obec Dukovany</v>
      </c>
      <c r="G140" s="41"/>
      <c r="H140" s="41"/>
      <c r="I140" s="33" t="s">
        <v>22</v>
      </c>
      <c r="J140" s="80" t="str">
        <f>IF(J14="","",J14)</f>
        <v>16. 1. 2025</v>
      </c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6.96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40.05" customHeight="1">
      <c r="A142" s="39"/>
      <c r="B142" s="40"/>
      <c r="C142" s="33" t="s">
        <v>24</v>
      </c>
      <c r="D142" s="41"/>
      <c r="E142" s="41"/>
      <c r="F142" s="28" t="str">
        <f>E17</f>
        <v>Obec Dukovany, č.p.59, 675 56 Dukovany</v>
      </c>
      <c r="G142" s="41"/>
      <c r="H142" s="41"/>
      <c r="I142" s="33" t="s">
        <v>31</v>
      </c>
      <c r="J142" s="37" t="str">
        <f>E23</f>
        <v>Ing.Roman Chvátal, Jamolice 147, 67201 M.Krumlov</v>
      </c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40.05" customHeight="1">
      <c r="A143" s="39"/>
      <c r="B143" s="40"/>
      <c r="C143" s="33" t="s">
        <v>29</v>
      </c>
      <c r="D143" s="41"/>
      <c r="E143" s="41"/>
      <c r="F143" s="28" t="str">
        <f>IF(E20="","",E20)</f>
        <v>Vyplň údaj</v>
      </c>
      <c r="G143" s="41"/>
      <c r="H143" s="41"/>
      <c r="I143" s="33" t="s">
        <v>35</v>
      </c>
      <c r="J143" s="37" t="str">
        <f>E26</f>
        <v>Ing.Dana Trávníková, Ivančická 221,67201 M.Krumlov</v>
      </c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10.32" customHeight="1">
      <c r="A144" s="39"/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11" customFormat="1" ht="29.28" customHeight="1">
      <c r="A145" s="200"/>
      <c r="B145" s="201"/>
      <c r="C145" s="202" t="s">
        <v>146</v>
      </c>
      <c r="D145" s="203" t="s">
        <v>64</v>
      </c>
      <c r="E145" s="203" t="s">
        <v>60</v>
      </c>
      <c r="F145" s="203" t="s">
        <v>61</v>
      </c>
      <c r="G145" s="203" t="s">
        <v>147</v>
      </c>
      <c r="H145" s="203" t="s">
        <v>148</v>
      </c>
      <c r="I145" s="203" t="s">
        <v>149</v>
      </c>
      <c r="J145" s="204" t="s">
        <v>128</v>
      </c>
      <c r="K145" s="205" t="s">
        <v>150</v>
      </c>
      <c r="L145" s="206"/>
      <c r="M145" s="101" t="s">
        <v>1</v>
      </c>
      <c r="N145" s="102" t="s">
        <v>43</v>
      </c>
      <c r="O145" s="102" t="s">
        <v>151</v>
      </c>
      <c r="P145" s="102" t="s">
        <v>152</v>
      </c>
      <c r="Q145" s="102" t="s">
        <v>153</v>
      </c>
      <c r="R145" s="102" t="s">
        <v>154</v>
      </c>
      <c r="S145" s="102" t="s">
        <v>155</v>
      </c>
      <c r="T145" s="103" t="s">
        <v>156</v>
      </c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0"/>
      <c r="AE145" s="200"/>
    </row>
    <row r="146" s="2" customFormat="1" ht="22.8" customHeight="1">
      <c r="A146" s="39"/>
      <c r="B146" s="40"/>
      <c r="C146" s="108" t="s">
        <v>157</v>
      </c>
      <c r="D146" s="41"/>
      <c r="E146" s="41"/>
      <c r="F146" s="41"/>
      <c r="G146" s="41"/>
      <c r="H146" s="41"/>
      <c r="I146" s="41"/>
      <c r="J146" s="207">
        <f>BK146</f>
        <v>0</v>
      </c>
      <c r="K146" s="41"/>
      <c r="L146" s="45"/>
      <c r="M146" s="104"/>
      <c r="N146" s="208"/>
      <c r="O146" s="105"/>
      <c r="P146" s="209">
        <f>P147+P575</f>
        <v>0</v>
      </c>
      <c r="Q146" s="105"/>
      <c r="R146" s="209">
        <f>R147+R575</f>
        <v>354.48935472999995</v>
      </c>
      <c r="S146" s="105"/>
      <c r="T146" s="210">
        <f>T147+T575</f>
        <v>0.49568983999999999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78</v>
      </c>
      <c r="AU146" s="18" t="s">
        <v>130</v>
      </c>
      <c r="BK146" s="211">
        <f>BK147+BK575</f>
        <v>0</v>
      </c>
    </row>
    <row r="147" s="12" customFormat="1" ht="25.92" customHeight="1">
      <c r="A147" s="12"/>
      <c r="B147" s="212"/>
      <c r="C147" s="213"/>
      <c r="D147" s="214" t="s">
        <v>78</v>
      </c>
      <c r="E147" s="215" t="s">
        <v>158</v>
      </c>
      <c r="F147" s="215" t="s">
        <v>159</v>
      </c>
      <c r="G147" s="213"/>
      <c r="H147" s="213"/>
      <c r="I147" s="216"/>
      <c r="J147" s="217">
        <f>BK147</f>
        <v>0</v>
      </c>
      <c r="K147" s="213"/>
      <c r="L147" s="218"/>
      <c r="M147" s="219"/>
      <c r="N147" s="220"/>
      <c r="O147" s="220"/>
      <c r="P147" s="221">
        <f>P148+P180+P248+P357+P404+P549+P573</f>
        <v>0</v>
      </c>
      <c r="Q147" s="220"/>
      <c r="R147" s="221">
        <f>R148+R180+R248+R357+R404+R549+R573</f>
        <v>246.57002190999995</v>
      </c>
      <c r="S147" s="220"/>
      <c r="T147" s="222">
        <f>T148+T180+T248+T357+T404+T549+T573</f>
        <v>0.49333603999999998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3" t="s">
        <v>87</v>
      </c>
      <c r="AT147" s="224" t="s">
        <v>78</v>
      </c>
      <c r="AU147" s="224" t="s">
        <v>79</v>
      </c>
      <c r="AY147" s="223" t="s">
        <v>160</v>
      </c>
      <c r="BK147" s="225">
        <f>BK148+BK180+BK248+BK357+BK404+BK549+BK573</f>
        <v>0</v>
      </c>
    </row>
    <row r="148" s="12" customFormat="1" ht="22.8" customHeight="1">
      <c r="A148" s="12"/>
      <c r="B148" s="212"/>
      <c r="C148" s="213"/>
      <c r="D148" s="214" t="s">
        <v>78</v>
      </c>
      <c r="E148" s="226" t="s">
        <v>87</v>
      </c>
      <c r="F148" s="226" t="s">
        <v>161</v>
      </c>
      <c r="G148" s="213"/>
      <c r="H148" s="213"/>
      <c r="I148" s="216"/>
      <c r="J148" s="227">
        <f>BK148</f>
        <v>0</v>
      </c>
      <c r="K148" s="213"/>
      <c r="L148" s="218"/>
      <c r="M148" s="219"/>
      <c r="N148" s="220"/>
      <c r="O148" s="220"/>
      <c r="P148" s="221">
        <f>SUM(P149:P179)</f>
        <v>0</v>
      </c>
      <c r="Q148" s="220"/>
      <c r="R148" s="221">
        <f>SUM(R149:R179)</f>
        <v>0</v>
      </c>
      <c r="S148" s="220"/>
      <c r="T148" s="222">
        <f>SUM(T149:T179)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3" t="s">
        <v>87</v>
      </c>
      <c r="AT148" s="224" t="s">
        <v>78</v>
      </c>
      <c r="AU148" s="224" t="s">
        <v>87</v>
      </c>
      <c r="AY148" s="223" t="s">
        <v>160</v>
      </c>
      <c r="BK148" s="225">
        <f>SUM(BK149:BK179)</f>
        <v>0</v>
      </c>
    </row>
    <row r="149" s="2" customFormat="1" ht="24.15" customHeight="1">
      <c r="A149" s="39"/>
      <c r="B149" s="40"/>
      <c r="C149" s="228" t="s">
        <v>87</v>
      </c>
      <c r="D149" s="228" t="s">
        <v>162</v>
      </c>
      <c r="E149" s="229" t="s">
        <v>697</v>
      </c>
      <c r="F149" s="230" t="s">
        <v>698</v>
      </c>
      <c r="G149" s="231" t="s">
        <v>211</v>
      </c>
      <c r="H149" s="232">
        <v>3.0150000000000001</v>
      </c>
      <c r="I149" s="233"/>
      <c r="J149" s="234">
        <f>ROUND(I149*H149,2)</f>
        <v>0</v>
      </c>
      <c r="K149" s="235"/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166</v>
      </c>
      <c r="AT149" s="240" t="s">
        <v>162</v>
      </c>
      <c r="AU149" s="240" t="s">
        <v>89</v>
      </c>
      <c r="AY149" s="18" t="s">
        <v>160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87</v>
      </c>
      <c r="BK149" s="241">
        <f>ROUND(I149*H149,2)</f>
        <v>0</v>
      </c>
      <c r="BL149" s="18" t="s">
        <v>166</v>
      </c>
      <c r="BM149" s="240" t="s">
        <v>699</v>
      </c>
    </row>
    <row r="150" s="13" customFormat="1">
      <c r="A150" s="13"/>
      <c r="B150" s="242"/>
      <c r="C150" s="243"/>
      <c r="D150" s="244" t="s">
        <v>168</v>
      </c>
      <c r="E150" s="245" t="s">
        <v>1</v>
      </c>
      <c r="F150" s="246" t="s">
        <v>700</v>
      </c>
      <c r="G150" s="243"/>
      <c r="H150" s="247">
        <v>1.0800000000000001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168</v>
      </c>
      <c r="AU150" s="253" t="s">
        <v>89</v>
      </c>
      <c r="AV150" s="13" t="s">
        <v>89</v>
      </c>
      <c r="AW150" s="13" t="s">
        <v>34</v>
      </c>
      <c r="AX150" s="13" t="s">
        <v>79</v>
      </c>
      <c r="AY150" s="253" t="s">
        <v>160</v>
      </c>
    </row>
    <row r="151" s="13" customFormat="1">
      <c r="A151" s="13"/>
      <c r="B151" s="242"/>
      <c r="C151" s="243"/>
      <c r="D151" s="244" t="s">
        <v>168</v>
      </c>
      <c r="E151" s="245" t="s">
        <v>1</v>
      </c>
      <c r="F151" s="246" t="s">
        <v>701</v>
      </c>
      <c r="G151" s="243"/>
      <c r="H151" s="247">
        <v>1.9350000000000001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168</v>
      </c>
      <c r="AU151" s="253" t="s">
        <v>89</v>
      </c>
      <c r="AV151" s="13" t="s">
        <v>89</v>
      </c>
      <c r="AW151" s="13" t="s">
        <v>34</v>
      </c>
      <c r="AX151" s="13" t="s">
        <v>79</v>
      </c>
      <c r="AY151" s="253" t="s">
        <v>160</v>
      </c>
    </row>
    <row r="152" s="14" customFormat="1">
      <c r="A152" s="14"/>
      <c r="B152" s="254"/>
      <c r="C152" s="255"/>
      <c r="D152" s="244" t="s">
        <v>168</v>
      </c>
      <c r="E152" s="256" t="s">
        <v>1</v>
      </c>
      <c r="F152" s="257" t="s">
        <v>171</v>
      </c>
      <c r="G152" s="255"/>
      <c r="H152" s="258">
        <v>3.0150000000000001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4" t="s">
        <v>168</v>
      </c>
      <c r="AU152" s="264" t="s">
        <v>89</v>
      </c>
      <c r="AV152" s="14" t="s">
        <v>166</v>
      </c>
      <c r="AW152" s="14" t="s">
        <v>34</v>
      </c>
      <c r="AX152" s="14" t="s">
        <v>87</v>
      </c>
      <c r="AY152" s="264" t="s">
        <v>160</v>
      </c>
    </row>
    <row r="153" s="2" customFormat="1" ht="33" customHeight="1">
      <c r="A153" s="39"/>
      <c r="B153" s="40"/>
      <c r="C153" s="228" t="s">
        <v>89</v>
      </c>
      <c r="D153" s="228" t="s">
        <v>162</v>
      </c>
      <c r="E153" s="229" t="s">
        <v>702</v>
      </c>
      <c r="F153" s="230" t="s">
        <v>703</v>
      </c>
      <c r="G153" s="231" t="s">
        <v>211</v>
      </c>
      <c r="H153" s="232">
        <v>42.936999999999998</v>
      </c>
      <c r="I153" s="233"/>
      <c r="J153" s="234">
        <f>ROUND(I153*H153,2)</f>
        <v>0</v>
      </c>
      <c r="K153" s="235"/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166</v>
      </c>
      <c r="AT153" s="240" t="s">
        <v>162</v>
      </c>
      <c r="AU153" s="240" t="s">
        <v>89</v>
      </c>
      <c r="AY153" s="18" t="s">
        <v>160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87</v>
      </c>
      <c r="BK153" s="241">
        <f>ROUND(I153*H153,2)</f>
        <v>0</v>
      </c>
      <c r="BL153" s="18" t="s">
        <v>166</v>
      </c>
      <c r="BM153" s="240" t="s">
        <v>704</v>
      </c>
    </row>
    <row r="154" s="15" customFormat="1">
      <c r="A154" s="15"/>
      <c r="B154" s="269"/>
      <c r="C154" s="270"/>
      <c r="D154" s="244" t="s">
        <v>168</v>
      </c>
      <c r="E154" s="271" t="s">
        <v>1</v>
      </c>
      <c r="F154" s="272" t="s">
        <v>705</v>
      </c>
      <c r="G154" s="270"/>
      <c r="H154" s="271" t="s">
        <v>1</v>
      </c>
      <c r="I154" s="273"/>
      <c r="J154" s="270"/>
      <c r="K154" s="270"/>
      <c r="L154" s="274"/>
      <c r="M154" s="275"/>
      <c r="N154" s="276"/>
      <c r="O154" s="276"/>
      <c r="P154" s="276"/>
      <c r="Q154" s="276"/>
      <c r="R154" s="276"/>
      <c r="S154" s="276"/>
      <c r="T154" s="27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8" t="s">
        <v>168</v>
      </c>
      <c r="AU154" s="278" t="s">
        <v>89</v>
      </c>
      <c r="AV154" s="15" t="s">
        <v>87</v>
      </c>
      <c r="AW154" s="15" t="s">
        <v>34</v>
      </c>
      <c r="AX154" s="15" t="s">
        <v>79</v>
      </c>
      <c r="AY154" s="278" t="s">
        <v>160</v>
      </c>
    </row>
    <row r="155" s="13" customFormat="1">
      <c r="A155" s="13"/>
      <c r="B155" s="242"/>
      <c r="C155" s="243"/>
      <c r="D155" s="244" t="s">
        <v>168</v>
      </c>
      <c r="E155" s="245" t="s">
        <v>1</v>
      </c>
      <c r="F155" s="246" t="s">
        <v>706</v>
      </c>
      <c r="G155" s="243"/>
      <c r="H155" s="247">
        <v>3.4340000000000002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168</v>
      </c>
      <c r="AU155" s="253" t="s">
        <v>89</v>
      </c>
      <c r="AV155" s="13" t="s">
        <v>89</v>
      </c>
      <c r="AW155" s="13" t="s">
        <v>34</v>
      </c>
      <c r="AX155" s="13" t="s">
        <v>79</v>
      </c>
      <c r="AY155" s="253" t="s">
        <v>160</v>
      </c>
    </row>
    <row r="156" s="13" customFormat="1">
      <c r="A156" s="13"/>
      <c r="B156" s="242"/>
      <c r="C156" s="243"/>
      <c r="D156" s="244" t="s">
        <v>168</v>
      </c>
      <c r="E156" s="245" t="s">
        <v>1</v>
      </c>
      <c r="F156" s="246" t="s">
        <v>707</v>
      </c>
      <c r="G156" s="243"/>
      <c r="H156" s="247">
        <v>6.1980000000000004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168</v>
      </c>
      <c r="AU156" s="253" t="s">
        <v>89</v>
      </c>
      <c r="AV156" s="13" t="s">
        <v>89</v>
      </c>
      <c r="AW156" s="13" t="s">
        <v>34</v>
      </c>
      <c r="AX156" s="13" t="s">
        <v>79</v>
      </c>
      <c r="AY156" s="253" t="s">
        <v>160</v>
      </c>
    </row>
    <row r="157" s="13" customFormat="1">
      <c r="A157" s="13"/>
      <c r="B157" s="242"/>
      <c r="C157" s="243"/>
      <c r="D157" s="244" t="s">
        <v>168</v>
      </c>
      <c r="E157" s="245" t="s">
        <v>1</v>
      </c>
      <c r="F157" s="246" t="s">
        <v>708</v>
      </c>
      <c r="G157" s="243"/>
      <c r="H157" s="247">
        <v>8.9480000000000004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168</v>
      </c>
      <c r="AU157" s="253" t="s">
        <v>89</v>
      </c>
      <c r="AV157" s="13" t="s">
        <v>89</v>
      </c>
      <c r="AW157" s="13" t="s">
        <v>34</v>
      </c>
      <c r="AX157" s="13" t="s">
        <v>79</v>
      </c>
      <c r="AY157" s="253" t="s">
        <v>160</v>
      </c>
    </row>
    <row r="158" s="15" customFormat="1">
      <c r="A158" s="15"/>
      <c r="B158" s="269"/>
      <c r="C158" s="270"/>
      <c r="D158" s="244" t="s">
        <v>168</v>
      </c>
      <c r="E158" s="271" t="s">
        <v>1</v>
      </c>
      <c r="F158" s="272" t="s">
        <v>709</v>
      </c>
      <c r="G158" s="270"/>
      <c r="H158" s="271" t="s">
        <v>1</v>
      </c>
      <c r="I158" s="273"/>
      <c r="J158" s="270"/>
      <c r="K158" s="270"/>
      <c r="L158" s="274"/>
      <c r="M158" s="275"/>
      <c r="N158" s="276"/>
      <c r="O158" s="276"/>
      <c r="P158" s="276"/>
      <c r="Q158" s="276"/>
      <c r="R158" s="276"/>
      <c r="S158" s="276"/>
      <c r="T158" s="277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8" t="s">
        <v>168</v>
      </c>
      <c r="AU158" s="278" t="s">
        <v>89</v>
      </c>
      <c r="AV158" s="15" t="s">
        <v>87</v>
      </c>
      <c r="AW158" s="15" t="s">
        <v>34</v>
      </c>
      <c r="AX158" s="15" t="s">
        <v>79</v>
      </c>
      <c r="AY158" s="278" t="s">
        <v>160</v>
      </c>
    </row>
    <row r="159" s="13" customFormat="1">
      <c r="A159" s="13"/>
      <c r="B159" s="242"/>
      <c r="C159" s="243"/>
      <c r="D159" s="244" t="s">
        <v>168</v>
      </c>
      <c r="E159" s="245" t="s">
        <v>1</v>
      </c>
      <c r="F159" s="246" t="s">
        <v>710</v>
      </c>
      <c r="G159" s="243"/>
      <c r="H159" s="247">
        <v>5.9100000000000001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168</v>
      </c>
      <c r="AU159" s="253" t="s">
        <v>89</v>
      </c>
      <c r="AV159" s="13" t="s">
        <v>89</v>
      </c>
      <c r="AW159" s="13" t="s">
        <v>34</v>
      </c>
      <c r="AX159" s="13" t="s">
        <v>79</v>
      </c>
      <c r="AY159" s="253" t="s">
        <v>160</v>
      </c>
    </row>
    <row r="160" s="13" customFormat="1">
      <c r="A160" s="13"/>
      <c r="B160" s="242"/>
      <c r="C160" s="243"/>
      <c r="D160" s="244" t="s">
        <v>168</v>
      </c>
      <c r="E160" s="245" t="s">
        <v>1</v>
      </c>
      <c r="F160" s="246" t="s">
        <v>711</v>
      </c>
      <c r="G160" s="243"/>
      <c r="H160" s="247">
        <v>8.2300000000000004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168</v>
      </c>
      <c r="AU160" s="253" t="s">
        <v>89</v>
      </c>
      <c r="AV160" s="13" t="s">
        <v>89</v>
      </c>
      <c r="AW160" s="13" t="s">
        <v>34</v>
      </c>
      <c r="AX160" s="13" t="s">
        <v>79</v>
      </c>
      <c r="AY160" s="253" t="s">
        <v>160</v>
      </c>
    </row>
    <row r="161" s="13" customFormat="1">
      <c r="A161" s="13"/>
      <c r="B161" s="242"/>
      <c r="C161" s="243"/>
      <c r="D161" s="244" t="s">
        <v>168</v>
      </c>
      <c r="E161" s="245" t="s">
        <v>1</v>
      </c>
      <c r="F161" s="246" t="s">
        <v>712</v>
      </c>
      <c r="G161" s="243"/>
      <c r="H161" s="247">
        <v>1.694</v>
      </c>
      <c r="I161" s="248"/>
      <c r="J161" s="243"/>
      <c r="K161" s="243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168</v>
      </c>
      <c r="AU161" s="253" t="s">
        <v>89</v>
      </c>
      <c r="AV161" s="13" t="s">
        <v>89</v>
      </c>
      <c r="AW161" s="13" t="s">
        <v>34</v>
      </c>
      <c r="AX161" s="13" t="s">
        <v>79</v>
      </c>
      <c r="AY161" s="253" t="s">
        <v>160</v>
      </c>
    </row>
    <row r="162" s="13" customFormat="1">
      <c r="A162" s="13"/>
      <c r="B162" s="242"/>
      <c r="C162" s="243"/>
      <c r="D162" s="244" t="s">
        <v>168</v>
      </c>
      <c r="E162" s="245" t="s">
        <v>1</v>
      </c>
      <c r="F162" s="246" t="s">
        <v>713</v>
      </c>
      <c r="G162" s="243"/>
      <c r="H162" s="247">
        <v>8.5229999999999997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168</v>
      </c>
      <c r="AU162" s="253" t="s">
        <v>89</v>
      </c>
      <c r="AV162" s="13" t="s">
        <v>89</v>
      </c>
      <c r="AW162" s="13" t="s">
        <v>34</v>
      </c>
      <c r="AX162" s="13" t="s">
        <v>79</v>
      </c>
      <c r="AY162" s="253" t="s">
        <v>160</v>
      </c>
    </row>
    <row r="163" s="14" customFormat="1">
      <c r="A163" s="14"/>
      <c r="B163" s="254"/>
      <c r="C163" s="255"/>
      <c r="D163" s="244" t="s">
        <v>168</v>
      </c>
      <c r="E163" s="256" t="s">
        <v>1</v>
      </c>
      <c r="F163" s="257" t="s">
        <v>171</v>
      </c>
      <c r="G163" s="255"/>
      <c r="H163" s="258">
        <v>42.936999999999998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168</v>
      </c>
      <c r="AU163" s="264" t="s">
        <v>89</v>
      </c>
      <c r="AV163" s="14" t="s">
        <v>166</v>
      </c>
      <c r="AW163" s="14" t="s">
        <v>34</v>
      </c>
      <c r="AX163" s="14" t="s">
        <v>87</v>
      </c>
      <c r="AY163" s="264" t="s">
        <v>160</v>
      </c>
    </row>
    <row r="164" s="2" customFormat="1" ht="24.15" customHeight="1">
      <c r="A164" s="39"/>
      <c r="B164" s="40"/>
      <c r="C164" s="228" t="s">
        <v>178</v>
      </c>
      <c r="D164" s="228" t="s">
        <v>162</v>
      </c>
      <c r="E164" s="229" t="s">
        <v>220</v>
      </c>
      <c r="F164" s="230" t="s">
        <v>221</v>
      </c>
      <c r="G164" s="231" t="s">
        <v>211</v>
      </c>
      <c r="H164" s="232">
        <v>28.975999999999999</v>
      </c>
      <c r="I164" s="233"/>
      <c r="J164" s="234">
        <f>ROUND(I164*H164,2)</f>
        <v>0</v>
      </c>
      <c r="K164" s="235"/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166</v>
      </c>
      <c r="AT164" s="240" t="s">
        <v>162</v>
      </c>
      <c r="AU164" s="240" t="s">
        <v>89</v>
      </c>
      <c r="AY164" s="18" t="s">
        <v>160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87</v>
      </c>
      <c r="BK164" s="241">
        <f>ROUND(I164*H164,2)</f>
        <v>0</v>
      </c>
      <c r="BL164" s="18" t="s">
        <v>166</v>
      </c>
      <c r="BM164" s="240" t="s">
        <v>714</v>
      </c>
    </row>
    <row r="165" s="13" customFormat="1">
      <c r="A165" s="13"/>
      <c r="B165" s="242"/>
      <c r="C165" s="243"/>
      <c r="D165" s="244" t="s">
        <v>168</v>
      </c>
      <c r="E165" s="245" t="s">
        <v>1</v>
      </c>
      <c r="F165" s="246" t="s">
        <v>715</v>
      </c>
      <c r="G165" s="243"/>
      <c r="H165" s="247">
        <v>22.975999999999999</v>
      </c>
      <c r="I165" s="248"/>
      <c r="J165" s="243"/>
      <c r="K165" s="243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168</v>
      </c>
      <c r="AU165" s="253" t="s">
        <v>89</v>
      </c>
      <c r="AV165" s="13" t="s">
        <v>89</v>
      </c>
      <c r="AW165" s="13" t="s">
        <v>34</v>
      </c>
      <c r="AX165" s="13" t="s">
        <v>79</v>
      </c>
      <c r="AY165" s="253" t="s">
        <v>160</v>
      </c>
    </row>
    <row r="166" s="13" customFormat="1">
      <c r="A166" s="13"/>
      <c r="B166" s="242"/>
      <c r="C166" s="243"/>
      <c r="D166" s="244" t="s">
        <v>168</v>
      </c>
      <c r="E166" s="245" t="s">
        <v>1</v>
      </c>
      <c r="F166" s="246" t="s">
        <v>716</v>
      </c>
      <c r="G166" s="243"/>
      <c r="H166" s="247">
        <v>6</v>
      </c>
      <c r="I166" s="248"/>
      <c r="J166" s="243"/>
      <c r="K166" s="243"/>
      <c r="L166" s="249"/>
      <c r="M166" s="250"/>
      <c r="N166" s="251"/>
      <c r="O166" s="251"/>
      <c r="P166" s="251"/>
      <c r="Q166" s="251"/>
      <c r="R166" s="251"/>
      <c r="S166" s="251"/>
      <c r="T166" s="25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3" t="s">
        <v>168</v>
      </c>
      <c r="AU166" s="253" t="s">
        <v>89</v>
      </c>
      <c r="AV166" s="13" t="s">
        <v>89</v>
      </c>
      <c r="AW166" s="13" t="s">
        <v>34</v>
      </c>
      <c r="AX166" s="13" t="s">
        <v>79</v>
      </c>
      <c r="AY166" s="253" t="s">
        <v>160</v>
      </c>
    </row>
    <row r="167" s="14" customFormat="1">
      <c r="A167" s="14"/>
      <c r="B167" s="254"/>
      <c r="C167" s="255"/>
      <c r="D167" s="244" t="s">
        <v>168</v>
      </c>
      <c r="E167" s="256" t="s">
        <v>1</v>
      </c>
      <c r="F167" s="257" t="s">
        <v>171</v>
      </c>
      <c r="G167" s="255"/>
      <c r="H167" s="258">
        <v>28.975999999999999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168</v>
      </c>
      <c r="AU167" s="264" t="s">
        <v>89</v>
      </c>
      <c r="AV167" s="14" t="s">
        <v>166</v>
      </c>
      <c r="AW167" s="14" t="s">
        <v>34</v>
      </c>
      <c r="AX167" s="14" t="s">
        <v>87</v>
      </c>
      <c r="AY167" s="264" t="s">
        <v>160</v>
      </c>
    </row>
    <row r="168" s="2" customFormat="1" ht="37.8" customHeight="1">
      <c r="A168" s="39"/>
      <c r="B168" s="40"/>
      <c r="C168" s="228" t="s">
        <v>166</v>
      </c>
      <c r="D168" s="228" t="s">
        <v>162</v>
      </c>
      <c r="E168" s="229" t="s">
        <v>224</v>
      </c>
      <c r="F168" s="230" t="s">
        <v>225</v>
      </c>
      <c r="G168" s="231" t="s">
        <v>211</v>
      </c>
      <c r="H168" s="232">
        <v>22.975999999999999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166</v>
      </c>
      <c r="AT168" s="240" t="s">
        <v>162</v>
      </c>
      <c r="AU168" s="240" t="s">
        <v>89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166</v>
      </c>
      <c r="BM168" s="240" t="s">
        <v>717</v>
      </c>
    </row>
    <row r="169" s="13" customFormat="1">
      <c r="A169" s="13"/>
      <c r="B169" s="242"/>
      <c r="C169" s="243"/>
      <c r="D169" s="244" t="s">
        <v>168</v>
      </c>
      <c r="E169" s="245" t="s">
        <v>1</v>
      </c>
      <c r="F169" s="246" t="s">
        <v>718</v>
      </c>
      <c r="G169" s="243"/>
      <c r="H169" s="247">
        <v>22.975999999999999</v>
      </c>
      <c r="I169" s="248"/>
      <c r="J169" s="243"/>
      <c r="K169" s="243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168</v>
      </c>
      <c r="AU169" s="253" t="s">
        <v>89</v>
      </c>
      <c r="AV169" s="13" t="s">
        <v>89</v>
      </c>
      <c r="AW169" s="13" t="s">
        <v>34</v>
      </c>
      <c r="AX169" s="13" t="s">
        <v>87</v>
      </c>
      <c r="AY169" s="253" t="s">
        <v>160</v>
      </c>
    </row>
    <row r="170" s="2" customFormat="1" ht="16.5" customHeight="1">
      <c r="A170" s="39"/>
      <c r="B170" s="40"/>
      <c r="C170" s="228" t="s">
        <v>187</v>
      </c>
      <c r="D170" s="228" t="s">
        <v>162</v>
      </c>
      <c r="E170" s="229" t="s">
        <v>229</v>
      </c>
      <c r="F170" s="230" t="s">
        <v>230</v>
      </c>
      <c r="G170" s="231" t="s">
        <v>211</v>
      </c>
      <c r="H170" s="232">
        <v>51.951999999999998</v>
      </c>
      <c r="I170" s="233"/>
      <c r="J170" s="234">
        <f>ROUND(I170*H170,2)</f>
        <v>0</v>
      </c>
      <c r="K170" s="235"/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166</v>
      </c>
      <c r="AT170" s="240" t="s">
        <v>162</v>
      </c>
      <c r="AU170" s="240" t="s">
        <v>89</v>
      </c>
      <c r="AY170" s="18" t="s">
        <v>160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87</v>
      </c>
      <c r="BK170" s="241">
        <f>ROUND(I170*H170,2)</f>
        <v>0</v>
      </c>
      <c r="BL170" s="18" t="s">
        <v>166</v>
      </c>
      <c r="BM170" s="240" t="s">
        <v>719</v>
      </c>
    </row>
    <row r="171" s="13" customFormat="1">
      <c r="A171" s="13"/>
      <c r="B171" s="242"/>
      <c r="C171" s="243"/>
      <c r="D171" s="244" t="s">
        <v>168</v>
      </c>
      <c r="E171" s="245" t="s">
        <v>1</v>
      </c>
      <c r="F171" s="246" t="s">
        <v>720</v>
      </c>
      <c r="G171" s="243"/>
      <c r="H171" s="247">
        <v>45.951999999999998</v>
      </c>
      <c r="I171" s="248"/>
      <c r="J171" s="243"/>
      <c r="K171" s="243"/>
      <c r="L171" s="249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3" t="s">
        <v>168</v>
      </c>
      <c r="AU171" s="253" t="s">
        <v>89</v>
      </c>
      <c r="AV171" s="13" t="s">
        <v>89</v>
      </c>
      <c r="AW171" s="13" t="s">
        <v>34</v>
      </c>
      <c r="AX171" s="13" t="s">
        <v>79</v>
      </c>
      <c r="AY171" s="253" t="s">
        <v>160</v>
      </c>
    </row>
    <row r="172" s="13" customFormat="1">
      <c r="A172" s="13"/>
      <c r="B172" s="242"/>
      <c r="C172" s="243"/>
      <c r="D172" s="244" t="s">
        <v>168</v>
      </c>
      <c r="E172" s="245" t="s">
        <v>1</v>
      </c>
      <c r="F172" s="246" t="s">
        <v>721</v>
      </c>
      <c r="G172" s="243"/>
      <c r="H172" s="247">
        <v>6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168</v>
      </c>
      <c r="AU172" s="253" t="s">
        <v>89</v>
      </c>
      <c r="AV172" s="13" t="s">
        <v>89</v>
      </c>
      <c r="AW172" s="13" t="s">
        <v>34</v>
      </c>
      <c r="AX172" s="13" t="s">
        <v>79</v>
      </c>
      <c r="AY172" s="253" t="s">
        <v>160</v>
      </c>
    </row>
    <row r="173" s="14" customFormat="1">
      <c r="A173" s="14"/>
      <c r="B173" s="254"/>
      <c r="C173" s="255"/>
      <c r="D173" s="244" t="s">
        <v>168</v>
      </c>
      <c r="E173" s="256" t="s">
        <v>1</v>
      </c>
      <c r="F173" s="257" t="s">
        <v>171</v>
      </c>
      <c r="G173" s="255"/>
      <c r="H173" s="258">
        <v>51.951999999999998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4" t="s">
        <v>168</v>
      </c>
      <c r="AU173" s="264" t="s">
        <v>89</v>
      </c>
      <c r="AV173" s="14" t="s">
        <v>166</v>
      </c>
      <c r="AW173" s="14" t="s">
        <v>34</v>
      </c>
      <c r="AX173" s="14" t="s">
        <v>87</v>
      </c>
      <c r="AY173" s="264" t="s">
        <v>160</v>
      </c>
    </row>
    <row r="174" s="2" customFormat="1" ht="24.15" customHeight="1">
      <c r="A174" s="39"/>
      <c r="B174" s="40"/>
      <c r="C174" s="228" t="s">
        <v>191</v>
      </c>
      <c r="D174" s="228" t="s">
        <v>162</v>
      </c>
      <c r="E174" s="229" t="s">
        <v>507</v>
      </c>
      <c r="F174" s="230" t="s">
        <v>508</v>
      </c>
      <c r="G174" s="231" t="s">
        <v>211</v>
      </c>
      <c r="H174" s="232">
        <v>6</v>
      </c>
      <c r="I174" s="233"/>
      <c r="J174" s="234">
        <f>ROUND(I174*H174,2)</f>
        <v>0</v>
      </c>
      <c r="K174" s="235"/>
      <c r="L174" s="45"/>
      <c r="M174" s="236" t="s">
        <v>1</v>
      </c>
      <c r="N174" s="237" t="s">
        <v>44</v>
      </c>
      <c r="O174" s="92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0" t="s">
        <v>166</v>
      </c>
      <c r="AT174" s="240" t="s">
        <v>162</v>
      </c>
      <c r="AU174" s="240" t="s">
        <v>89</v>
      </c>
      <c r="AY174" s="18" t="s">
        <v>160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8" t="s">
        <v>87</v>
      </c>
      <c r="BK174" s="241">
        <f>ROUND(I174*H174,2)</f>
        <v>0</v>
      </c>
      <c r="BL174" s="18" t="s">
        <v>166</v>
      </c>
      <c r="BM174" s="240" t="s">
        <v>722</v>
      </c>
    </row>
    <row r="175" s="13" customFormat="1">
      <c r="A175" s="13"/>
      <c r="B175" s="242"/>
      <c r="C175" s="243"/>
      <c r="D175" s="244" t="s">
        <v>168</v>
      </c>
      <c r="E175" s="245" t="s">
        <v>1</v>
      </c>
      <c r="F175" s="246" t="s">
        <v>721</v>
      </c>
      <c r="G175" s="243"/>
      <c r="H175" s="247">
        <v>6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89</v>
      </c>
      <c r="AV175" s="13" t="s">
        <v>89</v>
      </c>
      <c r="AW175" s="13" t="s">
        <v>34</v>
      </c>
      <c r="AX175" s="13" t="s">
        <v>87</v>
      </c>
      <c r="AY175" s="253" t="s">
        <v>160</v>
      </c>
    </row>
    <row r="176" s="2" customFormat="1" ht="24.15" customHeight="1">
      <c r="A176" s="39"/>
      <c r="B176" s="40"/>
      <c r="C176" s="228" t="s">
        <v>198</v>
      </c>
      <c r="D176" s="228" t="s">
        <v>162</v>
      </c>
      <c r="E176" s="229" t="s">
        <v>511</v>
      </c>
      <c r="F176" s="230" t="s">
        <v>512</v>
      </c>
      <c r="G176" s="231" t="s">
        <v>211</v>
      </c>
      <c r="H176" s="232">
        <v>6</v>
      </c>
      <c r="I176" s="233"/>
      <c r="J176" s="234">
        <f>ROUND(I176*H176,2)</f>
        <v>0</v>
      </c>
      <c r="K176" s="235"/>
      <c r="L176" s="45"/>
      <c r="M176" s="236" t="s">
        <v>1</v>
      </c>
      <c r="N176" s="237" t="s">
        <v>44</v>
      </c>
      <c r="O176" s="92"/>
      <c r="P176" s="238">
        <f>O176*H176</f>
        <v>0</v>
      </c>
      <c r="Q176" s="238">
        <v>0</v>
      </c>
      <c r="R176" s="238">
        <f>Q176*H176</f>
        <v>0</v>
      </c>
      <c r="S176" s="238">
        <v>0</v>
      </c>
      <c r="T176" s="23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166</v>
      </c>
      <c r="AT176" s="240" t="s">
        <v>162</v>
      </c>
      <c r="AU176" s="240" t="s">
        <v>89</v>
      </c>
      <c r="AY176" s="18" t="s">
        <v>160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87</v>
      </c>
      <c r="BK176" s="241">
        <f>ROUND(I176*H176,2)</f>
        <v>0</v>
      </c>
      <c r="BL176" s="18" t="s">
        <v>166</v>
      </c>
      <c r="BM176" s="240" t="s">
        <v>723</v>
      </c>
    </row>
    <row r="177" s="13" customFormat="1">
      <c r="A177" s="13"/>
      <c r="B177" s="242"/>
      <c r="C177" s="243"/>
      <c r="D177" s="244" t="s">
        <v>168</v>
      </c>
      <c r="E177" s="245" t="s">
        <v>1</v>
      </c>
      <c r="F177" s="246" t="s">
        <v>724</v>
      </c>
      <c r="G177" s="243"/>
      <c r="H177" s="247">
        <v>6</v>
      </c>
      <c r="I177" s="248"/>
      <c r="J177" s="243"/>
      <c r="K177" s="243"/>
      <c r="L177" s="249"/>
      <c r="M177" s="250"/>
      <c r="N177" s="251"/>
      <c r="O177" s="251"/>
      <c r="P177" s="251"/>
      <c r="Q177" s="251"/>
      <c r="R177" s="251"/>
      <c r="S177" s="251"/>
      <c r="T177" s="25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3" t="s">
        <v>168</v>
      </c>
      <c r="AU177" s="253" t="s">
        <v>89</v>
      </c>
      <c r="AV177" s="13" t="s">
        <v>89</v>
      </c>
      <c r="AW177" s="13" t="s">
        <v>34</v>
      </c>
      <c r="AX177" s="13" t="s">
        <v>87</v>
      </c>
      <c r="AY177" s="253" t="s">
        <v>160</v>
      </c>
    </row>
    <row r="178" s="2" customFormat="1" ht="24.15" customHeight="1">
      <c r="A178" s="39"/>
      <c r="B178" s="40"/>
      <c r="C178" s="228" t="s">
        <v>204</v>
      </c>
      <c r="D178" s="228" t="s">
        <v>162</v>
      </c>
      <c r="E178" s="229" t="s">
        <v>517</v>
      </c>
      <c r="F178" s="230" t="s">
        <v>518</v>
      </c>
      <c r="G178" s="231" t="s">
        <v>165</v>
      </c>
      <c r="H178" s="232">
        <v>69.316000000000002</v>
      </c>
      <c r="I178" s="233"/>
      <c r="J178" s="234">
        <f>ROUND(I178*H178,2)</f>
        <v>0</v>
      </c>
      <c r="K178" s="235"/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0</v>
      </c>
      <c r="R178" s="238">
        <f>Q178*H178</f>
        <v>0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166</v>
      </c>
      <c r="AT178" s="240" t="s">
        <v>162</v>
      </c>
      <c r="AU178" s="240" t="s">
        <v>89</v>
      </c>
      <c r="AY178" s="18" t="s">
        <v>160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87</v>
      </c>
      <c r="BK178" s="241">
        <f>ROUND(I178*H178,2)</f>
        <v>0</v>
      </c>
      <c r="BL178" s="18" t="s">
        <v>166</v>
      </c>
      <c r="BM178" s="240" t="s">
        <v>725</v>
      </c>
    </row>
    <row r="179" s="13" customFormat="1">
      <c r="A179" s="13"/>
      <c r="B179" s="242"/>
      <c r="C179" s="243"/>
      <c r="D179" s="244" t="s">
        <v>168</v>
      </c>
      <c r="E179" s="245" t="s">
        <v>1</v>
      </c>
      <c r="F179" s="246" t="s">
        <v>726</v>
      </c>
      <c r="G179" s="243"/>
      <c r="H179" s="247">
        <v>69.316000000000002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168</v>
      </c>
      <c r="AU179" s="253" t="s">
        <v>89</v>
      </c>
      <c r="AV179" s="13" t="s">
        <v>89</v>
      </c>
      <c r="AW179" s="13" t="s">
        <v>34</v>
      </c>
      <c r="AX179" s="13" t="s">
        <v>87</v>
      </c>
      <c r="AY179" s="253" t="s">
        <v>160</v>
      </c>
    </row>
    <row r="180" s="12" customFormat="1" ht="22.8" customHeight="1">
      <c r="A180" s="12"/>
      <c r="B180" s="212"/>
      <c r="C180" s="213"/>
      <c r="D180" s="214" t="s">
        <v>78</v>
      </c>
      <c r="E180" s="226" t="s">
        <v>89</v>
      </c>
      <c r="F180" s="226" t="s">
        <v>727</v>
      </c>
      <c r="G180" s="213"/>
      <c r="H180" s="213"/>
      <c r="I180" s="216"/>
      <c r="J180" s="227">
        <f>BK180</f>
        <v>0</v>
      </c>
      <c r="K180" s="213"/>
      <c r="L180" s="218"/>
      <c r="M180" s="219"/>
      <c r="N180" s="220"/>
      <c r="O180" s="220"/>
      <c r="P180" s="221">
        <f>SUM(P181:P247)</f>
        <v>0</v>
      </c>
      <c r="Q180" s="220"/>
      <c r="R180" s="221">
        <f>SUM(R181:R247)</f>
        <v>140.04263165</v>
      </c>
      <c r="S180" s="220"/>
      <c r="T180" s="222">
        <f>SUM(T181:T247)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3" t="s">
        <v>87</v>
      </c>
      <c r="AT180" s="224" t="s">
        <v>78</v>
      </c>
      <c r="AU180" s="224" t="s">
        <v>87</v>
      </c>
      <c r="AY180" s="223" t="s">
        <v>160</v>
      </c>
      <c r="BK180" s="225">
        <f>SUM(BK181:BK247)</f>
        <v>0</v>
      </c>
    </row>
    <row r="181" s="2" customFormat="1" ht="37.8" customHeight="1">
      <c r="A181" s="39"/>
      <c r="B181" s="40"/>
      <c r="C181" s="228" t="s">
        <v>208</v>
      </c>
      <c r="D181" s="228" t="s">
        <v>162</v>
      </c>
      <c r="E181" s="229" t="s">
        <v>728</v>
      </c>
      <c r="F181" s="230" t="s">
        <v>729</v>
      </c>
      <c r="G181" s="231" t="s">
        <v>236</v>
      </c>
      <c r="H181" s="232">
        <v>5</v>
      </c>
      <c r="I181" s="233"/>
      <c r="J181" s="234">
        <f>ROUND(I181*H181,2)</f>
        <v>0</v>
      </c>
      <c r="K181" s="235"/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166</v>
      </c>
      <c r="AT181" s="240" t="s">
        <v>162</v>
      </c>
      <c r="AU181" s="240" t="s">
        <v>89</v>
      </c>
      <c r="AY181" s="18" t="s">
        <v>160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87</v>
      </c>
      <c r="BK181" s="241">
        <f>ROUND(I181*H181,2)</f>
        <v>0</v>
      </c>
      <c r="BL181" s="18" t="s">
        <v>166</v>
      </c>
      <c r="BM181" s="240" t="s">
        <v>730</v>
      </c>
    </row>
    <row r="182" s="2" customFormat="1" ht="16.5" customHeight="1">
      <c r="A182" s="39"/>
      <c r="B182" s="40"/>
      <c r="C182" s="284" t="s">
        <v>214</v>
      </c>
      <c r="D182" s="284" t="s">
        <v>426</v>
      </c>
      <c r="E182" s="285" t="s">
        <v>731</v>
      </c>
      <c r="F182" s="286" t="s">
        <v>732</v>
      </c>
      <c r="G182" s="287" t="s">
        <v>201</v>
      </c>
      <c r="H182" s="288">
        <v>1</v>
      </c>
      <c r="I182" s="289"/>
      <c r="J182" s="290">
        <f>ROUND(I182*H182,2)</f>
        <v>0</v>
      </c>
      <c r="K182" s="291"/>
      <c r="L182" s="292"/>
      <c r="M182" s="293" t="s">
        <v>1</v>
      </c>
      <c r="N182" s="294" t="s">
        <v>44</v>
      </c>
      <c r="O182" s="92"/>
      <c r="P182" s="238">
        <f>O182*H182</f>
        <v>0</v>
      </c>
      <c r="Q182" s="238">
        <v>0.00172</v>
      </c>
      <c r="R182" s="238">
        <f>Q182*H182</f>
        <v>0.00172</v>
      </c>
      <c r="S182" s="238">
        <v>0</v>
      </c>
      <c r="T182" s="23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204</v>
      </c>
      <c r="AT182" s="240" t="s">
        <v>426</v>
      </c>
      <c r="AU182" s="240" t="s">
        <v>89</v>
      </c>
      <c r="AY182" s="18" t="s">
        <v>160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87</v>
      </c>
      <c r="BK182" s="241">
        <f>ROUND(I182*H182,2)</f>
        <v>0</v>
      </c>
      <c r="BL182" s="18" t="s">
        <v>166</v>
      </c>
      <c r="BM182" s="240" t="s">
        <v>733</v>
      </c>
    </row>
    <row r="183" s="2" customFormat="1" ht="16.5" customHeight="1">
      <c r="A183" s="39"/>
      <c r="B183" s="40"/>
      <c r="C183" s="284" t="s">
        <v>219</v>
      </c>
      <c r="D183" s="284" t="s">
        <v>426</v>
      </c>
      <c r="E183" s="285" t="s">
        <v>734</v>
      </c>
      <c r="F183" s="286" t="s">
        <v>735</v>
      </c>
      <c r="G183" s="287" t="s">
        <v>201</v>
      </c>
      <c r="H183" s="288">
        <v>1.5</v>
      </c>
      <c r="I183" s="289"/>
      <c r="J183" s="290">
        <f>ROUND(I183*H183,2)</f>
        <v>0</v>
      </c>
      <c r="K183" s="291"/>
      <c r="L183" s="292"/>
      <c r="M183" s="293" t="s">
        <v>1</v>
      </c>
      <c r="N183" s="294" t="s">
        <v>44</v>
      </c>
      <c r="O183" s="92"/>
      <c r="P183" s="238">
        <f>O183*H183</f>
        <v>0</v>
      </c>
      <c r="Q183" s="238">
        <v>0.0051999999999999998</v>
      </c>
      <c r="R183" s="238">
        <f>Q183*H183</f>
        <v>0.0077999999999999996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204</v>
      </c>
      <c r="AT183" s="240" t="s">
        <v>426</v>
      </c>
      <c r="AU183" s="240" t="s">
        <v>89</v>
      </c>
      <c r="AY183" s="18" t="s">
        <v>160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87</v>
      </c>
      <c r="BK183" s="241">
        <f>ROUND(I183*H183,2)</f>
        <v>0</v>
      </c>
      <c r="BL183" s="18" t="s">
        <v>166</v>
      </c>
      <c r="BM183" s="240" t="s">
        <v>736</v>
      </c>
    </row>
    <row r="184" s="2" customFormat="1" ht="24.15" customHeight="1">
      <c r="A184" s="39"/>
      <c r="B184" s="40"/>
      <c r="C184" s="228" t="s">
        <v>8</v>
      </c>
      <c r="D184" s="228" t="s">
        <v>162</v>
      </c>
      <c r="E184" s="229" t="s">
        <v>737</v>
      </c>
      <c r="F184" s="230" t="s">
        <v>738</v>
      </c>
      <c r="G184" s="231" t="s">
        <v>211</v>
      </c>
      <c r="H184" s="232">
        <v>12.159000000000001</v>
      </c>
      <c r="I184" s="233"/>
      <c r="J184" s="234">
        <f>ROUND(I184*H184,2)</f>
        <v>0</v>
      </c>
      <c r="K184" s="235"/>
      <c r="L184" s="45"/>
      <c r="M184" s="236" t="s">
        <v>1</v>
      </c>
      <c r="N184" s="237" t="s">
        <v>44</v>
      </c>
      <c r="O184" s="92"/>
      <c r="P184" s="238">
        <f>O184*H184</f>
        <v>0</v>
      </c>
      <c r="Q184" s="238">
        <v>2.1600000000000001</v>
      </c>
      <c r="R184" s="238">
        <f>Q184*H184</f>
        <v>26.263440000000003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166</v>
      </c>
      <c r="AT184" s="240" t="s">
        <v>162</v>
      </c>
      <c r="AU184" s="240" t="s">
        <v>89</v>
      </c>
      <c r="AY184" s="18" t="s">
        <v>160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87</v>
      </c>
      <c r="BK184" s="241">
        <f>ROUND(I184*H184,2)</f>
        <v>0</v>
      </c>
      <c r="BL184" s="18" t="s">
        <v>166</v>
      </c>
      <c r="BM184" s="240" t="s">
        <v>739</v>
      </c>
    </row>
    <row r="185" s="15" customFormat="1">
      <c r="A185" s="15"/>
      <c r="B185" s="269"/>
      <c r="C185" s="270"/>
      <c r="D185" s="244" t="s">
        <v>168</v>
      </c>
      <c r="E185" s="271" t="s">
        <v>1</v>
      </c>
      <c r="F185" s="272" t="s">
        <v>705</v>
      </c>
      <c r="G185" s="270"/>
      <c r="H185" s="271" t="s">
        <v>1</v>
      </c>
      <c r="I185" s="273"/>
      <c r="J185" s="270"/>
      <c r="K185" s="270"/>
      <c r="L185" s="274"/>
      <c r="M185" s="275"/>
      <c r="N185" s="276"/>
      <c r="O185" s="276"/>
      <c r="P185" s="276"/>
      <c r="Q185" s="276"/>
      <c r="R185" s="276"/>
      <c r="S185" s="276"/>
      <c r="T185" s="27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8" t="s">
        <v>168</v>
      </c>
      <c r="AU185" s="278" t="s">
        <v>89</v>
      </c>
      <c r="AV185" s="15" t="s">
        <v>87</v>
      </c>
      <c r="AW185" s="15" t="s">
        <v>34</v>
      </c>
      <c r="AX185" s="15" t="s">
        <v>79</v>
      </c>
      <c r="AY185" s="278" t="s">
        <v>160</v>
      </c>
    </row>
    <row r="186" s="13" customFormat="1">
      <c r="A186" s="13"/>
      <c r="B186" s="242"/>
      <c r="C186" s="243"/>
      <c r="D186" s="244" t="s">
        <v>168</v>
      </c>
      <c r="E186" s="245" t="s">
        <v>1</v>
      </c>
      <c r="F186" s="246" t="s">
        <v>740</v>
      </c>
      <c r="G186" s="243"/>
      <c r="H186" s="247">
        <v>0.29399999999999998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168</v>
      </c>
      <c r="AU186" s="253" t="s">
        <v>89</v>
      </c>
      <c r="AV186" s="13" t="s">
        <v>89</v>
      </c>
      <c r="AW186" s="13" t="s">
        <v>34</v>
      </c>
      <c r="AX186" s="13" t="s">
        <v>79</v>
      </c>
      <c r="AY186" s="253" t="s">
        <v>160</v>
      </c>
    </row>
    <row r="187" s="13" customFormat="1">
      <c r="A187" s="13"/>
      <c r="B187" s="242"/>
      <c r="C187" s="243"/>
      <c r="D187" s="244" t="s">
        <v>168</v>
      </c>
      <c r="E187" s="245" t="s">
        <v>1</v>
      </c>
      <c r="F187" s="246" t="s">
        <v>741</v>
      </c>
      <c r="G187" s="243"/>
      <c r="H187" s="247">
        <v>2.7570000000000001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168</v>
      </c>
      <c r="AU187" s="253" t="s">
        <v>89</v>
      </c>
      <c r="AV187" s="13" t="s">
        <v>89</v>
      </c>
      <c r="AW187" s="13" t="s">
        <v>34</v>
      </c>
      <c r="AX187" s="13" t="s">
        <v>79</v>
      </c>
      <c r="AY187" s="253" t="s">
        <v>160</v>
      </c>
    </row>
    <row r="188" s="13" customFormat="1">
      <c r="A188" s="13"/>
      <c r="B188" s="242"/>
      <c r="C188" s="243"/>
      <c r="D188" s="244" t="s">
        <v>168</v>
      </c>
      <c r="E188" s="245" t="s">
        <v>1</v>
      </c>
      <c r="F188" s="246" t="s">
        <v>742</v>
      </c>
      <c r="G188" s="243"/>
      <c r="H188" s="247">
        <v>2.7999999999999998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168</v>
      </c>
      <c r="AU188" s="253" t="s">
        <v>89</v>
      </c>
      <c r="AV188" s="13" t="s">
        <v>89</v>
      </c>
      <c r="AW188" s="13" t="s">
        <v>34</v>
      </c>
      <c r="AX188" s="13" t="s">
        <v>79</v>
      </c>
      <c r="AY188" s="253" t="s">
        <v>160</v>
      </c>
    </row>
    <row r="189" s="15" customFormat="1">
      <c r="A189" s="15"/>
      <c r="B189" s="269"/>
      <c r="C189" s="270"/>
      <c r="D189" s="244" t="s">
        <v>168</v>
      </c>
      <c r="E189" s="271" t="s">
        <v>1</v>
      </c>
      <c r="F189" s="272" t="s">
        <v>709</v>
      </c>
      <c r="G189" s="270"/>
      <c r="H189" s="271" t="s">
        <v>1</v>
      </c>
      <c r="I189" s="273"/>
      <c r="J189" s="270"/>
      <c r="K189" s="270"/>
      <c r="L189" s="274"/>
      <c r="M189" s="275"/>
      <c r="N189" s="276"/>
      <c r="O189" s="276"/>
      <c r="P189" s="276"/>
      <c r="Q189" s="276"/>
      <c r="R189" s="276"/>
      <c r="S189" s="276"/>
      <c r="T189" s="27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8" t="s">
        <v>168</v>
      </c>
      <c r="AU189" s="278" t="s">
        <v>89</v>
      </c>
      <c r="AV189" s="15" t="s">
        <v>87</v>
      </c>
      <c r="AW189" s="15" t="s">
        <v>34</v>
      </c>
      <c r="AX189" s="15" t="s">
        <v>79</v>
      </c>
      <c r="AY189" s="278" t="s">
        <v>160</v>
      </c>
    </row>
    <row r="190" s="13" customFormat="1">
      <c r="A190" s="13"/>
      <c r="B190" s="242"/>
      <c r="C190" s="243"/>
      <c r="D190" s="244" t="s">
        <v>168</v>
      </c>
      <c r="E190" s="245" t="s">
        <v>1</v>
      </c>
      <c r="F190" s="246" t="s">
        <v>743</v>
      </c>
      <c r="G190" s="243"/>
      <c r="H190" s="247">
        <v>4.0890000000000004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168</v>
      </c>
      <c r="AU190" s="253" t="s">
        <v>89</v>
      </c>
      <c r="AV190" s="13" t="s">
        <v>89</v>
      </c>
      <c r="AW190" s="13" t="s">
        <v>34</v>
      </c>
      <c r="AX190" s="13" t="s">
        <v>79</v>
      </c>
      <c r="AY190" s="253" t="s">
        <v>160</v>
      </c>
    </row>
    <row r="191" s="13" customFormat="1">
      <c r="A191" s="13"/>
      <c r="B191" s="242"/>
      <c r="C191" s="243"/>
      <c r="D191" s="244" t="s">
        <v>168</v>
      </c>
      <c r="E191" s="245" t="s">
        <v>1</v>
      </c>
      <c r="F191" s="246" t="s">
        <v>744</v>
      </c>
      <c r="G191" s="243"/>
      <c r="H191" s="247">
        <v>2.2189999999999999</v>
      </c>
      <c r="I191" s="248"/>
      <c r="J191" s="243"/>
      <c r="K191" s="243"/>
      <c r="L191" s="249"/>
      <c r="M191" s="250"/>
      <c r="N191" s="251"/>
      <c r="O191" s="251"/>
      <c r="P191" s="251"/>
      <c r="Q191" s="251"/>
      <c r="R191" s="251"/>
      <c r="S191" s="251"/>
      <c r="T191" s="25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3" t="s">
        <v>168</v>
      </c>
      <c r="AU191" s="253" t="s">
        <v>89</v>
      </c>
      <c r="AV191" s="13" t="s">
        <v>89</v>
      </c>
      <c r="AW191" s="13" t="s">
        <v>34</v>
      </c>
      <c r="AX191" s="13" t="s">
        <v>79</v>
      </c>
      <c r="AY191" s="253" t="s">
        <v>160</v>
      </c>
    </row>
    <row r="192" s="14" customFormat="1">
      <c r="A192" s="14"/>
      <c r="B192" s="254"/>
      <c r="C192" s="255"/>
      <c r="D192" s="244" t="s">
        <v>168</v>
      </c>
      <c r="E192" s="256" t="s">
        <v>1</v>
      </c>
      <c r="F192" s="257" t="s">
        <v>171</v>
      </c>
      <c r="G192" s="255"/>
      <c r="H192" s="258">
        <v>12.159000000000001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4" t="s">
        <v>168</v>
      </c>
      <c r="AU192" s="264" t="s">
        <v>89</v>
      </c>
      <c r="AV192" s="14" t="s">
        <v>166</v>
      </c>
      <c r="AW192" s="14" t="s">
        <v>34</v>
      </c>
      <c r="AX192" s="14" t="s">
        <v>87</v>
      </c>
      <c r="AY192" s="264" t="s">
        <v>160</v>
      </c>
    </row>
    <row r="193" s="2" customFormat="1" ht="16.5" customHeight="1">
      <c r="A193" s="39"/>
      <c r="B193" s="40"/>
      <c r="C193" s="228" t="s">
        <v>228</v>
      </c>
      <c r="D193" s="228" t="s">
        <v>162</v>
      </c>
      <c r="E193" s="229" t="s">
        <v>745</v>
      </c>
      <c r="F193" s="230" t="s">
        <v>746</v>
      </c>
      <c r="G193" s="231" t="s">
        <v>211</v>
      </c>
      <c r="H193" s="232">
        <v>22.231000000000002</v>
      </c>
      <c r="I193" s="233"/>
      <c r="J193" s="234">
        <f>ROUND(I193*H193,2)</f>
        <v>0</v>
      </c>
      <c r="K193" s="235"/>
      <c r="L193" s="45"/>
      <c r="M193" s="236" t="s">
        <v>1</v>
      </c>
      <c r="N193" s="237" t="s">
        <v>44</v>
      </c>
      <c r="O193" s="92"/>
      <c r="P193" s="238">
        <f>O193*H193</f>
        <v>0</v>
      </c>
      <c r="Q193" s="238">
        <v>2.3010199999999998</v>
      </c>
      <c r="R193" s="238">
        <f>Q193*H193</f>
        <v>51.153975619999997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166</v>
      </c>
      <c r="AT193" s="240" t="s">
        <v>162</v>
      </c>
      <c r="AU193" s="240" t="s">
        <v>89</v>
      </c>
      <c r="AY193" s="18" t="s">
        <v>160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87</v>
      </c>
      <c r="BK193" s="241">
        <f>ROUND(I193*H193,2)</f>
        <v>0</v>
      </c>
      <c r="BL193" s="18" t="s">
        <v>166</v>
      </c>
      <c r="BM193" s="240" t="s">
        <v>747</v>
      </c>
    </row>
    <row r="194" s="15" customFormat="1">
      <c r="A194" s="15"/>
      <c r="B194" s="269"/>
      <c r="C194" s="270"/>
      <c r="D194" s="244" t="s">
        <v>168</v>
      </c>
      <c r="E194" s="271" t="s">
        <v>1</v>
      </c>
      <c r="F194" s="272" t="s">
        <v>705</v>
      </c>
      <c r="G194" s="270"/>
      <c r="H194" s="271" t="s">
        <v>1</v>
      </c>
      <c r="I194" s="273"/>
      <c r="J194" s="270"/>
      <c r="K194" s="270"/>
      <c r="L194" s="274"/>
      <c r="M194" s="275"/>
      <c r="N194" s="276"/>
      <c r="O194" s="276"/>
      <c r="P194" s="276"/>
      <c r="Q194" s="276"/>
      <c r="R194" s="276"/>
      <c r="S194" s="276"/>
      <c r="T194" s="27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8" t="s">
        <v>168</v>
      </c>
      <c r="AU194" s="278" t="s">
        <v>89</v>
      </c>
      <c r="AV194" s="15" t="s">
        <v>87</v>
      </c>
      <c r="AW194" s="15" t="s">
        <v>34</v>
      </c>
      <c r="AX194" s="15" t="s">
        <v>79</v>
      </c>
      <c r="AY194" s="278" t="s">
        <v>160</v>
      </c>
    </row>
    <row r="195" s="13" customFormat="1">
      <c r="A195" s="13"/>
      <c r="B195" s="242"/>
      <c r="C195" s="243"/>
      <c r="D195" s="244" t="s">
        <v>168</v>
      </c>
      <c r="E195" s="245" t="s">
        <v>1</v>
      </c>
      <c r="F195" s="246" t="s">
        <v>748</v>
      </c>
      <c r="G195" s="243"/>
      <c r="H195" s="247">
        <v>10.215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168</v>
      </c>
      <c r="AU195" s="253" t="s">
        <v>89</v>
      </c>
      <c r="AV195" s="13" t="s">
        <v>89</v>
      </c>
      <c r="AW195" s="13" t="s">
        <v>34</v>
      </c>
      <c r="AX195" s="13" t="s">
        <v>79</v>
      </c>
      <c r="AY195" s="253" t="s">
        <v>160</v>
      </c>
    </row>
    <row r="196" s="15" customFormat="1">
      <c r="A196" s="15"/>
      <c r="B196" s="269"/>
      <c r="C196" s="270"/>
      <c r="D196" s="244" t="s">
        <v>168</v>
      </c>
      <c r="E196" s="271" t="s">
        <v>1</v>
      </c>
      <c r="F196" s="272" t="s">
        <v>709</v>
      </c>
      <c r="G196" s="270"/>
      <c r="H196" s="271" t="s">
        <v>1</v>
      </c>
      <c r="I196" s="273"/>
      <c r="J196" s="270"/>
      <c r="K196" s="270"/>
      <c r="L196" s="274"/>
      <c r="M196" s="275"/>
      <c r="N196" s="276"/>
      <c r="O196" s="276"/>
      <c r="P196" s="276"/>
      <c r="Q196" s="276"/>
      <c r="R196" s="276"/>
      <c r="S196" s="276"/>
      <c r="T196" s="27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8" t="s">
        <v>168</v>
      </c>
      <c r="AU196" s="278" t="s">
        <v>89</v>
      </c>
      <c r="AV196" s="15" t="s">
        <v>87</v>
      </c>
      <c r="AW196" s="15" t="s">
        <v>34</v>
      </c>
      <c r="AX196" s="15" t="s">
        <v>79</v>
      </c>
      <c r="AY196" s="278" t="s">
        <v>160</v>
      </c>
    </row>
    <row r="197" s="13" customFormat="1">
      <c r="A197" s="13"/>
      <c r="B197" s="242"/>
      <c r="C197" s="243"/>
      <c r="D197" s="244" t="s">
        <v>168</v>
      </c>
      <c r="E197" s="245" t="s">
        <v>1</v>
      </c>
      <c r="F197" s="246" t="s">
        <v>749</v>
      </c>
      <c r="G197" s="243"/>
      <c r="H197" s="247">
        <v>8.0459999999999994</v>
      </c>
      <c r="I197" s="248"/>
      <c r="J197" s="243"/>
      <c r="K197" s="243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168</v>
      </c>
      <c r="AU197" s="253" t="s">
        <v>89</v>
      </c>
      <c r="AV197" s="13" t="s">
        <v>89</v>
      </c>
      <c r="AW197" s="13" t="s">
        <v>34</v>
      </c>
      <c r="AX197" s="13" t="s">
        <v>79</v>
      </c>
      <c r="AY197" s="253" t="s">
        <v>160</v>
      </c>
    </row>
    <row r="198" s="13" customFormat="1">
      <c r="A198" s="13"/>
      <c r="B198" s="242"/>
      <c r="C198" s="243"/>
      <c r="D198" s="244" t="s">
        <v>168</v>
      </c>
      <c r="E198" s="245" t="s">
        <v>1</v>
      </c>
      <c r="F198" s="246" t="s">
        <v>750</v>
      </c>
      <c r="G198" s="243"/>
      <c r="H198" s="247">
        <v>3.2919999999999998</v>
      </c>
      <c r="I198" s="248"/>
      <c r="J198" s="243"/>
      <c r="K198" s="243"/>
      <c r="L198" s="249"/>
      <c r="M198" s="250"/>
      <c r="N198" s="251"/>
      <c r="O198" s="251"/>
      <c r="P198" s="251"/>
      <c r="Q198" s="251"/>
      <c r="R198" s="251"/>
      <c r="S198" s="251"/>
      <c r="T198" s="25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3" t="s">
        <v>168</v>
      </c>
      <c r="AU198" s="253" t="s">
        <v>89</v>
      </c>
      <c r="AV198" s="13" t="s">
        <v>89</v>
      </c>
      <c r="AW198" s="13" t="s">
        <v>34</v>
      </c>
      <c r="AX198" s="13" t="s">
        <v>79</v>
      </c>
      <c r="AY198" s="253" t="s">
        <v>160</v>
      </c>
    </row>
    <row r="199" s="13" customFormat="1">
      <c r="A199" s="13"/>
      <c r="B199" s="242"/>
      <c r="C199" s="243"/>
      <c r="D199" s="244" t="s">
        <v>168</v>
      </c>
      <c r="E199" s="245" t="s">
        <v>1</v>
      </c>
      <c r="F199" s="246" t="s">
        <v>751</v>
      </c>
      <c r="G199" s="243"/>
      <c r="H199" s="247">
        <v>0.67800000000000005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168</v>
      </c>
      <c r="AU199" s="253" t="s">
        <v>89</v>
      </c>
      <c r="AV199" s="13" t="s">
        <v>89</v>
      </c>
      <c r="AW199" s="13" t="s">
        <v>34</v>
      </c>
      <c r="AX199" s="13" t="s">
        <v>79</v>
      </c>
      <c r="AY199" s="253" t="s">
        <v>160</v>
      </c>
    </row>
    <row r="200" s="14" customFormat="1">
      <c r="A200" s="14"/>
      <c r="B200" s="254"/>
      <c r="C200" s="255"/>
      <c r="D200" s="244" t="s">
        <v>168</v>
      </c>
      <c r="E200" s="256" t="s">
        <v>1</v>
      </c>
      <c r="F200" s="257" t="s">
        <v>171</v>
      </c>
      <c r="G200" s="255"/>
      <c r="H200" s="258">
        <v>22.230999999999998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4" t="s">
        <v>168</v>
      </c>
      <c r="AU200" s="264" t="s">
        <v>89</v>
      </c>
      <c r="AV200" s="14" t="s">
        <v>166</v>
      </c>
      <c r="AW200" s="14" t="s">
        <v>34</v>
      </c>
      <c r="AX200" s="14" t="s">
        <v>87</v>
      </c>
      <c r="AY200" s="264" t="s">
        <v>160</v>
      </c>
    </row>
    <row r="201" s="2" customFormat="1" ht="16.5" customHeight="1">
      <c r="A201" s="39"/>
      <c r="B201" s="40"/>
      <c r="C201" s="228" t="s">
        <v>233</v>
      </c>
      <c r="D201" s="228" t="s">
        <v>162</v>
      </c>
      <c r="E201" s="229" t="s">
        <v>752</v>
      </c>
      <c r="F201" s="230" t="s">
        <v>753</v>
      </c>
      <c r="G201" s="231" t="s">
        <v>211</v>
      </c>
      <c r="H201" s="232">
        <v>0.97199999999999998</v>
      </c>
      <c r="I201" s="233"/>
      <c r="J201" s="234">
        <f>ROUND(I201*H201,2)</f>
        <v>0</v>
      </c>
      <c r="K201" s="235"/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2.3010199999999998</v>
      </c>
      <c r="R201" s="238">
        <f>Q201*H201</f>
        <v>2.2365914399999998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166</v>
      </c>
      <c r="AT201" s="240" t="s">
        <v>162</v>
      </c>
      <c r="AU201" s="240" t="s">
        <v>89</v>
      </c>
      <c r="AY201" s="18" t="s">
        <v>160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87</v>
      </c>
      <c r="BK201" s="241">
        <f>ROUND(I201*H201,2)</f>
        <v>0</v>
      </c>
      <c r="BL201" s="18" t="s">
        <v>166</v>
      </c>
      <c r="BM201" s="240" t="s">
        <v>754</v>
      </c>
    </row>
    <row r="202" s="13" customFormat="1">
      <c r="A202" s="13"/>
      <c r="B202" s="242"/>
      <c r="C202" s="243"/>
      <c r="D202" s="244" t="s">
        <v>168</v>
      </c>
      <c r="E202" s="245" t="s">
        <v>1</v>
      </c>
      <c r="F202" s="246" t="s">
        <v>755</v>
      </c>
      <c r="G202" s="243"/>
      <c r="H202" s="247">
        <v>0.97199999999999998</v>
      </c>
      <c r="I202" s="248"/>
      <c r="J202" s="243"/>
      <c r="K202" s="243"/>
      <c r="L202" s="249"/>
      <c r="M202" s="250"/>
      <c r="N202" s="251"/>
      <c r="O202" s="251"/>
      <c r="P202" s="251"/>
      <c r="Q202" s="251"/>
      <c r="R202" s="251"/>
      <c r="S202" s="251"/>
      <c r="T202" s="25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3" t="s">
        <v>168</v>
      </c>
      <c r="AU202" s="253" t="s">
        <v>89</v>
      </c>
      <c r="AV202" s="13" t="s">
        <v>89</v>
      </c>
      <c r="AW202" s="13" t="s">
        <v>34</v>
      </c>
      <c r="AX202" s="13" t="s">
        <v>87</v>
      </c>
      <c r="AY202" s="253" t="s">
        <v>160</v>
      </c>
    </row>
    <row r="203" s="2" customFormat="1" ht="33" customHeight="1">
      <c r="A203" s="39"/>
      <c r="B203" s="40"/>
      <c r="C203" s="228" t="s">
        <v>239</v>
      </c>
      <c r="D203" s="228" t="s">
        <v>162</v>
      </c>
      <c r="E203" s="229" t="s">
        <v>756</v>
      </c>
      <c r="F203" s="230" t="s">
        <v>757</v>
      </c>
      <c r="G203" s="231" t="s">
        <v>165</v>
      </c>
      <c r="H203" s="232">
        <v>1.875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0.47738000000000003</v>
      </c>
      <c r="R203" s="238">
        <f>Q203*H203</f>
        <v>0.89508750000000004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166</v>
      </c>
      <c r="AT203" s="240" t="s">
        <v>162</v>
      </c>
      <c r="AU203" s="240" t="s">
        <v>89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166</v>
      </c>
      <c r="BM203" s="240" t="s">
        <v>758</v>
      </c>
    </row>
    <row r="204" s="15" customFormat="1">
      <c r="A204" s="15"/>
      <c r="B204" s="269"/>
      <c r="C204" s="270"/>
      <c r="D204" s="244" t="s">
        <v>168</v>
      </c>
      <c r="E204" s="271" t="s">
        <v>1</v>
      </c>
      <c r="F204" s="272" t="s">
        <v>759</v>
      </c>
      <c r="G204" s="270"/>
      <c r="H204" s="271" t="s">
        <v>1</v>
      </c>
      <c r="I204" s="273"/>
      <c r="J204" s="270"/>
      <c r="K204" s="270"/>
      <c r="L204" s="274"/>
      <c r="M204" s="275"/>
      <c r="N204" s="276"/>
      <c r="O204" s="276"/>
      <c r="P204" s="276"/>
      <c r="Q204" s="276"/>
      <c r="R204" s="276"/>
      <c r="S204" s="276"/>
      <c r="T204" s="27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8" t="s">
        <v>168</v>
      </c>
      <c r="AU204" s="278" t="s">
        <v>89</v>
      </c>
      <c r="AV204" s="15" t="s">
        <v>87</v>
      </c>
      <c r="AW204" s="15" t="s">
        <v>34</v>
      </c>
      <c r="AX204" s="15" t="s">
        <v>79</v>
      </c>
      <c r="AY204" s="278" t="s">
        <v>160</v>
      </c>
    </row>
    <row r="205" s="13" customFormat="1">
      <c r="A205" s="13"/>
      <c r="B205" s="242"/>
      <c r="C205" s="243"/>
      <c r="D205" s="244" t="s">
        <v>168</v>
      </c>
      <c r="E205" s="245" t="s">
        <v>1</v>
      </c>
      <c r="F205" s="246" t="s">
        <v>760</v>
      </c>
      <c r="G205" s="243"/>
      <c r="H205" s="247">
        <v>1.875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168</v>
      </c>
      <c r="AU205" s="253" t="s">
        <v>89</v>
      </c>
      <c r="AV205" s="13" t="s">
        <v>89</v>
      </c>
      <c r="AW205" s="13" t="s">
        <v>34</v>
      </c>
      <c r="AX205" s="13" t="s">
        <v>79</v>
      </c>
      <c r="AY205" s="253" t="s">
        <v>160</v>
      </c>
    </row>
    <row r="206" s="14" customFormat="1">
      <c r="A206" s="14"/>
      <c r="B206" s="254"/>
      <c r="C206" s="255"/>
      <c r="D206" s="244" t="s">
        <v>168</v>
      </c>
      <c r="E206" s="256" t="s">
        <v>1</v>
      </c>
      <c r="F206" s="257" t="s">
        <v>171</v>
      </c>
      <c r="G206" s="255"/>
      <c r="H206" s="258">
        <v>1.875</v>
      </c>
      <c r="I206" s="259"/>
      <c r="J206" s="255"/>
      <c r="K206" s="255"/>
      <c r="L206" s="260"/>
      <c r="M206" s="261"/>
      <c r="N206" s="262"/>
      <c r="O206" s="262"/>
      <c r="P206" s="262"/>
      <c r="Q206" s="262"/>
      <c r="R206" s="262"/>
      <c r="S206" s="262"/>
      <c r="T206" s="26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4" t="s">
        <v>168</v>
      </c>
      <c r="AU206" s="264" t="s">
        <v>89</v>
      </c>
      <c r="AV206" s="14" t="s">
        <v>166</v>
      </c>
      <c r="AW206" s="14" t="s">
        <v>34</v>
      </c>
      <c r="AX206" s="14" t="s">
        <v>87</v>
      </c>
      <c r="AY206" s="264" t="s">
        <v>160</v>
      </c>
    </row>
    <row r="207" s="2" customFormat="1" ht="33" customHeight="1">
      <c r="A207" s="39"/>
      <c r="B207" s="40"/>
      <c r="C207" s="228" t="s">
        <v>245</v>
      </c>
      <c r="D207" s="228" t="s">
        <v>162</v>
      </c>
      <c r="E207" s="229" t="s">
        <v>761</v>
      </c>
      <c r="F207" s="230" t="s">
        <v>762</v>
      </c>
      <c r="G207" s="231" t="s">
        <v>165</v>
      </c>
      <c r="H207" s="232">
        <v>5.0629999999999997</v>
      </c>
      <c r="I207" s="233"/>
      <c r="J207" s="234">
        <f>ROUND(I207*H207,2)</f>
        <v>0</v>
      </c>
      <c r="K207" s="235"/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0.58057000000000003</v>
      </c>
      <c r="R207" s="238">
        <f>Q207*H207</f>
        <v>2.9394259100000002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166</v>
      </c>
      <c r="AT207" s="240" t="s">
        <v>162</v>
      </c>
      <c r="AU207" s="240" t="s">
        <v>89</v>
      </c>
      <c r="AY207" s="18" t="s">
        <v>160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87</v>
      </c>
      <c r="BK207" s="241">
        <f>ROUND(I207*H207,2)</f>
        <v>0</v>
      </c>
      <c r="BL207" s="18" t="s">
        <v>166</v>
      </c>
      <c r="BM207" s="240" t="s">
        <v>763</v>
      </c>
    </row>
    <row r="208" s="15" customFormat="1">
      <c r="A208" s="15"/>
      <c r="B208" s="269"/>
      <c r="C208" s="270"/>
      <c r="D208" s="244" t="s">
        <v>168</v>
      </c>
      <c r="E208" s="271" t="s">
        <v>1</v>
      </c>
      <c r="F208" s="272" t="s">
        <v>705</v>
      </c>
      <c r="G208" s="270"/>
      <c r="H208" s="271" t="s">
        <v>1</v>
      </c>
      <c r="I208" s="273"/>
      <c r="J208" s="270"/>
      <c r="K208" s="270"/>
      <c r="L208" s="274"/>
      <c r="M208" s="275"/>
      <c r="N208" s="276"/>
      <c r="O208" s="276"/>
      <c r="P208" s="276"/>
      <c r="Q208" s="276"/>
      <c r="R208" s="276"/>
      <c r="S208" s="276"/>
      <c r="T208" s="27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8" t="s">
        <v>168</v>
      </c>
      <c r="AU208" s="278" t="s">
        <v>89</v>
      </c>
      <c r="AV208" s="15" t="s">
        <v>87</v>
      </c>
      <c r="AW208" s="15" t="s">
        <v>34</v>
      </c>
      <c r="AX208" s="15" t="s">
        <v>79</v>
      </c>
      <c r="AY208" s="278" t="s">
        <v>160</v>
      </c>
    </row>
    <row r="209" s="13" customFormat="1">
      <c r="A209" s="13"/>
      <c r="B209" s="242"/>
      <c r="C209" s="243"/>
      <c r="D209" s="244" t="s">
        <v>168</v>
      </c>
      <c r="E209" s="245" t="s">
        <v>1</v>
      </c>
      <c r="F209" s="246" t="s">
        <v>764</v>
      </c>
      <c r="G209" s="243"/>
      <c r="H209" s="247">
        <v>2.9449999999999998</v>
      </c>
      <c r="I209" s="248"/>
      <c r="J209" s="243"/>
      <c r="K209" s="243"/>
      <c r="L209" s="249"/>
      <c r="M209" s="250"/>
      <c r="N209" s="251"/>
      <c r="O209" s="251"/>
      <c r="P209" s="251"/>
      <c r="Q209" s="251"/>
      <c r="R209" s="251"/>
      <c r="S209" s="251"/>
      <c r="T209" s="25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3" t="s">
        <v>168</v>
      </c>
      <c r="AU209" s="253" t="s">
        <v>89</v>
      </c>
      <c r="AV209" s="13" t="s">
        <v>89</v>
      </c>
      <c r="AW209" s="13" t="s">
        <v>34</v>
      </c>
      <c r="AX209" s="13" t="s">
        <v>79</v>
      </c>
      <c r="AY209" s="253" t="s">
        <v>160</v>
      </c>
    </row>
    <row r="210" s="15" customFormat="1">
      <c r="A210" s="15"/>
      <c r="B210" s="269"/>
      <c r="C210" s="270"/>
      <c r="D210" s="244" t="s">
        <v>168</v>
      </c>
      <c r="E210" s="271" t="s">
        <v>1</v>
      </c>
      <c r="F210" s="272" t="s">
        <v>709</v>
      </c>
      <c r="G210" s="270"/>
      <c r="H210" s="271" t="s">
        <v>1</v>
      </c>
      <c r="I210" s="273"/>
      <c r="J210" s="270"/>
      <c r="K210" s="270"/>
      <c r="L210" s="274"/>
      <c r="M210" s="275"/>
      <c r="N210" s="276"/>
      <c r="O210" s="276"/>
      <c r="P210" s="276"/>
      <c r="Q210" s="276"/>
      <c r="R210" s="276"/>
      <c r="S210" s="276"/>
      <c r="T210" s="27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8" t="s">
        <v>168</v>
      </c>
      <c r="AU210" s="278" t="s">
        <v>89</v>
      </c>
      <c r="AV210" s="15" t="s">
        <v>87</v>
      </c>
      <c r="AW210" s="15" t="s">
        <v>34</v>
      </c>
      <c r="AX210" s="15" t="s">
        <v>79</v>
      </c>
      <c r="AY210" s="278" t="s">
        <v>160</v>
      </c>
    </row>
    <row r="211" s="13" customFormat="1">
      <c r="A211" s="13"/>
      <c r="B211" s="242"/>
      <c r="C211" s="243"/>
      <c r="D211" s="244" t="s">
        <v>168</v>
      </c>
      <c r="E211" s="245" t="s">
        <v>1</v>
      </c>
      <c r="F211" s="246" t="s">
        <v>765</v>
      </c>
      <c r="G211" s="243"/>
      <c r="H211" s="247">
        <v>2.1179999999999999</v>
      </c>
      <c r="I211" s="248"/>
      <c r="J211" s="243"/>
      <c r="K211" s="243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168</v>
      </c>
      <c r="AU211" s="253" t="s">
        <v>89</v>
      </c>
      <c r="AV211" s="13" t="s">
        <v>89</v>
      </c>
      <c r="AW211" s="13" t="s">
        <v>34</v>
      </c>
      <c r="AX211" s="13" t="s">
        <v>79</v>
      </c>
      <c r="AY211" s="253" t="s">
        <v>160</v>
      </c>
    </row>
    <row r="212" s="14" customFormat="1">
      <c r="A212" s="14"/>
      <c r="B212" s="254"/>
      <c r="C212" s="255"/>
      <c r="D212" s="244" t="s">
        <v>168</v>
      </c>
      <c r="E212" s="256" t="s">
        <v>1</v>
      </c>
      <c r="F212" s="257" t="s">
        <v>171</v>
      </c>
      <c r="G212" s="255"/>
      <c r="H212" s="258">
        <v>5.0629999999999997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4" t="s">
        <v>168</v>
      </c>
      <c r="AU212" s="264" t="s">
        <v>89</v>
      </c>
      <c r="AV212" s="14" t="s">
        <v>166</v>
      </c>
      <c r="AW212" s="14" t="s">
        <v>34</v>
      </c>
      <c r="AX212" s="14" t="s">
        <v>87</v>
      </c>
      <c r="AY212" s="264" t="s">
        <v>160</v>
      </c>
    </row>
    <row r="213" s="2" customFormat="1" ht="33" customHeight="1">
      <c r="A213" s="39"/>
      <c r="B213" s="40"/>
      <c r="C213" s="228" t="s">
        <v>250</v>
      </c>
      <c r="D213" s="228" t="s">
        <v>162</v>
      </c>
      <c r="E213" s="229" t="s">
        <v>766</v>
      </c>
      <c r="F213" s="230" t="s">
        <v>767</v>
      </c>
      <c r="G213" s="231" t="s">
        <v>165</v>
      </c>
      <c r="H213" s="232">
        <v>25.640000000000001</v>
      </c>
      <c r="I213" s="233"/>
      <c r="J213" s="234">
        <f>ROUND(I213*H213,2)</f>
        <v>0</v>
      </c>
      <c r="K213" s="235"/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0.69501000000000002</v>
      </c>
      <c r="R213" s="238">
        <f>Q213*H213</f>
        <v>17.820056400000002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166</v>
      </c>
      <c r="AT213" s="240" t="s">
        <v>162</v>
      </c>
      <c r="AU213" s="240" t="s">
        <v>89</v>
      </c>
      <c r="AY213" s="18" t="s">
        <v>160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87</v>
      </c>
      <c r="BK213" s="241">
        <f>ROUND(I213*H213,2)</f>
        <v>0</v>
      </c>
      <c r="BL213" s="18" t="s">
        <v>166</v>
      </c>
      <c r="BM213" s="240" t="s">
        <v>768</v>
      </c>
    </row>
    <row r="214" s="15" customFormat="1">
      <c r="A214" s="15"/>
      <c r="B214" s="269"/>
      <c r="C214" s="270"/>
      <c r="D214" s="244" t="s">
        <v>168</v>
      </c>
      <c r="E214" s="271" t="s">
        <v>1</v>
      </c>
      <c r="F214" s="272" t="s">
        <v>705</v>
      </c>
      <c r="G214" s="270"/>
      <c r="H214" s="271" t="s">
        <v>1</v>
      </c>
      <c r="I214" s="273"/>
      <c r="J214" s="270"/>
      <c r="K214" s="270"/>
      <c r="L214" s="274"/>
      <c r="M214" s="275"/>
      <c r="N214" s="276"/>
      <c r="O214" s="276"/>
      <c r="P214" s="276"/>
      <c r="Q214" s="276"/>
      <c r="R214" s="276"/>
      <c r="S214" s="276"/>
      <c r="T214" s="27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8" t="s">
        <v>168</v>
      </c>
      <c r="AU214" s="278" t="s">
        <v>89</v>
      </c>
      <c r="AV214" s="15" t="s">
        <v>87</v>
      </c>
      <c r="AW214" s="15" t="s">
        <v>34</v>
      </c>
      <c r="AX214" s="15" t="s">
        <v>79</v>
      </c>
      <c r="AY214" s="278" t="s">
        <v>160</v>
      </c>
    </row>
    <row r="215" s="13" customFormat="1">
      <c r="A215" s="13"/>
      <c r="B215" s="242"/>
      <c r="C215" s="243"/>
      <c r="D215" s="244" t="s">
        <v>168</v>
      </c>
      <c r="E215" s="245" t="s">
        <v>1</v>
      </c>
      <c r="F215" s="246" t="s">
        <v>769</v>
      </c>
      <c r="G215" s="243"/>
      <c r="H215" s="247">
        <v>2.415</v>
      </c>
      <c r="I215" s="248"/>
      <c r="J215" s="243"/>
      <c r="K215" s="243"/>
      <c r="L215" s="249"/>
      <c r="M215" s="250"/>
      <c r="N215" s="251"/>
      <c r="O215" s="251"/>
      <c r="P215" s="251"/>
      <c r="Q215" s="251"/>
      <c r="R215" s="251"/>
      <c r="S215" s="251"/>
      <c r="T215" s="25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3" t="s">
        <v>168</v>
      </c>
      <c r="AU215" s="253" t="s">
        <v>89</v>
      </c>
      <c r="AV215" s="13" t="s">
        <v>89</v>
      </c>
      <c r="AW215" s="13" t="s">
        <v>34</v>
      </c>
      <c r="AX215" s="13" t="s">
        <v>79</v>
      </c>
      <c r="AY215" s="253" t="s">
        <v>160</v>
      </c>
    </row>
    <row r="216" s="13" customFormat="1">
      <c r="A216" s="13"/>
      <c r="B216" s="242"/>
      <c r="C216" s="243"/>
      <c r="D216" s="244" t="s">
        <v>168</v>
      </c>
      <c r="E216" s="245" t="s">
        <v>1</v>
      </c>
      <c r="F216" s="246" t="s">
        <v>770</v>
      </c>
      <c r="G216" s="243"/>
      <c r="H216" s="247">
        <v>5.085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168</v>
      </c>
      <c r="AU216" s="253" t="s">
        <v>89</v>
      </c>
      <c r="AV216" s="13" t="s">
        <v>89</v>
      </c>
      <c r="AW216" s="13" t="s">
        <v>34</v>
      </c>
      <c r="AX216" s="13" t="s">
        <v>79</v>
      </c>
      <c r="AY216" s="253" t="s">
        <v>160</v>
      </c>
    </row>
    <row r="217" s="13" customFormat="1">
      <c r="A217" s="13"/>
      <c r="B217" s="242"/>
      <c r="C217" s="243"/>
      <c r="D217" s="244" t="s">
        <v>168</v>
      </c>
      <c r="E217" s="245" t="s">
        <v>1</v>
      </c>
      <c r="F217" s="246" t="s">
        <v>771</v>
      </c>
      <c r="G217" s="243"/>
      <c r="H217" s="247">
        <v>3.5289999999999999</v>
      </c>
      <c r="I217" s="248"/>
      <c r="J217" s="243"/>
      <c r="K217" s="243"/>
      <c r="L217" s="249"/>
      <c r="M217" s="250"/>
      <c r="N217" s="251"/>
      <c r="O217" s="251"/>
      <c r="P217" s="251"/>
      <c r="Q217" s="251"/>
      <c r="R217" s="251"/>
      <c r="S217" s="251"/>
      <c r="T217" s="25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3" t="s">
        <v>168</v>
      </c>
      <c r="AU217" s="253" t="s">
        <v>89</v>
      </c>
      <c r="AV217" s="13" t="s">
        <v>89</v>
      </c>
      <c r="AW217" s="13" t="s">
        <v>34</v>
      </c>
      <c r="AX217" s="13" t="s">
        <v>79</v>
      </c>
      <c r="AY217" s="253" t="s">
        <v>160</v>
      </c>
    </row>
    <row r="218" s="15" customFormat="1">
      <c r="A218" s="15"/>
      <c r="B218" s="269"/>
      <c r="C218" s="270"/>
      <c r="D218" s="244" t="s">
        <v>168</v>
      </c>
      <c r="E218" s="271" t="s">
        <v>1</v>
      </c>
      <c r="F218" s="272" t="s">
        <v>709</v>
      </c>
      <c r="G218" s="270"/>
      <c r="H218" s="271" t="s">
        <v>1</v>
      </c>
      <c r="I218" s="273"/>
      <c r="J218" s="270"/>
      <c r="K218" s="270"/>
      <c r="L218" s="274"/>
      <c r="M218" s="275"/>
      <c r="N218" s="276"/>
      <c r="O218" s="276"/>
      <c r="P218" s="276"/>
      <c r="Q218" s="276"/>
      <c r="R218" s="276"/>
      <c r="S218" s="276"/>
      <c r="T218" s="27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8" t="s">
        <v>168</v>
      </c>
      <c r="AU218" s="278" t="s">
        <v>89</v>
      </c>
      <c r="AV218" s="15" t="s">
        <v>87</v>
      </c>
      <c r="AW218" s="15" t="s">
        <v>34</v>
      </c>
      <c r="AX218" s="15" t="s">
        <v>79</v>
      </c>
      <c r="AY218" s="278" t="s">
        <v>160</v>
      </c>
    </row>
    <row r="219" s="13" customFormat="1">
      <c r="A219" s="13"/>
      <c r="B219" s="242"/>
      <c r="C219" s="243"/>
      <c r="D219" s="244" t="s">
        <v>168</v>
      </c>
      <c r="E219" s="245" t="s">
        <v>1</v>
      </c>
      <c r="F219" s="246" t="s">
        <v>772</v>
      </c>
      <c r="G219" s="243"/>
      <c r="H219" s="247">
        <v>3.0830000000000002</v>
      </c>
      <c r="I219" s="248"/>
      <c r="J219" s="243"/>
      <c r="K219" s="243"/>
      <c r="L219" s="249"/>
      <c r="M219" s="250"/>
      <c r="N219" s="251"/>
      <c r="O219" s="251"/>
      <c r="P219" s="251"/>
      <c r="Q219" s="251"/>
      <c r="R219" s="251"/>
      <c r="S219" s="251"/>
      <c r="T219" s="25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3" t="s">
        <v>168</v>
      </c>
      <c r="AU219" s="253" t="s">
        <v>89</v>
      </c>
      <c r="AV219" s="13" t="s">
        <v>89</v>
      </c>
      <c r="AW219" s="13" t="s">
        <v>34</v>
      </c>
      <c r="AX219" s="13" t="s">
        <v>79</v>
      </c>
      <c r="AY219" s="253" t="s">
        <v>160</v>
      </c>
    </row>
    <row r="220" s="13" customFormat="1">
      <c r="A220" s="13"/>
      <c r="B220" s="242"/>
      <c r="C220" s="243"/>
      <c r="D220" s="244" t="s">
        <v>168</v>
      </c>
      <c r="E220" s="245" t="s">
        <v>1</v>
      </c>
      <c r="F220" s="246" t="s">
        <v>773</v>
      </c>
      <c r="G220" s="243"/>
      <c r="H220" s="247">
        <v>11.528000000000001</v>
      </c>
      <c r="I220" s="248"/>
      <c r="J220" s="243"/>
      <c r="K220" s="243"/>
      <c r="L220" s="249"/>
      <c r="M220" s="250"/>
      <c r="N220" s="251"/>
      <c r="O220" s="251"/>
      <c r="P220" s="251"/>
      <c r="Q220" s="251"/>
      <c r="R220" s="251"/>
      <c r="S220" s="251"/>
      <c r="T220" s="25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3" t="s">
        <v>168</v>
      </c>
      <c r="AU220" s="253" t="s">
        <v>89</v>
      </c>
      <c r="AV220" s="13" t="s">
        <v>89</v>
      </c>
      <c r="AW220" s="13" t="s">
        <v>34</v>
      </c>
      <c r="AX220" s="13" t="s">
        <v>79</v>
      </c>
      <c r="AY220" s="253" t="s">
        <v>160</v>
      </c>
    </row>
    <row r="221" s="14" customFormat="1">
      <c r="A221" s="14"/>
      <c r="B221" s="254"/>
      <c r="C221" s="255"/>
      <c r="D221" s="244" t="s">
        <v>168</v>
      </c>
      <c r="E221" s="256" t="s">
        <v>1</v>
      </c>
      <c r="F221" s="257" t="s">
        <v>171</v>
      </c>
      <c r="G221" s="255"/>
      <c r="H221" s="258">
        <v>25.640000000000001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4" t="s">
        <v>168</v>
      </c>
      <c r="AU221" s="264" t="s">
        <v>89</v>
      </c>
      <c r="AV221" s="14" t="s">
        <v>166</v>
      </c>
      <c r="AW221" s="14" t="s">
        <v>34</v>
      </c>
      <c r="AX221" s="14" t="s">
        <v>87</v>
      </c>
      <c r="AY221" s="264" t="s">
        <v>160</v>
      </c>
    </row>
    <row r="222" s="2" customFormat="1" ht="24.15" customHeight="1">
      <c r="A222" s="39"/>
      <c r="B222" s="40"/>
      <c r="C222" s="228" t="s">
        <v>262</v>
      </c>
      <c r="D222" s="228" t="s">
        <v>162</v>
      </c>
      <c r="E222" s="229" t="s">
        <v>774</v>
      </c>
      <c r="F222" s="230" t="s">
        <v>775</v>
      </c>
      <c r="G222" s="231" t="s">
        <v>347</v>
      </c>
      <c r="H222" s="232">
        <v>0.23100000000000001</v>
      </c>
      <c r="I222" s="233"/>
      <c r="J222" s="234">
        <f>ROUND(I222*H222,2)</f>
        <v>0</v>
      </c>
      <c r="K222" s="235"/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1.0593999999999999</v>
      </c>
      <c r="R222" s="238">
        <f>Q222*H222</f>
        <v>0.24472139999999998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166</v>
      </c>
      <c r="AT222" s="240" t="s">
        <v>162</v>
      </c>
      <c r="AU222" s="240" t="s">
        <v>89</v>
      </c>
      <c r="AY222" s="18" t="s">
        <v>160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87</v>
      </c>
      <c r="BK222" s="241">
        <f>ROUND(I222*H222,2)</f>
        <v>0</v>
      </c>
      <c r="BL222" s="18" t="s">
        <v>166</v>
      </c>
      <c r="BM222" s="240" t="s">
        <v>776</v>
      </c>
    </row>
    <row r="223" s="15" customFormat="1">
      <c r="A223" s="15"/>
      <c r="B223" s="269"/>
      <c r="C223" s="270"/>
      <c r="D223" s="244" t="s">
        <v>168</v>
      </c>
      <c r="E223" s="271" t="s">
        <v>1</v>
      </c>
      <c r="F223" s="272" t="s">
        <v>777</v>
      </c>
      <c r="G223" s="270"/>
      <c r="H223" s="271" t="s">
        <v>1</v>
      </c>
      <c r="I223" s="273"/>
      <c r="J223" s="270"/>
      <c r="K223" s="270"/>
      <c r="L223" s="274"/>
      <c r="M223" s="275"/>
      <c r="N223" s="276"/>
      <c r="O223" s="276"/>
      <c r="P223" s="276"/>
      <c r="Q223" s="276"/>
      <c r="R223" s="276"/>
      <c r="S223" s="276"/>
      <c r="T223" s="27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8" t="s">
        <v>168</v>
      </c>
      <c r="AU223" s="278" t="s">
        <v>89</v>
      </c>
      <c r="AV223" s="15" t="s">
        <v>87</v>
      </c>
      <c r="AW223" s="15" t="s">
        <v>34</v>
      </c>
      <c r="AX223" s="15" t="s">
        <v>79</v>
      </c>
      <c r="AY223" s="278" t="s">
        <v>160</v>
      </c>
    </row>
    <row r="224" s="13" customFormat="1">
      <c r="A224" s="13"/>
      <c r="B224" s="242"/>
      <c r="C224" s="243"/>
      <c r="D224" s="244" t="s">
        <v>168</v>
      </c>
      <c r="E224" s="245" t="s">
        <v>1</v>
      </c>
      <c r="F224" s="246" t="s">
        <v>778</v>
      </c>
      <c r="G224" s="243"/>
      <c r="H224" s="247">
        <v>0.17499999999999999</v>
      </c>
      <c r="I224" s="248"/>
      <c r="J224" s="243"/>
      <c r="K224" s="243"/>
      <c r="L224" s="249"/>
      <c r="M224" s="250"/>
      <c r="N224" s="251"/>
      <c r="O224" s="251"/>
      <c r="P224" s="251"/>
      <c r="Q224" s="251"/>
      <c r="R224" s="251"/>
      <c r="S224" s="251"/>
      <c r="T224" s="25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3" t="s">
        <v>168</v>
      </c>
      <c r="AU224" s="253" t="s">
        <v>89</v>
      </c>
      <c r="AV224" s="13" t="s">
        <v>89</v>
      </c>
      <c r="AW224" s="13" t="s">
        <v>34</v>
      </c>
      <c r="AX224" s="13" t="s">
        <v>79</v>
      </c>
      <c r="AY224" s="253" t="s">
        <v>160</v>
      </c>
    </row>
    <row r="225" s="15" customFormat="1">
      <c r="A225" s="15"/>
      <c r="B225" s="269"/>
      <c r="C225" s="270"/>
      <c r="D225" s="244" t="s">
        <v>168</v>
      </c>
      <c r="E225" s="271" t="s">
        <v>1</v>
      </c>
      <c r="F225" s="272" t="s">
        <v>779</v>
      </c>
      <c r="G225" s="270"/>
      <c r="H225" s="271" t="s">
        <v>1</v>
      </c>
      <c r="I225" s="273"/>
      <c r="J225" s="270"/>
      <c r="K225" s="270"/>
      <c r="L225" s="274"/>
      <c r="M225" s="275"/>
      <c r="N225" s="276"/>
      <c r="O225" s="276"/>
      <c r="P225" s="276"/>
      <c r="Q225" s="276"/>
      <c r="R225" s="276"/>
      <c r="S225" s="276"/>
      <c r="T225" s="27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8" t="s">
        <v>168</v>
      </c>
      <c r="AU225" s="278" t="s">
        <v>89</v>
      </c>
      <c r="AV225" s="15" t="s">
        <v>87</v>
      </c>
      <c r="AW225" s="15" t="s">
        <v>34</v>
      </c>
      <c r="AX225" s="15" t="s">
        <v>79</v>
      </c>
      <c r="AY225" s="278" t="s">
        <v>160</v>
      </c>
    </row>
    <row r="226" s="13" customFormat="1">
      <c r="A226" s="13"/>
      <c r="B226" s="242"/>
      <c r="C226" s="243"/>
      <c r="D226" s="244" t="s">
        <v>168</v>
      </c>
      <c r="E226" s="245" t="s">
        <v>1</v>
      </c>
      <c r="F226" s="246" t="s">
        <v>780</v>
      </c>
      <c r="G226" s="243"/>
      <c r="H226" s="247">
        <v>0.056000000000000001</v>
      </c>
      <c r="I226" s="248"/>
      <c r="J226" s="243"/>
      <c r="K226" s="243"/>
      <c r="L226" s="249"/>
      <c r="M226" s="250"/>
      <c r="N226" s="251"/>
      <c r="O226" s="251"/>
      <c r="P226" s="251"/>
      <c r="Q226" s="251"/>
      <c r="R226" s="251"/>
      <c r="S226" s="251"/>
      <c r="T226" s="25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3" t="s">
        <v>168</v>
      </c>
      <c r="AU226" s="253" t="s">
        <v>89</v>
      </c>
      <c r="AV226" s="13" t="s">
        <v>89</v>
      </c>
      <c r="AW226" s="13" t="s">
        <v>34</v>
      </c>
      <c r="AX226" s="13" t="s">
        <v>79</v>
      </c>
      <c r="AY226" s="253" t="s">
        <v>160</v>
      </c>
    </row>
    <row r="227" s="14" customFormat="1">
      <c r="A227" s="14"/>
      <c r="B227" s="254"/>
      <c r="C227" s="255"/>
      <c r="D227" s="244" t="s">
        <v>168</v>
      </c>
      <c r="E227" s="256" t="s">
        <v>1</v>
      </c>
      <c r="F227" s="257" t="s">
        <v>171</v>
      </c>
      <c r="G227" s="255"/>
      <c r="H227" s="258">
        <v>0.23099999999999998</v>
      </c>
      <c r="I227" s="259"/>
      <c r="J227" s="255"/>
      <c r="K227" s="255"/>
      <c r="L227" s="260"/>
      <c r="M227" s="261"/>
      <c r="N227" s="262"/>
      <c r="O227" s="262"/>
      <c r="P227" s="262"/>
      <c r="Q227" s="262"/>
      <c r="R227" s="262"/>
      <c r="S227" s="262"/>
      <c r="T227" s="26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4" t="s">
        <v>168</v>
      </c>
      <c r="AU227" s="264" t="s">
        <v>89</v>
      </c>
      <c r="AV227" s="14" t="s">
        <v>166</v>
      </c>
      <c r="AW227" s="14" t="s">
        <v>34</v>
      </c>
      <c r="AX227" s="14" t="s">
        <v>87</v>
      </c>
      <c r="AY227" s="264" t="s">
        <v>160</v>
      </c>
    </row>
    <row r="228" s="2" customFormat="1" ht="24.15" customHeight="1">
      <c r="A228" s="39"/>
      <c r="B228" s="40"/>
      <c r="C228" s="228" t="s">
        <v>269</v>
      </c>
      <c r="D228" s="228" t="s">
        <v>162</v>
      </c>
      <c r="E228" s="229" t="s">
        <v>781</v>
      </c>
      <c r="F228" s="230" t="s">
        <v>782</v>
      </c>
      <c r="G228" s="231" t="s">
        <v>211</v>
      </c>
      <c r="H228" s="232">
        <v>15.215999999999999</v>
      </c>
      <c r="I228" s="233"/>
      <c r="J228" s="234">
        <f>ROUND(I228*H228,2)</f>
        <v>0</v>
      </c>
      <c r="K228" s="235"/>
      <c r="L228" s="45"/>
      <c r="M228" s="236" t="s">
        <v>1</v>
      </c>
      <c r="N228" s="237" t="s">
        <v>44</v>
      </c>
      <c r="O228" s="92"/>
      <c r="P228" s="238">
        <f>O228*H228</f>
        <v>0</v>
      </c>
      <c r="Q228" s="238">
        <v>2.5018699999999998</v>
      </c>
      <c r="R228" s="238">
        <f>Q228*H228</f>
        <v>38.068453919999996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166</v>
      </c>
      <c r="AT228" s="240" t="s">
        <v>162</v>
      </c>
      <c r="AU228" s="240" t="s">
        <v>89</v>
      </c>
      <c r="AY228" s="18" t="s">
        <v>160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87</v>
      </c>
      <c r="BK228" s="241">
        <f>ROUND(I228*H228,2)</f>
        <v>0</v>
      </c>
      <c r="BL228" s="18" t="s">
        <v>166</v>
      </c>
      <c r="BM228" s="240" t="s">
        <v>783</v>
      </c>
    </row>
    <row r="229" s="15" customFormat="1">
      <c r="A229" s="15"/>
      <c r="B229" s="269"/>
      <c r="C229" s="270"/>
      <c r="D229" s="244" t="s">
        <v>168</v>
      </c>
      <c r="E229" s="271" t="s">
        <v>1</v>
      </c>
      <c r="F229" s="272" t="s">
        <v>705</v>
      </c>
      <c r="G229" s="270"/>
      <c r="H229" s="271" t="s">
        <v>1</v>
      </c>
      <c r="I229" s="273"/>
      <c r="J229" s="270"/>
      <c r="K229" s="270"/>
      <c r="L229" s="274"/>
      <c r="M229" s="275"/>
      <c r="N229" s="276"/>
      <c r="O229" s="276"/>
      <c r="P229" s="276"/>
      <c r="Q229" s="276"/>
      <c r="R229" s="276"/>
      <c r="S229" s="276"/>
      <c r="T229" s="27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8" t="s">
        <v>168</v>
      </c>
      <c r="AU229" s="278" t="s">
        <v>89</v>
      </c>
      <c r="AV229" s="15" t="s">
        <v>87</v>
      </c>
      <c r="AW229" s="15" t="s">
        <v>34</v>
      </c>
      <c r="AX229" s="15" t="s">
        <v>79</v>
      </c>
      <c r="AY229" s="278" t="s">
        <v>160</v>
      </c>
    </row>
    <row r="230" s="13" customFormat="1">
      <c r="A230" s="13"/>
      <c r="B230" s="242"/>
      <c r="C230" s="243"/>
      <c r="D230" s="244" t="s">
        <v>168</v>
      </c>
      <c r="E230" s="245" t="s">
        <v>1</v>
      </c>
      <c r="F230" s="246" t="s">
        <v>784</v>
      </c>
      <c r="G230" s="243"/>
      <c r="H230" s="247">
        <v>7.327</v>
      </c>
      <c r="I230" s="248"/>
      <c r="J230" s="243"/>
      <c r="K230" s="243"/>
      <c r="L230" s="249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3" t="s">
        <v>168</v>
      </c>
      <c r="AU230" s="253" t="s">
        <v>89</v>
      </c>
      <c r="AV230" s="13" t="s">
        <v>89</v>
      </c>
      <c r="AW230" s="13" t="s">
        <v>34</v>
      </c>
      <c r="AX230" s="13" t="s">
        <v>79</v>
      </c>
      <c r="AY230" s="253" t="s">
        <v>160</v>
      </c>
    </row>
    <row r="231" s="15" customFormat="1">
      <c r="A231" s="15"/>
      <c r="B231" s="269"/>
      <c r="C231" s="270"/>
      <c r="D231" s="244" t="s">
        <v>168</v>
      </c>
      <c r="E231" s="271" t="s">
        <v>1</v>
      </c>
      <c r="F231" s="272" t="s">
        <v>709</v>
      </c>
      <c r="G231" s="270"/>
      <c r="H231" s="271" t="s">
        <v>1</v>
      </c>
      <c r="I231" s="273"/>
      <c r="J231" s="270"/>
      <c r="K231" s="270"/>
      <c r="L231" s="274"/>
      <c r="M231" s="275"/>
      <c r="N231" s="276"/>
      <c r="O231" s="276"/>
      <c r="P231" s="276"/>
      <c r="Q231" s="276"/>
      <c r="R231" s="276"/>
      <c r="S231" s="276"/>
      <c r="T231" s="27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8" t="s">
        <v>168</v>
      </c>
      <c r="AU231" s="278" t="s">
        <v>89</v>
      </c>
      <c r="AV231" s="15" t="s">
        <v>87</v>
      </c>
      <c r="AW231" s="15" t="s">
        <v>34</v>
      </c>
      <c r="AX231" s="15" t="s">
        <v>79</v>
      </c>
      <c r="AY231" s="278" t="s">
        <v>160</v>
      </c>
    </row>
    <row r="232" s="13" customFormat="1">
      <c r="A232" s="13"/>
      <c r="B232" s="242"/>
      <c r="C232" s="243"/>
      <c r="D232" s="244" t="s">
        <v>168</v>
      </c>
      <c r="E232" s="245" t="s">
        <v>1</v>
      </c>
      <c r="F232" s="246" t="s">
        <v>785</v>
      </c>
      <c r="G232" s="243"/>
      <c r="H232" s="247">
        <v>7.8890000000000002</v>
      </c>
      <c r="I232" s="248"/>
      <c r="J232" s="243"/>
      <c r="K232" s="243"/>
      <c r="L232" s="249"/>
      <c r="M232" s="250"/>
      <c r="N232" s="251"/>
      <c r="O232" s="251"/>
      <c r="P232" s="251"/>
      <c r="Q232" s="251"/>
      <c r="R232" s="251"/>
      <c r="S232" s="251"/>
      <c r="T232" s="25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3" t="s">
        <v>168</v>
      </c>
      <c r="AU232" s="253" t="s">
        <v>89</v>
      </c>
      <c r="AV232" s="13" t="s">
        <v>89</v>
      </c>
      <c r="AW232" s="13" t="s">
        <v>34</v>
      </c>
      <c r="AX232" s="13" t="s">
        <v>79</v>
      </c>
      <c r="AY232" s="253" t="s">
        <v>160</v>
      </c>
    </row>
    <row r="233" s="14" customFormat="1">
      <c r="A233" s="14"/>
      <c r="B233" s="254"/>
      <c r="C233" s="255"/>
      <c r="D233" s="244" t="s">
        <v>168</v>
      </c>
      <c r="E233" s="256" t="s">
        <v>1</v>
      </c>
      <c r="F233" s="257" t="s">
        <v>171</v>
      </c>
      <c r="G233" s="255"/>
      <c r="H233" s="258">
        <v>15.216000000000001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4" t="s">
        <v>168</v>
      </c>
      <c r="AU233" s="264" t="s">
        <v>89</v>
      </c>
      <c r="AV233" s="14" t="s">
        <v>166</v>
      </c>
      <c r="AW233" s="14" t="s">
        <v>34</v>
      </c>
      <c r="AX233" s="14" t="s">
        <v>87</v>
      </c>
      <c r="AY233" s="264" t="s">
        <v>160</v>
      </c>
    </row>
    <row r="234" s="2" customFormat="1" ht="16.5" customHeight="1">
      <c r="A234" s="39"/>
      <c r="B234" s="40"/>
      <c r="C234" s="228" t="s">
        <v>277</v>
      </c>
      <c r="D234" s="228" t="s">
        <v>162</v>
      </c>
      <c r="E234" s="229" t="s">
        <v>786</v>
      </c>
      <c r="F234" s="230" t="s">
        <v>787</v>
      </c>
      <c r="G234" s="231" t="s">
        <v>165</v>
      </c>
      <c r="H234" s="232">
        <v>11.952</v>
      </c>
      <c r="I234" s="233"/>
      <c r="J234" s="234">
        <f>ROUND(I234*H234,2)</f>
        <v>0</v>
      </c>
      <c r="K234" s="235"/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0.0029399999999999999</v>
      </c>
      <c r="R234" s="238">
        <f>Q234*H234</f>
        <v>0.035138879999999997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166</v>
      </c>
      <c r="AT234" s="240" t="s">
        <v>162</v>
      </c>
      <c r="AU234" s="240" t="s">
        <v>89</v>
      </c>
      <c r="AY234" s="18" t="s">
        <v>160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87</v>
      </c>
      <c r="BK234" s="241">
        <f>ROUND(I234*H234,2)</f>
        <v>0</v>
      </c>
      <c r="BL234" s="18" t="s">
        <v>166</v>
      </c>
      <c r="BM234" s="240" t="s">
        <v>788</v>
      </c>
    </row>
    <row r="235" s="15" customFormat="1">
      <c r="A235" s="15"/>
      <c r="B235" s="269"/>
      <c r="C235" s="270"/>
      <c r="D235" s="244" t="s">
        <v>168</v>
      </c>
      <c r="E235" s="271" t="s">
        <v>1</v>
      </c>
      <c r="F235" s="272" t="s">
        <v>705</v>
      </c>
      <c r="G235" s="270"/>
      <c r="H235" s="271" t="s">
        <v>1</v>
      </c>
      <c r="I235" s="273"/>
      <c r="J235" s="270"/>
      <c r="K235" s="270"/>
      <c r="L235" s="274"/>
      <c r="M235" s="275"/>
      <c r="N235" s="276"/>
      <c r="O235" s="276"/>
      <c r="P235" s="276"/>
      <c r="Q235" s="276"/>
      <c r="R235" s="276"/>
      <c r="S235" s="276"/>
      <c r="T235" s="277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8" t="s">
        <v>168</v>
      </c>
      <c r="AU235" s="278" t="s">
        <v>89</v>
      </c>
      <c r="AV235" s="15" t="s">
        <v>87</v>
      </c>
      <c r="AW235" s="15" t="s">
        <v>34</v>
      </c>
      <c r="AX235" s="15" t="s">
        <v>79</v>
      </c>
      <c r="AY235" s="278" t="s">
        <v>160</v>
      </c>
    </row>
    <row r="236" s="13" customFormat="1">
      <c r="A236" s="13"/>
      <c r="B236" s="242"/>
      <c r="C236" s="243"/>
      <c r="D236" s="244" t="s">
        <v>168</v>
      </c>
      <c r="E236" s="245" t="s">
        <v>1</v>
      </c>
      <c r="F236" s="246" t="s">
        <v>789</v>
      </c>
      <c r="G236" s="243"/>
      <c r="H236" s="247">
        <v>6.1399999999999997</v>
      </c>
      <c r="I236" s="248"/>
      <c r="J236" s="243"/>
      <c r="K236" s="243"/>
      <c r="L236" s="249"/>
      <c r="M236" s="250"/>
      <c r="N236" s="251"/>
      <c r="O236" s="251"/>
      <c r="P236" s="251"/>
      <c r="Q236" s="251"/>
      <c r="R236" s="251"/>
      <c r="S236" s="251"/>
      <c r="T236" s="25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3" t="s">
        <v>168</v>
      </c>
      <c r="AU236" s="253" t="s">
        <v>89</v>
      </c>
      <c r="AV236" s="13" t="s">
        <v>89</v>
      </c>
      <c r="AW236" s="13" t="s">
        <v>34</v>
      </c>
      <c r="AX236" s="13" t="s">
        <v>79</v>
      </c>
      <c r="AY236" s="253" t="s">
        <v>160</v>
      </c>
    </row>
    <row r="237" s="15" customFormat="1">
      <c r="A237" s="15"/>
      <c r="B237" s="269"/>
      <c r="C237" s="270"/>
      <c r="D237" s="244" t="s">
        <v>168</v>
      </c>
      <c r="E237" s="271" t="s">
        <v>1</v>
      </c>
      <c r="F237" s="272" t="s">
        <v>709</v>
      </c>
      <c r="G237" s="270"/>
      <c r="H237" s="271" t="s">
        <v>1</v>
      </c>
      <c r="I237" s="273"/>
      <c r="J237" s="270"/>
      <c r="K237" s="270"/>
      <c r="L237" s="274"/>
      <c r="M237" s="275"/>
      <c r="N237" s="276"/>
      <c r="O237" s="276"/>
      <c r="P237" s="276"/>
      <c r="Q237" s="276"/>
      <c r="R237" s="276"/>
      <c r="S237" s="276"/>
      <c r="T237" s="277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8" t="s">
        <v>168</v>
      </c>
      <c r="AU237" s="278" t="s">
        <v>89</v>
      </c>
      <c r="AV237" s="15" t="s">
        <v>87</v>
      </c>
      <c r="AW237" s="15" t="s">
        <v>34</v>
      </c>
      <c r="AX237" s="15" t="s">
        <v>79</v>
      </c>
      <c r="AY237" s="278" t="s">
        <v>160</v>
      </c>
    </row>
    <row r="238" s="13" customFormat="1">
      <c r="A238" s="13"/>
      <c r="B238" s="242"/>
      <c r="C238" s="243"/>
      <c r="D238" s="244" t="s">
        <v>168</v>
      </c>
      <c r="E238" s="245" t="s">
        <v>1</v>
      </c>
      <c r="F238" s="246" t="s">
        <v>790</v>
      </c>
      <c r="G238" s="243"/>
      <c r="H238" s="247">
        <v>5.8120000000000003</v>
      </c>
      <c r="I238" s="248"/>
      <c r="J238" s="243"/>
      <c r="K238" s="243"/>
      <c r="L238" s="249"/>
      <c r="M238" s="250"/>
      <c r="N238" s="251"/>
      <c r="O238" s="251"/>
      <c r="P238" s="251"/>
      <c r="Q238" s="251"/>
      <c r="R238" s="251"/>
      <c r="S238" s="251"/>
      <c r="T238" s="25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3" t="s">
        <v>168</v>
      </c>
      <c r="AU238" s="253" t="s">
        <v>89</v>
      </c>
      <c r="AV238" s="13" t="s">
        <v>89</v>
      </c>
      <c r="AW238" s="13" t="s">
        <v>34</v>
      </c>
      <c r="AX238" s="13" t="s">
        <v>79</v>
      </c>
      <c r="AY238" s="253" t="s">
        <v>160</v>
      </c>
    </row>
    <row r="239" s="14" customFormat="1">
      <c r="A239" s="14"/>
      <c r="B239" s="254"/>
      <c r="C239" s="255"/>
      <c r="D239" s="244" t="s">
        <v>168</v>
      </c>
      <c r="E239" s="256" t="s">
        <v>1</v>
      </c>
      <c r="F239" s="257" t="s">
        <v>171</v>
      </c>
      <c r="G239" s="255"/>
      <c r="H239" s="258">
        <v>11.952</v>
      </c>
      <c r="I239" s="259"/>
      <c r="J239" s="255"/>
      <c r="K239" s="255"/>
      <c r="L239" s="260"/>
      <c r="M239" s="261"/>
      <c r="N239" s="262"/>
      <c r="O239" s="262"/>
      <c r="P239" s="262"/>
      <c r="Q239" s="262"/>
      <c r="R239" s="262"/>
      <c r="S239" s="262"/>
      <c r="T239" s="26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4" t="s">
        <v>168</v>
      </c>
      <c r="AU239" s="264" t="s">
        <v>89</v>
      </c>
      <c r="AV239" s="14" t="s">
        <v>166</v>
      </c>
      <c r="AW239" s="14" t="s">
        <v>34</v>
      </c>
      <c r="AX239" s="14" t="s">
        <v>87</v>
      </c>
      <c r="AY239" s="264" t="s">
        <v>160</v>
      </c>
    </row>
    <row r="240" s="2" customFormat="1" ht="16.5" customHeight="1">
      <c r="A240" s="39"/>
      <c r="B240" s="40"/>
      <c r="C240" s="228" t="s">
        <v>7</v>
      </c>
      <c r="D240" s="228" t="s">
        <v>162</v>
      </c>
      <c r="E240" s="229" t="s">
        <v>791</v>
      </c>
      <c r="F240" s="230" t="s">
        <v>792</v>
      </c>
      <c r="G240" s="231" t="s">
        <v>165</v>
      </c>
      <c r="H240" s="232">
        <v>11.952</v>
      </c>
      <c r="I240" s="233"/>
      <c r="J240" s="234">
        <f>ROUND(I240*H240,2)</f>
        <v>0</v>
      </c>
      <c r="K240" s="235"/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166</v>
      </c>
      <c r="AT240" s="240" t="s">
        <v>162</v>
      </c>
      <c r="AU240" s="240" t="s">
        <v>89</v>
      </c>
      <c r="AY240" s="18" t="s">
        <v>160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87</v>
      </c>
      <c r="BK240" s="241">
        <f>ROUND(I240*H240,2)</f>
        <v>0</v>
      </c>
      <c r="BL240" s="18" t="s">
        <v>166</v>
      </c>
      <c r="BM240" s="240" t="s">
        <v>793</v>
      </c>
    </row>
    <row r="241" s="2" customFormat="1" ht="16.5" customHeight="1">
      <c r="A241" s="39"/>
      <c r="B241" s="40"/>
      <c r="C241" s="228" t="s">
        <v>286</v>
      </c>
      <c r="D241" s="228" t="s">
        <v>162</v>
      </c>
      <c r="E241" s="229" t="s">
        <v>794</v>
      </c>
      <c r="F241" s="230" t="s">
        <v>795</v>
      </c>
      <c r="G241" s="231" t="s">
        <v>347</v>
      </c>
      <c r="H241" s="232">
        <v>0.35399999999999998</v>
      </c>
      <c r="I241" s="233"/>
      <c r="J241" s="234">
        <f>ROUND(I241*H241,2)</f>
        <v>0</v>
      </c>
      <c r="K241" s="235"/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1.06277</v>
      </c>
      <c r="R241" s="238">
        <f>Q241*H241</f>
        <v>0.37622057999999997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166</v>
      </c>
      <c r="AT241" s="240" t="s">
        <v>162</v>
      </c>
      <c r="AU241" s="240" t="s">
        <v>89</v>
      </c>
      <c r="AY241" s="18" t="s">
        <v>160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87</v>
      </c>
      <c r="BK241" s="241">
        <f>ROUND(I241*H241,2)</f>
        <v>0</v>
      </c>
      <c r="BL241" s="18" t="s">
        <v>166</v>
      </c>
      <c r="BM241" s="240" t="s">
        <v>796</v>
      </c>
    </row>
    <row r="242" s="15" customFormat="1">
      <c r="A242" s="15"/>
      <c r="B242" s="269"/>
      <c r="C242" s="270"/>
      <c r="D242" s="244" t="s">
        <v>168</v>
      </c>
      <c r="E242" s="271" t="s">
        <v>1</v>
      </c>
      <c r="F242" s="272" t="s">
        <v>797</v>
      </c>
      <c r="G242" s="270"/>
      <c r="H242" s="271" t="s">
        <v>1</v>
      </c>
      <c r="I242" s="273"/>
      <c r="J242" s="270"/>
      <c r="K242" s="270"/>
      <c r="L242" s="274"/>
      <c r="M242" s="275"/>
      <c r="N242" s="276"/>
      <c r="O242" s="276"/>
      <c r="P242" s="276"/>
      <c r="Q242" s="276"/>
      <c r="R242" s="276"/>
      <c r="S242" s="276"/>
      <c r="T242" s="27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8" t="s">
        <v>168</v>
      </c>
      <c r="AU242" s="278" t="s">
        <v>89</v>
      </c>
      <c r="AV242" s="15" t="s">
        <v>87</v>
      </c>
      <c r="AW242" s="15" t="s">
        <v>34</v>
      </c>
      <c r="AX242" s="15" t="s">
        <v>79</v>
      </c>
      <c r="AY242" s="278" t="s">
        <v>160</v>
      </c>
    </row>
    <row r="243" s="15" customFormat="1">
      <c r="A243" s="15"/>
      <c r="B243" s="269"/>
      <c r="C243" s="270"/>
      <c r="D243" s="244" t="s">
        <v>168</v>
      </c>
      <c r="E243" s="271" t="s">
        <v>1</v>
      </c>
      <c r="F243" s="272" t="s">
        <v>705</v>
      </c>
      <c r="G243" s="270"/>
      <c r="H243" s="271" t="s">
        <v>1</v>
      </c>
      <c r="I243" s="273"/>
      <c r="J243" s="270"/>
      <c r="K243" s="270"/>
      <c r="L243" s="274"/>
      <c r="M243" s="275"/>
      <c r="N243" s="276"/>
      <c r="O243" s="276"/>
      <c r="P243" s="276"/>
      <c r="Q243" s="276"/>
      <c r="R243" s="276"/>
      <c r="S243" s="276"/>
      <c r="T243" s="277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8" t="s">
        <v>168</v>
      </c>
      <c r="AU243" s="278" t="s">
        <v>89</v>
      </c>
      <c r="AV243" s="15" t="s">
        <v>87</v>
      </c>
      <c r="AW243" s="15" t="s">
        <v>34</v>
      </c>
      <c r="AX243" s="15" t="s">
        <v>79</v>
      </c>
      <c r="AY243" s="278" t="s">
        <v>160</v>
      </c>
    </row>
    <row r="244" s="13" customFormat="1">
      <c r="A244" s="13"/>
      <c r="B244" s="242"/>
      <c r="C244" s="243"/>
      <c r="D244" s="244" t="s">
        <v>168</v>
      </c>
      <c r="E244" s="245" t="s">
        <v>1</v>
      </c>
      <c r="F244" s="246" t="s">
        <v>798</v>
      </c>
      <c r="G244" s="243"/>
      <c r="H244" s="247">
        <v>0.17000000000000001</v>
      </c>
      <c r="I244" s="248"/>
      <c r="J244" s="243"/>
      <c r="K244" s="243"/>
      <c r="L244" s="249"/>
      <c r="M244" s="250"/>
      <c r="N244" s="251"/>
      <c r="O244" s="251"/>
      <c r="P244" s="251"/>
      <c r="Q244" s="251"/>
      <c r="R244" s="251"/>
      <c r="S244" s="251"/>
      <c r="T244" s="25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3" t="s">
        <v>168</v>
      </c>
      <c r="AU244" s="253" t="s">
        <v>89</v>
      </c>
      <c r="AV244" s="13" t="s">
        <v>89</v>
      </c>
      <c r="AW244" s="13" t="s">
        <v>34</v>
      </c>
      <c r="AX244" s="13" t="s">
        <v>79</v>
      </c>
      <c r="AY244" s="253" t="s">
        <v>160</v>
      </c>
    </row>
    <row r="245" s="15" customFormat="1">
      <c r="A245" s="15"/>
      <c r="B245" s="269"/>
      <c r="C245" s="270"/>
      <c r="D245" s="244" t="s">
        <v>168</v>
      </c>
      <c r="E245" s="271" t="s">
        <v>1</v>
      </c>
      <c r="F245" s="272" t="s">
        <v>709</v>
      </c>
      <c r="G245" s="270"/>
      <c r="H245" s="271" t="s">
        <v>1</v>
      </c>
      <c r="I245" s="273"/>
      <c r="J245" s="270"/>
      <c r="K245" s="270"/>
      <c r="L245" s="274"/>
      <c r="M245" s="275"/>
      <c r="N245" s="276"/>
      <c r="O245" s="276"/>
      <c r="P245" s="276"/>
      <c r="Q245" s="276"/>
      <c r="R245" s="276"/>
      <c r="S245" s="276"/>
      <c r="T245" s="27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8" t="s">
        <v>168</v>
      </c>
      <c r="AU245" s="278" t="s">
        <v>89</v>
      </c>
      <c r="AV245" s="15" t="s">
        <v>87</v>
      </c>
      <c r="AW245" s="15" t="s">
        <v>34</v>
      </c>
      <c r="AX245" s="15" t="s">
        <v>79</v>
      </c>
      <c r="AY245" s="278" t="s">
        <v>160</v>
      </c>
    </row>
    <row r="246" s="13" customFormat="1">
      <c r="A246" s="13"/>
      <c r="B246" s="242"/>
      <c r="C246" s="243"/>
      <c r="D246" s="244" t="s">
        <v>168</v>
      </c>
      <c r="E246" s="245" t="s">
        <v>1</v>
      </c>
      <c r="F246" s="246" t="s">
        <v>799</v>
      </c>
      <c r="G246" s="243"/>
      <c r="H246" s="247">
        <v>0.184</v>
      </c>
      <c r="I246" s="248"/>
      <c r="J246" s="243"/>
      <c r="K246" s="243"/>
      <c r="L246" s="249"/>
      <c r="M246" s="250"/>
      <c r="N246" s="251"/>
      <c r="O246" s="251"/>
      <c r="P246" s="251"/>
      <c r="Q246" s="251"/>
      <c r="R246" s="251"/>
      <c r="S246" s="251"/>
      <c r="T246" s="25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3" t="s">
        <v>168</v>
      </c>
      <c r="AU246" s="253" t="s">
        <v>89</v>
      </c>
      <c r="AV246" s="13" t="s">
        <v>89</v>
      </c>
      <c r="AW246" s="13" t="s">
        <v>34</v>
      </c>
      <c r="AX246" s="13" t="s">
        <v>79</v>
      </c>
      <c r="AY246" s="253" t="s">
        <v>160</v>
      </c>
    </row>
    <row r="247" s="14" customFormat="1">
      <c r="A247" s="14"/>
      <c r="B247" s="254"/>
      <c r="C247" s="255"/>
      <c r="D247" s="244" t="s">
        <v>168</v>
      </c>
      <c r="E247" s="256" t="s">
        <v>1</v>
      </c>
      <c r="F247" s="257" t="s">
        <v>171</v>
      </c>
      <c r="G247" s="255"/>
      <c r="H247" s="258">
        <v>0.35399999999999998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4" t="s">
        <v>168</v>
      </c>
      <c r="AU247" s="264" t="s">
        <v>89</v>
      </c>
      <c r="AV247" s="14" t="s">
        <v>166</v>
      </c>
      <c r="AW247" s="14" t="s">
        <v>34</v>
      </c>
      <c r="AX247" s="14" t="s">
        <v>87</v>
      </c>
      <c r="AY247" s="264" t="s">
        <v>160</v>
      </c>
    </row>
    <row r="248" s="12" customFormat="1" ht="22.8" customHeight="1">
      <c r="A248" s="12"/>
      <c r="B248" s="212"/>
      <c r="C248" s="213"/>
      <c r="D248" s="214" t="s">
        <v>78</v>
      </c>
      <c r="E248" s="226" t="s">
        <v>178</v>
      </c>
      <c r="F248" s="226" t="s">
        <v>529</v>
      </c>
      <c r="G248" s="213"/>
      <c r="H248" s="213"/>
      <c r="I248" s="216"/>
      <c r="J248" s="227">
        <f>BK248</f>
        <v>0</v>
      </c>
      <c r="K248" s="213"/>
      <c r="L248" s="218"/>
      <c r="M248" s="219"/>
      <c r="N248" s="220"/>
      <c r="O248" s="220"/>
      <c r="P248" s="221">
        <f>SUM(P249:P356)</f>
        <v>0</v>
      </c>
      <c r="Q248" s="220"/>
      <c r="R248" s="221">
        <f>SUM(R249:R356)</f>
        <v>75.399803989999981</v>
      </c>
      <c r="S248" s="220"/>
      <c r="T248" s="222">
        <f>SUM(T249:T356)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3" t="s">
        <v>87</v>
      </c>
      <c r="AT248" s="224" t="s">
        <v>78</v>
      </c>
      <c r="AU248" s="224" t="s">
        <v>87</v>
      </c>
      <c r="AY248" s="223" t="s">
        <v>160</v>
      </c>
      <c r="BK248" s="225">
        <f>SUM(BK249:BK356)</f>
        <v>0</v>
      </c>
    </row>
    <row r="249" s="2" customFormat="1" ht="37.8" customHeight="1">
      <c r="A249" s="39"/>
      <c r="B249" s="40"/>
      <c r="C249" s="228" t="s">
        <v>291</v>
      </c>
      <c r="D249" s="228" t="s">
        <v>162</v>
      </c>
      <c r="E249" s="229" t="s">
        <v>800</v>
      </c>
      <c r="F249" s="230" t="s">
        <v>801</v>
      </c>
      <c r="G249" s="231" t="s">
        <v>165</v>
      </c>
      <c r="H249" s="232">
        <v>12.225</v>
      </c>
      <c r="I249" s="233"/>
      <c r="J249" s="234">
        <f>ROUND(I249*H249,2)</f>
        <v>0</v>
      </c>
      <c r="K249" s="235"/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0.21224000000000001</v>
      </c>
      <c r="R249" s="238">
        <f>Q249*H249</f>
        <v>2.5946340000000001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166</v>
      </c>
      <c r="AT249" s="240" t="s">
        <v>162</v>
      </c>
      <c r="AU249" s="240" t="s">
        <v>89</v>
      </c>
      <c r="AY249" s="18" t="s">
        <v>160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87</v>
      </c>
      <c r="BK249" s="241">
        <f>ROUND(I249*H249,2)</f>
        <v>0</v>
      </c>
      <c r="BL249" s="18" t="s">
        <v>166</v>
      </c>
      <c r="BM249" s="240" t="s">
        <v>802</v>
      </c>
    </row>
    <row r="250" s="15" customFormat="1">
      <c r="A250" s="15"/>
      <c r="B250" s="269"/>
      <c r="C250" s="270"/>
      <c r="D250" s="244" t="s">
        <v>168</v>
      </c>
      <c r="E250" s="271" t="s">
        <v>1</v>
      </c>
      <c r="F250" s="272" t="s">
        <v>803</v>
      </c>
      <c r="G250" s="270"/>
      <c r="H250" s="271" t="s">
        <v>1</v>
      </c>
      <c r="I250" s="273"/>
      <c r="J250" s="270"/>
      <c r="K250" s="270"/>
      <c r="L250" s="274"/>
      <c r="M250" s="275"/>
      <c r="N250" s="276"/>
      <c r="O250" s="276"/>
      <c r="P250" s="276"/>
      <c r="Q250" s="276"/>
      <c r="R250" s="276"/>
      <c r="S250" s="276"/>
      <c r="T250" s="277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8" t="s">
        <v>168</v>
      </c>
      <c r="AU250" s="278" t="s">
        <v>89</v>
      </c>
      <c r="AV250" s="15" t="s">
        <v>87</v>
      </c>
      <c r="AW250" s="15" t="s">
        <v>34</v>
      </c>
      <c r="AX250" s="15" t="s">
        <v>79</v>
      </c>
      <c r="AY250" s="278" t="s">
        <v>160</v>
      </c>
    </row>
    <row r="251" s="15" customFormat="1">
      <c r="A251" s="15"/>
      <c r="B251" s="269"/>
      <c r="C251" s="270"/>
      <c r="D251" s="244" t="s">
        <v>168</v>
      </c>
      <c r="E251" s="271" t="s">
        <v>1</v>
      </c>
      <c r="F251" s="272" t="s">
        <v>705</v>
      </c>
      <c r="G251" s="270"/>
      <c r="H251" s="271" t="s">
        <v>1</v>
      </c>
      <c r="I251" s="273"/>
      <c r="J251" s="270"/>
      <c r="K251" s="270"/>
      <c r="L251" s="274"/>
      <c r="M251" s="275"/>
      <c r="N251" s="276"/>
      <c r="O251" s="276"/>
      <c r="P251" s="276"/>
      <c r="Q251" s="276"/>
      <c r="R251" s="276"/>
      <c r="S251" s="276"/>
      <c r="T251" s="277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8" t="s">
        <v>168</v>
      </c>
      <c r="AU251" s="278" t="s">
        <v>89</v>
      </c>
      <c r="AV251" s="15" t="s">
        <v>87</v>
      </c>
      <c r="AW251" s="15" t="s">
        <v>34</v>
      </c>
      <c r="AX251" s="15" t="s">
        <v>79</v>
      </c>
      <c r="AY251" s="278" t="s">
        <v>160</v>
      </c>
    </row>
    <row r="252" s="13" customFormat="1">
      <c r="A252" s="13"/>
      <c r="B252" s="242"/>
      <c r="C252" s="243"/>
      <c r="D252" s="244" t="s">
        <v>168</v>
      </c>
      <c r="E252" s="245" t="s">
        <v>1</v>
      </c>
      <c r="F252" s="246" t="s">
        <v>804</v>
      </c>
      <c r="G252" s="243"/>
      <c r="H252" s="247">
        <v>5.5499999999999998</v>
      </c>
      <c r="I252" s="248"/>
      <c r="J252" s="243"/>
      <c r="K252" s="243"/>
      <c r="L252" s="249"/>
      <c r="M252" s="250"/>
      <c r="N252" s="251"/>
      <c r="O252" s="251"/>
      <c r="P252" s="251"/>
      <c r="Q252" s="251"/>
      <c r="R252" s="251"/>
      <c r="S252" s="251"/>
      <c r="T252" s="25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3" t="s">
        <v>168</v>
      </c>
      <c r="AU252" s="253" t="s">
        <v>89</v>
      </c>
      <c r="AV252" s="13" t="s">
        <v>89</v>
      </c>
      <c r="AW252" s="13" t="s">
        <v>34</v>
      </c>
      <c r="AX252" s="13" t="s">
        <v>79</v>
      </c>
      <c r="AY252" s="253" t="s">
        <v>160</v>
      </c>
    </row>
    <row r="253" s="15" customFormat="1">
      <c r="A253" s="15"/>
      <c r="B253" s="269"/>
      <c r="C253" s="270"/>
      <c r="D253" s="244" t="s">
        <v>168</v>
      </c>
      <c r="E253" s="271" t="s">
        <v>1</v>
      </c>
      <c r="F253" s="272" t="s">
        <v>709</v>
      </c>
      <c r="G253" s="270"/>
      <c r="H253" s="271" t="s">
        <v>1</v>
      </c>
      <c r="I253" s="273"/>
      <c r="J253" s="270"/>
      <c r="K253" s="270"/>
      <c r="L253" s="274"/>
      <c r="M253" s="275"/>
      <c r="N253" s="276"/>
      <c r="O253" s="276"/>
      <c r="P253" s="276"/>
      <c r="Q253" s="276"/>
      <c r="R253" s="276"/>
      <c r="S253" s="276"/>
      <c r="T253" s="27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8" t="s">
        <v>168</v>
      </c>
      <c r="AU253" s="278" t="s">
        <v>89</v>
      </c>
      <c r="AV253" s="15" t="s">
        <v>87</v>
      </c>
      <c r="AW253" s="15" t="s">
        <v>34</v>
      </c>
      <c r="AX253" s="15" t="s">
        <v>79</v>
      </c>
      <c r="AY253" s="278" t="s">
        <v>160</v>
      </c>
    </row>
    <row r="254" s="13" customFormat="1">
      <c r="A254" s="13"/>
      <c r="B254" s="242"/>
      <c r="C254" s="243"/>
      <c r="D254" s="244" t="s">
        <v>168</v>
      </c>
      <c r="E254" s="245" t="s">
        <v>1</v>
      </c>
      <c r="F254" s="246" t="s">
        <v>805</v>
      </c>
      <c r="G254" s="243"/>
      <c r="H254" s="247">
        <v>6.6749999999999998</v>
      </c>
      <c r="I254" s="248"/>
      <c r="J254" s="243"/>
      <c r="K254" s="243"/>
      <c r="L254" s="249"/>
      <c r="M254" s="250"/>
      <c r="N254" s="251"/>
      <c r="O254" s="251"/>
      <c r="P254" s="251"/>
      <c r="Q254" s="251"/>
      <c r="R254" s="251"/>
      <c r="S254" s="251"/>
      <c r="T254" s="25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3" t="s">
        <v>168</v>
      </c>
      <c r="AU254" s="253" t="s">
        <v>89</v>
      </c>
      <c r="AV254" s="13" t="s">
        <v>89</v>
      </c>
      <c r="AW254" s="13" t="s">
        <v>34</v>
      </c>
      <c r="AX254" s="13" t="s">
        <v>79</v>
      </c>
      <c r="AY254" s="253" t="s">
        <v>160</v>
      </c>
    </row>
    <row r="255" s="14" customFormat="1">
      <c r="A255" s="14"/>
      <c r="B255" s="254"/>
      <c r="C255" s="255"/>
      <c r="D255" s="244" t="s">
        <v>168</v>
      </c>
      <c r="E255" s="256" t="s">
        <v>1</v>
      </c>
      <c r="F255" s="257" t="s">
        <v>171</v>
      </c>
      <c r="G255" s="255"/>
      <c r="H255" s="258">
        <v>12.225</v>
      </c>
      <c r="I255" s="259"/>
      <c r="J255" s="255"/>
      <c r="K255" s="255"/>
      <c r="L255" s="260"/>
      <c r="M255" s="261"/>
      <c r="N255" s="262"/>
      <c r="O255" s="262"/>
      <c r="P255" s="262"/>
      <c r="Q255" s="262"/>
      <c r="R255" s="262"/>
      <c r="S255" s="262"/>
      <c r="T255" s="26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4" t="s">
        <v>168</v>
      </c>
      <c r="AU255" s="264" t="s">
        <v>89</v>
      </c>
      <c r="AV255" s="14" t="s">
        <v>166</v>
      </c>
      <c r="AW255" s="14" t="s">
        <v>34</v>
      </c>
      <c r="AX255" s="14" t="s">
        <v>87</v>
      </c>
      <c r="AY255" s="264" t="s">
        <v>160</v>
      </c>
    </row>
    <row r="256" s="2" customFormat="1" ht="37.8" customHeight="1">
      <c r="A256" s="39"/>
      <c r="B256" s="40"/>
      <c r="C256" s="228" t="s">
        <v>295</v>
      </c>
      <c r="D256" s="228" t="s">
        <v>162</v>
      </c>
      <c r="E256" s="229" t="s">
        <v>806</v>
      </c>
      <c r="F256" s="230" t="s">
        <v>807</v>
      </c>
      <c r="G256" s="231" t="s">
        <v>165</v>
      </c>
      <c r="H256" s="232">
        <v>125.27500000000001</v>
      </c>
      <c r="I256" s="233"/>
      <c r="J256" s="234">
        <f>ROUND(I256*H256,2)</f>
        <v>0</v>
      </c>
      <c r="K256" s="235"/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0.26307999999999998</v>
      </c>
      <c r="R256" s="238">
        <f>Q256*H256</f>
        <v>32.957346999999999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166</v>
      </c>
      <c r="AT256" s="240" t="s">
        <v>162</v>
      </c>
      <c r="AU256" s="240" t="s">
        <v>89</v>
      </c>
      <c r="AY256" s="18" t="s">
        <v>160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87</v>
      </c>
      <c r="BK256" s="241">
        <f>ROUND(I256*H256,2)</f>
        <v>0</v>
      </c>
      <c r="BL256" s="18" t="s">
        <v>166</v>
      </c>
      <c r="BM256" s="240" t="s">
        <v>808</v>
      </c>
    </row>
    <row r="257" s="15" customFormat="1">
      <c r="A257" s="15"/>
      <c r="B257" s="269"/>
      <c r="C257" s="270"/>
      <c r="D257" s="244" t="s">
        <v>168</v>
      </c>
      <c r="E257" s="271" t="s">
        <v>1</v>
      </c>
      <c r="F257" s="272" t="s">
        <v>705</v>
      </c>
      <c r="G257" s="270"/>
      <c r="H257" s="271" t="s">
        <v>1</v>
      </c>
      <c r="I257" s="273"/>
      <c r="J257" s="270"/>
      <c r="K257" s="270"/>
      <c r="L257" s="274"/>
      <c r="M257" s="275"/>
      <c r="N257" s="276"/>
      <c r="O257" s="276"/>
      <c r="P257" s="276"/>
      <c r="Q257" s="276"/>
      <c r="R257" s="276"/>
      <c r="S257" s="276"/>
      <c r="T257" s="277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8" t="s">
        <v>168</v>
      </c>
      <c r="AU257" s="278" t="s">
        <v>89</v>
      </c>
      <c r="AV257" s="15" t="s">
        <v>87</v>
      </c>
      <c r="AW257" s="15" t="s">
        <v>34</v>
      </c>
      <c r="AX257" s="15" t="s">
        <v>79</v>
      </c>
      <c r="AY257" s="278" t="s">
        <v>160</v>
      </c>
    </row>
    <row r="258" s="13" customFormat="1">
      <c r="A258" s="13"/>
      <c r="B258" s="242"/>
      <c r="C258" s="243"/>
      <c r="D258" s="244" t="s">
        <v>168</v>
      </c>
      <c r="E258" s="245" t="s">
        <v>1</v>
      </c>
      <c r="F258" s="246" t="s">
        <v>809</v>
      </c>
      <c r="G258" s="243"/>
      <c r="H258" s="247">
        <v>71.602999999999994</v>
      </c>
      <c r="I258" s="248"/>
      <c r="J258" s="243"/>
      <c r="K258" s="243"/>
      <c r="L258" s="249"/>
      <c r="M258" s="250"/>
      <c r="N258" s="251"/>
      <c r="O258" s="251"/>
      <c r="P258" s="251"/>
      <c r="Q258" s="251"/>
      <c r="R258" s="251"/>
      <c r="S258" s="251"/>
      <c r="T258" s="25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3" t="s">
        <v>168</v>
      </c>
      <c r="AU258" s="253" t="s">
        <v>89</v>
      </c>
      <c r="AV258" s="13" t="s">
        <v>89</v>
      </c>
      <c r="AW258" s="13" t="s">
        <v>34</v>
      </c>
      <c r="AX258" s="13" t="s">
        <v>79</v>
      </c>
      <c r="AY258" s="253" t="s">
        <v>160</v>
      </c>
    </row>
    <row r="259" s="13" customFormat="1">
      <c r="A259" s="13"/>
      <c r="B259" s="242"/>
      <c r="C259" s="243"/>
      <c r="D259" s="244" t="s">
        <v>168</v>
      </c>
      <c r="E259" s="245" t="s">
        <v>1</v>
      </c>
      <c r="F259" s="246" t="s">
        <v>810</v>
      </c>
      <c r="G259" s="243"/>
      <c r="H259" s="247">
        <v>-11.930999999999999</v>
      </c>
      <c r="I259" s="248"/>
      <c r="J259" s="243"/>
      <c r="K259" s="243"/>
      <c r="L259" s="249"/>
      <c r="M259" s="250"/>
      <c r="N259" s="251"/>
      <c r="O259" s="251"/>
      <c r="P259" s="251"/>
      <c r="Q259" s="251"/>
      <c r="R259" s="251"/>
      <c r="S259" s="251"/>
      <c r="T259" s="25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3" t="s">
        <v>168</v>
      </c>
      <c r="AU259" s="253" t="s">
        <v>89</v>
      </c>
      <c r="AV259" s="13" t="s">
        <v>89</v>
      </c>
      <c r="AW259" s="13" t="s">
        <v>34</v>
      </c>
      <c r="AX259" s="13" t="s">
        <v>79</v>
      </c>
      <c r="AY259" s="253" t="s">
        <v>160</v>
      </c>
    </row>
    <row r="260" s="15" customFormat="1">
      <c r="A260" s="15"/>
      <c r="B260" s="269"/>
      <c r="C260" s="270"/>
      <c r="D260" s="244" t="s">
        <v>168</v>
      </c>
      <c r="E260" s="271" t="s">
        <v>1</v>
      </c>
      <c r="F260" s="272" t="s">
        <v>709</v>
      </c>
      <c r="G260" s="270"/>
      <c r="H260" s="271" t="s">
        <v>1</v>
      </c>
      <c r="I260" s="273"/>
      <c r="J260" s="270"/>
      <c r="K260" s="270"/>
      <c r="L260" s="274"/>
      <c r="M260" s="275"/>
      <c r="N260" s="276"/>
      <c r="O260" s="276"/>
      <c r="P260" s="276"/>
      <c r="Q260" s="276"/>
      <c r="R260" s="276"/>
      <c r="S260" s="276"/>
      <c r="T260" s="27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8" t="s">
        <v>168</v>
      </c>
      <c r="AU260" s="278" t="s">
        <v>89</v>
      </c>
      <c r="AV260" s="15" t="s">
        <v>87</v>
      </c>
      <c r="AW260" s="15" t="s">
        <v>34</v>
      </c>
      <c r="AX260" s="15" t="s">
        <v>79</v>
      </c>
      <c r="AY260" s="278" t="s">
        <v>160</v>
      </c>
    </row>
    <row r="261" s="13" customFormat="1">
      <c r="A261" s="13"/>
      <c r="B261" s="242"/>
      <c r="C261" s="243"/>
      <c r="D261" s="244" t="s">
        <v>168</v>
      </c>
      <c r="E261" s="245" t="s">
        <v>1</v>
      </c>
      <c r="F261" s="246" t="s">
        <v>811</v>
      </c>
      <c r="G261" s="243"/>
      <c r="H261" s="247">
        <v>71.602999999999994</v>
      </c>
      <c r="I261" s="248"/>
      <c r="J261" s="243"/>
      <c r="K261" s="243"/>
      <c r="L261" s="249"/>
      <c r="M261" s="250"/>
      <c r="N261" s="251"/>
      <c r="O261" s="251"/>
      <c r="P261" s="251"/>
      <c r="Q261" s="251"/>
      <c r="R261" s="251"/>
      <c r="S261" s="251"/>
      <c r="T261" s="25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3" t="s">
        <v>168</v>
      </c>
      <c r="AU261" s="253" t="s">
        <v>89</v>
      </c>
      <c r="AV261" s="13" t="s">
        <v>89</v>
      </c>
      <c r="AW261" s="13" t="s">
        <v>34</v>
      </c>
      <c r="AX261" s="13" t="s">
        <v>79</v>
      </c>
      <c r="AY261" s="253" t="s">
        <v>160</v>
      </c>
    </row>
    <row r="262" s="13" customFormat="1">
      <c r="A262" s="13"/>
      <c r="B262" s="242"/>
      <c r="C262" s="243"/>
      <c r="D262" s="244" t="s">
        <v>168</v>
      </c>
      <c r="E262" s="245" t="s">
        <v>1</v>
      </c>
      <c r="F262" s="246" t="s">
        <v>812</v>
      </c>
      <c r="G262" s="243"/>
      <c r="H262" s="247">
        <v>-6</v>
      </c>
      <c r="I262" s="248"/>
      <c r="J262" s="243"/>
      <c r="K262" s="243"/>
      <c r="L262" s="249"/>
      <c r="M262" s="250"/>
      <c r="N262" s="251"/>
      <c r="O262" s="251"/>
      <c r="P262" s="251"/>
      <c r="Q262" s="251"/>
      <c r="R262" s="251"/>
      <c r="S262" s="251"/>
      <c r="T262" s="25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3" t="s">
        <v>168</v>
      </c>
      <c r="AU262" s="253" t="s">
        <v>89</v>
      </c>
      <c r="AV262" s="13" t="s">
        <v>89</v>
      </c>
      <c r="AW262" s="13" t="s">
        <v>34</v>
      </c>
      <c r="AX262" s="13" t="s">
        <v>79</v>
      </c>
      <c r="AY262" s="253" t="s">
        <v>160</v>
      </c>
    </row>
    <row r="263" s="14" customFormat="1">
      <c r="A263" s="14"/>
      <c r="B263" s="254"/>
      <c r="C263" s="255"/>
      <c r="D263" s="244" t="s">
        <v>168</v>
      </c>
      <c r="E263" s="256" t="s">
        <v>1</v>
      </c>
      <c r="F263" s="257" t="s">
        <v>171</v>
      </c>
      <c r="G263" s="255"/>
      <c r="H263" s="258">
        <v>125.27499999999998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4" t="s">
        <v>168</v>
      </c>
      <c r="AU263" s="264" t="s">
        <v>89</v>
      </c>
      <c r="AV263" s="14" t="s">
        <v>166</v>
      </c>
      <c r="AW263" s="14" t="s">
        <v>34</v>
      </c>
      <c r="AX263" s="14" t="s">
        <v>87</v>
      </c>
      <c r="AY263" s="264" t="s">
        <v>160</v>
      </c>
    </row>
    <row r="264" s="2" customFormat="1" ht="24.15" customHeight="1">
      <c r="A264" s="39"/>
      <c r="B264" s="40"/>
      <c r="C264" s="228" t="s">
        <v>299</v>
      </c>
      <c r="D264" s="228" t="s">
        <v>162</v>
      </c>
      <c r="E264" s="229" t="s">
        <v>813</v>
      </c>
      <c r="F264" s="230" t="s">
        <v>814</v>
      </c>
      <c r="G264" s="231" t="s">
        <v>165</v>
      </c>
      <c r="H264" s="232">
        <v>36.276000000000003</v>
      </c>
      <c r="I264" s="233"/>
      <c r="J264" s="234">
        <f>ROUND(I264*H264,2)</f>
        <v>0</v>
      </c>
      <c r="K264" s="235"/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0.17119999999999999</v>
      </c>
      <c r="R264" s="238">
        <f>Q264*H264</f>
        <v>6.2104512000000005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166</v>
      </c>
      <c r="AT264" s="240" t="s">
        <v>162</v>
      </c>
      <c r="AU264" s="240" t="s">
        <v>89</v>
      </c>
      <c r="AY264" s="18" t="s">
        <v>160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87</v>
      </c>
      <c r="BK264" s="241">
        <f>ROUND(I264*H264,2)</f>
        <v>0</v>
      </c>
      <c r="BL264" s="18" t="s">
        <v>166</v>
      </c>
      <c r="BM264" s="240" t="s">
        <v>815</v>
      </c>
    </row>
    <row r="265" s="15" customFormat="1">
      <c r="A265" s="15"/>
      <c r="B265" s="269"/>
      <c r="C265" s="270"/>
      <c r="D265" s="244" t="s">
        <v>168</v>
      </c>
      <c r="E265" s="271" t="s">
        <v>1</v>
      </c>
      <c r="F265" s="272" t="s">
        <v>705</v>
      </c>
      <c r="G265" s="270"/>
      <c r="H265" s="271" t="s">
        <v>1</v>
      </c>
      <c r="I265" s="273"/>
      <c r="J265" s="270"/>
      <c r="K265" s="270"/>
      <c r="L265" s="274"/>
      <c r="M265" s="275"/>
      <c r="N265" s="276"/>
      <c r="O265" s="276"/>
      <c r="P265" s="276"/>
      <c r="Q265" s="276"/>
      <c r="R265" s="276"/>
      <c r="S265" s="276"/>
      <c r="T265" s="27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8" t="s">
        <v>168</v>
      </c>
      <c r="AU265" s="278" t="s">
        <v>89</v>
      </c>
      <c r="AV265" s="15" t="s">
        <v>87</v>
      </c>
      <c r="AW265" s="15" t="s">
        <v>34</v>
      </c>
      <c r="AX265" s="15" t="s">
        <v>79</v>
      </c>
      <c r="AY265" s="278" t="s">
        <v>160</v>
      </c>
    </row>
    <row r="266" s="13" customFormat="1">
      <c r="A266" s="13"/>
      <c r="B266" s="242"/>
      <c r="C266" s="243"/>
      <c r="D266" s="244" t="s">
        <v>168</v>
      </c>
      <c r="E266" s="245" t="s">
        <v>1</v>
      </c>
      <c r="F266" s="246" t="s">
        <v>816</v>
      </c>
      <c r="G266" s="243"/>
      <c r="H266" s="247">
        <v>19.937999999999999</v>
      </c>
      <c r="I266" s="248"/>
      <c r="J266" s="243"/>
      <c r="K266" s="243"/>
      <c r="L266" s="249"/>
      <c r="M266" s="250"/>
      <c r="N266" s="251"/>
      <c r="O266" s="251"/>
      <c r="P266" s="251"/>
      <c r="Q266" s="251"/>
      <c r="R266" s="251"/>
      <c r="S266" s="251"/>
      <c r="T266" s="25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3" t="s">
        <v>168</v>
      </c>
      <c r="AU266" s="253" t="s">
        <v>89</v>
      </c>
      <c r="AV266" s="13" t="s">
        <v>89</v>
      </c>
      <c r="AW266" s="13" t="s">
        <v>34</v>
      </c>
      <c r="AX266" s="13" t="s">
        <v>79</v>
      </c>
      <c r="AY266" s="253" t="s">
        <v>160</v>
      </c>
    </row>
    <row r="267" s="15" customFormat="1">
      <c r="A267" s="15"/>
      <c r="B267" s="269"/>
      <c r="C267" s="270"/>
      <c r="D267" s="244" t="s">
        <v>168</v>
      </c>
      <c r="E267" s="271" t="s">
        <v>1</v>
      </c>
      <c r="F267" s="272" t="s">
        <v>709</v>
      </c>
      <c r="G267" s="270"/>
      <c r="H267" s="271" t="s">
        <v>1</v>
      </c>
      <c r="I267" s="273"/>
      <c r="J267" s="270"/>
      <c r="K267" s="270"/>
      <c r="L267" s="274"/>
      <c r="M267" s="275"/>
      <c r="N267" s="276"/>
      <c r="O267" s="276"/>
      <c r="P267" s="276"/>
      <c r="Q267" s="276"/>
      <c r="R267" s="276"/>
      <c r="S267" s="276"/>
      <c r="T267" s="27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8" t="s">
        <v>168</v>
      </c>
      <c r="AU267" s="278" t="s">
        <v>89</v>
      </c>
      <c r="AV267" s="15" t="s">
        <v>87</v>
      </c>
      <c r="AW267" s="15" t="s">
        <v>34</v>
      </c>
      <c r="AX267" s="15" t="s">
        <v>79</v>
      </c>
      <c r="AY267" s="278" t="s">
        <v>160</v>
      </c>
    </row>
    <row r="268" s="13" customFormat="1">
      <c r="A268" s="13"/>
      <c r="B268" s="242"/>
      <c r="C268" s="243"/>
      <c r="D268" s="244" t="s">
        <v>168</v>
      </c>
      <c r="E268" s="245" t="s">
        <v>1</v>
      </c>
      <c r="F268" s="246" t="s">
        <v>816</v>
      </c>
      <c r="G268" s="243"/>
      <c r="H268" s="247">
        <v>19.937999999999999</v>
      </c>
      <c r="I268" s="248"/>
      <c r="J268" s="243"/>
      <c r="K268" s="243"/>
      <c r="L268" s="249"/>
      <c r="M268" s="250"/>
      <c r="N268" s="251"/>
      <c r="O268" s="251"/>
      <c r="P268" s="251"/>
      <c r="Q268" s="251"/>
      <c r="R268" s="251"/>
      <c r="S268" s="251"/>
      <c r="T268" s="25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3" t="s">
        <v>168</v>
      </c>
      <c r="AU268" s="253" t="s">
        <v>89</v>
      </c>
      <c r="AV268" s="13" t="s">
        <v>89</v>
      </c>
      <c r="AW268" s="13" t="s">
        <v>34</v>
      </c>
      <c r="AX268" s="13" t="s">
        <v>79</v>
      </c>
      <c r="AY268" s="253" t="s">
        <v>160</v>
      </c>
    </row>
    <row r="269" s="13" customFormat="1">
      <c r="A269" s="13"/>
      <c r="B269" s="242"/>
      <c r="C269" s="243"/>
      <c r="D269" s="244" t="s">
        <v>168</v>
      </c>
      <c r="E269" s="245" t="s">
        <v>1</v>
      </c>
      <c r="F269" s="246" t="s">
        <v>817</v>
      </c>
      <c r="G269" s="243"/>
      <c r="H269" s="247">
        <v>-3.6000000000000001</v>
      </c>
      <c r="I269" s="248"/>
      <c r="J269" s="243"/>
      <c r="K269" s="243"/>
      <c r="L269" s="249"/>
      <c r="M269" s="250"/>
      <c r="N269" s="251"/>
      <c r="O269" s="251"/>
      <c r="P269" s="251"/>
      <c r="Q269" s="251"/>
      <c r="R269" s="251"/>
      <c r="S269" s="251"/>
      <c r="T269" s="25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3" t="s">
        <v>168</v>
      </c>
      <c r="AU269" s="253" t="s">
        <v>89</v>
      </c>
      <c r="AV269" s="13" t="s">
        <v>89</v>
      </c>
      <c r="AW269" s="13" t="s">
        <v>34</v>
      </c>
      <c r="AX269" s="13" t="s">
        <v>79</v>
      </c>
      <c r="AY269" s="253" t="s">
        <v>160</v>
      </c>
    </row>
    <row r="270" s="14" customFormat="1">
      <c r="A270" s="14"/>
      <c r="B270" s="254"/>
      <c r="C270" s="255"/>
      <c r="D270" s="244" t="s">
        <v>168</v>
      </c>
      <c r="E270" s="256" t="s">
        <v>1</v>
      </c>
      <c r="F270" s="257" t="s">
        <v>171</v>
      </c>
      <c r="G270" s="255"/>
      <c r="H270" s="258">
        <v>36.275999999999996</v>
      </c>
      <c r="I270" s="259"/>
      <c r="J270" s="255"/>
      <c r="K270" s="255"/>
      <c r="L270" s="260"/>
      <c r="M270" s="261"/>
      <c r="N270" s="262"/>
      <c r="O270" s="262"/>
      <c r="P270" s="262"/>
      <c r="Q270" s="262"/>
      <c r="R270" s="262"/>
      <c r="S270" s="262"/>
      <c r="T270" s="26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4" t="s">
        <v>168</v>
      </c>
      <c r="AU270" s="264" t="s">
        <v>89</v>
      </c>
      <c r="AV270" s="14" t="s">
        <v>166</v>
      </c>
      <c r="AW270" s="14" t="s">
        <v>34</v>
      </c>
      <c r="AX270" s="14" t="s">
        <v>87</v>
      </c>
      <c r="AY270" s="264" t="s">
        <v>160</v>
      </c>
    </row>
    <row r="271" s="2" customFormat="1" ht="24.15" customHeight="1">
      <c r="A271" s="39"/>
      <c r="B271" s="40"/>
      <c r="C271" s="228" t="s">
        <v>305</v>
      </c>
      <c r="D271" s="228" t="s">
        <v>162</v>
      </c>
      <c r="E271" s="229" t="s">
        <v>818</v>
      </c>
      <c r="F271" s="230" t="s">
        <v>819</v>
      </c>
      <c r="G271" s="231" t="s">
        <v>201</v>
      </c>
      <c r="H271" s="232">
        <v>14.5</v>
      </c>
      <c r="I271" s="233"/>
      <c r="J271" s="234">
        <f>ROUND(I271*H271,2)</f>
        <v>0</v>
      </c>
      <c r="K271" s="235"/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0.0124</v>
      </c>
      <c r="R271" s="238">
        <f>Q271*H271</f>
        <v>0.17979999999999999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166</v>
      </c>
      <c r="AT271" s="240" t="s">
        <v>162</v>
      </c>
      <c r="AU271" s="240" t="s">
        <v>89</v>
      </c>
      <c r="AY271" s="18" t="s">
        <v>160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87</v>
      </c>
      <c r="BK271" s="241">
        <f>ROUND(I271*H271,2)</f>
        <v>0</v>
      </c>
      <c r="BL271" s="18" t="s">
        <v>166</v>
      </c>
      <c r="BM271" s="240" t="s">
        <v>820</v>
      </c>
    </row>
    <row r="272" s="13" customFormat="1">
      <c r="A272" s="13"/>
      <c r="B272" s="242"/>
      <c r="C272" s="243"/>
      <c r="D272" s="244" t="s">
        <v>168</v>
      </c>
      <c r="E272" s="245" t="s">
        <v>1</v>
      </c>
      <c r="F272" s="246" t="s">
        <v>821</v>
      </c>
      <c r="G272" s="243"/>
      <c r="H272" s="247">
        <v>7.25</v>
      </c>
      <c r="I272" s="248"/>
      <c r="J272" s="243"/>
      <c r="K272" s="243"/>
      <c r="L272" s="249"/>
      <c r="M272" s="250"/>
      <c r="N272" s="251"/>
      <c r="O272" s="251"/>
      <c r="P272" s="251"/>
      <c r="Q272" s="251"/>
      <c r="R272" s="251"/>
      <c r="S272" s="251"/>
      <c r="T272" s="25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3" t="s">
        <v>168</v>
      </c>
      <c r="AU272" s="253" t="s">
        <v>89</v>
      </c>
      <c r="AV272" s="13" t="s">
        <v>89</v>
      </c>
      <c r="AW272" s="13" t="s">
        <v>34</v>
      </c>
      <c r="AX272" s="13" t="s">
        <v>79</v>
      </c>
      <c r="AY272" s="253" t="s">
        <v>160</v>
      </c>
    </row>
    <row r="273" s="13" customFormat="1">
      <c r="A273" s="13"/>
      <c r="B273" s="242"/>
      <c r="C273" s="243"/>
      <c r="D273" s="244" t="s">
        <v>168</v>
      </c>
      <c r="E273" s="245" t="s">
        <v>1</v>
      </c>
      <c r="F273" s="246" t="s">
        <v>822</v>
      </c>
      <c r="G273" s="243"/>
      <c r="H273" s="247">
        <v>7.25</v>
      </c>
      <c r="I273" s="248"/>
      <c r="J273" s="243"/>
      <c r="K273" s="243"/>
      <c r="L273" s="249"/>
      <c r="M273" s="250"/>
      <c r="N273" s="251"/>
      <c r="O273" s="251"/>
      <c r="P273" s="251"/>
      <c r="Q273" s="251"/>
      <c r="R273" s="251"/>
      <c r="S273" s="251"/>
      <c r="T273" s="25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3" t="s">
        <v>168</v>
      </c>
      <c r="AU273" s="253" t="s">
        <v>89</v>
      </c>
      <c r="AV273" s="13" t="s">
        <v>89</v>
      </c>
      <c r="AW273" s="13" t="s">
        <v>34</v>
      </c>
      <c r="AX273" s="13" t="s">
        <v>79</v>
      </c>
      <c r="AY273" s="253" t="s">
        <v>160</v>
      </c>
    </row>
    <row r="274" s="14" customFormat="1">
      <c r="A274" s="14"/>
      <c r="B274" s="254"/>
      <c r="C274" s="255"/>
      <c r="D274" s="244" t="s">
        <v>168</v>
      </c>
      <c r="E274" s="256" t="s">
        <v>1</v>
      </c>
      <c r="F274" s="257" t="s">
        <v>171</v>
      </c>
      <c r="G274" s="255"/>
      <c r="H274" s="258">
        <v>14.5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4" t="s">
        <v>168</v>
      </c>
      <c r="AU274" s="264" t="s">
        <v>89</v>
      </c>
      <c r="AV274" s="14" t="s">
        <v>166</v>
      </c>
      <c r="AW274" s="14" t="s">
        <v>34</v>
      </c>
      <c r="AX274" s="14" t="s">
        <v>87</v>
      </c>
      <c r="AY274" s="264" t="s">
        <v>160</v>
      </c>
    </row>
    <row r="275" s="2" customFormat="1" ht="24.15" customHeight="1">
      <c r="A275" s="39"/>
      <c r="B275" s="40"/>
      <c r="C275" s="228" t="s">
        <v>310</v>
      </c>
      <c r="D275" s="228" t="s">
        <v>162</v>
      </c>
      <c r="E275" s="229" t="s">
        <v>823</v>
      </c>
      <c r="F275" s="230" t="s">
        <v>824</v>
      </c>
      <c r="G275" s="231" t="s">
        <v>201</v>
      </c>
      <c r="H275" s="232">
        <v>54.399999999999999</v>
      </c>
      <c r="I275" s="233"/>
      <c r="J275" s="234">
        <f>ROUND(I275*H275,2)</f>
        <v>0</v>
      </c>
      <c r="K275" s="235"/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0.01856</v>
      </c>
      <c r="R275" s="238">
        <f>Q275*H275</f>
        <v>1.0096639999999999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166</v>
      </c>
      <c r="AT275" s="240" t="s">
        <v>162</v>
      </c>
      <c r="AU275" s="240" t="s">
        <v>89</v>
      </c>
      <c r="AY275" s="18" t="s">
        <v>160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87</v>
      </c>
      <c r="BK275" s="241">
        <f>ROUND(I275*H275,2)</f>
        <v>0</v>
      </c>
      <c r="BL275" s="18" t="s">
        <v>166</v>
      </c>
      <c r="BM275" s="240" t="s">
        <v>825</v>
      </c>
    </row>
    <row r="276" s="15" customFormat="1">
      <c r="A276" s="15"/>
      <c r="B276" s="269"/>
      <c r="C276" s="270"/>
      <c r="D276" s="244" t="s">
        <v>168</v>
      </c>
      <c r="E276" s="271" t="s">
        <v>1</v>
      </c>
      <c r="F276" s="272" t="s">
        <v>705</v>
      </c>
      <c r="G276" s="270"/>
      <c r="H276" s="271" t="s">
        <v>1</v>
      </c>
      <c r="I276" s="273"/>
      <c r="J276" s="270"/>
      <c r="K276" s="270"/>
      <c r="L276" s="274"/>
      <c r="M276" s="275"/>
      <c r="N276" s="276"/>
      <c r="O276" s="276"/>
      <c r="P276" s="276"/>
      <c r="Q276" s="276"/>
      <c r="R276" s="276"/>
      <c r="S276" s="276"/>
      <c r="T276" s="27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8" t="s">
        <v>168</v>
      </c>
      <c r="AU276" s="278" t="s">
        <v>89</v>
      </c>
      <c r="AV276" s="15" t="s">
        <v>87</v>
      </c>
      <c r="AW276" s="15" t="s">
        <v>34</v>
      </c>
      <c r="AX276" s="15" t="s">
        <v>79</v>
      </c>
      <c r="AY276" s="278" t="s">
        <v>160</v>
      </c>
    </row>
    <row r="277" s="13" customFormat="1">
      <c r="A277" s="13"/>
      <c r="B277" s="242"/>
      <c r="C277" s="243"/>
      <c r="D277" s="244" t="s">
        <v>168</v>
      </c>
      <c r="E277" s="245" t="s">
        <v>1</v>
      </c>
      <c r="F277" s="246" t="s">
        <v>826</v>
      </c>
      <c r="G277" s="243"/>
      <c r="H277" s="247">
        <v>26.699999999999999</v>
      </c>
      <c r="I277" s="248"/>
      <c r="J277" s="243"/>
      <c r="K277" s="243"/>
      <c r="L277" s="249"/>
      <c r="M277" s="250"/>
      <c r="N277" s="251"/>
      <c r="O277" s="251"/>
      <c r="P277" s="251"/>
      <c r="Q277" s="251"/>
      <c r="R277" s="251"/>
      <c r="S277" s="251"/>
      <c r="T277" s="25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3" t="s">
        <v>168</v>
      </c>
      <c r="AU277" s="253" t="s">
        <v>89</v>
      </c>
      <c r="AV277" s="13" t="s">
        <v>89</v>
      </c>
      <c r="AW277" s="13" t="s">
        <v>34</v>
      </c>
      <c r="AX277" s="13" t="s">
        <v>79</v>
      </c>
      <c r="AY277" s="253" t="s">
        <v>160</v>
      </c>
    </row>
    <row r="278" s="15" customFormat="1">
      <c r="A278" s="15"/>
      <c r="B278" s="269"/>
      <c r="C278" s="270"/>
      <c r="D278" s="244" t="s">
        <v>168</v>
      </c>
      <c r="E278" s="271" t="s">
        <v>1</v>
      </c>
      <c r="F278" s="272" t="s">
        <v>709</v>
      </c>
      <c r="G278" s="270"/>
      <c r="H278" s="271" t="s">
        <v>1</v>
      </c>
      <c r="I278" s="273"/>
      <c r="J278" s="270"/>
      <c r="K278" s="270"/>
      <c r="L278" s="274"/>
      <c r="M278" s="275"/>
      <c r="N278" s="276"/>
      <c r="O278" s="276"/>
      <c r="P278" s="276"/>
      <c r="Q278" s="276"/>
      <c r="R278" s="276"/>
      <c r="S278" s="276"/>
      <c r="T278" s="277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8" t="s">
        <v>168</v>
      </c>
      <c r="AU278" s="278" t="s">
        <v>89</v>
      </c>
      <c r="AV278" s="15" t="s">
        <v>87</v>
      </c>
      <c r="AW278" s="15" t="s">
        <v>34</v>
      </c>
      <c r="AX278" s="15" t="s">
        <v>79</v>
      </c>
      <c r="AY278" s="278" t="s">
        <v>160</v>
      </c>
    </row>
    <row r="279" s="13" customFormat="1">
      <c r="A279" s="13"/>
      <c r="B279" s="242"/>
      <c r="C279" s="243"/>
      <c r="D279" s="244" t="s">
        <v>168</v>
      </c>
      <c r="E279" s="245" t="s">
        <v>1</v>
      </c>
      <c r="F279" s="246" t="s">
        <v>827</v>
      </c>
      <c r="G279" s="243"/>
      <c r="H279" s="247">
        <v>27.699999999999999</v>
      </c>
      <c r="I279" s="248"/>
      <c r="J279" s="243"/>
      <c r="K279" s="243"/>
      <c r="L279" s="249"/>
      <c r="M279" s="250"/>
      <c r="N279" s="251"/>
      <c r="O279" s="251"/>
      <c r="P279" s="251"/>
      <c r="Q279" s="251"/>
      <c r="R279" s="251"/>
      <c r="S279" s="251"/>
      <c r="T279" s="25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3" t="s">
        <v>168</v>
      </c>
      <c r="AU279" s="253" t="s">
        <v>89</v>
      </c>
      <c r="AV279" s="13" t="s">
        <v>89</v>
      </c>
      <c r="AW279" s="13" t="s">
        <v>34</v>
      </c>
      <c r="AX279" s="13" t="s">
        <v>79</v>
      </c>
      <c r="AY279" s="253" t="s">
        <v>160</v>
      </c>
    </row>
    <row r="280" s="14" customFormat="1">
      <c r="A280" s="14"/>
      <c r="B280" s="254"/>
      <c r="C280" s="255"/>
      <c r="D280" s="244" t="s">
        <v>168</v>
      </c>
      <c r="E280" s="256" t="s">
        <v>1</v>
      </c>
      <c r="F280" s="257" t="s">
        <v>171</v>
      </c>
      <c r="G280" s="255"/>
      <c r="H280" s="258">
        <v>54.399999999999999</v>
      </c>
      <c r="I280" s="259"/>
      <c r="J280" s="255"/>
      <c r="K280" s="255"/>
      <c r="L280" s="260"/>
      <c r="M280" s="261"/>
      <c r="N280" s="262"/>
      <c r="O280" s="262"/>
      <c r="P280" s="262"/>
      <c r="Q280" s="262"/>
      <c r="R280" s="262"/>
      <c r="S280" s="262"/>
      <c r="T280" s="26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4" t="s">
        <v>168</v>
      </c>
      <c r="AU280" s="264" t="s">
        <v>89</v>
      </c>
      <c r="AV280" s="14" t="s">
        <v>166</v>
      </c>
      <c r="AW280" s="14" t="s">
        <v>34</v>
      </c>
      <c r="AX280" s="14" t="s">
        <v>87</v>
      </c>
      <c r="AY280" s="264" t="s">
        <v>160</v>
      </c>
    </row>
    <row r="281" s="2" customFormat="1" ht="24.15" customHeight="1">
      <c r="A281" s="39"/>
      <c r="B281" s="40"/>
      <c r="C281" s="228" t="s">
        <v>315</v>
      </c>
      <c r="D281" s="228" t="s">
        <v>162</v>
      </c>
      <c r="E281" s="229" t="s">
        <v>828</v>
      </c>
      <c r="F281" s="230" t="s">
        <v>829</v>
      </c>
      <c r="G281" s="231" t="s">
        <v>165</v>
      </c>
      <c r="H281" s="232">
        <v>62.512999999999998</v>
      </c>
      <c r="I281" s="233"/>
      <c r="J281" s="234">
        <f>ROUND(I281*H281,2)</f>
        <v>0</v>
      </c>
      <c r="K281" s="235"/>
      <c r="L281" s="45"/>
      <c r="M281" s="236" t="s">
        <v>1</v>
      </c>
      <c r="N281" s="237" t="s">
        <v>44</v>
      </c>
      <c r="O281" s="92"/>
      <c r="P281" s="238">
        <f>O281*H281</f>
        <v>0</v>
      </c>
      <c r="Q281" s="238">
        <v>0.094479999999999995</v>
      </c>
      <c r="R281" s="238">
        <f>Q281*H281</f>
        <v>5.9062282399999999</v>
      </c>
      <c r="S281" s="238">
        <v>0</v>
      </c>
      <c r="T281" s="23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0" t="s">
        <v>166</v>
      </c>
      <c r="AT281" s="240" t="s">
        <v>162</v>
      </c>
      <c r="AU281" s="240" t="s">
        <v>89</v>
      </c>
      <c r="AY281" s="18" t="s">
        <v>160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8" t="s">
        <v>87</v>
      </c>
      <c r="BK281" s="241">
        <f>ROUND(I281*H281,2)</f>
        <v>0</v>
      </c>
      <c r="BL281" s="18" t="s">
        <v>166</v>
      </c>
      <c r="BM281" s="240" t="s">
        <v>830</v>
      </c>
    </row>
    <row r="282" s="15" customFormat="1">
      <c r="A282" s="15"/>
      <c r="B282" s="269"/>
      <c r="C282" s="270"/>
      <c r="D282" s="244" t="s">
        <v>168</v>
      </c>
      <c r="E282" s="271" t="s">
        <v>1</v>
      </c>
      <c r="F282" s="272" t="s">
        <v>705</v>
      </c>
      <c r="G282" s="270"/>
      <c r="H282" s="271" t="s">
        <v>1</v>
      </c>
      <c r="I282" s="273"/>
      <c r="J282" s="270"/>
      <c r="K282" s="270"/>
      <c r="L282" s="274"/>
      <c r="M282" s="275"/>
      <c r="N282" s="276"/>
      <c r="O282" s="276"/>
      <c r="P282" s="276"/>
      <c r="Q282" s="276"/>
      <c r="R282" s="276"/>
      <c r="S282" s="276"/>
      <c r="T282" s="27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8" t="s">
        <v>168</v>
      </c>
      <c r="AU282" s="278" t="s">
        <v>89</v>
      </c>
      <c r="AV282" s="15" t="s">
        <v>87</v>
      </c>
      <c r="AW282" s="15" t="s">
        <v>34</v>
      </c>
      <c r="AX282" s="15" t="s">
        <v>79</v>
      </c>
      <c r="AY282" s="278" t="s">
        <v>160</v>
      </c>
    </row>
    <row r="283" s="13" customFormat="1">
      <c r="A283" s="13"/>
      <c r="B283" s="242"/>
      <c r="C283" s="243"/>
      <c r="D283" s="244" t="s">
        <v>168</v>
      </c>
      <c r="E283" s="245" t="s">
        <v>1</v>
      </c>
      <c r="F283" s="246" t="s">
        <v>831</v>
      </c>
      <c r="G283" s="243"/>
      <c r="H283" s="247">
        <v>22.838000000000001</v>
      </c>
      <c r="I283" s="248"/>
      <c r="J283" s="243"/>
      <c r="K283" s="243"/>
      <c r="L283" s="249"/>
      <c r="M283" s="250"/>
      <c r="N283" s="251"/>
      <c r="O283" s="251"/>
      <c r="P283" s="251"/>
      <c r="Q283" s="251"/>
      <c r="R283" s="251"/>
      <c r="S283" s="251"/>
      <c r="T283" s="25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3" t="s">
        <v>168</v>
      </c>
      <c r="AU283" s="253" t="s">
        <v>89</v>
      </c>
      <c r="AV283" s="13" t="s">
        <v>89</v>
      </c>
      <c r="AW283" s="13" t="s">
        <v>34</v>
      </c>
      <c r="AX283" s="13" t="s">
        <v>79</v>
      </c>
      <c r="AY283" s="253" t="s">
        <v>160</v>
      </c>
    </row>
    <row r="284" s="13" customFormat="1">
      <c r="A284" s="13"/>
      <c r="B284" s="242"/>
      <c r="C284" s="243"/>
      <c r="D284" s="244" t="s">
        <v>168</v>
      </c>
      <c r="E284" s="245" t="s">
        <v>1</v>
      </c>
      <c r="F284" s="246" t="s">
        <v>832</v>
      </c>
      <c r="G284" s="243"/>
      <c r="H284" s="247">
        <v>-1.8</v>
      </c>
      <c r="I284" s="248"/>
      <c r="J284" s="243"/>
      <c r="K284" s="243"/>
      <c r="L284" s="249"/>
      <c r="M284" s="250"/>
      <c r="N284" s="251"/>
      <c r="O284" s="251"/>
      <c r="P284" s="251"/>
      <c r="Q284" s="251"/>
      <c r="R284" s="251"/>
      <c r="S284" s="251"/>
      <c r="T284" s="25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3" t="s">
        <v>168</v>
      </c>
      <c r="AU284" s="253" t="s">
        <v>89</v>
      </c>
      <c r="AV284" s="13" t="s">
        <v>89</v>
      </c>
      <c r="AW284" s="13" t="s">
        <v>34</v>
      </c>
      <c r="AX284" s="13" t="s">
        <v>79</v>
      </c>
      <c r="AY284" s="253" t="s">
        <v>160</v>
      </c>
    </row>
    <row r="285" s="15" customFormat="1">
      <c r="A285" s="15"/>
      <c r="B285" s="269"/>
      <c r="C285" s="270"/>
      <c r="D285" s="244" t="s">
        <v>168</v>
      </c>
      <c r="E285" s="271" t="s">
        <v>1</v>
      </c>
      <c r="F285" s="272" t="s">
        <v>709</v>
      </c>
      <c r="G285" s="270"/>
      <c r="H285" s="271" t="s">
        <v>1</v>
      </c>
      <c r="I285" s="273"/>
      <c r="J285" s="270"/>
      <c r="K285" s="270"/>
      <c r="L285" s="274"/>
      <c r="M285" s="275"/>
      <c r="N285" s="276"/>
      <c r="O285" s="276"/>
      <c r="P285" s="276"/>
      <c r="Q285" s="276"/>
      <c r="R285" s="276"/>
      <c r="S285" s="276"/>
      <c r="T285" s="27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8" t="s">
        <v>168</v>
      </c>
      <c r="AU285" s="278" t="s">
        <v>89</v>
      </c>
      <c r="AV285" s="15" t="s">
        <v>87</v>
      </c>
      <c r="AW285" s="15" t="s">
        <v>34</v>
      </c>
      <c r="AX285" s="15" t="s">
        <v>79</v>
      </c>
      <c r="AY285" s="278" t="s">
        <v>160</v>
      </c>
    </row>
    <row r="286" s="13" customFormat="1">
      <c r="A286" s="13"/>
      <c r="B286" s="242"/>
      <c r="C286" s="243"/>
      <c r="D286" s="244" t="s">
        <v>168</v>
      </c>
      <c r="E286" s="245" t="s">
        <v>1</v>
      </c>
      <c r="F286" s="246" t="s">
        <v>833</v>
      </c>
      <c r="G286" s="243"/>
      <c r="H286" s="247">
        <v>51.475000000000001</v>
      </c>
      <c r="I286" s="248"/>
      <c r="J286" s="243"/>
      <c r="K286" s="243"/>
      <c r="L286" s="249"/>
      <c r="M286" s="250"/>
      <c r="N286" s="251"/>
      <c r="O286" s="251"/>
      <c r="P286" s="251"/>
      <c r="Q286" s="251"/>
      <c r="R286" s="251"/>
      <c r="S286" s="251"/>
      <c r="T286" s="25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3" t="s">
        <v>168</v>
      </c>
      <c r="AU286" s="253" t="s">
        <v>89</v>
      </c>
      <c r="AV286" s="13" t="s">
        <v>89</v>
      </c>
      <c r="AW286" s="13" t="s">
        <v>34</v>
      </c>
      <c r="AX286" s="13" t="s">
        <v>79</v>
      </c>
      <c r="AY286" s="253" t="s">
        <v>160</v>
      </c>
    </row>
    <row r="287" s="13" customFormat="1">
      <c r="A287" s="13"/>
      <c r="B287" s="242"/>
      <c r="C287" s="243"/>
      <c r="D287" s="244" t="s">
        <v>168</v>
      </c>
      <c r="E287" s="245" t="s">
        <v>1</v>
      </c>
      <c r="F287" s="246" t="s">
        <v>834</v>
      </c>
      <c r="G287" s="243"/>
      <c r="H287" s="247">
        <v>-10</v>
      </c>
      <c r="I287" s="248"/>
      <c r="J287" s="243"/>
      <c r="K287" s="243"/>
      <c r="L287" s="249"/>
      <c r="M287" s="250"/>
      <c r="N287" s="251"/>
      <c r="O287" s="251"/>
      <c r="P287" s="251"/>
      <c r="Q287" s="251"/>
      <c r="R287" s="251"/>
      <c r="S287" s="251"/>
      <c r="T287" s="25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3" t="s">
        <v>168</v>
      </c>
      <c r="AU287" s="253" t="s">
        <v>89</v>
      </c>
      <c r="AV287" s="13" t="s">
        <v>89</v>
      </c>
      <c r="AW287" s="13" t="s">
        <v>34</v>
      </c>
      <c r="AX287" s="13" t="s">
        <v>79</v>
      </c>
      <c r="AY287" s="253" t="s">
        <v>160</v>
      </c>
    </row>
    <row r="288" s="14" customFormat="1">
      <c r="A288" s="14"/>
      <c r="B288" s="254"/>
      <c r="C288" s="255"/>
      <c r="D288" s="244" t="s">
        <v>168</v>
      </c>
      <c r="E288" s="256" t="s">
        <v>1</v>
      </c>
      <c r="F288" s="257" t="s">
        <v>171</v>
      </c>
      <c r="G288" s="255"/>
      <c r="H288" s="258">
        <v>62.513000000000005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168</v>
      </c>
      <c r="AU288" s="264" t="s">
        <v>89</v>
      </c>
      <c r="AV288" s="14" t="s">
        <v>166</v>
      </c>
      <c r="AW288" s="14" t="s">
        <v>34</v>
      </c>
      <c r="AX288" s="14" t="s">
        <v>87</v>
      </c>
      <c r="AY288" s="264" t="s">
        <v>160</v>
      </c>
    </row>
    <row r="289" s="2" customFormat="1" ht="24.15" customHeight="1">
      <c r="A289" s="39"/>
      <c r="B289" s="40"/>
      <c r="C289" s="228" t="s">
        <v>320</v>
      </c>
      <c r="D289" s="228" t="s">
        <v>162</v>
      </c>
      <c r="E289" s="229" t="s">
        <v>835</v>
      </c>
      <c r="F289" s="230" t="s">
        <v>836</v>
      </c>
      <c r="G289" s="231" t="s">
        <v>201</v>
      </c>
      <c r="H289" s="232">
        <v>43.5</v>
      </c>
      <c r="I289" s="233"/>
      <c r="J289" s="234">
        <f>ROUND(I289*H289,2)</f>
        <v>0</v>
      </c>
      <c r="K289" s="235"/>
      <c r="L289" s="45"/>
      <c r="M289" s="236" t="s">
        <v>1</v>
      </c>
      <c r="N289" s="237" t="s">
        <v>44</v>
      </c>
      <c r="O289" s="92"/>
      <c r="P289" s="238">
        <f>O289*H289</f>
        <v>0</v>
      </c>
      <c r="Q289" s="238">
        <v>0.00013999999999999999</v>
      </c>
      <c r="R289" s="238">
        <f>Q289*H289</f>
        <v>0.0060899999999999991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166</v>
      </c>
      <c r="AT289" s="240" t="s">
        <v>162</v>
      </c>
      <c r="AU289" s="240" t="s">
        <v>89</v>
      </c>
      <c r="AY289" s="18" t="s">
        <v>160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87</v>
      </c>
      <c r="BK289" s="241">
        <f>ROUND(I289*H289,2)</f>
        <v>0</v>
      </c>
      <c r="BL289" s="18" t="s">
        <v>166</v>
      </c>
      <c r="BM289" s="240" t="s">
        <v>837</v>
      </c>
    </row>
    <row r="290" s="13" customFormat="1">
      <c r="A290" s="13"/>
      <c r="B290" s="242"/>
      <c r="C290" s="243"/>
      <c r="D290" s="244" t="s">
        <v>168</v>
      </c>
      <c r="E290" s="245" t="s">
        <v>1</v>
      </c>
      <c r="F290" s="246" t="s">
        <v>838</v>
      </c>
      <c r="G290" s="243"/>
      <c r="H290" s="247">
        <v>43.5</v>
      </c>
      <c r="I290" s="248"/>
      <c r="J290" s="243"/>
      <c r="K290" s="243"/>
      <c r="L290" s="249"/>
      <c r="M290" s="250"/>
      <c r="N290" s="251"/>
      <c r="O290" s="251"/>
      <c r="P290" s="251"/>
      <c r="Q290" s="251"/>
      <c r="R290" s="251"/>
      <c r="S290" s="251"/>
      <c r="T290" s="25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3" t="s">
        <v>168</v>
      </c>
      <c r="AU290" s="253" t="s">
        <v>89</v>
      </c>
      <c r="AV290" s="13" t="s">
        <v>89</v>
      </c>
      <c r="AW290" s="13" t="s">
        <v>34</v>
      </c>
      <c r="AX290" s="13" t="s">
        <v>87</v>
      </c>
      <c r="AY290" s="253" t="s">
        <v>160</v>
      </c>
    </row>
    <row r="291" s="2" customFormat="1" ht="33" customHeight="1">
      <c r="A291" s="39"/>
      <c r="B291" s="40"/>
      <c r="C291" s="228" t="s">
        <v>325</v>
      </c>
      <c r="D291" s="228" t="s">
        <v>162</v>
      </c>
      <c r="E291" s="229" t="s">
        <v>839</v>
      </c>
      <c r="F291" s="230" t="s">
        <v>840</v>
      </c>
      <c r="G291" s="231" t="s">
        <v>165</v>
      </c>
      <c r="H291" s="232">
        <v>9.6329999999999991</v>
      </c>
      <c r="I291" s="233"/>
      <c r="J291" s="234">
        <f>ROUND(I291*H291,2)</f>
        <v>0</v>
      </c>
      <c r="K291" s="235"/>
      <c r="L291" s="45"/>
      <c r="M291" s="236" t="s">
        <v>1</v>
      </c>
      <c r="N291" s="237" t="s">
        <v>44</v>
      </c>
      <c r="O291" s="92"/>
      <c r="P291" s="238">
        <f>O291*H291</f>
        <v>0</v>
      </c>
      <c r="Q291" s="238">
        <v>0.1762</v>
      </c>
      <c r="R291" s="238">
        <f>Q291*H291</f>
        <v>1.6973345999999998</v>
      </c>
      <c r="S291" s="238">
        <v>0</v>
      </c>
      <c r="T291" s="23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0" t="s">
        <v>166</v>
      </c>
      <c r="AT291" s="240" t="s">
        <v>162</v>
      </c>
      <c r="AU291" s="240" t="s">
        <v>89</v>
      </c>
      <c r="AY291" s="18" t="s">
        <v>160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8" t="s">
        <v>87</v>
      </c>
      <c r="BK291" s="241">
        <f>ROUND(I291*H291,2)</f>
        <v>0</v>
      </c>
      <c r="BL291" s="18" t="s">
        <v>166</v>
      </c>
      <c r="BM291" s="240" t="s">
        <v>841</v>
      </c>
    </row>
    <row r="292" s="15" customFormat="1">
      <c r="A292" s="15"/>
      <c r="B292" s="269"/>
      <c r="C292" s="270"/>
      <c r="D292" s="244" t="s">
        <v>168</v>
      </c>
      <c r="E292" s="271" t="s">
        <v>1</v>
      </c>
      <c r="F292" s="272" t="s">
        <v>842</v>
      </c>
      <c r="G292" s="270"/>
      <c r="H292" s="271" t="s">
        <v>1</v>
      </c>
      <c r="I292" s="273"/>
      <c r="J292" s="270"/>
      <c r="K292" s="270"/>
      <c r="L292" s="274"/>
      <c r="M292" s="275"/>
      <c r="N292" s="276"/>
      <c r="O292" s="276"/>
      <c r="P292" s="276"/>
      <c r="Q292" s="276"/>
      <c r="R292" s="276"/>
      <c r="S292" s="276"/>
      <c r="T292" s="27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8" t="s">
        <v>168</v>
      </c>
      <c r="AU292" s="278" t="s">
        <v>89</v>
      </c>
      <c r="AV292" s="15" t="s">
        <v>87</v>
      </c>
      <c r="AW292" s="15" t="s">
        <v>34</v>
      </c>
      <c r="AX292" s="15" t="s">
        <v>79</v>
      </c>
      <c r="AY292" s="278" t="s">
        <v>160</v>
      </c>
    </row>
    <row r="293" s="15" customFormat="1">
      <c r="A293" s="15"/>
      <c r="B293" s="269"/>
      <c r="C293" s="270"/>
      <c r="D293" s="244" t="s">
        <v>168</v>
      </c>
      <c r="E293" s="271" t="s">
        <v>1</v>
      </c>
      <c r="F293" s="272" t="s">
        <v>705</v>
      </c>
      <c r="G293" s="270"/>
      <c r="H293" s="271" t="s">
        <v>1</v>
      </c>
      <c r="I293" s="273"/>
      <c r="J293" s="270"/>
      <c r="K293" s="270"/>
      <c r="L293" s="274"/>
      <c r="M293" s="275"/>
      <c r="N293" s="276"/>
      <c r="O293" s="276"/>
      <c r="P293" s="276"/>
      <c r="Q293" s="276"/>
      <c r="R293" s="276"/>
      <c r="S293" s="276"/>
      <c r="T293" s="27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8" t="s">
        <v>168</v>
      </c>
      <c r="AU293" s="278" t="s">
        <v>89</v>
      </c>
      <c r="AV293" s="15" t="s">
        <v>87</v>
      </c>
      <c r="AW293" s="15" t="s">
        <v>34</v>
      </c>
      <c r="AX293" s="15" t="s">
        <v>79</v>
      </c>
      <c r="AY293" s="278" t="s">
        <v>160</v>
      </c>
    </row>
    <row r="294" s="13" customFormat="1">
      <c r="A294" s="13"/>
      <c r="B294" s="242"/>
      <c r="C294" s="243"/>
      <c r="D294" s="244" t="s">
        <v>168</v>
      </c>
      <c r="E294" s="245" t="s">
        <v>1</v>
      </c>
      <c r="F294" s="246" t="s">
        <v>843</v>
      </c>
      <c r="G294" s="243"/>
      <c r="H294" s="247">
        <v>4.7290000000000001</v>
      </c>
      <c r="I294" s="248"/>
      <c r="J294" s="243"/>
      <c r="K294" s="243"/>
      <c r="L294" s="249"/>
      <c r="M294" s="250"/>
      <c r="N294" s="251"/>
      <c r="O294" s="251"/>
      <c r="P294" s="251"/>
      <c r="Q294" s="251"/>
      <c r="R294" s="251"/>
      <c r="S294" s="251"/>
      <c r="T294" s="25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3" t="s">
        <v>168</v>
      </c>
      <c r="AU294" s="253" t="s">
        <v>89</v>
      </c>
      <c r="AV294" s="13" t="s">
        <v>89</v>
      </c>
      <c r="AW294" s="13" t="s">
        <v>34</v>
      </c>
      <c r="AX294" s="13" t="s">
        <v>79</v>
      </c>
      <c r="AY294" s="253" t="s">
        <v>160</v>
      </c>
    </row>
    <row r="295" s="15" customFormat="1">
      <c r="A295" s="15"/>
      <c r="B295" s="269"/>
      <c r="C295" s="270"/>
      <c r="D295" s="244" t="s">
        <v>168</v>
      </c>
      <c r="E295" s="271" t="s">
        <v>1</v>
      </c>
      <c r="F295" s="272" t="s">
        <v>709</v>
      </c>
      <c r="G295" s="270"/>
      <c r="H295" s="271" t="s">
        <v>1</v>
      </c>
      <c r="I295" s="273"/>
      <c r="J295" s="270"/>
      <c r="K295" s="270"/>
      <c r="L295" s="274"/>
      <c r="M295" s="275"/>
      <c r="N295" s="276"/>
      <c r="O295" s="276"/>
      <c r="P295" s="276"/>
      <c r="Q295" s="276"/>
      <c r="R295" s="276"/>
      <c r="S295" s="276"/>
      <c r="T295" s="277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8" t="s">
        <v>168</v>
      </c>
      <c r="AU295" s="278" t="s">
        <v>89</v>
      </c>
      <c r="AV295" s="15" t="s">
        <v>87</v>
      </c>
      <c r="AW295" s="15" t="s">
        <v>34</v>
      </c>
      <c r="AX295" s="15" t="s">
        <v>79</v>
      </c>
      <c r="AY295" s="278" t="s">
        <v>160</v>
      </c>
    </row>
    <row r="296" s="13" customFormat="1">
      <c r="A296" s="13"/>
      <c r="B296" s="242"/>
      <c r="C296" s="243"/>
      <c r="D296" s="244" t="s">
        <v>168</v>
      </c>
      <c r="E296" s="245" t="s">
        <v>1</v>
      </c>
      <c r="F296" s="246" t="s">
        <v>844</v>
      </c>
      <c r="G296" s="243"/>
      <c r="H296" s="247">
        <v>4.9039999999999999</v>
      </c>
      <c r="I296" s="248"/>
      <c r="J296" s="243"/>
      <c r="K296" s="243"/>
      <c r="L296" s="249"/>
      <c r="M296" s="250"/>
      <c r="N296" s="251"/>
      <c r="O296" s="251"/>
      <c r="P296" s="251"/>
      <c r="Q296" s="251"/>
      <c r="R296" s="251"/>
      <c r="S296" s="251"/>
      <c r="T296" s="25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3" t="s">
        <v>168</v>
      </c>
      <c r="AU296" s="253" t="s">
        <v>89</v>
      </c>
      <c r="AV296" s="13" t="s">
        <v>89</v>
      </c>
      <c r="AW296" s="13" t="s">
        <v>34</v>
      </c>
      <c r="AX296" s="13" t="s">
        <v>79</v>
      </c>
      <c r="AY296" s="253" t="s">
        <v>160</v>
      </c>
    </row>
    <row r="297" s="14" customFormat="1">
      <c r="A297" s="14"/>
      <c r="B297" s="254"/>
      <c r="C297" s="255"/>
      <c r="D297" s="244" t="s">
        <v>168</v>
      </c>
      <c r="E297" s="256" t="s">
        <v>1</v>
      </c>
      <c r="F297" s="257" t="s">
        <v>171</v>
      </c>
      <c r="G297" s="255"/>
      <c r="H297" s="258">
        <v>9.6329999999999991</v>
      </c>
      <c r="I297" s="259"/>
      <c r="J297" s="255"/>
      <c r="K297" s="255"/>
      <c r="L297" s="260"/>
      <c r="M297" s="261"/>
      <c r="N297" s="262"/>
      <c r="O297" s="262"/>
      <c r="P297" s="262"/>
      <c r="Q297" s="262"/>
      <c r="R297" s="262"/>
      <c r="S297" s="262"/>
      <c r="T297" s="26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4" t="s">
        <v>168</v>
      </c>
      <c r="AU297" s="264" t="s">
        <v>89</v>
      </c>
      <c r="AV297" s="14" t="s">
        <v>166</v>
      </c>
      <c r="AW297" s="14" t="s">
        <v>34</v>
      </c>
      <c r="AX297" s="14" t="s">
        <v>87</v>
      </c>
      <c r="AY297" s="264" t="s">
        <v>160</v>
      </c>
    </row>
    <row r="298" s="2" customFormat="1" ht="21.75" customHeight="1">
      <c r="A298" s="39"/>
      <c r="B298" s="40"/>
      <c r="C298" s="228" t="s">
        <v>330</v>
      </c>
      <c r="D298" s="228" t="s">
        <v>162</v>
      </c>
      <c r="E298" s="229" t="s">
        <v>845</v>
      </c>
      <c r="F298" s="230" t="s">
        <v>846</v>
      </c>
      <c r="G298" s="231" t="s">
        <v>236</v>
      </c>
      <c r="H298" s="232">
        <v>7</v>
      </c>
      <c r="I298" s="233"/>
      <c r="J298" s="234">
        <f>ROUND(I298*H298,2)</f>
        <v>0</v>
      </c>
      <c r="K298" s="235"/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0.022780000000000002</v>
      </c>
      <c r="R298" s="238">
        <f>Q298*H298</f>
        <v>0.15946000000000002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166</v>
      </c>
      <c r="AT298" s="240" t="s">
        <v>162</v>
      </c>
      <c r="AU298" s="240" t="s">
        <v>89</v>
      </c>
      <c r="AY298" s="18" t="s">
        <v>160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87</v>
      </c>
      <c r="BK298" s="241">
        <f>ROUND(I298*H298,2)</f>
        <v>0</v>
      </c>
      <c r="BL298" s="18" t="s">
        <v>166</v>
      </c>
      <c r="BM298" s="240" t="s">
        <v>847</v>
      </c>
    </row>
    <row r="299" s="13" customFormat="1">
      <c r="A299" s="13"/>
      <c r="B299" s="242"/>
      <c r="C299" s="243"/>
      <c r="D299" s="244" t="s">
        <v>168</v>
      </c>
      <c r="E299" s="245" t="s">
        <v>1</v>
      </c>
      <c r="F299" s="246" t="s">
        <v>848</v>
      </c>
      <c r="G299" s="243"/>
      <c r="H299" s="247">
        <v>1</v>
      </c>
      <c r="I299" s="248"/>
      <c r="J299" s="243"/>
      <c r="K299" s="243"/>
      <c r="L299" s="249"/>
      <c r="M299" s="250"/>
      <c r="N299" s="251"/>
      <c r="O299" s="251"/>
      <c r="P299" s="251"/>
      <c r="Q299" s="251"/>
      <c r="R299" s="251"/>
      <c r="S299" s="251"/>
      <c r="T299" s="25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3" t="s">
        <v>168</v>
      </c>
      <c r="AU299" s="253" t="s">
        <v>89</v>
      </c>
      <c r="AV299" s="13" t="s">
        <v>89</v>
      </c>
      <c r="AW299" s="13" t="s">
        <v>34</v>
      </c>
      <c r="AX299" s="13" t="s">
        <v>79</v>
      </c>
      <c r="AY299" s="253" t="s">
        <v>160</v>
      </c>
    </row>
    <row r="300" s="13" customFormat="1">
      <c r="A300" s="13"/>
      <c r="B300" s="242"/>
      <c r="C300" s="243"/>
      <c r="D300" s="244" t="s">
        <v>168</v>
      </c>
      <c r="E300" s="245" t="s">
        <v>1</v>
      </c>
      <c r="F300" s="246" t="s">
        <v>849</v>
      </c>
      <c r="G300" s="243"/>
      <c r="H300" s="247">
        <v>6</v>
      </c>
      <c r="I300" s="248"/>
      <c r="J300" s="243"/>
      <c r="K300" s="243"/>
      <c r="L300" s="249"/>
      <c r="M300" s="250"/>
      <c r="N300" s="251"/>
      <c r="O300" s="251"/>
      <c r="P300" s="251"/>
      <c r="Q300" s="251"/>
      <c r="R300" s="251"/>
      <c r="S300" s="251"/>
      <c r="T300" s="25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3" t="s">
        <v>168</v>
      </c>
      <c r="AU300" s="253" t="s">
        <v>89</v>
      </c>
      <c r="AV300" s="13" t="s">
        <v>89</v>
      </c>
      <c r="AW300" s="13" t="s">
        <v>34</v>
      </c>
      <c r="AX300" s="13" t="s">
        <v>79</v>
      </c>
      <c r="AY300" s="253" t="s">
        <v>160</v>
      </c>
    </row>
    <row r="301" s="14" customFormat="1">
      <c r="A301" s="14"/>
      <c r="B301" s="254"/>
      <c r="C301" s="255"/>
      <c r="D301" s="244" t="s">
        <v>168</v>
      </c>
      <c r="E301" s="256" t="s">
        <v>1</v>
      </c>
      <c r="F301" s="257" t="s">
        <v>171</v>
      </c>
      <c r="G301" s="255"/>
      <c r="H301" s="258">
        <v>7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4" t="s">
        <v>168</v>
      </c>
      <c r="AU301" s="264" t="s">
        <v>89</v>
      </c>
      <c r="AV301" s="14" t="s">
        <v>166</v>
      </c>
      <c r="AW301" s="14" t="s">
        <v>34</v>
      </c>
      <c r="AX301" s="14" t="s">
        <v>87</v>
      </c>
      <c r="AY301" s="264" t="s">
        <v>160</v>
      </c>
    </row>
    <row r="302" s="2" customFormat="1" ht="21.75" customHeight="1">
      <c r="A302" s="39"/>
      <c r="B302" s="40"/>
      <c r="C302" s="228" t="s">
        <v>336</v>
      </c>
      <c r="D302" s="228" t="s">
        <v>162</v>
      </c>
      <c r="E302" s="229" t="s">
        <v>850</v>
      </c>
      <c r="F302" s="230" t="s">
        <v>851</v>
      </c>
      <c r="G302" s="231" t="s">
        <v>236</v>
      </c>
      <c r="H302" s="232">
        <v>50</v>
      </c>
      <c r="I302" s="233"/>
      <c r="J302" s="234">
        <f>ROUND(I302*H302,2)</f>
        <v>0</v>
      </c>
      <c r="K302" s="235"/>
      <c r="L302" s="45"/>
      <c r="M302" s="236" t="s">
        <v>1</v>
      </c>
      <c r="N302" s="237" t="s">
        <v>44</v>
      </c>
      <c r="O302" s="92"/>
      <c r="P302" s="238">
        <f>O302*H302</f>
        <v>0</v>
      </c>
      <c r="Q302" s="238">
        <v>0.036549999999999999</v>
      </c>
      <c r="R302" s="238">
        <f>Q302*H302</f>
        <v>1.8274999999999999</v>
      </c>
      <c r="S302" s="238">
        <v>0</v>
      </c>
      <c r="T302" s="23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0" t="s">
        <v>166</v>
      </c>
      <c r="AT302" s="240" t="s">
        <v>162</v>
      </c>
      <c r="AU302" s="240" t="s">
        <v>89</v>
      </c>
      <c r="AY302" s="18" t="s">
        <v>160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8" t="s">
        <v>87</v>
      </c>
      <c r="BK302" s="241">
        <f>ROUND(I302*H302,2)</f>
        <v>0</v>
      </c>
      <c r="BL302" s="18" t="s">
        <v>166</v>
      </c>
      <c r="BM302" s="240" t="s">
        <v>852</v>
      </c>
    </row>
    <row r="303" s="13" customFormat="1">
      <c r="A303" s="13"/>
      <c r="B303" s="242"/>
      <c r="C303" s="243"/>
      <c r="D303" s="244" t="s">
        <v>168</v>
      </c>
      <c r="E303" s="245" t="s">
        <v>1</v>
      </c>
      <c r="F303" s="246" t="s">
        <v>853</v>
      </c>
      <c r="G303" s="243"/>
      <c r="H303" s="247">
        <v>10</v>
      </c>
      <c r="I303" s="248"/>
      <c r="J303" s="243"/>
      <c r="K303" s="243"/>
      <c r="L303" s="249"/>
      <c r="M303" s="250"/>
      <c r="N303" s="251"/>
      <c r="O303" s="251"/>
      <c r="P303" s="251"/>
      <c r="Q303" s="251"/>
      <c r="R303" s="251"/>
      <c r="S303" s="251"/>
      <c r="T303" s="25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3" t="s">
        <v>168</v>
      </c>
      <c r="AU303" s="253" t="s">
        <v>89</v>
      </c>
      <c r="AV303" s="13" t="s">
        <v>89</v>
      </c>
      <c r="AW303" s="13" t="s">
        <v>34</v>
      </c>
      <c r="AX303" s="13" t="s">
        <v>79</v>
      </c>
      <c r="AY303" s="253" t="s">
        <v>160</v>
      </c>
    </row>
    <row r="304" s="13" customFormat="1">
      <c r="A304" s="13"/>
      <c r="B304" s="242"/>
      <c r="C304" s="243"/>
      <c r="D304" s="244" t="s">
        <v>168</v>
      </c>
      <c r="E304" s="245" t="s">
        <v>1</v>
      </c>
      <c r="F304" s="246" t="s">
        <v>854</v>
      </c>
      <c r="G304" s="243"/>
      <c r="H304" s="247">
        <v>40</v>
      </c>
      <c r="I304" s="248"/>
      <c r="J304" s="243"/>
      <c r="K304" s="243"/>
      <c r="L304" s="249"/>
      <c r="M304" s="250"/>
      <c r="N304" s="251"/>
      <c r="O304" s="251"/>
      <c r="P304" s="251"/>
      <c r="Q304" s="251"/>
      <c r="R304" s="251"/>
      <c r="S304" s="251"/>
      <c r="T304" s="25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3" t="s">
        <v>168</v>
      </c>
      <c r="AU304" s="253" t="s">
        <v>89</v>
      </c>
      <c r="AV304" s="13" t="s">
        <v>89</v>
      </c>
      <c r="AW304" s="13" t="s">
        <v>34</v>
      </c>
      <c r="AX304" s="13" t="s">
        <v>79</v>
      </c>
      <c r="AY304" s="253" t="s">
        <v>160</v>
      </c>
    </row>
    <row r="305" s="14" customFormat="1">
      <c r="A305" s="14"/>
      <c r="B305" s="254"/>
      <c r="C305" s="255"/>
      <c r="D305" s="244" t="s">
        <v>168</v>
      </c>
      <c r="E305" s="256" t="s">
        <v>1</v>
      </c>
      <c r="F305" s="257" t="s">
        <v>171</v>
      </c>
      <c r="G305" s="255"/>
      <c r="H305" s="258">
        <v>50</v>
      </c>
      <c r="I305" s="259"/>
      <c r="J305" s="255"/>
      <c r="K305" s="255"/>
      <c r="L305" s="260"/>
      <c r="M305" s="261"/>
      <c r="N305" s="262"/>
      <c r="O305" s="262"/>
      <c r="P305" s="262"/>
      <c r="Q305" s="262"/>
      <c r="R305" s="262"/>
      <c r="S305" s="262"/>
      <c r="T305" s="26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4" t="s">
        <v>168</v>
      </c>
      <c r="AU305" s="264" t="s">
        <v>89</v>
      </c>
      <c r="AV305" s="14" t="s">
        <v>166</v>
      </c>
      <c r="AW305" s="14" t="s">
        <v>34</v>
      </c>
      <c r="AX305" s="14" t="s">
        <v>87</v>
      </c>
      <c r="AY305" s="264" t="s">
        <v>160</v>
      </c>
    </row>
    <row r="306" s="2" customFormat="1" ht="21.75" customHeight="1">
      <c r="A306" s="39"/>
      <c r="B306" s="40"/>
      <c r="C306" s="228" t="s">
        <v>344</v>
      </c>
      <c r="D306" s="228" t="s">
        <v>162</v>
      </c>
      <c r="E306" s="229" t="s">
        <v>855</v>
      </c>
      <c r="F306" s="230" t="s">
        <v>856</v>
      </c>
      <c r="G306" s="231" t="s">
        <v>236</v>
      </c>
      <c r="H306" s="232">
        <v>15</v>
      </c>
      <c r="I306" s="233"/>
      <c r="J306" s="234">
        <f>ROUND(I306*H306,2)</f>
        <v>0</v>
      </c>
      <c r="K306" s="235"/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0.04555</v>
      </c>
      <c r="R306" s="238">
        <f>Q306*H306</f>
        <v>0.68325000000000002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166</v>
      </c>
      <c r="AT306" s="240" t="s">
        <v>162</v>
      </c>
      <c r="AU306" s="240" t="s">
        <v>89</v>
      </c>
      <c r="AY306" s="18" t="s">
        <v>160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87</v>
      </c>
      <c r="BK306" s="241">
        <f>ROUND(I306*H306,2)</f>
        <v>0</v>
      </c>
      <c r="BL306" s="18" t="s">
        <v>166</v>
      </c>
      <c r="BM306" s="240" t="s">
        <v>857</v>
      </c>
    </row>
    <row r="307" s="13" customFormat="1">
      <c r="A307" s="13"/>
      <c r="B307" s="242"/>
      <c r="C307" s="243"/>
      <c r="D307" s="244" t="s">
        <v>168</v>
      </c>
      <c r="E307" s="245" t="s">
        <v>1</v>
      </c>
      <c r="F307" s="246" t="s">
        <v>853</v>
      </c>
      <c r="G307" s="243"/>
      <c r="H307" s="247">
        <v>10</v>
      </c>
      <c r="I307" s="248"/>
      <c r="J307" s="243"/>
      <c r="K307" s="243"/>
      <c r="L307" s="249"/>
      <c r="M307" s="250"/>
      <c r="N307" s="251"/>
      <c r="O307" s="251"/>
      <c r="P307" s="251"/>
      <c r="Q307" s="251"/>
      <c r="R307" s="251"/>
      <c r="S307" s="251"/>
      <c r="T307" s="25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3" t="s">
        <v>168</v>
      </c>
      <c r="AU307" s="253" t="s">
        <v>89</v>
      </c>
      <c r="AV307" s="13" t="s">
        <v>89</v>
      </c>
      <c r="AW307" s="13" t="s">
        <v>34</v>
      </c>
      <c r="AX307" s="13" t="s">
        <v>79</v>
      </c>
      <c r="AY307" s="253" t="s">
        <v>160</v>
      </c>
    </row>
    <row r="308" s="13" customFormat="1">
      <c r="A308" s="13"/>
      <c r="B308" s="242"/>
      <c r="C308" s="243"/>
      <c r="D308" s="244" t="s">
        <v>168</v>
      </c>
      <c r="E308" s="245" t="s">
        <v>1</v>
      </c>
      <c r="F308" s="246" t="s">
        <v>858</v>
      </c>
      <c r="G308" s="243"/>
      <c r="H308" s="247">
        <v>5</v>
      </c>
      <c r="I308" s="248"/>
      <c r="J308" s="243"/>
      <c r="K308" s="243"/>
      <c r="L308" s="249"/>
      <c r="M308" s="250"/>
      <c r="N308" s="251"/>
      <c r="O308" s="251"/>
      <c r="P308" s="251"/>
      <c r="Q308" s="251"/>
      <c r="R308" s="251"/>
      <c r="S308" s="251"/>
      <c r="T308" s="25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3" t="s">
        <v>168</v>
      </c>
      <c r="AU308" s="253" t="s">
        <v>89</v>
      </c>
      <c r="AV308" s="13" t="s">
        <v>89</v>
      </c>
      <c r="AW308" s="13" t="s">
        <v>34</v>
      </c>
      <c r="AX308" s="13" t="s">
        <v>79</v>
      </c>
      <c r="AY308" s="253" t="s">
        <v>160</v>
      </c>
    </row>
    <row r="309" s="14" customFormat="1">
      <c r="A309" s="14"/>
      <c r="B309" s="254"/>
      <c r="C309" s="255"/>
      <c r="D309" s="244" t="s">
        <v>168</v>
      </c>
      <c r="E309" s="256" t="s">
        <v>1</v>
      </c>
      <c r="F309" s="257" t="s">
        <v>171</v>
      </c>
      <c r="G309" s="255"/>
      <c r="H309" s="258">
        <v>15</v>
      </c>
      <c r="I309" s="259"/>
      <c r="J309" s="255"/>
      <c r="K309" s="255"/>
      <c r="L309" s="260"/>
      <c r="M309" s="261"/>
      <c r="N309" s="262"/>
      <c r="O309" s="262"/>
      <c r="P309" s="262"/>
      <c r="Q309" s="262"/>
      <c r="R309" s="262"/>
      <c r="S309" s="262"/>
      <c r="T309" s="26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4" t="s">
        <v>168</v>
      </c>
      <c r="AU309" s="264" t="s">
        <v>89</v>
      </c>
      <c r="AV309" s="14" t="s">
        <v>166</v>
      </c>
      <c r="AW309" s="14" t="s">
        <v>34</v>
      </c>
      <c r="AX309" s="14" t="s">
        <v>87</v>
      </c>
      <c r="AY309" s="264" t="s">
        <v>160</v>
      </c>
    </row>
    <row r="310" s="2" customFormat="1" ht="21.75" customHeight="1">
      <c r="A310" s="39"/>
      <c r="B310" s="40"/>
      <c r="C310" s="228" t="s">
        <v>349</v>
      </c>
      <c r="D310" s="228" t="s">
        <v>162</v>
      </c>
      <c r="E310" s="229" t="s">
        <v>859</v>
      </c>
      <c r="F310" s="230" t="s">
        <v>860</v>
      </c>
      <c r="G310" s="231" t="s">
        <v>236</v>
      </c>
      <c r="H310" s="232">
        <v>5</v>
      </c>
      <c r="I310" s="233"/>
      <c r="J310" s="234">
        <f>ROUND(I310*H310,2)</f>
        <v>0</v>
      </c>
      <c r="K310" s="235"/>
      <c r="L310" s="45"/>
      <c r="M310" s="236" t="s">
        <v>1</v>
      </c>
      <c r="N310" s="237" t="s">
        <v>44</v>
      </c>
      <c r="O310" s="92"/>
      <c r="P310" s="238">
        <f>O310*H310</f>
        <v>0</v>
      </c>
      <c r="Q310" s="238">
        <v>0.054550000000000001</v>
      </c>
      <c r="R310" s="238">
        <f>Q310*H310</f>
        <v>0.27274999999999999</v>
      </c>
      <c r="S310" s="238">
        <v>0</v>
      </c>
      <c r="T310" s="23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0" t="s">
        <v>166</v>
      </c>
      <c r="AT310" s="240" t="s">
        <v>162</v>
      </c>
      <c r="AU310" s="240" t="s">
        <v>89</v>
      </c>
      <c r="AY310" s="18" t="s">
        <v>160</v>
      </c>
      <c r="BE310" s="241">
        <f>IF(N310="základní",J310,0)</f>
        <v>0</v>
      </c>
      <c r="BF310" s="241">
        <f>IF(N310="snížená",J310,0)</f>
        <v>0</v>
      </c>
      <c r="BG310" s="241">
        <f>IF(N310="zákl. přenesená",J310,0)</f>
        <v>0</v>
      </c>
      <c r="BH310" s="241">
        <f>IF(N310="sníž. přenesená",J310,0)</f>
        <v>0</v>
      </c>
      <c r="BI310" s="241">
        <f>IF(N310="nulová",J310,0)</f>
        <v>0</v>
      </c>
      <c r="BJ310" s="18" t="s">
        <v>87</v>
      </c>
      <c r="BK310" s="241">
        <f>ROUND(I310*H310,2)</f>
        <v>0</v>
      </c>
      <c r="BL310" s="18" t="s">
        <v>166</v>
      </c>
      <c r="BM310" s="240" t="s">
        <v>861</v>
      </c>
    </row>
    <row r="311" s="13" customFormat="1">
      <c r="A311" s="13"/>
      <c r="B311" s="242"/>
      <c r="C311" s="243"/>
      <c r="D311" s="244" t="s">
        <v>168</v>
      </c>
      <c r="E311" s="245" t="s">
        <v>1</v>
      </c>
      <c r="F311" s="246" t="s">
        <v>862</v>
      </c>
      <c r="G311" s="243"/>
      <c r="H311" s="247">
        <v>5</v>
      </c>
      <c r="I311" s="248"/>
      <c r="J311" s="243"/>
      <c r="K311" s="243"/>
      <c r="L311" s="249"/>
      <c r="M311" s="250"/>
      <c r="N311" s="251"/>
      <c r="O311" s="251"/>
      <c r="P311" s="251"/>
      <c r="Q311" s="251"/>
      <c r="R311" s="251"/>
      <c r="S311" s="251"/>
      <c r="T311" s="25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3" t="s">
        <v>168</v>
      </c>
      <c r="AU311" s="253" t="s">
        <v>89</v>
      </c>
      <c r="AV311" s="13" t="s">
        <v>89</v>
      </c>
      <c r="AW311" s="13" t="s">
        <v>34</v>
      </c>
      <c r="AX311" s="13" t="s">
        <v>87</v>
      </c>
      <c r="AY311" s="253" t="s">
        <v>160</v>
      </c>
    </row>
    <row r="312" s="2" customFormat="1" ht="21.75" customHeight="1">
      <c r="A312" s="39"/>
      <c r="B312" s="40"/>
      <c r="C312" s="228" t="s">
        <v>353</v>
      </c>
      <c r="D312" s="228" t="s">
        <v>162</v>
      </c>
      <c r="E312" s="229" t="s">
        <v>863</v>
      </c>
      <c r="F312" s="230" t="s">
        <v>864</v>
      </c>
      <c r="G312" s="231" t="s">
        <v>236</v>
      </c>
      <c r="H312" s="232">
        <v>5</v>
      </c>
      <c r="I312" s="233"/>
      <c r="J312" s="234">
        <f>ROUND(I312*H312,2)</f>
        <v>0</v>
      </c>
      <c r="K312" s="235"/>
      <c r="L312" s="45"/>
      <c r="M312" s="236" t="s">
        <v>1</v>
      </c>
      <c r="N312" s="237" t="s">
        <v>44</v>
      </c>
      <c r="O312" s="92"/>
      <c r="P312" s="238">
        <f>O312*H312</f>
        <v>0</v>
      </c>
      <c r="Q312" s="238">
        <v>0.063549999999999995</v>
      </c>
      <c r="R312" s="238">
        <f>Q312*H312</f>
        <v>0.31774999999999998</v>
      </c>
      <c r="S312" s="238">
        <v>0</v>
      </c>
      <c r="T312" s="23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0" t="s">
        <v>166</v>
      </c>
      <c r="AT312" s="240" t="s">
        <v>162</v>
      </c>
      <c r="AU312" s="240" t="s">
        <v>89</v>
      </c>
      <c r="AY312" s="18" t="s">
        <v>160</v>
      </c>
      <c r="BE312" s="241">
        <f>IF(N312="základní",J312,0)</f>
        <v>0</v>
      </c>
      <c r="BF312" s="241">
        <f>IF(N312="snížená",J312,0)</f>
        <v>0</v>
      </c>
      <c r="BG312" s="241">
        <f>IF(N312="zákl. přenesená",J312,0)</f>
        <v>0</v>
      </c>
      <c r="BH312" s="241">
        <f>IF(N312="sníž. přenesená",J312,0)</f>
        <v>0</v>
      </c>
      <c r="BI312" s="241">
        <f>IF(N312="nulová",J312,0)</f>
        <v>0</v>
      </c>
      <c r="BJ312" s="18" t="s">
        <v>87</v>
      </c>
      <c r="BK312" s="241">
        <f>ROUND(I312*H312,2)</f>
        <v>0</v>
      </c>
      <c r="BL312" s="18" t="s">
        <v>166</v>
      </c>
      <c r="BM312" s="240" t="s">
        <v>865</v>
      </c>
    </row>
    <row r="313" s="13" customFormat="1">
      <c r="A313" s="13"/>
      <c r="B313" s="242"/>
      <c r="C313" s="243"/>
      <c r="D313" s="244" t="s">
        <v>168</v>
      </c>
      <c r="E313" s="245" t="s">
        <v>1</v>
      </c>
      <c r="F313" s="246" t="s">
        <v>862</v>
      </c>
      <c r="G313" s="243"/>
      <c r="H313" s="247">
        <v>5</v>
      </c>
      <c r="I313" s="248"/>
      <c r="J313" s="243"/>
      <c r="K313" s="243"/>
      <c r="L313" s="249"/>
      <c r="M313" s="250"/>
      <c r="N313" s="251"/>
      <c r="O313" s="251"/>
      <c r="P313" s="251"/>
      <c r="Q313" s="251"/>
      <c r="R313" s="251"/>
      <c r="S313" s="251"/>
      <c r="T313" s="25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3" t="s">
        <v>168</v>
      </c>
      <c r="AU313" s="253" t="s">
        <v>89</v>
      </c>
      <c r="AV313" s="13" t="s">
        <v>89</v>
      </c>
      <c r="AW313" s="13" t="s">
        <v>34</v>
      </c>
      <c r="AX313" s="13" t="s">
        <v>87</v>
      </c>
      <c r="AY313" s="253" t="s">
        <v>160</v>
      </c>
    </row>
    <row r="314" s="2" customFormat="1" ht="24.15" customHeight="1">
      <c r="A314" s="39"/>
      <c r="B314" s="40"/>
      <c r="C314" s="228" t="s">
        <v>358</v>
      </c>
      <c r="D314" s="228" t="s">
        <v>162</v>
      </c>
      <c r="E314" s="229" t="s">
        <v>866</v>
      </c>
      <c r="F314" s="230" t="s">
        <v>867</v>
      </c>
      <c r="G314" s="231" t="s">
        <v>201</v>
      </c>
      <c r="H314" s="232">
        <v>5.2000000000000002</v>
      </c>
      <c r="I314" s="233"/>
      <c r="J314" s="234">
        <f>ROUND(I314*H314,2)</f>
        <v>0</v>
      </c>
      <c r="K314" s="235"/>
      <c r="L314" s="45"/>
      <c r="M314" s="236" t="s">
        <v>1</v>
      </c>
      <c r="N314" s="237" t="s">
        <v>44</v>
      </c>
      <c r="O314" s="92"/>
      <c r="P314" s="238">
        <f>O314*H314</f>
        <v>0</v>
      </c>
      <c r="Q314" s="238">
        <v>0.00023000000000000001</v>
      </c>
      <c r="R314" s="238">
        <f>Q314*H314</f>
        <v>0.001196</v>
      </c>
      <c r="S314" s="238">
        <v>0</v>
      </c>
      <c r="T314" s="23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0" t="s">
        <v>166</v>
      </c>
      <c r="AT314" s="240" t="s">
        <v>162</v>
      </c>
      <c r="AU314" s="240" t="s">
        <v>89</v>
      </c>
      <c r="AY314" s="18" t="s">
        <v>160</v>
      </c>
      <c r="BE314" s="241">
        <f>IF(N314="základní",J314,0)</f>
        <v>0</v>
      </c>
      <c r="BF314" s="241">
        <f>IF(N314="snížená",J314,0)</f>
        <v>0</v>
      </c>
      <c r="BG314" s="241">
        <f>IF(N314="zákl. přenesená",J314,0)</f>
        <v>0</v>
      </c>
      <c r="BH314" s="241">
        <f>IF(N314="sníž. přenesená",J314,0)</f>
        <v>0</v>
      </c>
      <c r="BI314" s="241">
        <f>IF(N314="nulová",J314,0)</f>
        <v>0</v>
      </c>
      <c r="BJ314" s="18" t="s">
        <v>87</v>
      </c>
      <c r="BK314" s="241">
        <f>ROUND(I314*H314,2)</f>
        <v>0</v>
      </c>
      <c r="BL314" s="18" t="s">
        <v>166</v>
      </c>
      <c r="BM314" s="240" t="s">
        <v>868</v>
      </c>
    </row>
    <row r="315" s="13" customFormat="1">
      <c r="A315" s="13"/>
      <c r="B315" s="242"/>
      <c r="C315" s="243"/>
      <c r="D315" s="244" t="s">
        <v>168</v>
      </c>
      <c r="E315" s="245" t="s">
        <v>1</v>
      </c>
      <c r="F315" s="246" t="s">
        <v>869</v>
      </c>
      <c r="G315" s="243"/>
      <c r="H315" s="247">
        <v>5.2000000000000002</v>
      </c>
      <c r="I315" s="248"/>
      <c r="J315" s="243"/>
      <c r="K315" s="243"/>
      <c r="L315" s="249"/>
      <c r="M315" s="250"/>
      <c r="N315" s="251"/>
      <c r="O315" s="251"/>
      <c r="P315" s="251"/>
      <c r="Q315" s="251"/>
      <c r="R315" s="251"/>
      <c r="S315" s="251"/>
      <c r="T315" s="25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3" t="s">
        <v>168</v>
      </c>
      <c r="AU315" s="253" t="s">
        <v>89</v>
      </c>
      <c r="AV315" s="13" t="s">
        <v>89</v>
      </c>
      <c r="AW315" s="13" t="s">
        <v>34</v>
      </c>
      <c r="AX315" s="13" t="s">
        <v>87</v>
      </c>
      <c r="AY315" s="253" t="s">
        <v>160</v>
      </c>
    </row>
    <row r="316" s="2" customFormat="1" ht="33" customHeight="1">
      <c r="A316" s="39"/>
      <c r="B316" s="40"/>
      <c r="C316" s="228" t="s">
        <v>362</v>
      </c>
      <c r="D316" s="228" t="s">
        <v>162</v>
      </c>
      <c r="E316" s="229" t="s">
        <v>870</v>
      </c>
      <c r="F316" s="230" t="s">
        <v>871</v>
      </c>
      <c r="G316" s="231" t="s">
        <v>347</v>
      </c>
      <c r="H316" s="232">
        <v>0.086999999999999994</v>
      </c>
      <c r="I316" s="233"/>
      <c r="J316" s="234">
        <f>ROUND(I316*H316,2)</f>
        <v>0</v>
      </c>
      <c r="K316" s="235"/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0.019539999999999998</v>
      </c>
      <c r="R316" s="238">
        <f>Q316*H316</f>
        <v>0.0016999799999999998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166</v>
      </c>
      <c r="AT316" s="240" t="s">
        <v>162</v>
      </c>
      <c r="AU316" s="240" t="s">
        <v>89</v>
      </c>
      <c r="AY316" s="18" t="s">
        <v>160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87</v>
      </c>
      <c r="BK316" s="241">
        <f>ROUND(I316*H316,2)</f>
        <v>0</v>
      </c>
      <c r="BL316" s="18" t="s">
        <v>166</v>
      </c>
      <c r="BM316" s="240" t="s">
        <v>872</v>
      </c>
    </row>
    <row r="317" s="15" customFormat="1">
      <c r="A317" s="15"/>
      <c r="B317" s="269"/>
      <c r="C317" s="270"/>
      <c r="D317" s="244" t="s">
        <v>168</v>
      </c>
      <c r="E317" s="271" t="s">
        <v>1</v>
      </c>
      <c r="F317" s="272" t="s">
        <v>873</v>
      </c>
      <c r="G317" s="270"/>
      <c r="H317" s="271" t="s">
        <v>1</v>
      </c>
      <c r="I317" s="273"/>
      <c r="J317" s="270"/>
      <c r="K317" s="270"/>
      <c r="L317" s="274"/>
      <c r="M317" s="275"/>
      <c r="N317" s="276"/>
      <c r="O317" s="276"/>
      <c r="P317" s="276"/>
      <c r="Q317" s="276"/>
      <c r="R317" s="276"/>
      <c r="S317" s="276"/>
      <c r="T317" s="277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8" t="s">
        <v>168</v>
      </c>
      <c r="AU317" s="278" t="s">
        <v>89</v>
      </c>
      <c r="AV317" s="15" t="s">
        <v>87</v>
      </c>
      <c r="AW317" s="15" t="s">
        <v>34</v>
      </c>
      <c r="AX317" s="15" t="s">
        <v>79</v>
      </c>
      <c r="AY317" s="278" t="s">
        <v>160</v>
      </c>
    </row>
    <row r="318" s="13" customFormat="1">
      <c r="A318" s="13"/>
      <c r="B318" s="242"/>
      <c r="C318" s="243"/>
      <c r="D318" s="244" t="s">
        <v>168</v>
      </c>
      <c r="E318" s="245" t="s">
        <v>1</v>
      </c>
      <c r="F318" s="246" t="s">
        <v>874</v>
      </c>
      <c r="G318" s="243"/>
      <c r="H318" s="247">
        <v>0.086999999999999994</v>
      </c>
      <c r="I318" s="248"/>
      <c r="J318" s="243"/>
      <c r="K318" s="243"/>
      <c r="L318" s="249"/>
      <c r="M318" s="250"/>
      <c r="N318" s="251"/>
      <c r="O318" s="251"/>
      <c r="P318" s="251"/>
      <c r="Q318" s="251"/>
      <c r="R318" s="251"/>
      <c r="S318" s="251"/>
      <c r="T318" s="25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3" t="s">
        <v>168</v>
      </c>
      <c r="AU318" s="253" t="s">
        <v>89</v>
      </c>
      <c r="AV318" s="13" t="s">
        <v>89</v>
      </c>
      <c r="AW318" s="13" t="s">
        <v>34</v>
      </c>
      <c r="AX318" s="13" t="s">
        <v>87</v>
      </c>
      <c r="AY318" s="253" t="s">
        <v>160</v>
      </c>
    </row>
    <row r="319" s="2" customFormat="1" ht="24.15" customHeight="1">
      <c r="A319" s="39"/>
      <c r="B319" s="40"/>
      <c r="C319" s="284" t="s">
        <v>366</v>
      </c>
      <c r="D319" s="284" t="s">
        <v>426</v>
      </c>
      <c r="E319" s="285" t="s">
        <v>875</v>
      </c>
      <c r="F319" s="286" t="s">
        <v>876</v>
      </c>
      <c r="G319" s="287" t="s">
        <v>347</v>
      </c>
      <c r="H319" s="288">
        <v>0.090999999999999998</v>
      </c>
      <c r="I319" s="289"/>
      <c r="J319" s="290">
        <f>ROUND(I319*H319,2)</f>
        <v>0</v>
      </c>
      <c r="K319" s="291"/>
      <c r="L319" s="292"/>
      <c r="M319" s="293" t="s">
        <v>1</v>
      </c>
      <c r="N319" s="294" t="s">
        <v>44</v>
      </c>
      <c r="O319" s="92"/>
      <c r="P319" s="238">
        <f>O319*H319</f>
        <v>0</v>
      </c>
      <c r="Q319" s="238">
        <v>1</v>
      </c>
      <c r="R319" s="238">
        <f>Q319*H319</f>
        <v>0.090999999999999998</v>
      </c>
      <c r="S319" s="238">
        <v>0</v>
      </c>
      <c r="T319" s="23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0" t="s">
        <v>204</v>
      </c>
      <c r="AT319" s="240" t="s">
        <v>426</v>
      </c>
      <c r="AU319" s="240" t="s">
        <v>89</v>
      </c>
      <c r="AY319" s="18" t="s">
        <v>160</v>
      </c>
      <c r="BE319" s="241">
        <f>IF(N319="základní",J319,0)</f>
        <v>0</v>
      </c>
      <c r="BF319" s="241">
        <f>IF(N319="snížená",J319,0)</f>
        <v>0</v>
      </c>
      <c r="BG319" s="241">
        <f>IF(N319="zákl. přenesená",J319,0)</f>
        <v>0</v>
      </c>
      <c r="BH319" s="241">
        <f>IF(N319="sníž. přenesená",J319,0)</f>
        <v>0</v>
      </c>
      <c r="BI319" s="241">
        <f>IF(N319="nulová",J319,0)</f>
        <v>0</v>
      </c>
      <c r="BJ319" s="18" t="s">
        <v>87</v>
      </c>
      <c r="BK319" s="241">
        <f>ROUND(I319*H319,2)</f>
        <v>0</v>
      </c>
      <c r="BL319" s="18" t="s">
        <v>166</v>
      </c>
      <c r="BM319" s="240" t="s">
        <v>877</v>
      </c>
    </row>
    <row r="320" s="13" customFormat="1">
      <c r="A320" s="13"/>
      <c r="B320" s="242"/>
      <c r="C320" s="243"/>
      <c r="D320" s="244" t="s">
        <v>168</v>
      </c>
      <c r="E320" s="243"/>
      <c r="F320" s="246" t="s">
        <v>878</v>
      </c>
      <c r="G320" s="243"/>
      <c r="H320" s="247">
        <v>0.090999999999999998</v>
      </c>
      <c r="I320" s="248"/>
      <c r="J320" s="243"/>
      <c r="K320" s="243"/>
      <c r="L320" s="249"/>
      <c r="M320" s="250"/>
      <c r="N320" s="251"/>
      <c r="O320" s="251"/>
      <c r="P320" s="251"/>
      <c r="Q320" s="251"/>
      <c r="R320" s="251"/>
      <c r="S320" s="251"/>
      <c r="T320" s="25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3" t="s">
        <v>168</v>
      </c>
      <c r="AU320" s="253" t="s">
        <v>89</v>
      </c>
      <c r="AV320" s="13" t="s">
        <v>89</v>
      </c>
      <c r="AW320" s="13" t="s">
        <v>4</v>
      </c>
      <c r="AX320" s="13" t="s">
        <v>87</v>
      </c>
      <c r="AY320" s="253" t="s">
        <v>160</v>
      </c>
    </row>
    <row r="321" s="2" customFormat="1" ht="33" customHeight="1">
      <c r="A321" s="39"/>
      <c r="B321" s="40"/>
      <c r="C321" s="228" t="s">
        <v>370</v>
      </c>
      <c r="D321" s="228" t="s">
        <v>162</v>
      </c>
      <c r="E321" s="229" t="s">
        <v>879</v>
      </c>
      <c r="F321" s="230" t="s">
        <v>880</v>
      </c>
      <c r="G321" s="231" t="s">
        <v>165</v>
      </c>
      <c r="H321" s="232">
        <v>5.4000000000000004</v>
      </c>
      <c r="I321" s="233"/>
      <c r="J321" s="234">
        <f>ROUND(I321*H321,2)</f>
        <v>0</v>
      </c>
      <c r="K321" s="235"/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0.22449</v>
      </c>
      <c r="R321" s="238">
        <f>Q321*H321</f>
        <v>1.2122460000000002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166</v>
      </c>
      <c r="AT321" s="240" t="s">
        <v>162</v>
      </c>
      <c r="AU321" s="240" t="s">
        <v>89</v>
      </c>
      <c r="AY321" s="18" t="s">
        <v>160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87</v>
      </c>
      <c r="BK321" s="241">
        <f>ROUND(I321*H321,2)</f>
        <v>0</v>
      </c>
      <c r="BL321" s="18" t="s">
        <v>166</v>
      </c>
      <c r="BM321" s="240" t="s">
        <v>881</v>
      </c>
    </row>
    <row r="322" s="15" customFormat="1">
      <c r="A322" s="15"/>
      <c r="B322" s="269"/>
      <c r="C322" s="270"/>
      <c r="D322" s="244" t="s">
        <v>168</v>
      </c>
      <c r="E322" s="271" t="s">
        <v>1</v>
      </c>
      <c r="F322" s="272" t="s">
        <v>882</v>
      </c>
      <c r="G322" s="270"/>
      <c r="H322" s="271" t="s">
        <v>1</v>
      </c>
      <c r="I322" s="273"/>
      <c r="J322" s="270"/>
      <c r="K322" s="270"/>
      <c r="L322" s="274"/>
      <c r="M322" s="275"/>
      <c r="N322" s="276"/>
      <c r="O322" s="276"/>
      <c r="P322" s="276"/>
      <c r="Q322" s="276"/>
      <c r="R322" s="276"/>
      <c r="S322" s="276"/>
      <c r="T322" s="277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8" t="s">
        <v>168</v>
      </c>
      <c r="AU322" s="278" t="s">
        <v>89</v>
      </c>
      <c r="AV322" s="15" t="s">
        <v>87</v>
      </c>
      <c r="AW322" s="15" t="s">
        <v>34</v>
      </c>
      <c r="AX322" s="15" t="s">
        <v>79</v>
      </c>
      <c r="AY322" s="278" t="s">
        <v>160</v>
      </c>
    </row>
    <row r="323" s="13" customFormat="1">
      <c r="A323" s="13"/>
      <c r="B323" s="242"/>
      <c r="C323" s="243"/>
      <c r="D323" s="244" t="s">
        <v>168</v>
      </c>
      <c r="E323" s="245" t="s">
        <v>1</v>
      </c>
      <c r="F323" s="246" t="s">
        <v>883</v>
      </c>
      <c r="G323" s="243"/>
      <c r="H323" s="247">
        <v>5.4000000000000004</v>
      </c>
      <c r="I323" s="248"/>
      <c r="J323" s="243"/>
      <c r="K323" s="243"/>
      <c r="L323" s="249"/>
      <c r="M323" s="250"/>
      <c r="N323" s="251"/>
      <c r="O323" s="251"/>
      <c r="P323" s="251"/>
      <c r="Q323" s="251"/>
      <c r="R323" s="251"/>
      <c r="S323" s="251"/>
      <c r="T323" s="25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3" t="s">
        <v>168</v>
      </c>
      <c r="AU323" s="253" t="s">
        <v>89</v>
      </c>
      <c r="AV323" s="13" t="s">
        <v>89</v>
      </c>
      <c r="AW323" s="13" t="s">
        <v>34</v>
      </c>
      <c r="AX323" s="13" t="s">
        <v>87</v>
      </c>
      <c r="AY323" s="253" t="s">
        <v>160</v>
      </c>
    </row>
    <row r="324" s="2" customFormat="1" ht="16.5" customHeight="1">
      <c r="A324" s="39"/>
      <c r="B324" s="40"/>
      <c r="C324" s="228" t="s">
        <v>374</v>
      </c>
      <c r="D324" s="228" t="s">
        <v>162</v>
      </c>
      <c r="E324" s="229" t="s">
        <v>884</v>
      </c>
      <c r="F324" s="230" t="s">
        <v>885</v>
      </c>
      <c r="G324" s="231" t="s">
        <v>347</v>
      </c>
      <c r="H324" s="232">
        <v>0.037999999999999999</v>
      </c>
      <c r="I324" s="233"/>
      <c r="J324" s="234">
        <f>ROUND(I324*H324,2)</f>
        <v>0</v>
      </c>
      <c r="K324" s="235"/>
      <c r="L324" s="45"/>
      <c r="M324" s="236" t="s">
        <v>1</v>
      </c>
      <c r="N324" s="237" t="s">
        <v>44</v>
      </c>
      <c r="O324" s="92"/>
      <c r="P324" s="238">
        <f>O324*H324</f>
        <v>0</v>
      </c>
      <c r="Q324" s="238">
        <v>1.04922</v>
      </c>
      <c r="R324" s="238">
        <f>Q324*H324</f>
        <v>0.039870360000000001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166</v>
      </c>
      <c r="AT324" s="240" t="s">
        <v>162</v>
      </c>
      <c r="AU324" s="240" t="s">
        <v>89</v>
      </c>
      <c r="AY324" s="18" t="s">
        <v>160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87</v>
      </c>
      <c r="BK324" s="241">
        <f>ROUND(I324*H324,2)</f>
        <v>0</v>
      </c>
      <c r="BL324" s="18" t="s">
        <v>166</v>
      </c>
      <c r="BM324" s="240" t="s">
        <v>886</v>
      </c>
    </row>
    <row r="325" s="15" customFormat="1">
      <c r="A325" s="15"/>
      <c r="B325" s="269"/>
      <c r="C325" s="270"/>
      <c r="D325" s="244" t="s">
        <v>168</v>
      </c>
      <c r="E325" s="271" t="s">
        <v>1</v>
      </c>
      <c r="F325" s="272" t="s">
        <v>777</v>
      </c>
      <c r="G325" s="270"/>
      <c r="H325" s="271" t="s">
        <v>1</v>
      </c>
      <c r="I325" s="273"/>
      <c r="J325" s="270"/>
      <c r="K325" s="270"/>
      <c r="L325" s="274"/>
      <c r="M325" s="275"/>
      <c r="N325" s="276"/>
      <c r="O325" s="276"/>
      <c r="P325" s="276"/>
      <c r="Q325" s="276"/>
      <c r="R325" s="276"/>
      <c r="S325" s="276"/>
      <c r="T325" s="277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8" t="s">
        <v>168</v>
      </c>
      <c r="AU325" s="278" t="s">
        <v>89</v>
      </c>
      <c r="AV325" s="15" t="s">
        <v>87</v>
      </c>
      <c r="AW325" s="15" t="s">
        <v>34</v>
      </c>
      <c r="AX325" s="15" t="s">
        <v>79</v>
      </c>
      <c r="AY325" s="278" t="s">
        <v>160</v>
      </c>
    </row>
    <row r="326" s="13" customFormat="1">
      <c r="A326" s="13"/>
      <c r="B326" s="242"/>
      <c r="C326" s="243"/>
      <c r="D326" s="244" t="s">
        <v>168</v>
      </c>
      <c r="E326" s="245" t="s">
        <v>1</v>
      </c>
      <c r="F326" s="246" t="s">
        <v>887</v>
      </c>
      <c r="G326" s="243"/>
      <c r="H326" s="247">
        <v>0.029000000000000001</v>
      </c>
      <c r="I326" s="248"/>
      <c r="J326" s="243"/>
      <c r="K326" s="243"/>
      <c r="L326" s="249"/>
      <c r="M326" s="250"/>
      <c r="N326" s="251"/>
      <c r="O326" s="251"/>
      <c r="P326" s="251"/>
      <c r="Q326" s="251"/>
      <c r="R326" s="251"/>
      <c r="S326" s="251"/>
      <c r="T326" s="25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3" t="s">
        <v>168</v>
      </c>
      <c r="AU326" s="253" t="s">
        <v>89</v>
      </c>
      <c r="AV326" s="13" t="s">
        <v>89</v>
      </c>
      <c r="AW326" s="13" t="s">
        <v>34</v>
      </c>
      <c r="AX326" s="13" t="s">
        <v>79</v>
      </c>
      <c r="AY326" s="253" t="s">
        <v>160</v>
      </c>
    </row>
    <row r="327" s="15" customFormat="1">
      <c r="A327" s="15"/>
      <c r="B327" s="269"/>
      <c r="C327" s="270"/>
      <c r="D327" s="244" t="s">
        <v>168</v>
      </c>
      <c r="E327" s="271" t="s">
        <v>1</v>
      </c>
      <c r="F327" s="272" t="s">
        <v>779</v>
      </c>
      <c r="G327" s="270"/>
      <c r="H327" s="271" t="s">
        <v>1</v>
      </c>
      <c r="I327" s="273"/>
      <c r="J327" s="270"/>
      <c r="K327" s="270"/>
      <c r="L327" s="274"/>
      <c r="M327" s="275"/>
      <c r="N327" s="276"/>
      <c r="O327" s="276"/>
      <c r="P327" s="276"/>
      <c r="Q327" s="276"/>
      <c r="R327" s="276"/>
      <c r="S327" s="276"/>
      <c r="T327" s="277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8" t="s">
        <v>168</v>
      </c>
      <c r="AU327" s="278" t="s">
        <v>89</v>
      </c>
      <c r="AV327" s="15" t="s">
        <v>87</v>
      </c>
      <c r="AW327" s="15" t="s">
        <v>34</v>
      </c>
      <c r="AX327" s="15" t="s">
        <v>79</v>
      </c>
      <c r="AY327" s="278" t="s">
        <v>160</v>
      </c>
    </row>
    <row r="328" s="13" customFormat="1">
      <c r="A328" s="13"/>
      <c r="B328" s="242"/>
      <c r="C328" s="243"/>
      <c r="D328" s="244" t="s">
        <v>168</v>
      </c>
      <c r="E328" s="245" t="s">
        <v>1</v>
      </c>
      <c r="F328" s="246" t="s">
        <v>888</v>
      </c>
      <c r="G328" s="243"/>
      <c r="H328" s="247">
        <v>0.0089999999999999993</v>
      </c>
      <c r="I328" s="248"/>
      <c r="J328" s="243"/>
      <c r="K328" s="243"/>
      <c r="L328" s="249"/>
      <c r="M328" s="250"/>
      <c r="N328" s="251"/>
      <c r="O328" s="251"/>
      <c r="P328" s="251"/>
      <c r="Q328" s="251"/>
      <c r="R328" s="251"/>
      <c r="S328" s="251"/>
      <c r="T328" s="25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3" t="s">
        <v>168</v>
      </c>
      <c r="AU328" s="253" t="s">
        <v>89</v>
      </c>
      <c r="AV328" s="13" t="s">
        <v>89</v>
      </c>
      <c r="AW328" s="13" t="s">
        <v>34</v>
      </c>
      <c r="AX328" s="13" t="s">
        <v>79</v>
      </c>
      <c r="AY328" s="253" t="s">
        <v>160</v>
      </c>
    </row>
    <row r="329" s="14" customFormat="1">
      <c r="A329" s="14"/>
      <c r="B329" s="254"/>
      <c r="C329" s="255"/>
      <c r="D329" s="244" t="s">
        <v>168</v>
      </c>
      <c r="E329" s="256" t="s">
        <v>1</v>
      </c>
      <c r="F329" s="257" t="s">
        <v>171</v>
      </c>
      <c r="G329" s="255"/>
      <c r="H329" s="258">
        <v>0.037999999999999999</v>
      </c>
      <c r="I329" s="259"/>
      <c r="J329" s="255"/>
      <c r="K329" s="255"/>
      <c r="L329" s="260"/>
      <c r="M329" s="261"/>
      <c r="N329" s="262"/>
      <c r="O329" s="262"/>
      <c r="P329" s="262"/>
      <c r="Q329" s="262"/>
      <c r="R329" s="262"/>
      <c r="S329" s="262"/>
      <c r="T329" s="26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4" t="s">
        <v>168</v>
      </c>
      <c r="AU329" s="264" t="s">
        <v>89</v>
      </c>
      <c r="AV329" s="14" t="s">
        <v>166</v>
      </c>
      <c r="AW329" s="14" t="s">
        <v>34</v>
      </c>
      <c r="AX329" s="14" t="s">
        <v>87</v>
      </c>
      <c r="AY329" s="264" t="s">
        <v>160</v>
      </c>
    </row>
    <row r="330" s="2" customFormat="1" ht="21.75" customHeight="1">
      <c r="A330" s="39"/>
      <c r="B330" s="40"/>
      <c r="C330" s="228" t="s">
        <v>378</v>
      </c>
      <c r="D330" s="228" t="s">
        <v>162</v>
      </c>
      <c r="E330" s="229" t="s">
        <v>889</v>
      </c>
      <c r="F330" s="230" t="s">
        <v>890</v>
      </c>
      <c r="G330" s="231" t="s">
        <v>211</v>
      </c>
      <c r="H330" s="232">
        <v>7.0129999999999999</v>
      </c>
      <c r="I330" s="233"/>
      <c r="J330" s="234">
        <f>ROUND(I330*H330,2)</f>
        <v>0</v>
      </c>
      <c r="K330" s="235"/>
      <c r="L330" s="45"/>
      <c r="M330" s="236" t="s">
        <v>1</v>
      </c>
      <c r="N330" s="237" t="s">
        <v>44</v>
      </c>
      <c r="O330" s="92"/>
      <c r="P330" s="238">
        <f>O330*H330</f>
        <v>0</v>
      </c>
      <c r="Q330" s="238">
        <v>2.5018699999999998</v>
      </c>
      <c r="R330" s="238">
        <f>Q330*H330</f>
        <v>17.545614309999998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166</v>
      </c>
      <c r="AT330" s="240" t="s">
        <v>162</v>
      </c>
      <c r="AU330" s="240" t="s">
        <v>89</v>
      </c>
      <c r="AY330" s="18" t="s">
        <v>160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87</v>
      </c>
      <c r="BK330" s="241">
        <f>ROUND(I330*H330,2)</f>
        <v>0</v>
      </c>
      <c r="BL330" s="18" t="s">
        <v>166</v>
      </c>
      <c r="BM330" s="240" t="s">
        <v>891</v>
      </c>
    </row>
    <row r="331" s="15" customFormat="1">
      <c r="A331" s="15"/>
      <c r="B331" s="269"/>
      <c r="C331" s="270"/>
      <c r="D331" s="244" t="s">
        <v>168</v>
      </c>
      <c r="E331" s="271" t="s">
        <v>1</v>
      </c>
      <c r="F331" s="272" t="s">
        <v>892</v>
      </c>
      <c r="G331" s="270"/>
      <c r="H331" s="271" t="s">
        <v>1</v>
      </c>
      <c r="I331" s="273"/>
      <c r="J331" s="270"/>
      <c r="K331" s="270"/>
      <c r="L331" s="274"/>
      <c r="M331" s="275"/>
      <c r="N331" s="276"/>
      <c r="O331" s="276"/>
      <c r="P331" s="276"/>
      <c r="Q331" s="276"/>
      <c r="R331" s="276"/>
      <c r="S331" s="276"/>
      <c r="T331" s="277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8" t="s">
        <v>168</v>
      </c>
      <c r="AU331" s="278" t="s">
        <v>89</v>
      </c>
      <c r="AV331" s="15" t="s">
        <v>87</v>
      </c>
      <c r="AW331" s="15" t="s">
        <v>34</v>
      </c>
      <c r="AX331" s="15" t="s">
        <v>79</v>
      </c>
      <c r="AY331" s="278" t="s">
        <v>160</v>
      </c>
    </row>
    <row r="332" s="13" customFormat="1">
      <c r="A332" s="13"/>
      <c r="B332" s="242"/>
      <c r="C332" s="243"/>
      <c r="D332" s="244" t="s">
        <v>168</v>
      </c>
      <c r="E332" s="245" t="s">
        <v>1</v>
      </c>
      <c r="F332" s="246" t="s">
        <v>893</v>
      </c>
      <c r="G332" s="243"/>
      <c r="H332" s="247">
        <v>7.0129999999999999</v>
      </c>
      <c r="I332" s="248"/>
      <c r="J332" s="243"/>
      <c r="K332" s="243"/>
      <c r="L332" s="249"/>
      <c r="M332" s="250"/>
      <c r="N332" s="251"/>
      <c r="O332" s="251"/>
      <c r="P332" s="251"/>
      <c r="Q332" s="251"/>
      <c r="R332" s="251"/>
      <c r="S332" s="251"/>
      <c r="T332" s="25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3" t="s">
        <v>168</v>
      </c>
      <c r="AU332" s="253" t="s">
        <v>89</v>
      </c>
      <c r="AV332" s="13" t="s">
        <v>89</v>
      </c>
      <c r="AW332" s="13" t="s">
        <v>34</v>
      </c>
      <c r="AX332" s="13" t="s">
        <v>87</v>
      </c>
      <c r="AY332" s="253" t="s">
        <v>160</v>
      </c>
    </row>
    <row r="333" s="2" customFormat="1" ht="24.15" customHeight="1">
      <c r="A333" s="39"/>
      <c r="B333" s="40"/>
      <c r="C333" s="228" t="s">
        <v>386</v>
      </c>
      <c r="D333" s="228" t="s">
        <v>162</v>
      </c>
      <c r="E333" s="229" t="s">
        <v>894</v>
      </c>
      <c r="F333" s="230" t="s">
        <v>895</v>
      </c>
      <c r="G333" s="231" t="s">
        <v>165</v>
      </c>
      <c r="H333" s="232">
        <v>12.75</v>
      </c>
      <c r="I333" s="233"/>
      <c r="J333" s="234">
        <f>ROUND(I333*H333,2)</f>
        <v>0</v>
      </c>
      <c r="K333" s="235"/>
      <c r="L333" s="45"/>
      <c r="M333" s="236" t="s">
        <v>1</v>
      </c>
      <c r="N333" s="237" t="s">
        <v>44</v>
      </c>
      <c r="O333" s="92"/>
      <c r="P333" s="238">
        <f>O333*H333</f>
        <v>0</v>
      </c>
      <c r="Q333" s="238">
        <v>0.0027499999999999998</v>
      </c>
      <c r="R333" s="238">
        <f>Q333*H333</f>
        <v>0.035062499999999996</v>
      </c>
      <c r="S333" s="238">
        <v>0</v>
      </c>
      <c r="T333" s="23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0" t="s">
        <v>166</v>
      </c>
      <c r="AT333" s="240" t="s">
        <v>162</v>
      </c>
      <c r="AU333" s="240" t="s">
        <v>89</v>
      </c>
      <c r="AY333" s="18" t="s">
        <v>160</v>
      </c>
      <c r="BE333" s="241">
        <f>IF(N333="základní",J333,0)</f>
        <v>0</v>
      </c>
      <c r="BF333" s="241">
        <f>IF(N333="snížená",J333,0)</f>
        <v>0</v>
      </c>
      <c r="BG333" s="241">
        <f>IF(N333="zákl. přenesená",J333,0)</f>
        <v>0</v>
      </c>
      <c r="BH333" s="241">
        <f>IF(N333="sníž. přenesená",J333,0)</f>
        <v>0</v>
      </c>
      <c r="BI333" s="241">
        <f>IF(N333="nulová",J333,0)</f>
        <v>0</v>
      </c>
      <c r="BJ333" s="18" t="s">
        <v>87</v>
      </c>
      <c r="BK333" s="241">
        <f>ROUND(I333*H333,2)</f>
        <v>0</v>
      </c>
      <c r="BL333" s="18" t="s">
        <v>166</v>
      </c>
      <c r="BM333" s="240" t="s">
        <v>896</v>
      </c>
    </row>
    <row r="334" s="13" customFormat="1">
      <c r="A334" s="13"/>
      <c r="B334" s="242"/>
      <c r="C334" s="243"/>
      <c r="D334" s="244" t="s">
        <v>168</v>
      </c>
      <c r="E334" s="245" t="s">
        <v>1</v>
      </c>
      <c r="F334" s="246" t="s">
        <v>897</v>
      </c>
      <c r="G334" s="243"/>
      <c r="H334" s="247">
        <v>12.75</v>
      </c>
      <c r="I334" s="248"/>
      <c r="J334" s="243"/>
      <c r="K334" s="243"/>
      <c r="L334" s="249"/>
      <c r="M334" s="250"/>
      <c r="N334" s="251"/>
      <c r="O334" s="251"/>
      <c r="P334" s="251"/>
      <c r="Q334" s="251"/>
      <c r="R334" s="251"/>
      <c r="S334" s="251"/>
      <c r="T334" s="25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3" t="s">
        <v>168</v>
      </c>
      <c r="AU334" s="253" t="s">
        <v>89</v>
      </c>
      <c r="AV334" s="13" t="s">
        <v>89</v>
      </c>
      <c r="AW334" s="13" t="s">
        <v>34</v>
      </c>
      <c r="AX334" s="13" t="s">
        <v>87</v>
      </c>
      <c r="AY334" s="253" t="s">
        <v>160</v>
      </c>
    </row>
    <row r="335" s="2" customFormat="1" ht="24.15" customHeight="1">
      <c r="A335" s="39"/>
      <c r="B335" s="40"/>
      <c r="C335" s="228" t="s">
        <v>393</v>
      </c>
      <c r="D335" s="228" t="s">
        <v>162</v>
      </c>
      <c r="E335" s="229" t="s">
        <v>898</v>
      </c>
      <c r="F335" s="230" t="s">
        <v>899</v>
      </c>
      <c r="G335" s="231" t="s">
        <v>165</v>
      </c>
      <c r="H335" s="232">
        <v>12.75</v>
      </c>
      <c r="I335" s="233"/>
      <c r="J335" s="234">
        <f>ROUND(I335*H335,2)</f>
        <v>0</v>
      </c>
      <c r="K335" s="235"/>
      <c r="L335" s="45"/>
      <c r="M335" s="236" t="s">
        <v>1</v>
      </c>
      <c r="N335" s="237" t="s">
        <v>44</v>
      </c>
      <c r="O335" s="92"/>
      <c r="P335" s="238">
        <f>O335*H335</f>
        <v>0</v>
      </c>
      <c r="Q335" s="238">
        <v>0</v>
      </c>
      <c r="R335" s="238">
        <f>Q335*H335</f>
        <v>0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166</v>
      </c>
      <c r="AT335" s="240" t="s">
        <v>162</v>
      </c>
      <c r="AU335" s="240" t="s">
        <v>89</v>
      </c>
      <c r="AY335" s="18" t="s">
        <v>160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87</v>
      </c>
      <c r="BK335" s="241">
        <f>ROUND(I335*H335,2)</f>
        <v>0</v>
      </c>
      <c r="BL335" s="18" t="s">
        <v>166</v>
      </c>
      <c r="BM335" s="240" t="s">
        <v>900</v>
      </c>
    </row>
    <row r="336" s="2" customFormat="1" ht="24.15" customHeight="1">
      <c r="A336" s="39"/>
      <c r="B336" s="40"/>
      <c r="C336" s="228" t="s">
        <v>400</v>
      </c>
      <c r="D336" s="228" t="s">
        <v>162</v>
      </c>
      <c r="E336" s="229" t="s">
        <v>901</v>
      </c>
      <c r="F336" s="230" t="s">
        <v>902</v>
      </c>
      <c r="G336" s="231" t="s">
        <v>165</v>
      </c>
      <c r="H336" s="232">
        <v>35.317999999999998</v>
      </c>
      <c r="I336" s="233"/>
      <c r="J336" s="234">
        <f>ROUND(I336*H336,2)</f>
        <v>0</v>
      </c>
      <c r="K336" s="235"/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0.00346</v>
      </c>
      <c r="R336" s="238">
        <f>Q336*H336</f>
        <v>0.12220027999999999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166</v>
      </c>
      <c r="AT336" s="240" t="s">
        <v>162</v>
      </c>
      <c r="AU336" s="240" t="s">
        <v>89</v>
      </c>
      <c r="AY336" s="18" t="s">
        <v>160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87</v>
      </c>
      <c r="BK336" s="241">
        <f>ROUND(I336*H336,2)</f>
        <v>0</v>
      </c>
      <c r="BL336" s="18" t="s">
        <v>166</v>
      </c>
      <c r="BM336" s="240" t="s">
        <v>903</v>
      </c>
    </row>
    <row r="337" s="13" customFormat="1">
      <c r="A337" s="13"/>
      <c r="B337" s="242"/>
      <c r="C337" s="243"/>
      <c r="D337" s="244" t="s">
        <v>168</v>
      </c>
      <c r="E337" s="245" t="s">
        <v>1</v>
      </c>
      <c r="F337" s="246" t="s">
        <v>904</v>
      </c>
      <c r="G337" s="243"/>
      <c r="H337" s="247">
        <v>35.317999999999998</v>
      </c>
      <c r="I337" s="248"/>
      <c r="J337" s="243"/>
      <c r="K337" s="243"/>
      <c r="L337" s="249"/>
      <c r="M337" s="250"/>
      <c r="N337" s="251"/>
      <c r="O337" s="251"/>
      <c r="P337" s="251"/>
      <c r="Q337" s="251"/>
      <c r="R337" s="251"/>
      <c r="S337" s="251"/>
      <c r="T337" s="25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3" t="s">
        <v>168</v>
      </c>
      <c r="AU337" s="253" t="s">
        <v>89</v>
      </c>
      <c r="AV337" s="13" t="s">
        <v>89</v>
      </c>
      <c r="AW337" s="13" t="s">
        <v>34</v>
      </c>
      <c r="AX337" s="13" t="s">
        <v>87</v>
      </c>
      <c r="AY337" s="253" t="s">
        <v>160</v>
      </c>
    </row>
    <row r="338" s="2" customFormat="1" ht="24.15" customHeight="1">
      <c r="A338" s="39"/>
      <c r="B338" s="40"/>
      <c r="C338" s="228" t="s">
        <v>407</v>
      </c>
      <c r="D338" s="228" t="s">
        <v>162</v>
      </c>
      <c r="E338" s="229" t="s">
        <v>905</v>
      </c>
      <c r="F338" s="230" t="s">
        <v>906</v>
      </c>
      <c r="G338" s="231" t="s">
        <v>165</v>
      </c>
      <c r="H338" s="232">
        <v>35.317999999999998</v>
      </c>
      <c r="I338" s="233"/>
      <c r="J338" s="234">
        <f>ROUND(I338*H338,2)</f>
        <v>0</v>
      </c>
      <c r="K338" s="235"/>
      <c r="L338" s="45"/>
      <c r="M338" s="236" t="s">
        <v>1</v>
      </c>
      <c r="N338" s="237" t="s">
        <v>44</v>
      </c>
      <c r="O338" s="92"/>
      <c r="P338" s="238">
        <f>O338*H338</f>
        <v>0</v>
      </c>
      <c r="Q338" s="238">
        <v>0</v>
      </c>
      <c r="R338" s="238">
        <f>Q338*H338</f>
        <v>0</v>
      </c>
      <c r="S338" s="238">
        <v>0</v>
      </c>
      <c r="T338" s="23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0" t="s">
        <v>166</v>
      </c>
      <c r="AT338" s="240" t="s">
        <v>162</v>
      </c>
      <c r="AU338" s="240" t="s">
        <v>89</v>
      </c>
      <c r="AY338" s="18" t="s">
        <v>160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8" t="s">
        <v>87</v>
      </c>
      <c r="BK338" s="241">
        <f>ROUND(I338*H338,2)</f>
        <v>0</v>
      </c>
      <c r="BL338" s="18" t="s">
        <v>166</v>
      </c>
      <c r="BM338" s="240" t="s">
        <v>907</v>
      </c>
    </row>
    <row r="339" s="2" customFormat="1" ht="24.15" customHeight="1">
      <c r="A339" s="39"/>
      <c r="B339" s="40"/>
      <c r="C339" s="228" t="s">
        <v>413</v>
      </c>
      <c r="D339" s="228" t="s">
        <v>162</v>
      </c>
      <c r="E339" s="229" t="s">
        <v>908</v>
      </c>
      <c r="F339" s="230" t="s">
        <v>909</v>
      </c>
      <c r="G339" s="231" t="s">
        <v>165</v>
      </c>
      <c r="H339" s="232">
        <v>60.774999999999999</v>
      </c>
      <c r="I339" s="233"/>
      <c r="J339" s="234">
        <f>ROUND(I339*H339,2)</f>
        <v>0</v>
      </c>
      <c r="K339" s="235"/>
      <c r="L339" s="45"/>
      <c r="M339" s="236" t="s">
        <v>1</v>
      </c>
      <c r="N339" s="237" t="s">
        <v>44</v>
      </c>
      <c r="O339" s="92"/>
      <c r="P339" s="238">
        <f>O339*H339</f>
        <v>0</v>
      </c>
      <c r="Q339" s="238">
        <v>0.0025000000000000001</v>
      </c>
      <c r="R339" s="238">
        <f>Q339*H339</f>
        <v>0.1519375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166</v>
      </c>
      <c r="AT339" s="240" t="s">
        <v>162</v>
      </c>
      <c r="AU339" s="240" t="s">
        <v>89</v>
      </c>
      <c r="AY339" s="18" t="s">
        <v>160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87</v>
      </c>
      <c r="BK339" s="241">
        <f>ROUND(I339*H339,2)</f>
        <v>0</v>
      </c>
      <c r="BL339" s="18" t="s">
        <v>166</v>
      </c>
      <c r="BM339" s="240" t="s">
        <v>910</v>
      </c>
    </row>
    <row r="340" s="13" customFormat="1">
      <c r="A340" s="13"/>
      <c r="B340" s="242"/>
      <c r="C340" s="243"/>
      <c r="D340" s="244" t="s">
        <v>168</v>
      </c>
      <c r="E340" s="245" t="s">
        <v>1</v>
      </c>
      <c r="F340" s="246" t="s">
        <v>911</v>
      </c>
      <c r="G340" s="243"/>
      <c r="H340" s="247">
        <v>60.774999999999999</v>
      </c>
      <c r="I340" s="248"/>
      <c r="J340" s="243"/>
      <c r="K340" s="243"/>
      <c r="L340" s="249"/>
      <c r="M340" s="250"/>
      <c r="N340" s="251"/>
      <c r="O340" s="251"/>
      <c r="P340" s="251"/>
      <c r="Q340" s="251"/>
      <c r="R340" s="251"/>
      <c r="S340" s="251"/>
      <c r="T340" s="25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3" t="s">
        <v>168</v>
      </c>
      <c r="AU340" s="253" t="s">
        <v>89</v>
      </c>
      <c r="AV340" s="13" t="s">
        <v>89</v>
      </c>
      <c r="AW340" s="13" t="s">
        <v>34</v>
      </c>
      <c r="AX340" s="13" t="s">
        <v>87</v>
      </c>
      <c r="AY340" s="253" t="s">
        <v>160</v>
      </c>
    </row>
    <row r="341" s="2" customFormat="1" ht="16.5" customHeight="1">
      <c r="A341" s="39"/>
      <c r="B341" s="40"/>
      <c r="C341" s="228" t="s">
        <v>421</v>
      </c>
      <c r="D341" s="228" t="s">
        <v>162</v>
      </c>
      <c r="E341" s="229" t="s">
        <v>912</v>
      </c>
      <c r="F341" s="230" t="s">
        <v>913</v>
      </c>
      <c r="G341" s="231" t="s">
        <v>347</v>
      </c>
      <c r="H341" s="232">
        <v>0.57999999999999996</v>
      </c>
      <c r="I341" s="233"/>
      <c r="J341" s="234">
        <f>ROUND(I341*H341,2)</f>
        <v>0</v>
      </c>
      <c r="K341" s="235"/>
      <c r="L341" s="45"/>
      <c r="M341" s="236" t="s">
        <v>1</v>
      </c>
      <c r="N341" s="237" t="s">
        <v>44</v>
      </c>
      <c r="O341" s="92"/>
      <c r="P341" s="238">
        <f>O341*H341</f>
        <v>0</v>
      </c>
      <c r="Q341" s="238">
        <v>1.06277</v>
      </c>
      <c r="R341" s="238">
        <f>Q341*H341</f>
        <v>0.61640659999999992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166</v>
      </c>
      <c r="AT341" s="240" t="s">
        <v>162</v>
      </c>
      <c r="AU341" s="240" t="s">
        <v>89</v>
      </c>
      <c r="AY341" s="18" t="s">
        <v>160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87</v>
      </c>
      <c r="BK341" s="241">
        <f>ROUND(I341*H341,2)</f>
        <v>0</v>
      </c>
      <c r="BL341" s="18" t="s">
        <v>166</v>
      </c>
      <c r="BM341" s="240" t="s">
        <v>914</v>
      </c>
    </row>
    <row r="342" s="15" customFormat="1">
      <c r="A342" s="15"/>
      <c r="B342" s="269"/>
      <c r="C342" s="270"/>
      <c r="D342" s="244" t="s">
        <v>168</v>
      </c>
      <c r="E342" s="271" t="s">
        <v>1</v>
      </c>
      <c r="F342" s="272" t="s">
        <v>892</v>
      </c>
      <c r="G342" s="270"/>
      <c r="H342" s="271" t="s">
        <v>1</v>
      </c>
      <c r="I342" s="273"/>
      <c r="J342" s="270"/>
      <c r="K342" s="270"/>
      <c r="L342" s="274"/>
      <c r="M342" s="275"/>
      <c r="N342" s="276"/>
      <c r="O342" s="276"/>
      <c r="P342" s="276"/>
      <c r="Q342" s="276"/>
      <c r="R342" s="276"/>
      <c r="S342" s="276"/>
      <c r="T342" s="277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8" t="s">
        <v>168</v>
      </c>
      <c r="AU342" s="278" t="s">
        <v>89</v>
      </c>
      <c r="AV342" s="15" t="s">
        <v>87</v>
      </c>
      <c r="AW342" s="15" t="s">
        <v>34</v>
      </c>
      <c r="AX342" s="15" t="s">
        <v>79</v>
      </c>
      <c r="AY342" s="278" t="s">
        <v>160</v>
      </c>
    </row>
    <row r="343" s="15" customFormat="1">
      <c r="A343" s="15"/>
      <c r="B343" s="269"/>
      <c r="C343" s="270"/>
      <c r="D343" s="244" t="s">
        <v>168</v>
      </c>
      <c r="E343" s="271" t="s">
        <v>1</v>
      </c>
      <c r="F343" s="272" t="s">
        <v>915</v>
      </c>
      <c r="G343" s="270"/>
      <c r="H343" s="271" t="s">
        <v>1</v>
      </c>
      <c r="I343" s="273"/>
      <c r="J343" s="270"/>
      <c r="K343" s="270"/>
      <c r="L343" s="274"/>
      <c r="M343" s="275"/>
      <c r="N343" s="276"/>
      <c r="O343" s="276"/>
      <c r="P343" s="276"/>
      <c r="Q343" s="276"/>
      <c r="R343" s="276"/>
      <c r="S343" s="276"/>
      <c r="T343" s="277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8" t="s">
        <v>168</v>
      </c>
      <c r="AU343" s="278" t="s">
        <v>89</v>
      </c>
      <c r="AV343" s="15" t="s">
        <v>87</v>
      </c>
      <c r="AW343" s="15" t="s">
        <v>34</v>
      </c>
      <c r="AX343" s="15" t="s">
        <v>79</v>
      </c>
      <c r="AY343" s="278" t="s">
        <v>160</v>
      </c>
    </row>
    <row r="344" s="13" customFormat="1">
      <c r="A344" s="13"/>
      <c r="B344" s="242"/>
      <c r="C344" s="243"/>
      <c r="D344" s="244" t="s">
        <v>168</v>
      </c>
      <c r="E344" s="245" t="s">
        <v>1</v>
      </c>
      <c r="F344" s="246" t="s">
        <v>916</v>
      </c>
      <c r="G344" s="243"/>
      <c r="H344" s="247">
        <v>0.57999999999999996</v>
      </c>
      <c r="I344" s="248"/>
      <c r="J344" s="243"/>
      <c r="K344" s="243"/>
      <c r="L344" s="249"/>
      <c r="M344" s="250"/>
      <c r="N344" s="251"/>
      <c r="O344" s="251"/>
      <c r="P344" s="251"/>
      <c r="Q344" s="251"/>
      <c r="R344" s="251"/>
      <c r="S344" s="251"/>
      <c r="T344" s="25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3" t="s">
        <v>168</v>
      </c>
      <c r="AU344" s="253" t="s">
        <v>89</v>
      </c>
      <c r="AV344" s="13" t="s">
        <v>89</v>
      </c>
      <c r="AW344" s="13" t="s">
        <v>34</v>
      </c>
      <c r="AX344" s="13" t="s">
        <v>87</v>
      </c>
      <c r="AY344" s="253" t="s">
        <v>160</v>
      </c>
    </row>
    <row r="345" s="2" customFormat="1" ht="24.15" customHeight="1">
      <c r="A345" s="39"/>
      <c r="B345" s="40"/>
      <c r="C345" s="228" t="s">
        <v>430</v>
      </c>
      <c r="D345" s="228" t="s">
        <v>162</v>
      </c>
      <c r="E345" s="229" t="s">
        <v>917</v>
      </c>
      <c r="F345" s="230" t="s">
        <v>918</v>
      </c>
      <c r="G345" s="231" t="s">
        <v>211</v>
      </c>
      <c r="H345" s="232">
        <v>0.65300000000000002</v>
      </c>
      <c r="I345" s="233"/>
      <c r="J345" s="234">
        <f>ROUND(I345*H345,2)</f>
        <v>0</v>
      </c>
      <c r="K345" s="235"/>
      <c r="L345" s="45"/>
      <c r="M345" s="236" t="s">
        <v>1</v>
      </c>
      <c r="N345" s="237" t="s">
        <v>44</v>
      </c>
      <c r="O345" s="92"/>
      <c r="P345" s="238">
        <f>O345*H345</f>
        <v>0</v>
      </c>
      <c r="Q345" s="238">
        <v>2.5018699999999998</v>
      </c>
      <c r="R345" s="238">
        <f>Q345*H345</f>
        <v>1.63372111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166</v>
      </c>
      <c r="AT345" s="240" t="s">
        <v>162</v>
      </c>
      <c r="AU345" s="240" t="s">
        <v>89</v>
      </c>
      <c r="AY345" s="18" t="s">
        <v>160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87</v>
      </c>
      <c r="BK345" s="241">
        <f>ROUND(I345*H345,2)</f>
        <v>0</v>
      </c>
      <c r="BL345" s="18" t="s">
        <v>166</v>
      </c>
      <c r="BM345" s="240" t="s">
        <v>919</v>
      </c>
    </row>
    <row r="346" s="13" customFormat="1">
      <c r="A346" s="13"/>
      <c r="B346" s="242"/>
      <c r="C346" s="243"/>
      <c r="D346" s="244" t="s">
        <v>168</v>
      </c>
      <c r="E346" s="245" t="s">
        <v>1</v>
      </c>
      <c r="F346" s="246" t="s">
        <v>920</v>
      </c>
      <c r="G346" s="243"/>
      <c r="H346" s="247">
        <v>0.65300000000000002</v>
      </c>
      <c r="I346" s="248"/>
      <c r="J346" s="243"/>
      <c r="K346" s="243"/>
      <c r="L346" s="249"/>
      <c r="M346" s="250"/>
      <c r="N346" s="251"/>
      <c r="O346" s="251"/>
      <c r="P346" s="251"/>
      <c r="Q346" s="251"/>
      <c r="R346" s="251"/>
      <c r="S346" s="251"/>
      <c r="T346" s="25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3" t="s">
        <v>168</v>
      </c>
      <c r="AU346" s="253" t="s">
        <v>89</v>
      </c>
      <c r="AV346" s="13" t="s">
        <v>89</v>
      </c>
      <c r="AW346" s="13" t="s">
        <v>34</v>
      </c>
      <c r="AX346" s="13" t="s">
        <v>87</v>
      </c>
      <c r="AY346" s="253" t="s">
        <v>160</v>
      </c>
    </row>
    <row r="347" s="2" customFormat="1" ht="24.15" customHeight="1">
      <c r="A347" s="39"/>
      <c r="B347" s="40"/>
      <c r="C347" s="228" t="s">
        <v>439</v>
      </c>
      <c r="D347" s="228" t="s">
        <v>162</v>
      </c>
      <c r="E347" s="229" t="s">
        <v>921</v>
      </c>
      <c r="F347" s="230" t="s">
        <v>922</v>
      </c>
      <c r="G347" s="231" t="s">
        <v>165</v>
      </c>
      <c r="H347" s="232">
        <v>9.5700000000000003</v>
      </c>
      <c r="I347" s="233"/>
      <c r="J347" s="234">
        <f>ROUND(I347*H347,2)</f>
        <v>0</v>
      </c>
      <c r="K347" s="235"/>
      <c r="L347" s="45"/>
      <c r="M347" s="236" t="s">
        <v>1</v>
      </c>
      <c r="N347" s="237" t="s">
        <v>44</v>
      </c>
      <c r="O347" s="92"/>
      <c r="P347" s="238">
        <f>O347*H347</f>
        <v>0</v>
      </c>
      <c r="Q347" s="238">
        <v>0.0035999999999999999</v>
      </c>
      <c r="R347" s="238">
        <f>Q347*H347</f>
        <v>0.034452000000000003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166</v>
      </c>
      <c r="AT347" s="240" t="s">
        <v>162</v>
      </c>
      <c r="AU347" s="240" t="s">
        <v>89</v>
      </c>
      <c r="AY347" s="18" t="s">
        <v>160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87</v>
      </c>
      <c r="BK347" s="241">
        <f>ROUND(I347*H347,2)</f>
        <v>0</v>
      </c>
      <c r="BL347" s="18" t="s">
        <v>166</v>
      </c>
      <c r="BM347" s="240" t="s">
        <v>923</v>
      </c>
    </row>
    <row r="348" s="13" customFormat="1">
      <c r="A348" s="13"/>
      <c r="B348" s="242"/>
      <c r="C348" s="243"/>
      <c r="D348" s="244" t="s">
        <v>168</v>
      </c>
      <c r="E348" s="245" t="s">
        <v>1</v>
      </c>
      <c r="F348" s="246" t="s">
        <v>924</v>
      </c>
      <c r="G348" s="243"/>
      <c r="H348" s="247">
        <v>9.5700000000000003</v>
      </c>
      <c r="I348" s="248"/>
      <c r="J348" s="243"/>
      <c r="K348" s="243"/>
      <c r="L348" s="249"/>
      <c r="M348" s="250"/>
      <c r="N348" s="251"/>
      <c r="O348" s="251"/>
      <c r="P348" s="251"/>
      <c r="Q348" s="251"/>
      <c r="R348" s="251"/>
      <c r="S348" s="251"/>
      <c r="T348" s="25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3" t="s">
        <v>168</v>
      </c>
      <c r="AU348" s="253" t="s">
        <v>89</v>
      </c>
      <c r="AV348" s="13" t="s">
        <v>89</v>
      </c>
      <c r="AW348" s="13" t="s">
        <v>34</v>
      </c>
      <c r="AX348" s="13" t="s">
        <v>87</v>
      </c>
      <c r="AY348" s="253" t="s">
        <v>160</v>
      </c>
    </row>
    <row r="349" s="2" customFormat="1" ht="24.15" customHeight="1">
      <c r="A349" s="39"/>
      <c r="B349" s="40"/>
      <c r="C349" s="228" t="s">
        <v>444</v>
      </c>
      <c r="D349" s="228" t="s">
        <v>162</v>
      </c>
      <c r="E349" s="229" t="s">
        <v>925</v>
      </c>
      <c r="F349" s="230" t="s">
        <v>926</v>
      </c>
      <c r="G349" s="231" t="s">
        <v>165</v>
      </c>
      <c r="H349" s="232">
        <v>9.5700000000000003</v>
      </c>
      <c r="I349" s="233"/>
      <c r="J349" s="234">
        <f>ROUND(I349*H349,2)</f>
        <v>0</v>
      </c>
      <c r="K349" s="235"/>
      <c r="L349" s="45"/>
      <c r="M349" s="236" t="s">
        <v>1</v>
      </c>
      <c r="N349" s="237" t="s">
        <v>44</v>
      </c>
      <c r="O349" s="92"/>
      <c r="P349" s="238">
        <f>O349*H349</f>
        <v>0</v>
      </c>
      <c r="Q349" s="238">
        <v>0</v>
      </c>
      <c r="R349" s="238">
        <f>Q349*H349</f>
        <v>0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166</v>
      </c>
      <c r="AT349" s="240" t="s">
        <v>162</v>
      </c>
      <c r="AU349" s="240" t="s">
        <v>89</v>
      </c>
      <c r="AY349" s="18" t="s">
        <v>160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87</v>
      </c>
      <c r="BK349" s="241">
        <f>ROUND(I349*H349,2)</f>
        <v>0</v>
      </c>
      <c r="BL349" s="18" t="s">
        <v>166</v>
      </c>
      <c r="BM349" s="240" t="s">
        <v>927</v>
      </c>
    </row>
    <row r="350" s="2" customFormat="1" ht="24.15" customHeight="1">
      <c r="A350" s="39"/>
      <c r="B350" s="40"/>
      <c r="C350" s="228" t="s">
        <v>449</v>
      </c>
      <c r="D350" s="228" t="s">
        <v>162</v>
      </c>
      <c r="E350" s="229" t="s">
        <v>928</v>
      </c>
      <c r="F350" s="230" t="s">
        <v>929</v>
      </c>
      <c r="G350" s="231" t="s">
        <v>165</v>
      </c>
      <c r="H350" s="232">
        <v>9.5700000000000003</v>
      </c>
      <c r="I350" s="233"/>
      <c r="J350" s="234">
        <f>ROUND(I350*H350,2)</f>
        <v>0</v>
      </c>
      <c r="K350" s="235"/>
      <c r="L350" s="45"/>
      <c r="M350" s="236" t="s">
        <v>1</v>
      </c>
      <c r="N350" s="237" t="s">
        <v>44</v>
      </c>
      <c r="O350" s="92"/>
      <c r="P350" s="238">
        <f>O350*H350</f>
        <v>0</v>
      </c>
      <c r="Q350" s="238">
        <v>0.0027000000000000001</v>
      </c>
      <c r="R350" s="238">
        <f>Q350*H350</f>
        <v>0.025839000000000001</v>
      </c>
      <c r="S350" s="238">
        <v>0</v>
      </c>
      <c r="T350" s="23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0" t="s">
        <v>166</v>
      </c>
      <c r="AT350" s="240" t="s">
        <v>162</v>
      </c>
      <c r="AU350" s="240" t="s">
        <v>89</v>
      </c>
      <c r="AY350" s="18" t="s">
        <v>160</v>
      </c>
      <c r="BE350" s="241">
        <f>IF(N350="základní",J350,0)</f>
        <v>0</v>
      </c>
      <c r="BF350" s="241">
        <f>IF(N350="snížená",J350,0)</f>
        <v>0</v>
      </c>
      <c r="BG350" s="241">
        <f>IF(N350="zákl. přenesená",J350,0)</f>
        <v>0</v>
      </c>
      <c r="BH350" s="241">
        <f>IF(N350="sníž. přenesená",J350,0)</f>
        <v>0</v>
      </c>
      <c r="BI350" s="241">
        <f>IF(N350="nulová",J350,0)</f>
        <v>0</v>
      </c>
      <c r="BJ350" s="18" t="s">
        <v>87</v>
      </c>
      <c r="BK350" s="241">
        <f>ROUND(I350*H350,2)</f>
        <v>0</v>
      </c>
      <c r="BL350" s="18" t="s">
        <v>166</v>
      </c>
      <c r="BM350" s="240" t="s">
        <v>930</v>
      </c>
    </row>
    <row r="351" s="2" customFormat="1" ht="21.75" customHeight="1">
      <c r="A351" s="39"/>
      <c r="B351" s="40"/>
      <c r="C351" s="228" t="s">
        <v>454</v>
      </c>
      <c r="D351" s="228" t="s">
        <v>162</v>
      </c>
      <c r="E351" s="229" t="s">
        <v>931</v>
      </c>
      <c r="F351" s="230" t="s">
        <v>932</v>
      </c>
      <c r="G351" s="231" t="s">
        <v>347</v>
      </c>
      <c r="H351" s="232">
        <v>0.063</v>
      </c>
      <c r="I351" s="233"/>
      <c r="J351" s="234">
        <f>ROUND(I351*H351,2)</f>
        <v>0</v>
      </c>
      <c r="K351" s="235"/>
      <c r="L351" s="45"/>
      <c r="M351" s="236" t="s">
        <v>1</v>
      </c>
      <c r="N351" s="237" t="s">
        <v>44</v>
      </c>
      <c r="O351" s="92"/>
      <c r="P351" s="238">
        <f>O351*H351</f>
        <v>0</v>
      </c>
      <c r="Q351" s="238">
        <v>1.05237</v>
      </c>
      <c r="R351" s="238">
        <f>Q351*H351</f>
        <v>0.06629931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166</v>
      </c>
      <c r="AT351" s="240" t="s">
        <v>162</v>
      </c>
      <c r="AU351" s="240" t="s">
        <v>89</v>
      </c>
      <c r="AY351" s="18" t="s">
        <v>160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87</v>
      </c>
      <c r="BK351" s="241">
        <f>ROUND(I351*H351,2)</f>
        <v>0</v>
      </c>
      <c r="BL351" s="18" t="s">
        <v>166</v>
      </c>
      <c r="BM351" s="240" t="s">
        <v>933</v>
      </c>
    </row>
    <row r="352" s="15" customFormat="1">
      <c r="A352" s="15"/>
      <c r="B352" s="269"/>
      <c r="C352" s="270"/>
      <c r="D352" s="244" t="s">
        <v>168</v>
      </c>
      <c r="E352" s="271" t="s">
        <v>1</v>
      </c>
      <c r="F352" s="272" t="s">
        <v>934</v>
      </c>
      <c r="G352" s="270"/>
      <c r="H352" s="271" t="s">
        <v>1</v>
      </c>
      <c r="I352" s="273"/>
      <c r="J352" s="270"/>
      <c r="K352" s="270"/>
      <c r="L352" s="274"/>
      <c r="M352" s="275"/>
      <c r="N352" s="276"/>
      <c r="O352" s="276"/>
      <c r="P352" s="276"/>
      <c r="Q352" s="276"/>
      <c r="R352" s="276"/>
      <c r="S352" s="276"/>
      <c r="T352" s="277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8" t="s">
        <v>168</v>
      </c>
      <c r="AU352" s="278" t="s">
        <v>89</v>
      </c>
      <c r="AV352" s="15" t="s">
        <v>87</v>
      </c>
      <c r="AW352" s="15" t="s">
        <v>34</v>
      </c>
      <c r="AX352" s="15" t="s">
        <v>79</v>
      </c>
      <c r="AY352" s="278" t="s">
        <v>160</v>
      </c>
    </row>
    <row r="353" s="13" customFormat="1">
      <c r="A353" s="13"/>
      <c r="B353" s="242"/>
      <c r="C353" s="243"/>
      <c r="D353" s="244" t="s">
        <v>168</v>
      </c>
      <c r="E353" s="245" t="s">
        <v>1</v>
      </c>
      <c r="F353" s="246" t="s">
        <v>935</v>
      </c>
      <c r="G353" s="243"/>
      <c r="H353" s="247">
        <v>0.050999999999999997</v>
      </c>
      <c r="I353" s="248"/>
      <c r="J353" s="243"/>
      <c r="K353" s="243"/>
      <c r="L353" s="249"/>
      <c r="M353" s="250"/>
      <c r="N353" s="251"/>
      <c r="O353" s="251"/>
      <c r="P353" s="251"/>
      <c r="Q353" s="251"/>
      <c r="R353" s="251"/>
      <c r="S353" s="251"/>
      <c r="T353" s="25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3" t="s">
        <v>168</v>
      </c>
      <c r="AU353" s="253" t="s">
        <v>89</v>
      </c>
      <c r="AV353" s="13" t="s">
        <v>89</v>
      </c>
      <c r="AW353" s="13" t="s">
        <v>34</v>
      </c>
      <c r="AX353" s="13" t="s">
        <v>79</v>
      </c>
      <c r="AY353" s="253" t="s">
        <v>160</v>
      </c>
    </row>
    <row r="354" s="15" customFormat="1">
      <c r="A354" s="15"/>
      <c r="B354" s="269"/>
      <c r="C354" s="270"/>
      <c r="D354" s="244" t="s">
        <v>168</v>
      </c>
      <c r="E354" s="271" t="s">
        <v>1</v>
      </c>
      <c r="F354" s="272" t="s">
        <v>936</v>
      </c>
      <c r="G354" s="270"/>
      <c r="H354" s="271" t="s">
        <v>1</v>
      </c>
      <c r="I354" s="273"/>
      <c r="J354" s="270"/>
      <c r="K354" s="270"/>
      <c r="L354" s="274"/>
      <c r="M354" s="275"/>
      <c r="N354" s="276"/>
      <c r="O354" s="276"/>
      <c r="P354" s="276"/>
      <c r="Q354" s="276"/>
      <c r="R354" s="276"/>
      <c r="S354" s="276"/>
      <c r="T354" s="277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8" t="s">
        <v>168</v>
      </c>
      <c r="AU354" s="278" t="s">
        <v>89</v>
      </c>
      <c r="AV354" s="15" t="s">
        <v>87</v>
      </c>
      <c r="AW354" s="15" t="s">
        <v>34</v>
      </c>
      <c r="AX354" s="15" t="s">
        <v>79</v>
      </c>
      <c r="AY354" s="278" t="s">
        <v>160</v>
      </c>
    </row>
    <row r="355" s="13" customFormat="1">
      <c r="A355" s="13"/>
      <c r="B355" s="242"/>
      <c r="C355" s="243"/>
      <c r="D355" s="244" t="s">
        <v>168</v>
      </c>
      <c r="E355" s="245" t="s">
        <v>1</v>
      </c>
      <c r="F355" s="246" t="s">
        <v>937</v>
      </c>
      <c r="G355" s="243"/>
      <c r="H355" s="247">
        <v>0.012</v>
      </c>
      <c r="I355" s="248"/>
      <c r="J355" s="243"/>
      <c r="K355" s="243"/>
      <c r="L355" s="249"/>
      <c r="M355" s="250"/>
      <c r="N355" s="251"/>
      <c r="O355" s="251"/>
      <c r="P355" s="251"/>
      <c r="Q355" s="251"/>
      <c r="R355" s="251"/>
      <c r="S355" s="251"/>
      <c r="T355" s="25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3" t="s">
        <v>168</v>
      </c>
      <c r="AU355" s="253" t="s">
        <v>89</v>
      </c>
      <c r="AV355" s="13" t="s">
        <v>89</v>
      </c>
      <c r="AW355" s="13" t="s">
        <v>34</v>
      </c>
      <c r="AX355" s="13" t="s">
        <v>79</v>
      </c>
      <c r="AY355" s="253" t="s">
        <v>160</v>
      </c>
    </row>
    <row r="356" s="14" customFormat="1">
      <c r="A356" s="14"/>
      <c r="B356" s="254"/>
      <c r="C356" s="255"/>
      <c r="D356" s="244" t="s">
        <v>168</v>
      </c>
      <c r="E356" s="256" t="s">
        <v>1</v>
      </c>
      <c r="F356" s="257" t="s">
        <v>171</v>
      </c>
      <c r="G356" s="255"/>
      <c r="H356" s="258">
        <v>0.063</v>
      </c>
      <c r="I356" s="259"/>
      <c r="J356" s="255"/>
      <c r="K356" s="255"/>
      <c r="L356" s="260"/>
      <c r="M356" s="261"/>
      <c r="N356" s="262"/>
      <c r="O356" s="262"/>
      <c r="P356" s="262"/>
      <c r="Q356" s="262"/>
      <c r="R356" s="262"/>
      <c r="S356" s="262"/>
      <c r="T356" s="26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4" t="s">
        <v>168</v>
      </c>
      <c r="AU356" s="264" t="s">
        <v>89</v>
      </c>
      <c r="AV356" s="14" t="s">
        <v>166</v>
      </c>
      <c r="AW356" s="14" t="s">
        <v>34</v>
      </c>
      <c r="AX356" s="14" t="s">
        <v>87</v>
      </c>
      <c r="AY356" s="264" t="s">
        <v>160</v>
      </c>
    </row>
    <row r="357" s="12" customFormat="1" ht="22.8" customHeight="1">
      <c r="A357" s="12"/>
      <c r="B357" s="212"/>
      <c r="C357" s="213"/>
      <c r="D357" s="214" t="s">
        <v>78</v>
      </c>
      <c r="E357" s="226" t="s">
        <v>166</v>
      </c>
      <c r="F357" s="226" t="s">
        <v>598</v>
      </c>
      <c r="G357" s="213"/>
      <c r="H357" s="213"/>
      <c r="I357" s="216"/>
      <c r="J357" s="227">
        <f>BK357</f>
        <v>0</v>
      </c>
      <c r="K357" s="213"/>
      <c r="L357" s="218"/>
      <c r="M357" s="219"/>
      <c r="N357" s="220"/>
      <c r="O357" s="220"/>
      <c r="P357" s="221">
        <f>SUM(P358:P403)</f>
        <v>0</v>
      </c>
      <c r="Q357" s="220"/>
      <c r="R357" s="221">
        <f>SUM(R358:R403)</f>
        <v>8.53928756</v>
      </c>
      <c r="S357" s="220"/>
      <c r="T357" s="222">
        <f>SUM(T358:T403)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23" t="s">
        <v>87</v>
      </c>
      <c r="AT357" s="224" t="s">
        <v>78</v>
      </c>
      <c r="AU357" s="224" t="s">
        <v>87</v>
      </c>
      <c r="AY357" s="223" t="s">
        <v>160</v>
      </c>
      <c r="BK357" s="225">
        <f>SUM(BK358:BK403)</f>
        <v>0</v>
      </c>
    </row>
    <row r="358" s="2" customFormat="1" ht="24.15" customHeight="1">
      <c r="A358" s="39"/>
      <c r="B358" s="40"/>
      <c r="C358" s="228" t="s">
        <v>458</v>
      </c>
      <c r="D358" s="228" t="s">
        <v>162</v>
      </c>
      <c r="E358" s="229" t="s">
        <v>938</v>
      </c>
      <c r="F358" s="230" t="s">
        <v>939</v>
      </c>
      <c r="G358" s="231" t="s">
        <v>347</v>
      </c>
      <c r="H358" s="232">
        <v>0.091999999999999998</v>
      </c>
      <c r="I358" s="233"/>
      <c r="J358" s="234">
        <f>ROUND(I358*H358,2)</f>
        <v>0</v>
      </c>
      <c r="K358" s="235"/>
      <c r="L358" s="45"/>
      <c r="M358" s="236" t="s">
        <v>1</v>
      </c>
      <c r="N358" s="237" t="s">
        <v>44</v>
      </c>
      <c r="O358" s="92"/>
      <c r="P358" s="238">
        <f>O358*H358</f>
        <v>0</v>
      </c>
      <c r="Q358" s="238">
        <v>0</v>
      </c>
      <c r="R358" s="238">
        <f>Q358*H358</f>
        <v>0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166</v>
      </c>
      <c r="AT358" s="240" t="s">
        <v>162</v>
      </c>
      <c r="AU358" s="240" t="s">
        <v>89</v>
      </c>
      <c r="AY358" s="18" t="s">
        <v>160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87</v>
      </c>
      <c r="BK358" s="241">
        <f>ROUND(I358*H358,2)</f>
        <v>0</v>
      </c>
      <c r="BL358" s="18" t="s">
        <v>166</v>
      </c>
      <c r="BM358" s="240" t="s">
        <v>940</v>
      </c>
    </row>
    <row r="359" s="2" customFormat="1">
      <c r="A359" s="39"/>
      <c r="B359" s="40"/>
      <c r="C359" s="41"/>
      <c r="D359" s="244" t="s">
        <v>175</v>
      </c>
      <c r="E359" s="41"/>
      <c r="F359" s="265" t="s">
        <v>941</v>
      </c>
      <c r="G359" s="41"/>
      <c r="H359" s="41"/>
      <c r="I359" s="266"/>
      <c r="J359" s="41"/>
      <c r="K359" s="41"/>
      <c r="L359" s="45"/>
      <c r="M359" s="267"/>
      <c r="N359" s="268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175</v>
      </c>
      <c r="AU359" s="18" t="s">
        <v>89</v>
      </c>
    </row>
    <row r="360" s="15" customFormat="1">
      <c r="A360" s="15"/>
      <c r="B360" s="269"/>
      <c r="C360" s="270"/>
      <c r="D360" s="244" t="s">
        <v>168</v>
      </c>
      <c r="E360" s="271" t="s">
        <v>1</v>
      </c>
      <c r="F360" s="272" t="s">
        <v>942</v>
      </c>
      <c r="G360" s="270"/>
      <c r="H360" s="271" t="s">
        <v>1</v>
      </c>
      <c r="I360" s="273"/>
      <c r="J360" s="270"/>
      <c r="K360" s="270"/>
      <c r="L360" s="274"/>
      <c r="M360" s="275"/>
      <c r="N360" s="276"/>
      <c r="O360" s="276"/>
      <c r="P360" s="276"/>
      <c r="Q360" s="276"/>
      <c r="R360" s="276"/>
      <c r="S360" s="276"/>
      <c r="T360" s="277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8" t="s">
        <v>168</v>
      </c>
      <c r="AU360" s="278" t="s">
        <v>89</v>
      </c>
      <c r="AV360" s="15" t="s">
        <v>87</v>
      </c>
      <c r="AW360" s="15" t="s">
        <v>34</v>
      </c>
      <c r="AX360" s="15" t="s">
        <v>79</v>
      </c>
      <c r="AY360" s="278" t="s">
        <v>160</v>
      </c>
    </row>
    <row r="361" s="13" customFormat="1">
      <c r="A361" s="13"/>
      <c r="B361" s="242"/>
      <c r="C361" s="243"/>
      <c r="D361" s="244" t="s">
        <v>168</v>
      </c>
      <c r="E361" s="245" t="s">
        <v>1</v>
      </c>
      <c r="F361" s="246" t="s">
        <v>943</v>
      </c>
      <c r="G361" s="243"/>
      <c r="H361" s="247">
        <v>0.062</v>
      </c>
      <c r="I361" s="248"/>
      <c r="J361" s="243"/>
      <c r="K361" s="243"/>
      <c r="L361" s="249"/>
      <c r="M361" s="250"/>
      <c r="N361" s="251"/>
      <c r="O361" s="251"/>
      <c r="P361" s="251"/>
      <c r="Q361" s="251"/>
      <c r="R361" s="251"/>
      <c r="S361" s="251"/>
      <c r="T361" s="25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3" t="s">
        <v>168</v>
      </c>
      <c r="AU361" s="253" t="s">
        <v>89</v>
      </c>
      <c r="AV361" s="13" t="s">
        <v>89</v>
      </c>
      <c r="AW361" s="13" t="s">
        <v>34</v>
      </c>
      <c r="AX361" s="13" t="s">
        <v>79</v>
      </c>
      <c r="AY361" s="253" t="s">
        <v>160</v>
      </c>
    </row>
    <row r="362" s="13" customFormat="1">
      <c r="A362" s="13"/>
      <c r="B362" s="242"/>
      <c r="C362" s="243"/>
      <c r="D362" s="244" t="s">
        <v>168</v>
      </c>
      <c r="E362" s="245" t="s">
        <v>1</v>
      </c>
      <c r="F362" s="246" t="s">
        <v>944</v>
      </c>
      <c r="G362" s="243"/>
      <c r="H362" s="247">
        <v>0.029999999999999999</v>
      </c>
      <c r="I362" s="248"/>
      <c r="J362" s="243"/>
      <c r="K362" s="243"/>
      <c r="L362" s="249"/>
      <c r="M362" s="250"/>
      <c r="N362" s="251"/>
      <c r="O362" s="251"/>
      <c r="P362" s="251"/>
      <c r="Q362" s="251"/>
      <c r="R362" s="251"/>
      <c r="S362" s="251"/>
      <c r="T362" s="25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3" t="s">
        <v>168</v>
      </c>
      <c r="AU362" s="253" t="s">
        <v>89</v>
      </c>
      <c r="AV362" s="13" t="s">
        <v>89</v>
      </c>
      <c r="AW362" s="13" t="s">
        <v>34</v>
      </c>
      <c r="AX362" s="13" t="s">
        <v>79</v>
      </c>
      <c r="AY362" s="253" t="s">
        <v>160</v>
      </c>
    </row>
    <row r="363" s="14" customFormat="1">
      <c r="A363" s="14"/>
      <c r="B363" s="254"/>
      <c r="C363" s="255"/>
      <c r="D363" s="244" t="s">
        <v>168</v>
      </c>
      <c r="E363" s="256" t="s">
        <v>1</v>
      </c>
      <c r="F363" s="257" t="s">
        <v>171</v>
      </c>
      <c r="G363" s="255"/>
      <c r="H363" s="258">
        <v>0.091999999999999998</v>
      </c>
      <c r="I363" s="259"/>
      <c r="J363" s="255"/>
      <c r="K363" s="255"/>
      <c r="L363" s="260"/>
      <c r="M363" s="261"/>
      <c r="N363" s="262"/>
      <c r="O363" s="262"/>
      <c r="P363" s="262"/>
      <c r="Q363" s="262"/>
      <c r="R363" s="262"/>
      <c r="S363" s="262"/>
      <c r="T363" s="26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4" t="s">
        <v>168</v>
      </c>
      <c r="AU363" s="264" t="s">
        <v>89</v>
      </c>
      <c r="AV363" s="14" t="s">
        <v>166</v>
      </c>
      <c r="AW363" s="14" t="s">
        <v>34</v>
      </c>
      <c r="AX363" s="14" t="s">
        <v>87</v>
      </c>
      <c r="AY363" s="264" t="s">
        <v>160</v>
      </c>
    </row>
    <row r="364" s="2" customFormat="1" ht="24.15" customHeight="1">
      <c r="A364" s="39"/>
      <c r="B364" s="40"/>
      <c r="C364" s="284" t="s">
        <v>462</v>
      </c>
      <c r="D364" s="284" t="s">
        <v>426</v>
      </c>
      <c r="E364" s="285" t="s">
        <v>945</v>
      </c>
      <c r="F364" s="286" t="s">
        <v>946</v>
      </c>
      <c r="G364" s="287" t="s">
        <v>347</v>
      </c>
      <c r="H364" s="288">
        <v>0.067000000000000004</v>
      </c>
      <c r="I364" s="289"/>
      <c r="J364" s="290">
        <f>ROUND(I364*H364,2)</f>
        <v>0</v>
      </c>
      <c r="K364" s="291"/>
      <c r="L364" s="292"/>
      <c r="M364" s="293" t="s">
        <v>1</v>
      </c>
      <c r="N364" s="294" t="s">
        <v>44</v>
      </c>
      <c r="O364" s="92"/>
      <c r="P364" s="238">
        <f>O364*H364</f>
        <v>0</v>
      </c>
      <c r="Q364" s="238">
        <v>1</v>
      </c>
      <c r="R364" s="238">
        <f>Q364*H364</f>
        <v>0.067000000000000004</v>
      </c>
      <c r="S364" s="238">
        <v>0</v>
      </c>
      <c r="T364" s="23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40" t="s">
        <v>204</v>
      </c>
      <c r="AT364" s="240" t="s">
        <v>426</v>
      </c>
      <c r="AU364" s="240" t="s">
        <v>89</v>
      </c>
      <c r="AY364" s="18" t="s">
        <v>160</v>
      </c>
      <c r="BE364" s="241">
        <f>IF(N364="základní",J364,0)</f>
        <v>0</v>
      </c>
      <c r="BF364" s="241">
        <f>IF(N364="snížená",J364,0)</f>
        <v>0</v>
      </c>
      <c r="BG364" s="241">
        <f>IF(N364="zákl. přenesená",J364,0)</f>
        <v>0</v>
      </c>
      <c r="BH364" s="241">
        <f>IF(N364="sníž. přenesená",J364,0)</f>
        <v>0</v>
      </c>
      <c r="BI364" s="241">
        <f>IF(N364="nulová",J364,0)</f>
        <v>0</v>
      </c>
      <c r="BJ364" s="18" t="s">
        <v>87</v>
      </c>
      <c r="BK364" s="241">
        <f>ROUND(I364*H364,2)</f>
        <v>0</v>
      </c>
      <c r="BL364" s="18" t="s">
        <v>166</v>
      </c>
      <c r="BM364" s="240" t="s">
        <v>947</v>
      </c>
    </row>
    <row r="365" s="13" customFormat="1">
      <c r="A365" s="13"/>
      <c r="B365" s="242"/>
      <c r="C365" s="243"/>
      <c r="D365" s="244" t="s">
        <v>168</v>
      </c>
      <c r="E365" s="243"/>
      <c r="F365" s="246" t="s">
        <v>948</v>
      </c>
      <c r="G365" s="243"/>
      <c r="H365" s="247">
        <v>0.067000000000000004</v>
      </c>
      <c r="I365" s="248"/>
      <c r="J365" s="243"/>
      <c r="K365" s="243"/>
      <c r="L365" s="249"/>
      <c r="M365" s="250"/>
      <c r="N365" s="251"/>
      <c r="O365" s="251"/>
      <c r="P365" s="251"/>
      <c r="Q365" s="251"/>
      <c r="R365" s="251"/>
      <c r="S365" s="251"/>
      <c r="T365" s="25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3" t="s">
        <v>168</v>
      </c>
      <c r="AU365" s="253" t="s">
        <v>89</v>
      </c>
      <c r="AV365" s="13" t="s">
        <v>89</v>
      </c>
      <c r="AW365" s="13" t="s">
        <v>4</v>
      </c>
      <c r="AX365" s="13" t="s">
        <v>87</v>
      </c>
      <c r="AY365" s="253" t="s">
        <v>160</v>
      </c>
    </row>
    <row r="366" s="2" customFormat="1" ht="21.75" customHeight="1">
      <c r="A366" s="39"/>
      <c r="B366" s="40"/>
      <c r="C366" s="284" t="s">
        <v>466</v>
      </c>
      <c r="D366" s="284" t="s">
        <v>426</v>
      </c>
      <c r="E366" s="285" t="s">
        <v>949</v>
      </c>
      <c r="F366" s="286" t="s">
        <v>950</v>
      </c>
      <c r="G366" s="287" t="s">
        <v>347</v>
      </c>
      <c r="H366" s="288">
        <v>0.032000000000000001</v>
      </c>
      <c r="I366" s="289"/>
      <c r="J366" s="290">
        <f>ROUND(I366*H366,2)</f>
        <v>0</v>
      </c>
      <c r="K366" s="291"/>
      <c r="L366" s="292"/>
      <c r="M366" s="293" t="s">
        <v>1</v>
      </c>
      <c r="N366" s="294" t="s">
        <v>44</v>
      </c>
      <c r="O366" s="92"/>
      <c r="P366" s="238">
        <f>O366*H366</f>
        <v>0</v>
      </c>
      <c r="Q366" s="238">
        <v>1</v>
      </c>
      <c r="R366" s="238">
        <f>Q366*H366</f>
        <v>0.032000000000000001</v>
      </c>
      <c r="S366" s="238">
        <v>0</v>
      </c>
      <c r="T366" s="23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0" t="s">
        <v>204</v>
      </c>
      <c r="AT366" s="240" t="s">
        <v>426</v>
      </c>
      <c r="AU366" s="240" t="s">
        <v>89</v>
      </c>
      <c r="AY366" s="18" t="s">
        <v>160</v>
      </c>
      <c r="BE366" s="241">
        <f>IF(N366="základní",J366,0)</f>
        <v>0</v>
      </c>
      <c r="BF366" s="241">
        <f>IF(N366="snížená",J366,0)</f>
        <v>0</v>
      </c>
      <c r="BG366" s="241">
        <f>IF(N366="zákl. přenesená",J366,0)</f>
        <v>0</v>
      </c>
      <c r="BH366" s="241">
        <f>IF(N366="sníž. přenesená",J366,0)</f>
        <v>0</v>
      </c>
      <c r="BI366" s="241">
        <f>IF(N366="nulová",J366,0)</f>
        <v>0</v>
      </c>
      <c r="BJ366" s="18" t="s">
        <v>87</v>
      </c>
      <c r="BK366" s="241">
        <f>ROUND(I366*H366,2)</f>
        <v>0</v>
      </c>
      <c r="BL366" s="18" t="s">
        <v>166</v>
      </c>
      <c r="BM366" s="240" t="s">
        <v>951</v>
      </c>
    </row>
    <row r="367" s="13" customFormat="1">
      <c r="A367" s="13"/>
      <c r="B367" s="242"/>
      <c r="C367" s="243"/>
      <c r="D367" s="244" t="s">
        <v>168</v>
      </c>
      <c r="E367" s="243"/>
      <c r="F367" s="246" t="s">
        <v>952</v>
      </c>
      <c r="G367" s="243"/>
      <c r="H367" s="247">
        <v>0.032000000000000001</v>
      </c>
      <c r="I367" s="248"/>
      <c r="J367" s="243"/>
      <c r="K367" s="243"/>
      <c r="L367" s="249"/>
      <c r="M367" s="250"/>
      <c r="N367" s="251"/>
      <c r="O367" s="251"/>
      <c r="P367" s="251"/>
      <c r="Q367" s="251"/>
      <c r="R367" s="251"/>
      <c r="S367" s="251"/>
      <c r="T367" s="25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3" t="s">
        <v>168</v>
      </c>
      <c r="AU367" s="253" t="s">
        <v>89</v>
      </c>
      <c r="AV367" s="13" t="s">
        <v>89</v>
      </c>
      <c r="AW367" s="13" t="s">
        <v>4</v>
      </c>
      <c r="AX367" s="13" t="s">
        <v>87</v>
      </c>
      <c r="AY367" s="253" t="s">
        <v>160</v>
      </c>
    </row>
    <row r="368" s="2" customFormat="1" ht="16.5" customHeight="1">
      <c r="A368" s="39"/>
      <c r="B368" s="40"/>
      <c r="C368" s="228" t="s">
        <v>471</v>
      </c>
      <c r="D368" s="228" t="s">
        <v>162</v>
      </c>
      <c r="E368" s="229" t="s">
        <v>953</v>
      </c>
      <c r="F368" s="230" t="s">
        <v>954</v>
      </c>
      <c r="G368" s="231" t="s">
        <v>201</v>
      </c>
      <c r="H368" s="232">
        <v>13.5</v>
      </c>
      <c r="I368" s="233"/>
      <c r="J368" s="234">
        <f>ROUND(I368*H368,2)</f>
        <v>0</v>
      </c>
      <c r="K368" s="235"/>
      <c r="L368" s="45"/>
      <c r="M368" s="236" t="s">
        <v>1</v>
      </c>
      <c r="N368" s="237" t="s">
        <v>44</v>
      </c>
      <c r="O368" s="92"/>
      <c r="P368" s="238">
        <f>O368*H368</f>
        <v>0</v>
      </c>
      <c r="Q368" s="238">
        <v>0.0010100000000000001</v>
      </c>
      <c r="R368" s="238">
        <f>Q368*H368</f>
        <v>0.013635000000000001</v>
      </c>
      <c r="S368" s="238">
        <v>0</v>
      </c>
      <c r="T368" s="23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0" t="s">
        <v>166</v>
      </c>
      <c r="AT368" s="240" t="s">
        <v>162</v>
      </c>
      <c r="AU368" s="240" t="s">
        <v>89</v>
      </c>
      <c r="AY368" s="18" t="s">
        <v>160</v>
      </c>
      <c r="BE368" s="241">
        <f>IF(N368="základní",J368,0)</f>
        <v>0</v>
      </c>
      <c r="BF368" s="241">
        <f>IF(N368="snížená",J368,0)</f>
        <v>0</v>
      </c>
      <c r="BG368" s="241">
        <f>IF(N368="zákl. přenesená",J368,0)</f>
        <v>0</v>
      </c>
      <c r="BH368" s="241">
        <f>IF(N368="sníž. přenesená",J368,0)</f>
        <v>0</v>
      </c>
      <c r="BI368" s="241">
        <f>IF(N368="nulová",J368,0)</f>
        <v>0</v>
      </c>
      <c r="BJ368" s="18" t="s">
        <v>87</v>
      </c>
      <c r="BK368" s="241">
        <f>ROUND(I368*H368,2)</f>
        <v>0</v>
      </c>
      <c r="BL368" s="18" t="s">
        <v>166</v>
      </c>
      <c r="BM368" s="240" t="s">
        <v>955</v>
      </c>
    </row>
    <row r="369" s="13" customFormat="1">
      <c r="A369" s="13"/>
      <c r="B369" s="242"/>
      <c r="C369" s="243"/>
      <c r="D369" s="244" t="s">
        <v>168</v>
      </c>
      <c r="E369" s="245" t="s">
        <v>1</v>
      </c>
      <c r="F369" s="246" t="s">
        <v>956</v>
      </c>
      <c r="G369" s="243"/>
      <c r="H369" s="247">
        <v>13.5</v>
      </c>
      <c r="I369" s="248"/>
      <c r="J369" s="243"/>
      <c r="K369" s="243"/>
      <c r="L369" s="249"/>
      <c r="M369" s="250"/>
      <c r="N369" s="251"/>
      <c r="O369" s="251"/>
      <c r="P369" s="251"/>
      <c r="Q369" s="251"/>
      <c r="R369" s="251"/>
      <c r="S369" s="251"/>
      <c r="T369" s="25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3" t="s">
        <v>168</v>
      </c>
      <c r="AU369" s="253" t="s">
        <v>89</v>
      </c>
      <c r="AV369" s="13" t="s">
        <v>89</v>
      </c>
      <c r="AW369" s="13" t="s">
        <v>34</v>
      </c>
      <c r="AX369" s="13" t="s">
        <v>87</v>
      </c>
      <c r="AY369" s="253" t="s">
        <v>160</v>
      </c>
    </row>
    <row r="370" s="2" customFormat="1" ht="16.5" customHeight="1">
      <c r="A370" s="39"/>
      <c r="B370" s="40"/>
      <c r="C370" s="228" t="s">
        <v>475</v>
      </c>
      <c r="D370" s="228" t="s">
        <v>162</v>
      </c>
      <c r="E370" s="229" t="s">
        <v>957</v>
      </c>
      <c r="F370" s="230" t="s">
        <v>958</v>
      </c>
      <c r="G370" s="231" t="s">
        <v>211</v>
      </c>
      <c r="H370" s="232">
        <v>3.141</v>
      </c>
      <c r="I370" s="233"/>
      <c r="J370" s="234">
        <f>ROUND(I370*H370,2)</f>
        <v>0</v>
      </c>
      <c r="K370" s="235"/>
      <c r="L370" s="45"/>
      <c r="M370" s="236" t="s">
        <v>1</v>
      </c>
      <c r="N370" s="237" t="s">
        <v>44</v>
      </c>
      <c r="O370" s="92"/>
      <c r="P370" s="238">
        <f>O370*H370</f>
        <v>0</v>
      </c>
      <c r="Q370" s="238">
        <v>2.5019800000000001</v>
      </c>
      <c r="R370" s="238">
        <f>Q370*H370</f>
        <v>7.8587191800000005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166</v>
      </c>
      <c r="AT370" s="240" t="s">
        <v>162</v>
      </c>
      <c r="AU370" s="240" t="s">
        <v>89</v>
      </c>
      <c r="AY370" s="18" t="s">
        <v>160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87</v>
      </c>
      <c r="BK370" s="241">
        <f>ROUND(I370*H370,2)</f>
        <v>0</v>
      </c>
      <c r="BL370" s="18" t="s">
        <v>166</v>
      </c>
      <c r="BM370" s="240" t="s">
        <v>959</v>
      </c>
    </row>
    <row r="371" s="15" customFormat="1">
      <c r="A371" s="15"/>
      <c r="B371" s="269"/>
      <c r="C371" s="270"/>
      <c r="D371" s="244" t="s">
        <v>168</v>
      </c>
      <c r="E371" s="271" t="s">
        <v>1</v>
      </c>
      <c r="F371" s="272" t="s">
        <v>705</v>
      </c>
      <c r="G371" s="270"/>
      <c r="H371" s="271" t="s">
        <v>1</v>
      </c>
      <c r="I371" s="273"/>
      <c r="J371" s="270"/>
      <c r="K371" s="270"/>
      <c r="L371" s="274"/>
      <c r="M371" s="275"/>
      <c r="N371" s="276"/>
      <c r="O371" s="276"/>
      <c r="P371" s="276"/>
      <c r="Q371" s="276"/>
      <c r="R371" s="276"/>
      <c r="S371" s="276"/>
      <c r="T371" s="277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78" t="s">
        <v>168</v>
      </c>
      <c r="AU371" s="278" t="s">
        <v>89</v>
      </c>
      <c r="AV371" s="15" t="s">
        <v>87</v>
      </c>
      <c r="AW371" s="15" t="s">
        <v>34</v>
      </c>
      <c r="AX371" s="15" t="s">
        <v>79</v>
      </c>
      <c r="AY371" s="278" t="s">
        <v>160</v>
      </c>
    </row>
    <row r="372" s="13" customFormat="1">
      <c r="A372" s="13"/>
      <c r="B372" s="242"/>
      <c r="C372" s="243"/>
      <c r="D372" s="244" t="s">
        <v>168</v>
      </c>
      <c r="E372" s="245" t="s">
        <v>1</v>
      </c>
      <c r="F372" s="246" t="s">
        <v>960</v>
      </c>
      <c r="G372" s="243"/>
      <c r="H372" s="247">
        <v>1.3280000000000001</v>
      </c>
      <c r="I372" s="248"/>
      <c r="J372" s="243"/>
      <c r="K372" s="243"/>
      <c r="L372" s="249"/>
      <c r="M372" s="250"/>
      <c r="N372" s="251"/>
      <c r="O372" s="251"/>
      <c r="P372" s="251"/>
      <c r="Q372" s="251"/>
      <c r="R372" s="251"/>
      <c r="S372" s="251"/>
      <c r="T372" s="25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3" t="s">
        <v>168</v>
      </c>
      <c r="AU372" s="253" t="s">
        <v>89</v>
      </c>
      <c r="AV372" s="13" t="s">
        <v>89</v>
      </c>
      <c r="AW372" s="13" t="s">
        <v>34</v>
      </c>
      <c r="AX372" s="13" t="s">
        <v>79</v>
      </c>
      <c r="AY372" s="253" t="s">
        <v>160</v>
      </c>
    </row>
    <row r="373" s="13" customFormat="1">
      <c r="A373" s="13"/>
      <c r="B373" s="242"/>
      <c r="C373" s="243"/>
      <c r="D373" s="244" t="s">
        <v>168</v>
      </c>
      <c r="E373" s="245" t="s">
        <v>1</v>
      </c>
      <c r="F373" s="246" t="s">
        <v>961</v>
      </c>
      <c r="G373" s="243"/>
      <c r="H373" s="247">
        <v>0.218</v>
      </c>
      <c r="I373" s="248"/>
      <c r="J373" s="243"/>
      <c r="K373" s="243"/>
      <c r="L373" s="249"/>
      <c r="M373" s="250"/>
      <c r="N373" s="251"/>
      <c r="O373" s="251"/>
      <c r="P373" s="251"/>
      <c r="Q373" s="251"/>
      <c r="R373" s="251"/>
      <c r="S373" s="251"/>
      <c r="T373" s="25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3" t="s">
        <v>168</v>
      </c>
      <c r="AU373" s="253" t="s">
        <v>89</v>
      </c>
      <c r="AV373" s="13" t="s">
        <v>89</v>
      </c>
      <c r="AW373" s="13" t="s">
        <v>34</v>
      </c>
      <c r="AX373" s="13" t="s">
        <v>79</v>
      </c>
      <c r="AY373" s="253" t="s">
        <v>160</v>
      </c>
    </row>
    <row r="374" s="15" customFormat="1">
      <c r="A374" s="15"/>
      <c r="B374" s="269"/>
      <c r="C374" s="270"/>
      <c r="D374" s="244" t="s">
        <v>168</v>
      </c>
      <c r="E374" s="271" t="s">
        <v>1</v>
      </c>
      <c r="F374" s="272" t="s">
        <v>709</v>
      </c>
      <c r="G374" s="270"/>
      <c r="H374" s="271" t="s">
        <v>1</v>
      </c>
      <c r="I374" s="273"/>
      <c r="J374" s="270"/>
      <c r="K374" s="270"/>
      <c r="L374" s="274"/>
      <c r="M374" s="275"/>
      <c r="N374" s="276"/>
      <c r="O374" s="276"/>
      <c r="P374" s="276"/>
      <c r="Q374" s="276"/>
      <c r="R374" s="276"/>
      <c r="S374" s="276"/>
      <c r="T374" s="277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8" t="s">
        <v>168</v>
      </c>
      <c r="AU374" s="278" t="s">
        <v>89</v>
      </c>
      <c r="AV374" s="15" t="s">
        <v>87</v>
      </c>
      <c r="AW374" s="15" t="s">
        <v>34</v>
      </c>
      <c r="AX374" s="15" t="s">
        <v>79</v>
      </c>
      <c r="AY374" s="278" t="s">
        <v>160</v>
      </c>
    </row>
    <row r="375" s="13" customFormat="1">
      <c r="A375" s="13"/>
      <c r="B375" s="242"/>
      <c r="C375" s="243"/>
      <c r="D375" s="244" t="s">
        <v>168</v>
      </c>
      <c r="E375" s="245" t="s">
        <v>1</v>
      </c>
      <c r="F375" s="246" t="s">
        <v>962</v>
      </c>
      <c r="G375" s="243"/>
      <c r="H375" s="247">
        <v>1.377</v>
      </c>
      <c r="I375" s="248"/>
      <c r="J375" s="243"/>
      <c r="K375" s="243"/>
      <c r="L375" s="249"/>
      <c r="M375" s="250"/>
      <c r="N375" s="251"/>
      <c r="O375" s="251"/>
      <c r="P375" s="251"/>
      <c r="Q375" s="251"/>
      <c r="R375" s="251"/>
      <c r="S375" s="251"/>
      <c r="T375" s="25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3" t="s">
        <v>168</v>
      </c>
      <c r="AU375" s="253" t="s">
        <v>89</v>
      </c>
      <c r="AV375" s="13" t="s">
        <v>89</v>
      </c>
      <c r="AW375" s="13" t="s">
        <v>34</v>
      </c>
      <c r="AX375" s="13" t="s">
        <v>79</v>
      </c>
      <c r="AY375" s="253" t="s">
        <v>160</v>
      </c>
    </row>
    <row r="376" s="13" customFormat="1">
      <c r="A376" s="13"/>
      <c r="B376" s="242"/>
      <c r="C376" s="243"/>
      <c r="D376" s="244" t="s">
        <v>168</v>
      </c>
      <c r="E376" s="245" t="s">
        <v>1</v>
      </c>
      <c r="F376" s="246" t="s">
        <v>961</v>
      </c>
      <c r="G376" s="243"/>
      <c r="H376" s="247">
        <v>0.218</v>
      </c>
      <c r="I376" s="248"/>
      <c r="J376" s="243"/>
      <c r="K376" s="243"/>
      <c r="L376" s="249"/>
      <c r="M376" s="250"/>
      <c r="N376" s="251"/>
      <c r="O376" s="251"/>
      <c r="P376" s="251"/>
      <c r="Q376" s="251"/>
      <c r="R376" s="251"/>
      <c r="S376" s="251"/>
      <c r="T376" s="25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3" t="s">
        <v>168</v>
      </c>
      <c r="AU376" s="253" t="s">
        <v>89</v>
      </c>
      <c r="AV376" s="13" t="s">
        <v>89</v>
      </c>
      <c r="AW376" s="13" t="s">
        <v>34</v>
      </c>
      <c r="AX376" s="13" t="s">
        <v>79</v>
      </c>
      <c r="AY376" s="253" t="s">
        <v>160</v>
      </c>
    </row>
    <row r="377" s="14" customFormat="1">
      <c r="A377" s="14"/>
      <c r="B377" s="254"/>
      <c r="C377" s="255"/>
      <c r="D377" s="244" t="s">
        <v>168</v>
      </c>
      <c r="E377" s="256" t="s">
        <v>1</v>
      </c>
      <c r="F377" s="257" t="s">
        <v>171</v>
      </c>
      <c r="G377" s="255"/>
      <c r="H377" s="258">
        <v>3.141</v>
      </c>
      <c r="I377" s="259"/>
      <c r="J377" s="255"/>
      <c r="K377" s="255"/>
      <c r="L377" s="260"/>
      <c r="M377" s="261"/>
      <c r="N377" s="262"/>
      <c r="O377" s="262"/>
      <c r="P377" s="262"/>
      <c r="Q377" s="262"/>
      <c r="R377" s="262"/>
      <c r="S377" s="262"/>
      <c r="T377" s="26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4" t="s">
        <v>168</v>
      </c>
      <c r="AU377" s="264" t="s">
        <v>89</v>
      </c>
      <c r="AV377" s="14" t="s">
        <v>166</v>
      </c>
      <c r="AW377" s="14" t="s">
        <v>34</v>
      </c>
      <c r="AX377" s="14" t="s">
        <v>87</v>
      </c>
      <c r="AY377" s="264" t="s">
        <v>160</v>
      </c>
    </row>
    <row r="378" s="2" customFormat="1" ht="16.5" customHeight="1">
      <c r="A378" s="39"/>
      <c r="B378" s="40"/>
      <c r="C378" s="228" t="s">
        <v>963</v>
      </c>
      <c r="D378" s="228" t="s">
        <v>162</v>
      </c>
      <c r="E378" s="229" t="s">
        <v>964</v>
      </c>
      <c r="F378" s="230" t="s">
        <v>965</v>
      </c>
      <c r="G378" s="231" t="s">
        <v>165</v>
      </c>
      <c r="H378" s="232">
        <v>27.655999999999999</v>
      </c>
      <c r="I378" s="233"/>
      <c r="J378" s="234">
        <f>ROUND(I378*H378,2)</f>
        <v>0</v>
      </c>
      <c r="K378" s="235"/>
      <c r="L378" s="45"/>
      <c r="M378" s="236" t="s">
        <v>1</v>
      </c>
      <c r="N378" s="237" t="s">
        <v>44</v>
      </c>
      <c r="O378" s="92"/>
      <c r="P378" s="238">
        <f>O378*H378</f>
        <v>0</v>
      </c>
      <c r="Q378" s="238">
        <v>0.011169999999999999</v>
      </c>
      <c r="R378" s="238">
        <f>Q378*H378</f>
        <v>0.30891751999999995</v>
      </c>
      <c r="S378" s="238">
        <v>0</v>
      </c>
      <c r="T378" s="23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0" t="s">
        <v>166</v>
      </c>
      <c r="AT378" s="240" t="s">
        <v>162</v>
      </c>
      <c r="AU378" s="240" t="s">
        <v>89</v>
      </c>
      <c r="AY378" s="18" t="s">
        <v>160</v>
      </c>
      <c r="BE378" s="241">
        <f>IF(N378="základní",J378,0)</f>
        <v>0</v>
      </c>
      <c r="BF378" s="241">
        <f>IF(N378="snížená",J378,0)</f>
        <v>0</v>
      </c>
      <c r="BG378" s="241">
        <f>IF(N378="zákl. přenesená",J378,0)</f>
        <v>0</v>
      </c>
      <c r="BH378" s="241">
        <f>IF(N378="sníž. přenesená",J378,0)</f>
        <v>0</v>
      </c>
      <c r="BI378" s="241">
        <f>IF(N378="nulová",J378,0)</f>
        <v>0</v>
      </c>
      <c r="BJ378" s="18" t="s">
        <v>87</v>
      </c>
      <c r="BK378" s="241">
        <f>ROUND(I378*H378,2)</f>
        <v>0</v>
      </c>
      <c r="BL378" s="18" t="s">
        <v>166</v>
      </c>
      <c r="BM378" s="240" t="s">
        <v>966</v>
      </c>
    </row>
    <row r="379" s="15" customFormat="1">
      <c r="A379" s="15"/>
      <c r="B379" s="269"/>
      <c r="C379" s="270"/>
      <c r="D379" s="244" t="s">
        <v>168</v>
      </c>
      <c r="E379" s="271" t="s">
        <v>1</v>
      </c>
      <c r="F379" s="272" t="s">
        <v>705</v>
      </c>
      <c r="G379" s="270"/>
      <c r="H379" s="271" t="s">
        <v>1</v>
      </c>
      <c r="I379" s="273"/>
      <c r="J379" s="270"/>
      <c r="K379" s="270"/>
      <c r="L379" s="274"/>
      <c r="M379" s="275"/>
      <c r="N379" s="276"/>
      <c r="O379" s="276"/>
      <c r="P379" s="276"/>
      <c r="Q379" s="276"/>
      <c r="R379" s="276"/>
      <c r="S379" s="276"/>
      <c r="T379" s="277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8" t="s">
        <v>168</v>
      </c>
      <c r="AU379" s="278" t="s">
        <v>89</v>
      </c>
      <c r="AV379" s="15" t="s">
        <v>87</v>
      </c>
      <c r="AW379" s="15" t="s">
        <v>34</v>
      </c>
      <c r="AX379" s="15" t="s">
        <v>79</v>
      </c>
      <c r="AY379" s="278" t="s">
        <v>160</v>
      </c>
    </row>
    <row r="380" s="13" customFormat="1">
      <c r="A380" s="13"/>
      <c r="B380" s="242"/>
      <c r="C380" s="243"/>
      <c r="D380" s="244" t="s">
        <v>168</v>
      </c>
      <c r="E380" s="245" t="s">
        <v>1</v>
      </c>
      <c r="F380" s="246" t="s">
        <v>967</v>
      </c>
      <c r="G380" s="243"/>
      <c r="H380" s="247">
        <v>10.728</v>
      </c>
      <c r="I380" s="248"/>
      <c r="J380" s="243"/>
      <c r="K380" s="243"/>
      <c r="L380" s="249"/>
      <c r="M380" s="250"/>
      <c r="N380" s="251"/>
      <c r="O380" s="251"/>
      <c r="P380" s="251"/>
      <c r="Q380" s="251"/>
      <c r="R380" s="251"/>
      <c r="S380" s="251"/>
      <c r="T380" s="25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3" t="s">
        <v>168</v>
      </c>
      <c r="AU380" s="253" t="s">
        <v>89</v>
      </c>
      <c r="AV380" s="13" t="s">
        <v>89</v>
      </c>
      <c r="AW380" s="13" t="s">
        <v>34</v>
      </c>
      <c r="AX380" s="13" t="s">
        <v>79</v>
      </c>
      <c r="AY380" s="253" t="s">
        <v>160</v>
      </c>
    </row>
    <row r="381" s="13" customFormat="1">
      <c r="A381" s="13"/>
      <c r="B381" s="242"/>
      <c r="C381" s="243"/>
      <c r="D381" s="244" t="s">
        <v>168</v>
      </c>
      <c r="E381" s="245" t="s">
        <v>1</v>
      </c>
      <c r="F381" s="246" t="s">
        <v>968</v>
      </c>
      <c r="G381" s="243"/>
      <c r="H381" s="247">
        <v>2.8999999999999999</v>
      </c>
      <c r="I381" s="248"/>
      <c r="J381" s="243"/>
      <c r="K381" s="243"/>
      <c r="L381" s="249"/>
      <c r="M381" s="250"/>
      <c r="N381" s="251"/>
      <c r="O381" s="251"/>
      <c r="P381" s="251"/>
      <c r="Q381" s="251"/>
      <c r="R381" s="251"/>
      <c r="S381" s="251"/>
      <c r="T381" s="25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3" t="s">
        <v>168</v>
      </c>
      <c r="AU381" s="253" t="s">
        <v>89</v>
      </c>
      <c r="AV381" s="13" t="s">
        <v>89</v>
      </c>
      <c r="AW381" s="13" t="s">
        <v>34</v>
      </c>
      <c r="AX381" s="13" t="s">
        <v>79</v>
      </c>
      <c r="AY381" s="253" t="s">
        <v>160</v>
      </c>
    </row>
    <row r="382" s="15" customFormat="1">
      <c r="A382" s="15"/>
      <c r="B382" s="269"/>
      <c r="C382" s="270"/>
      <c r="D382" s="244" t="s">
        <v>168</v>
      </c>
      <c r="E382" s="271" t="s">
        <v>1</v>
      </c>
      <c r="F382" s="272" t="s">
        <v>709</v>
      </c>
      <c r="G382" s="270"/>
      <c r="H382" s="271" t="s">
        <v>1</v>
      </c>
      <c r="I382" s="273"/>
      <c r="J382" s="270"/>
      <c r="K382" s="270"/>
      <c r="L382" s="274"/>
      <c r="M382" s="275"/>
      <c r="N382" s="276"/>
      <c r="O382" s="276"/>
      <c r="P382" s="276"/>
      <c r="Q382" s="276"/>
      <c r="R382" s="276"/>
      <c r="S382" s="276"/>
      <c r="T382" s="277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78" t="s">
        <v>168</v>
      </c>
      <c r="AU382" s="278" t="s">
        <v>89</v>
      </c>
      <c r="AV382" s="15" t="s">
        <v>87</v>
      </c>
      <c r="AW382" s="15" t="s">
        <v>34</v>
      </c>
      <c r="AX382" s="15" t="s">
        <v>79</v>
      </c>
      <c r="AY382" s="278" t="s">
        <v>160</v>
      </c>
    </row>
    <row r="383" s="13" customFormat="1">
      <c r="A383" s="13"/>
      <c r="B383" s="242"/>
      <c r="C383" s="243"/>
      <c r="D383" s="244" t="s">
        <v>168</v>
      </c>
      <c r="E383" s="245" t="s">
        <v>1</v>
      </c>
      <c r="F383" s="246" t="s">
        <v>969</v>
      </c>
      <c r="G383" s="243"/>
      <c r="H383" s="247">
        <v>11.128</v>
      </c>
      <c r="I383" s="248"/>
      <c r="J383" s="243"/>
      <c r="K383" s="243"/>
      <c r="L383" s="249"/>
      <c r="M383" s="250"/>
      <c r="N383" s="251"/>
      <c r="O383" s="251"/>
      <c r="P383" s="251"/>
      <c r="Q383" s="251"/>
      <c r="R383" s="251"/>
      <c r="S383" s="251"/>
      <c r="T383" s="25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3" t="s">
        <v>168</v>
      </c>
      <c r="AU383" s="253" t="s">
        <v>89</v>
      </c>
      <c r="AV383" s="13" t="s">
        <v>89</v>
      </c>
      <c r="AW383" s="13" t="s">
        <v>34</v>
      </c>
      <c r="AX383" s="13" t="s">
        <v>79</v>
      </c>
      <c r="AY383" s="253" t="s">
        <v>160</v>
      </c>
    </row>
    <row r="384" s="13" customFormat="1">
      <c r="A384" s="13"/>
      <c r="B384" s="242"/>
      <c r="C384" s="243"/>
      <c r="D384" s="244" t="s">
        <v>168</v>
      </c>
      <c r="E384" s="245" t="s">
        <v>1</v>
      </c>
      <c r="F384" s="246" t="s">
        <v>968</v>
      </c>
      <c r="G384" s="243"/>
      <c r="H384" s="247">
        <v>2.8999999999999999</v>
      </c>
      <c r="I384" s="248"/>
      <c r="J384" s="243"/>
      <c r="K384" s="243"/>
      <c r="L384" s="249"/>
      <c r="M384" s="250"/>
      <c r="N384" s="251"/>
      <c r="O384" s="251"/>
      <c r="P384" s="251"/>
      <c r="Q384" s="251"/>
      <c r="R384" s="251"/>
      <c r="S384" s="251"/>
      <c r="T384" s="25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3" t="s">
        <v>168</v>
      </c>
      <c r="AU384" s="253" t="s">
        <v>89</v>
      </c>
      <c r="AV384" s="13" t="s">
        <v>89</v>
      </c>
      <c r="AW384" s="13" t="s">
        <v>34</v>
      </c>
      <c r="AX384" s="13" t="s">
        <v>79</v>
      </c>
      <c r="AY384" s="253" t="s">
        <v>160</v>
      </c>
    </row>
    <row r="385" s="14" customFormat="1">
      <c r="A385" s="14"/>
      <c r="B385" s="254"/>
      <c r="C385" s="255"/>
      <c r="D385" s="244" t="s">
        <v>168</v>
      </c>
      <c r="E385" s="256" t="s">
        <v>1</v>
      </c>
      <c r="F385" s="257" t="s">
        <v>171</v>
      </c>
      <c r="G385" s="255"/>
      <c r="H385" s="258">
        <v>27.655999999999999</v>
      </c>
      <c r="I385" s="259"/>
      <c r="J385" s="255"/>
      <c r="K385" s="255"/>
      <c r="L385" s="260"/>
      <c r="M385" s="261"/>
      <c r="N385" s="262"/>
      <c r="O385" s="262"/>
      <c r="P385" s="262"/>
      <c r="Q385" s="262"/>
      <c r="R385" s="262"/>
      <c r="S385" s="262"/>
      <c r="T385" s="26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4" t="s">
        <v>168</v>
      </c>
      <c r="AU385" s="264" t="s">
        <v>89</v>
      </c>
      <c r="AV385" s="14" t="s">
        <v>166</v>
      </c>
      <c r="AW385" s="14" t="s">
        <v>34</v>
      </c>
      <c r="AX385" s="14" t="s">
        <v>87</v>
      </c>
      <c r="AY385" s="264" t="s">
        <v>160</v>
      </c>
    </row>
    <row r="386" s="2" customFormat="1" ht="16.5" customHeight="1">
      <c r="A386" s="39"/>
      <c r="B386" s="40"/>
      <c r="C386" s="228" t="s">
        <v>970</v>
      </c>
      <c r="D386" s="228" t="s">
        <v>162</v>
      </c>
      <c r="E386" s="229" t="s">
        <v>971</v>
      </c>
      <c r="F386" s="230" t="s">
        <v>972</v>
      </c>
      <c r="G386" s="231" t="s">
        <v>165</v>
      </c>
      <c r="H386" s="232">
        <v>27.655999999999999</v>
      </c>
      <c r="I386" s="233"/>
      <c r="J386" s="234">
        <f>ROUND(I386*H386,2)</f>
        <v>0</v>
      </c>
      <c r="K386" s="235"/>
      <c r="L386" s="45"/>
      <c r="M386" s="236" t="s">
        <v>1</v>
      </c>
      <c r="N386" s="237" t="s">
        <v>44</v>
      </c>
      <c r="O386" s="92"/>
      <c r="P386" s="238">
        <f>O386*H386</f>
        <v>0</v>
      </c>
      <c r="Q386" s="238">
        <v>0</v>
      </c>
      <c r="R386" s="238">
        <f>Q386*H386</f>
        <v>0</v>
      </c>
      <c r="S386" s="238">
        <v>0</v>
      </c>
      <c r="T386" s="239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40" t="s">
        <v>166</v>
      </c>
      <c r="AT386" s="240" t="s">
        <v>162</v>
      </c>
      <c r="AU386" s="240" t="s">
        <v>89</v>
      </c>
      <c r="AY386" s="18" t="s">
        <v>160</v>
      </c>
      <c r="BE386" s="241">
        <f>IF(N386="základní",J386,0)</f>
        <v>0</v>
      </c>
      <c r="BF386" s="241">
        <f>IF(N386="snížená",J386,0)</f>
        <v>0</v>
      </c>
      <c r="BG386" s="241">
        <f>IF(N386="zákl. přenesená",J386,0)</f>
        <v>0</v>
      </c>
      <c r="BH386" s="241">
        <f>IF(N386="sníž. přenesená",J386,0)</f>
        <v>0</v>
      </c>
      <c r="BI386" s="241">
        <f>IF(N386="nulová",J386,0)</f>
        <v>0</v>
      </c>
      <c r="BJ386" s="18" t="s">
        <v>87</v>
      </c>
      <c r="BK386" s="241">
        <f>ROUND(I386*H386,2)</f>
        <v>0</v>
      </c>
      <c r="BL386" s="18" t="s">
        <v>166</v>
      </c>
      <c r="BM386" s="240" t="s">
        <v>973</v>
      </c>
    </row>
    <row r="387" s="2" customFormat="1" ht="24.15" customHeight="1">
      <c r="A387" s="39"/>
      <c r="B387" s="40"/>
      <c r="C387" s="228" t="s">
        <v>974</v>
      </c>
      <c r="D387" s="228" t="s">
        <v>162</v>
      </c>
      <c r="E387" s="229" t="s">
        <v>975</v>
      </c>
      <c r="F387" s="230" t="s">
        <v>976</v>
      </c>
      <c r="G387" s="231" t="s">
        <v>347</v>
      </c>
      <c r="H387" s="232">
        <v>0.246</v>
      </c>
      <c r="I387" s="233"/>
      <c r="J387" s="234">
        <f>ROUND(I387*H387,2)</f>
        <v>0</v>
      </c>
      <c r="K387" s="235"/>
      <c r="L387" s="45"/>
      <c r="M387" s="236" t="s">
        <v>1</v>
      </c>
      <c r="N387" s="237" t="s">
        <v>44</v>
      </c>
      <c r="O387" s="92"/>
      <c r="P387" s="238">
        <f>O387*H387</f>
        <v>0</v>
      </c>
      <c r="Q387" s="238">
        <v>1.05291</v>
      </c>
      <c r="R387" s="238">
        <f>Q387*H387</f>
        <v>0.25901585999999999</v>
      </c>
      <c r="S387" s="238">
        <v>0</v>
      </c>
      <c r="T387" s="23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40" t="s">
        <v>166</v>
      </c>
      <c r="AT387" s="240" t="s">
        <v>162</v>
      </c>
      <c r="AU387" s="240" t="s">
        <v>89</v>
      </c>
      <c r="AY387" s="18" t="s">
        <v>160</v>
      </c>
      <c r="BE387" s="241">
        <f>IF(N387="základní",J387,0)</f>
        <v>0</v>
      </c>
      <c r="BF387" s="241">
        <f>IF(N387="snížená",J387,0)</f>
        <v>0</v>
      </c>
      <c r="BG387" s="241">
        <f>IF(N387="zákl. přenesená",J387,0)</f>
        <v>0</v>
      </c>
      <c r="BH387" s="241">
        <f>IF(N387="sníž. přenesená",J387,0)</f>
        <v>0</v>
      </c>
      <c r="BI387" s="241">
        <f>IF(N387="nulová",J387,0)</f>
        <v>0</v>
      </c>
      <c r="BJ387" s="18" t="s">
        <v>87</v>
      </c>
      <c r="BK387" s="241">
        <f>ROUND(I387*H387,2)</f>
        <v>0</v>
      </c>
      <c r="BL387" s="18" t="s">
        <v>166</v>
      </c>
      <c r="BM387" s="240" t="s">
        <v>977</v>
      </c>
    </row>
    <row r="388" s="15" customFormat="1">
      <c r="A388" s="15"/>
      <c r="B388" s="269"/>
      <c r="C388" s="270"/>
      <c r="D388" s="244" t="s">
        <v>168</v>
      </c>
      <c r="E388" s="271" t="s">
        <v>1</v>
      </c>
      <c r="F388" s="272" t="s">
        <v>978</v>
      </c>
      <c r="G388" s="270"/>
      <c r="H388" s="271" t="s">
        <v>1</v>
      </c>
      <c r="I388" s="273"/>
      <c r="J388" s="270"/>
      <c r="K388" s="270"/>
      <c r="L388" s="274"/>
      <c r="M388" s="275"/>
      <c r="N388" s="276"/>
      <c r="O388" s="276"/>
      <c r="P388" s="276"/>
      <c r="Q388" s="276"/>
      <c r="R388" s="276"/>
      <c r="S388" s="276"/>
      <c r="T388" s="277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8" t="s">
        <v>168</v>
      </c>
      <c r="AU388" s="278" t="s">
        <v>89</v>
      </c>
      <c r="AV388" s="15" t="s">
        <v>87</v>
      </c>
      <c r="AW388" s="15" t="s">
        <v>34</v>
      </c>
      <c r="AX388" s="15" t="s">
        <v>79</v>
      </c>
      <c r="AY388" s="278" t="s">
        <v>160</v>
      </c>
    </row>
    <row r="389" s="15" customFormat="1">
      <c r="A389" s="15"/>
      <c r="B389" s="269"/>
      <c r="C389" s="270"/>
      <c r="D389" s="244" t="s">
        <v>168</v>
      </c>
      <c r="E389" s="271" t="s">
        <v>1</v>
      </c>
      <c r="F389" s="272" t="s">
        <v>979</v>
      </c>
      <c r="G389" s="270"/>
      <c r="H389" s="271" t="s">
        <v>1</v>
      </c>
      <c r="I389" s="273"/>
      <c r="J389" s="270"/>
      <c r="K389" s="270"/>
      <c r="L389" s="274"/>
      <c r="M389" s="275"/>
      <c r="N389" s="276"/>
      <c r="O389" s="276"/>
      <c r="P389" s="276"/>
      <c r="Q389" s="276"/>
      <c r="R389" s="276"/>
      <c r="S389" s="276"/>
      <c r="T389" s="277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8" t="s">
        <v>168</v>
      </c>
      <c r="AU389" s="278" t="s">
        <v>89</v>
      </c>
      <c r="AV389" s="15" t="s">
        <v>87</v>
      </c>
      <c r="AW389" s="15" t="s">
        <v>34</v>
      </c>
      <c r="AX389" s="15" t="s">
        <v>79</v>
      </c>
      <c r="AY389" s="278" t="s">
        <v>160</v>
      </c>
    </row>
    <row r="390" s="15" customFormat="1">
      <c r="A390" s="15"/>
      <c r="B390" s="269"/>
      <c r="C390" s="270"/>
      <c r="D390" s="244" t="s">
        <v>168</v>
      </c>
      <c r="E390" s="271" t="s">
        <v>1</v>
      </c>
      <c r="F390" s="272" t="s">
        <v>705</v>
      </c>
      <c r="G390" s="270"/>
      <c r="H390" s="271" t="s">
        <v>1</v>
      </c>
      <c r="I390" s="273"/>
      <c r="J390" s="270"/>
      <c r="K390" s="270"/>
      <c r="L390" s="274"/>
      <c r="M390" s="275"/>
      <c r="N390" s="276"/>
      <c r="O390" s="276"/>
      <c r="P390" s="276"/>
      <c r="Q390" s="276"/>
      <c r="R390" s="276"/>
      <c r="S390" s="276"/>
      <c r="T390" s="277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8" t="s">
        <v>168</v>
      </c>
      <c r="AU390" s="278" t="s">
        <v>89</v>
      </c>
      <c r="AV390" s="15" t="s">
        <v>87</v>
      </c>
      <c r="AW390" s="15" t="s">
        <v>34</v>
      </c>
      <c r="AX390" s="15" t="s">
        <v>79</v>
      </c>
      <c r="AY390" s="278" t="s">
        <v>160</v>
      </c>
    </row>
    <row r="391" s="13" customFormat="1">
      <c r="A391" s="13"/>
      <c r="B391" s="242"/>
      <c r="C391" s="243"/>
      <c r="D391" s="244" t="s">
        <v>168</v>
      </c>
      <c r="E391" s="245" t="s">
        <v>1</v>
      </c>
      <c r="F391" s="246" t="s">
        <v>980</v>
      </c>
      <c r="G391" s="243"/>
      <c r="H391" s="247">
        <v>0.076999999999999999</v>
      </c>
      <c r="I391" s="248"/>
      <c r="J391" s="243"/>
      <c r="K391" s="243"/>
      <c r="L391" s="249"/>
      <c r="M391" s="250"/>
      <c r="N391" s="251"/>
      <c r="O391" s="251"/>
      <c r="P391" s="251"/>
      <c r="Q391" s="251"/>
      <c r="R391" s="251"/>
      <c r="S391" s="251"/>
      <c r="T391" s="25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3" t="s">
        <v>168</v>
      </c>
      <c r="AU391" s="253" t="s">
        <v>89</v>
      </c>
      <c r="AV391" s="13" t="s">
        <v>89</v>
      </c>
      <c r="AW391" s="13" t="s">
        <v>34</v>
      </c>
      <c r="AX391" s="13" t="s">
        <v>79</v>
      </c>
      <c r="AY391" s="253" t="s">
        <v>160</v>
      </c>
    </row>
    <row r="392" s="13" customFormat="1">
      <c r="A392" s="13"/>
      <c r="B392" s="242"/>
      <c r="C392" s="243"/>
      <c r="D392" s="244" t="s">
        <v>168</v>
      </c>
      <c r="E392" s="245" t="s">
        <v>1</v>
      </c>
      <c r="F392" s="246" t="s">
        <v>981</v>
      </c>
      <c r="G392" s="243"/>
      <c r="H392" s="247">
        <v>0.021999999999999999</v>
      </c>
      <c r="I392" s="248"/>
      <c r="J392" s="243"/>
      <c r="K392" s="243"/>
      <c r="L392" s="249"/>
      <c r="M392" s="250"/>
      <c r="N392" s="251"/>
      <c r="O392" s="251"/>
      <c r="P392" s="251"/>
      <c r="Q392" s="251"/>
      <c r="R392" s="251"/>
      <c r="S392" s="251"/>
      <c r="T392" s="25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3" t="s">
        <v>168</v>
      </c>
      <c r="AU392" s="253" t="s">
        <v>89</v>
      </c>
      <c r="AV392" s="13" t="s">
        <v>89</v>
      </c>
      <c r="AW392" s="13" t="s">
        <v>34</v>
      </c>
      <c r="AX392" s="13" t="s">
        <v>79</v>
      </c>
      <c r="AY392" s="253" t="s">
        <v>160</v>
      </c>
    </row>
    <row r="393" s="15" customFormat="1">
      <c r="A393" s="15"/>
      <c r="B393" s="269"/>
      <c r="C393" s="270"/>
      <c r="D393" s="244" t="s">
        <v>168</v>
      </c>
      <c r="E393" s="271" t="s">
        <v>1</v>
      </c>
      <c r="F393" s="272" t="s">
        <v>709</v>
      </c>
      <c r="G393" s="270"/>
      <c r="H393" s="271" t="s">
        <v>1</v>
      </c>
      <c r="I393" s="273"/>
      <c r="J393" s="270"/>
      <c r="K393" s="270"/>
      <c r="L393" s="274"/>
      <c r="M393" s="275"/>
      <c r="N393" s="276"/>
      <c r="O393" s="276"/>
      <c r="P393" s="276"/>
      <c r="Q393" s="276"/>
      <c r="R393" s="276"/>
      <c r="S393" s="276"/>
      <c r="T393" s="277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8" t="s">
        <v>168</v>
      </c>
      <c r="AU393" s="278" t="s">
        <v>89</v>
      </c>
      <c r="AV393" s="15" t="s">
        <v>87</v>
      </c>
      <c r="AW393" s="15" t="s">
        <v>34</v>
      </c>
      <c r="AX393" s="15" t="s">
        <v>79</v>
      </c>
      <c r="AY393" s="278" t="s">
        <v>160</v>
      </c>
    </row>
    <row r="394" s="13" customFormat="1">
      <c r="A394" s="13"/>
      <c r="B394" s="242"/>
      <c r="C394" s="243"/>
      <c r="D394" s="244" t="s">
        <v>168</v>
      </c>
      <c r="E394" s="245" t="s">
        <v>1</v>
      </c>
      <c r="F394" s="246" t="s">
        <v>982</v>
      </c>
      <c r="G394" s="243"/>
      <c r="H394" s="247">
        <v>0.079000000000000001</v>
      </c>
      <c r="I394" s="248"/>
      <c r="J394" s="243"/>
      <c r="K394" s="243"/>
      <c r="L394" s="249"/>
      <c r="M394" s="250"/>
      <c r="N394" s="251"/>
      <c r="O394" s="251"/>
      <c r="P394" s="251"/>
      <c r="Q394" s="251"/>
      <c r="R394" s="251"/>
      <c r="S394" s="251"/>
      <c r="T394" s="25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3" t="s">
        <v>168</v>
      </c>
      <c r="AU394" s="253" t="s">
        <v>89</v>
      </c>
      <c r="AV394" s="13" t="s">
        <v>89</v>
      </c>
      <c r="AW394" s="13" t="s">
        <v>34</v>
      </c>
      <c r="AX394" s="13" t="s">
        <v>79</v>
      </c>
      <c r="AY394" s="253" t="s">
        <v>160</v>
      </c>
    </row>
    <row r="395" s="13" customFormat="1">
      <c r="A395" s="13"/>
      <c r="B395" s="242"/>
      <c r="C395" s="243"/>
      <c r="D395" s="244" t="s">
        <v>168</v>
      </c>
      <c r="E395" s="245" t="s">
        <v>1</v>
      </c>
      <c r="F395" s="246" t="s">
        <v>983</v>
      </c>
      <c r="G395" s="243"/>
      <c r="H395" s="247">
        <v>0.021999999999999999</v>
      </c>
      <c r="I395" s="248"/>
      <c r="J395" s="243"/>
      <c r="K395" s="243"/>
      <c r="L395" s="249"/>
      <c r="M395" s="250"/>
      <c r="N395" s="251"/>
      <c r="O395" s="251"/>
      <c r="P395" s="251"/>
      <c r="Q395" s="251"/>
      <c r="R395" s="251"/>
      <c r="S395" s="251"/>
      <c r="T395" s="25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3" t="s">
        <v>168</v>
      </c>
      <c r="AU395" s="253" t="s">
        <v>89</v>
      </c>
      <c r="AV395" s="13" t="s">
        <v>89</v>
      </c>
      <c r="AW395" s="13" t="s">
        <v>34</v>
      </c>
      <c r="AX395" s="13" t="s">
        <v>79</v>
      </c>
      <c r="AY395" s="253" t="s">
        <v>160</v>
      </c>
    </row>
    <row r="396" s="15" customFormat="1">
      <c r="A396" s="15"/>
      <c r="B396" s="269"/>
      <c r="C396" s="270"/>
      <c r="D396" s="244" t="s">
        <v>168</v>
      </c>
      <c r="E396" s="271" t="s">
        <v>1</v>
      </c>
      <c r="F396" s="272" t="s">
        <v>984</v>
      </c>
      <c r="G396" s="270"/>
      <c r="H396" s="271" t="s">
        <v>1</v>
      </c>
      <c r="I396" s="273"/>
      <c r="J396" s="270"/>
      <c r="K396" s="270"/>
      <c r="L396" s="274"/>
      <c r="M396" s="275"/>
      <c r="N396" s="276"/>
      <c r="O396" s="276"/>
      <c r="P396" s="276"/>
      <c r="Q396" s="276"/>
      <c r="R396" s="276"/>
      <c r="S396" s="276"/>
      <c r="T396" s="277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8" t="s">
        <v>168</v>
      </c>
      <c r="AU396" s="278" t="s">
        <v>89</v>
      </c>
      <c r="AV396" s="15" t="s">
        <v>87</v>
      </c>
      <c r="AW396" s="15" t="s">
        <v>34</v>
      </c>
      <c r="AX396" s="15" t="s">
        <v>79</v>
      </c>
      <c r="AY396" s="278" t="s">
        <v>160</v>
      </c>
    </row>
    <row r="397" s="15" customFormat="1">
      <c r="A397" s="15"/>
      <c r="B397" s="269"/>
      <c r="C397" s="270"/>
      <c r="D397" s="244" t="s">
        <v>168</v>
      </c>
      <c r="E397" s="271" t="s">
        <v>1</v>
      </c>
      <c r="F397" s="272" t="s">
        <v>705</v>
      </c>
      <c r="G397" s="270"/>
      <c r="H397" s="271" t="s">
        <v>1</v>
      </c>
      <c r="I397" s="273"/>
      <c r="J397" s="270"/>
      <c r="K397" s="270"/>
      <c r="L397" s="274"/>
      <c r="M397" s="275"/>
      <c r="N397" s="276"/>
      <c r="O397" s="276"/>
      <c r="P397" s="276"/>
      <c r="Q397" s="276"/>
      <c r="R397" s="276"/>
      <c r="S397" s="276"/>
      <c r="T397" s="277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78" t="s">
        <v>168</v>
      </c>
      <c r="AU397" s="278" t="s">
        <v>89</v>
      </c>
      <c r="AV397" s="15" t="s">
        <v>87</v>
      </c>
      <c r="AW397" s="15" t="s">
        <v>34</v>
      </c>
      <c r="AX397" s="15" t="s">
        <v>79</v>
      </c>
      <c r="AY397" s="278" t="s">
        <v>160</v>
      </c>
    </row>
    <row r="398" s="13" customFormat="1">
      <c r="A398" s="13"/>
      <c r="B398" s="242"/>
      <c r="C398" s="243"/>
      <c r="D398" s="244" t="s">
        <v>168</v>
      </c>
      <c r="E398" s="245" t="s">
        <v>1</v>
      </c>
      <c r="F398" s="246" t="s">
        <v>985</v>
      </c>
      <c r="G398" s="243"/>
      <c r="H398" s="247">
        <v>0.019</v>
      </c>
      <c r="I398" s="248"/>
      <c r="J398" s="243"/>
      <c r="K398" s="243"/>
      <c r="L398" s="249"/>
      <c r="M398" s="250"/>
      <c r="N398" s="251"/>
      <c r="O398" s="251"/>
      <c r="P398" s="251"/>
      <c r="Q398" s="251"/>
      <c r="R398" s="251"/>
      <c r="S398" s="251"/>
      <c r="T398" s="25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3" t="s">
        <v>168</v>
      </c>
      <c r="AU398" s="253" t="s">
        <v>89</v>
      </c>
      <c r="AV398" s="13" t="s">
        <v>89</v>
      </c>
      <c r="AW398" s="13" t="s">
        <v>34</v>
      </c>
      <c r="AX398" s="13" t="s">
        <v>79</v>
      </c>
      <c r="AY398" s="253" t="s">
        <v>160</v>
      </c>
    </row>
    <row r="399" s="13" customFormat="1">
      <c r="A399" s="13"/>
      <c r="B399" s="242"/>
      <c r="C399" s="243"/>
      <c r="D399" s="244" t="s">
        <v>168</v>
      </c>
      <c r="E399" s="245" t="s">
        <v>1</v>
      </c>
      <c r="F399" s="246" t="s">
        <v>986</v>
      </c>
      <c r="G399" s="243"/>
      <c r="H399" s="247">
        <v>0.0040000000000000001</v>
      </c>
      <c r="I399" s="248"/>
      <c r="J399" s="243"/>
      <c r="K399" s="243"/>
      <c r="L399" s="249"/>
      <c r="M399" s="250"/>
      <c r="N399" s="251"/>
      <c r="O399" s="251"/>
      <c r="P399" s="251"/>
      <c r="Q399" s="251"/>
      <c r="R399" s="251"/>
      <c r="S399" s="251"/>
      <c r="T399" s="25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3" t="s">
        <v>168</v>
      </c>
      <c r="AU399" s="253" t="s">
        <v>89</v>
      </c>
      <c r="AV399" s="13" t="s">
        <v>89</v>
      </c>
      <c r="AW399" s="13" t="s">
        <v>34</v>
      </c>
      <c r="AX399" s="13" t="s">
        <v>79</v>
      </c>
      <c r="AY399" s="253" t="s">
        <v>160</v>
      </c>
    </row>
    <row r="400" s="15" customFormat="1">
      <c r="A400" s="15"/>
      <c r="B400" s="269"/>
      <c r="C400" s="270"/>
      <c r="D400" s="244" t="s">
        <v>168</v>
      </c>
      <c r="E400" s="271" t="s">
        <v>1</v>
      </c>
      <c r="F400" s="272" t="s">
        <v>709</v>
      </c>
      <c r="G400" s="270"/>
      <c r="H400" s="271" t="s">
        <v>1</v>
      </c>
      <c r="I400" s="273"/>
      <c r="J400" s="270"/>
      <c r="K400" s="270"/>
      <c r="L400" s="274"/>
      <c r="M400" s="275"/>
      <c r="N400" s="276"/>
      <c r="O400" s="276"/>
      <c r="P400" s="276"/>
      <c r="Q400" s="276"/>
      <c r="R400" s="276"/>
      <c r="S400" s="276"/>
      <c r="T400" s="277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8" t="s">
        <v>168</v>
      </c>
      <c r="AU400" s="278" t="s">
        <v>89</v>
      </c>
      <c r="AV400" s="15" t="s">
        <v>87</v>
      </c>
      <c r="AW400" s="15" t="s">
        <v>34</v>
      </c>
      <c r="AX400" s="15" t="s">
        <v>79</v>
      </c>
      <c r="AY400" s="278" t="s">
        <v>160</v>
      </c>
    </row>
    <row r="401" s="13" customFormat="1">
      <c r="A401" s="13"/>
      <c r="B401" s="242"/>
      <c r="C401" s="243"/>
      <c r="D401" s="244" t="s">
        <v>168</v>
      </c>
      <c r="E401" s="245" t="s">
        <v>1</v>
      </c>
      <c r="F401" s="246" t="s">
        <v>985</v>
      </c>
      <c r="G401" s="243"/>
      <c r="H401" s="247">
        <v>0.019</v>
      </c>
      <c r="I401" s="248"/>
      <c r="J401" s="243"/>
      <c r="K401" s="243"/>
      <c r="L401" s="249"/>
      <c r="M401" s="250"/>
      <c r="N401" s="251"/>
      <c r="O401" s="251"/>
      <c r="P401" s="251"/>
      <c r="Q401" s="251"/>
      <c r="R401" s="251"/>
      <c r="S401" s="251"/>
      <c r="T401" s="25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3" t="s">
        <v>168</v>
      </c>
      <c r="AU401" s="253" t="s">
        <v>89</v>
      </c>
      <c r="AV401" s="13" t="s">
        <v>89</v>
      </c>
      <c r="AW401" s="13" t="s">
        <v>34</v>
      </c>
      <c r="AX401" s="13" t="s">
        <v>79</v>
      </c>
      <c r="AY401" s="253" t="s">
        <v>160</v>
      </c>
    </row>
    <row r="402" s="13" customFormat="1">
      <c r="A402" s="13"/>
      <c r="B402" s="242"/>
      <c r="C402" s="243"/>
      <c r="D402" s="244" t="s">
        <v>168</v>
      </c>
      <c r="E402" s="245" t="s">
        <v>1</v>
      </c>
      <c r="F402" s="246" t="s">
        <v>986</v>
      </c>
      <c r="G402" s="243"/>
      <c r="H402" s="247">
        <v>0.0040000000000000001</v>
      </c>
      <c r="I402" s="248"/>
      <c r="J402" s="243"/>
      <c r="K402" s="243"/>
      <c r="L402" s="249"/>
      <c r="M402" s="250"/>
      <c r="N402" s="251"/>
      <c r="O402" s="251"/>
      <c r="P402" s="251"/>
      <c r="Q402" s="251"/>
      <c r="R402" s="251"/>
      <c r="S402" s="251"/>
      <c r="T402" s="25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3" t="s">
        <v>168</v>
      </c>
      <c r="AU402" s="253" t="s">
        <v>89</v>
      </c>
      <c r="AV402" s="13" t="s">
        <v>89</v>
      </c>
      <c r="AW402" s="13" t="s">
        <v>34</v>
      </c>
      <c r="AX402" s="13" t="s">
        <v>79</v>
      </c>
      <c r="AY402" s="253" t="s">
        <v>160</v>
      </c>
    </row>
    <row r="403" s="14" customFormat="1">
      <c r="A403" s="14"/>
      <c r="B403" s="254"/>
      <c r="C403" s="255"/>
      <c r="D403" s="244" t="s">
        <v>168</v>
      </c>
      <c r="E403" s="256" t="s">
        <v>1</v>
      </c>
      <c r="F403" s="257" t="s">
        <v>171</v>
      </c>
      <c r="G403" s="255"/>
      <c r="H403" s="258">
        <v>0.24599999999999997</v>
      </c>
      <c r="I403" s="259"/>
      <c r="J403" s="255"/>
      <c r="K403" s="255"/>
      <c r="L403" s="260"/>
      <c r="M403" s="261"/>
      <c r="N403" s="262"/>
      <c r="O403" s="262"/>
      <c r="P403" s="262"/>
      <c r="Q403" s="262"/>
      <c r="R403" s="262"/>
      <c r="S403" s="262"/>
      <c r="T403" s="26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4" t="s">
        <v>168</v>
      </c>
      <c r="AU403" s="264" t="s">
        <v>89</v>
      </c>
      <c r="AV403" s="14" t="s">
        <v>166</v>
      </c>
      <c r="AW403" s="14" t="s">
        <v>34</v>
      </c>
      <c r="AX403" s="14" t="s">
        <v>87</v>
      </c>
      <c r="AY403" s="264" t="s">
        <v>160</v>
      </c>
    </row>
    <row r="404" s="12" customFormat="1" ht="22.8" customHeight="1">
      <c r="A404" s="12"/>
      <c r="B404" s="212"/>
      <c r="C404" s="213"/>
      <c r="D404" s="214" t="s">
        <v>78</v>
      </c>
      <c r="E404" s="226" t="s">
        <v>191</v>
      </c>
      <c r="F404" s="226" t="s">
        <v>987</v>
      </c>
      <c r="G404" s="213"/>
      <c r="H404" s="213"/>
      <c r="I404" s="216"/>
      <c r="J404" s="227">
        <f>BK404</f>
        <v>0</v>
      </c>
      <c r="K404" s="213"/>
      <c r="L404" s="218"/>
      <c r="M404" s="219"/>
      <c r="N404" s="220"/>
      <c r="O404" s="220"/>
      <c r="P404" s="221">
        <f>P405+P470+P526</f>
        <v>0</v>
      </c>
      <c r="Q404" s="220"/>
      <c r="R404" s="221">
        <f>R405+R470+R526</f>
        <v>22.520960410000001</v>
      </c>
      <c r="S404" s="220"/>
      <c r="T404" s="222">
        <f>T405+T470+T526</f>
        <v>0.0023360400000000002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23" t="s">
        <v>87</v>
      </c>
      <c r="AT404" s="224" t="s">
        <v>78</v>
      </c>
      <c r="AU404" s="224" t="s">
        <v>87</v>
      </c>
      <c r="AY404" s="223" t="s">
        <v>160</v>
      </c>
      <c r="BK404" s="225">
        <f>BK405+BK470+BK526</f>
        <v>0</v>
      </c>
    </row>
    <row r="405" s="12" customFormat="1" ht="20.88" customHeight="1">
      <c r="A405" s="12"/>
      <c r="B405" s="212"/>
      <c r="C405" s="213"/>
      <c r="D405" s="214" t="s">
        <v>78</v>
      </c>
      <c r="E405" s="226" t="s">
        <v>988</v>
      </c>
      <c r="F405" s="226" t="s">
        <v>989</v>
      </c>
      <c r="G405" s="213"/>
      <c r="H405" s="213"/>
      <c r="I405" s="216"/>
      <c r="J405" s="227">
        <f>BK405</f>
        <v>0</v>
      </c>
      <c r="K405" s="213"/>
      <c r="L405" s="218"/>
      <c r="M405" s="219"/>
      <c r="N405" s="220"/>
      <c r="O405" s="220"/>
      <c r="P405" s="221">
        <f>SUM(P406:P469)</f>
        <v>0</v>
      </c>
      <c r="Q405" s="220"/>
      <c r="R405" s="221">
        <f>SUM(R406:R469)</f>
        <v>6.2713871100000009</v>
      </c>
      <c r="S405" s="220"/>
      <c r="T405" s="222">
        <f>SUM(T406:T469)</f>
        <v>0.0021426000000000001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23" t="s">
        <v>87</v>
      </c>
      <c r="AT405" s="224" t="s">
        <v>78</v>
      </c>
      <c r="AU405" s="224" t="s">
        <v>89</v>
      </c>
      <c r="AY405" s="223" t="s">
        <v>160</v>
      </c>
      <c r="BK405" s="225">
        <f>SUM(BK406:BK469)</f>
        <v>0</v>
      </c>
    </row>
    <row r="406" s="2" customFormat="1" ht="24.15" customHeight="1">
      <c r="A406" s="39"/>
      <c r="B406" s="40"/>
      <c r="C406" s="228" t="s">
        <v>988</v>
      </c>
      <c r="D406" s="228" t="s">
        <v>162</v>
      </c>
      <c r="E406" s="229" t="s">
        <v>990</v>
      </c>
      <c r="F406" s="230" t="s">
        <v>991</v>
      </c>
      <c r="G406" s="231" t="s">
        <v>165</v>
      </c>
      <c r="H406" s="232">
        <v>330.03899999999999</v>
      </c>
      <c r="I406" s="233"/>
      <c r="J406" s="234">
        <f>ROUND(I406*H406,2)</f>
        <v>0</v>
      </c>
      <c r="K406" s="235"/>
      <c r="L406" s="45"/>
      <c r="M406" s="236" t="s">
        <v>1</v>
      </c>
      <c r="N406" s="237" t="s">
        <v>44</v>
      </c>
      <c r="O406" s="92"/>
      <c r="P406" s="238">
        <f>O406*H406</f>
        <v>0</v>
      </c>
      <c r="Q406" s="238">
        <v>0.00025999999999999998</v>
      </c>
      <c r="R406" s="238">
        <f>Q406*H406</f>
        <v>0.085810139999999993</v>
      </c>
      <c r="S406" s="238">
        <v>0</v>
      </c>
      <c r="T406" s="239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40" t="s">
        <v>166</v>
      </c>
      <c r="AT406" s="240" t="s">
        <v>162</v>
      </c>
      <c r="AU406" s="240" t="s">
        <v>178</v>
      </c>
      <c r="AY406" s="18" t="s">
        <v>160</v>
      </c>
      <c r="BE406" s="241">
        <f>IF(N406="základní",J406,0)</f>
        <v>0</v>
      </c>
      <c r="BF406" s="241">
        <f>IF(N406="snížená",J406,0)</f>
        <v>0</v>
      </c>
      <c r="BG406" s="241">
        <f>IF(N406="zákl. přenesená",J406,0)</f>
        <v>0</v>
      </c>
      <c r="BH406" s="241">
        <f>IF(N406="sníž. přenesená",J406,0)</f>
        <v>0</v>
      </c>
      <c r="BI406" s="241">
        <f>IF(N406="nulová",J406,0)</f>
        <v>0</v>
      </c>
      <c r="BJ406" s="18" t="s">
        <v>87</v>
      </c>
      <c r="BK406" s="241">
        <f>ROUND(I406*H406,2)</f>
        <v>0</v>
      </c>
      <c r="BL406" s="18" t="s">
        <v>166</v>
      </c>
      <c r="BM406" s="240" t="s">
        <v>992</v>
      </c>
    </row>
    <row r="407" s="15" customFormat="1">
      <c r="A407" s="15"/>
      <c r="B407" s="269"/>
      <c r="C407" s="270"/>
      <c r="D407" s="244" t="s">
        <v>168</v>
      </c>
      <c r="E407" s="271" t="s">
        <v>1</v>
      </c>
      <c r="F407" s="272" t="s">
        <v>705</v>
      </c>
      <c r="G407" s="270"/>
      <c r="H407" s="271" t="s">
        <v>1</v>
      </c>
      <c r="I407" s="273"/>
      <c r="J407" s="270"/>
      <c r="K407" s="270"/>
      <c r="L407" s="274"/>
      <c r="M407" s="275"/>
      <c r="N407" s="276"/>
      <c r="O407" s="276"/>
      <c r="P407" s="276"/>
      <c r="Q407" s="276"/>
      <c r="R407" s="276"/>
      <c r="S407" s="276"/>
      <c r="T407" s="277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8" t="s">
        <v>168</v>
      </c>
      <c r="AU407" s="278" t="s">
        <v>178</v>
      </c>
      <c r="AV407" s="15" t="s">
        <v>87</v>
      </c>
      <c r="AW407" s="15" t="s">
        <v>34</v>
      </c>
      <c r="AX407" s="15" t="s">
        <v>79</v>
      </c>
      <c r="AY407" s="278" t="s">
        <v>160</v>
      </c>
    </row>
    <row r="408" s="13" customFormat="1">
      <c r="A408" s="13"/>
      <c r="B408" s="242"/>
      <c r="C408" s="243"/>
      <c r="D408" s="244" t="s">
        <v>168</v>
      </c>
      <c r="E408" s="245" t="s">
        <v>1</v>
      </c>
      <c r="F408" s="246" t="s">
        <v>993</v>
      </c>
      <c r="G408" s="243"/>
      <c r="H408" s="247">
        <v>29.277999999999999</v>
      </c>
      <c r="I408" s="248"/>
      <c r="J408" s="243"/>
      <c r="K408" s="243"/>
      <c r="L408" s="249"/>
      <c r="M408" s="250"/>
      <c r="N408" s="251"/>
      <c r="O408" s="251"/>
      <c r="P408" s="251"/>
      <c r="Q408" s="251"/>
      <c r="R408" s="251"/>
      <c r="S408" s="251"/>
      <c r="T408" s="25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3" t="s">
        <v>168</v>
      </c>
      <c r="AU408" s="253" t="s">
        <v>178</v>
      </c>
      <c r="AV408" s="13" t="s">
        <v>89</v>
      </c>
      <c r="AW408" s="13" t="s">
        <v>34</v>
      </c>
      <c r="AX408" s="13" t="s">
        <v>79</v>
      </c>
      <c r="AY408" s="253" t="s">
        <v>160</v>
      </c>
    </row>
    <row r="409" s="13" customFormat="1">
      <c r="A409" s="13"/>
      <c r="B409" s="242"/>
      <c r="C409" s="243"/>
      <c r="D409" s="244" t="s">
        <v>168</v>
      </c>
      <c r="E409" s="245" t="s">
        <v>1</v>
      </c>
      <c r="F409" s="246" t="s">
        <v>994</v>
      </c>
      <c r="G409" s="243"/>
      <c r="H409" s="247">
        <v>22.844999999999999</v>
      </c>
      <c r="I409" s="248"/>
      <c r="J409" s="243"/>
      <c r="K409" s="243"/>
      <c r="L409" s="249"/>
      <c r="M409" s="250"/>
      <c r="N409" s="251"/>
      <c r="O409" s="251"/>
      <c r="P409" s="251"/>
      <c r="Q409" s="251"/>
      <c r="R409" s="251"/>
      <c r="S409" s="251"/>
      <c r="T409" s="25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3" t="s">
        <v>168</v>
      </c>
      <c r="AU409" s="253" t="s">
        <v>178</v>
      </c>
      <c r="AV409" s="13" t="s">
        <v>89</v>
      </c>
      <c r="AW409" s="13" t="s">
        <v>34</v>
      </c>
      <c r="AX409" s="13" t="s">
        <v>79</v>
      </c>
      <c r="AY409" s="253" t="s">
        <v>160</v>
      </c>
    </row>
    <row r="410" s="13" customFormat="1">
      <c r="A410" s="13"/>
      <c r="B410" s="242"/>
      <c r="C410" s="243"/>
      <c r="D410" s="244" t="s">
        <v>168</v>
      </c>
      <c r="E410" s="245" t="s">
        <v>1</v>
      </c>
      <c r="F410" s="246" t="s">
        <v>995</v>
      </c>
      <c r="G410" s="243"/>
      <c r="H410" s="247">
        <v>21.004999999999999</v>
      </c>
      <c r="I410" s="248"/>
      <c r="J410" s="243"/>
      <c r="K410" s="243"/>
      <c r="L410" s="249"/>
      <c r="M410" s="250"/>
      <c r="N410" s="251"/>
      <c r="O410" s="251"/>
      <c r="P410" s="251"/>
      <c r="Q410" s="251"/>
      <c r="R410" s="251"/>
      <c r="S410" s="251"/>
      <c r="T410" s="25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3" t="s">
        <v>168</v>
      </c>
      <c r="AU410" s="253" t="s">
        <v>178</v>
      </c>
      <c r="AV410" s="13" t="s">
        <v>89</v>
      </c>
      <c r="AW410" s="13" t="s">
        <v>34</v>
      </c>
      <c r="AX410" s="13" t="s">
        <v>79</v>
      </c>
      <c r="AY410" s="253" t="s">
        <v>160</v>
      </c>
    </row>
    <row r="411" s="13" customFormat="1">
      <c r="A411" s="13"/>
      <c r="B411" s="242"/>
      <c r="C411" s="243"/>
      <c r="D411" s="244" t="s">
        <v>168</v>
      </c>
      <c r="E411" s="245" t="s">
        <v>1</v>
      </c>
      <c r="F411" s="246" t="s">
        <v>996</v>
      </c>
      <c r="G411" s="243"/>
      <c r="H411" s="247">
        <v>37.656999999999996</v>
      </c>
      <c r="I411" s="248"/>
      <c r="J411" s="243"/>
      <c r="K411" s="243"/>
      <c r="L411" s="249"/>
      <c r="M411" s="250"/>
      <c r="N411" s="251"/>
      <c r="O411" s="251"/>
      <c r="P411" s="251"/>
      <c r="Q411" s="251"/>
      <c r="R411" s="251"/>
      <c r="S411" s="251"/>
      <c r="T411" s="25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3" t="s">
        <v>168</v>
      </c>
      <c r="AU411" s="253" t="s">
        <v>178</v>
      </c>
      <c r="AV411" s="13" t="s">
        <v>89</v>
      </c>
      <c r="AW411" s="13" t="s">
        <v>34</v>
      </c>
      <c r="AX411" s="13" t="s">
        <v>79</v>
      </c>
      <c r="AY411" s="253" t="s">
        <v>160</v>
      </c>
    </row>
    <row r="412" s="13" customFormat="1">
      <c r="A412" s="13"/>
      <c r="B412" s="242"/>
      <c r="C412" s="243"/>
      <c r="D412" s="244" t="s">
        <v>168</v>
      </c>
      <c r="E412" s="245" t="s">
        <v>1</v>
      </c>
      <c r="F412" s="246" t="s">
        <v>997</v>
      </c>
      <c r="G412" s="243"/>
      <c r="H412" s="247">
        <v>25.568999999999999</v>
      </c>
      <c r="I412" s="248"/>
      <c r="J412" s="243"/>
      <c r="K412" s="243"/>
      <c r="L412" s="249"/>
      <c r="M412" s="250"/>
      <c r="N412" s="251"/>
      <c r="O412" s="251"/>
      <c r="P412" s="251"/>
      <c r="Q412" s="251"/>
      <c r="R412" s="251"/>
      <c r="S412" s="251"/>
      <c r="T412" s="25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3" t="s">
        <v>168</v>
      </c>
      <c r="AU412" s="253" t="s">
        <v>178</v>
      </c>
      <c r="AV412" s="13" t="s">
        <v>89</v>
      </c>
      <c r="AW412" s="13" t="s">
        <v>34</v>
      </c>
      <c r="AX412" s="13" t="s">
        <v>79</v>
      </c>
      <c r="AY412" s="253" t="s">
        <v>160</v>
      </c>
    </row>
    <row r="413" s="13" customFormat="1">
      <c r="A413" s="13"/>
      <c r="B413" s="242"/>
      <c r="C413" s="243"/>
      <c r="D413" s="244" t="s">
        <v>168</v>
      </c>
      <c r="E413" s="245" t="s">
        <v>1</v>
      </c>
      <c r="F413" s="246" t="s">
        <v>998</v>
      </c>
      <c r="G413" s="243"/>
      <c r="H413" s="247">
        <v>6.2999999999999998</v>
      </c>
      <c r="I413" s="248"/>
      <c r="J413" s="243"/>
      <c r="K413" s="243"/>
      <c r="L413" s="249"/>
      <c r="M413" s="250"/>
      <c r="N413" s="251"/>
      <c r="O413" s="251"/>
      <c r="P413" s="251"/>
      <c r="Q413" s="251"/>
      <c r="R413" s="251"/>
      <c r="S413" s="251"/>
      <c r="T413" s="25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3" t="s">
        <v>168</v>
      </c>
      <c r="AU413" s="253" t="s">
        <v>178</v>
      </c>
      <c r="AV413" s="13" t="s">
        <v>89</v>
      </c>
      <c r="AW413" s="13" t="s">
        <v>34</v>
      </c>
      <c r="AX413" s="13" t="s">
        <v>79</v>
      </c>
      <c r="AY413" s="253" t="s">
        <v>160</v>
      </c>
    </row>
    <row r="414" s="15" customFormat="1">
      <c r="A414" s="15"/>
      <c r="B414" s="269"/>
      <c r="C414" s="270"/>
      <c r="D414" s="244" t="s">
        <v>168</v>
      </c>
      <c r="E414" s="271" t="s">
        <v>1</v>
      </c>
      <c r="F414" s="272" t="s">
        <v>709</v>
      </c>
      <c r="G414" s="270"/>
      <c r="H414" s="271" t="s">
        <v>1</v>
      </c>
      <c r="I414" s="273"/>
      <c r="J414" s="270"/>
      <c r="K414" s="270"/>
      <c r="L414" s="274"/>
      <c r="M414" s="275"/>
      <c r="N414" s="276"/>
      <c r="O414" s="276"/>
      <c r="P414" s="276"/>
      <c r="Q414" s="276"/>
      <c r="R414" s="276"/>
      <c r="S414" s="276"/>
      <c r="T414" s="277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8" t="s">
        <v>168</v>
      </c>
      <c r="AU414" s="278" t="s">
        <v>178</v>
      </c>
      <c r="AV414" s="15" t="s">
        <v>87</v>
      </c>
      <c r="AW414" s="15" t="s">
        <v>34</v>
      </c>
      <c r="AX414" s="15" t="s">
        <v>79</v>
      </c>
      <c r="AY414" s="278" t="s">
        <v>160</v>
      </c>
    </row>
    <row r="415" s="13" customFormat="1">
      <c r="A415" s="13"/>
      <c r="B415" s="242"/>
      <c r="C415" s="243"/>
      <c r="D415" s="244" t="s">
        <v>168</v>
      </c>
      <c r="E415" s="245" t="s">
        <v>1</v>
      </c>
      <c r="F415" s="246" t="s">
        <v>999</v>
      </c>
      <c r="G415" s="243"/>
      <c r="H415" s="247">
        <v>23.408999999999999</v>
      </c>
      <c r="I415" s="248"/>
      <c r="J415" s="243"/>
      <c r="K415" s="243"/>
      <c r="L415" s="249"/>
      <c r="M415" s="250"/>
      <c r="N415" s="251"/>
      <c r="O415" s="251"/>
      <c r="P415" s="251"/>
      <c r="Q415" s="251"/>
      <c r="R415" s="251"/>
      <c r="S415" s="251"/>
      <c r="T415" s="25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3" t="s">
        <v>168</v>
      </c>
      <c r="AU415" s="253" t="s">
        <v>178</v>
      </c>
      <c r="AV415" s="13" t="s">
        <v>89</v>
      </c>
      <c r="AW415" s="13" t="s">
        <v>34</v>
      </c>
      <c r="AX415" s="13" t="s">
        <v>79</v>
      </c>
      <c r="AY415" s="253" t="s">
        <v>160</v>
      </c>
    </row>
    <row r="416" s="13" customFormat="1">
      <c r="A416" s="13"/>
      <c r="B416" s="242"/>
      <c r="C416" s="243"/>
      <c r="D416" s="244" t="s">
        <v>168</v>
      </c>
      <c r="E416" s="245" t="s">
        <v>1</v>
      </c>
      <c r="F416" s="246" t="s">
        <v>1000</v>
      </c>
      <c r="G416" s="243"/>
      <c r="H416" s="247">
        <v>29.605</v>
      </c>
      <c r="I416" s="248"/>
      <c r="J416" s="243"/>
      <c r="K416" s="243"/>
      <c r="L416" s="249"/>
      <c r="M416" s="250"/>
      <c r="N416" s="251"/>
      <c r="O416" s="251"/>
      <c r="P416" s="251"/>
      <c r="Q416" s="251"/>
      <c r="R416" s="251"/>
      <c r="S416" s="251"/>
      <c r="T416" s="25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3" t="s">
        <v>168</v>
      </c>
      <c r="AU416" s="253" t="s">
        <v>178</v>
      </c>
      <c r="AV416" s="13" t="s">
        <v>89</v>
      </c>
      <c r="AW416" s="13" t="s">
        <v>34</v>
      </c>
      <c r="AX416" s="13" t="s">
        <v>79</v>
      </c>
      <c r="AY416" s="253" t="s">
        <v>160</v>
      </c>
    </row>
    <row r="417" s="13" customFormat="1">
      <c r="A417" s="13"/>
      <c r="B417" s="242"/>
      <c r="C417" s="243"/>
      <c r="D417" s="244" t="s">
        <v>168</v>
      </c>
      <c r="E417" s="245" t="s">
        <v>1</v>
      </c>
      <c r="F417" s="246" t="s">
        <v>1001</v>
      </c>
      <c r="G417" s="243"/>
      <c r="H417" s="247">
        <v>29.599</v>
      </c>
      <c r="I417" s="248"/>
      <c r="J417" s="243"/>
      <c r="K417" s="243"/>
      <c r="L417" s="249"/>
      <c r="M417" s="250"/>
      <c r="N417" s="251"/>
      <c r="O417" s="251"/>
      <c r="P417" s="251"/>
      <c r="Q417" s="251"/>
      <c r="R417" s="251"/>
      <c r="S417" s="251"/>
      <c r="T417" s="25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3" t="s">
        <v>168</v>
      </c>
      <c r="AU417" s="253" t="s">
        <v>178</v>
      </c>
      <c r="AV417" s="13" t="s">
        <v>89</v>
      </c>
      <c r="AW417" s="13" t="s">
        <v>34</v>
      </c>
      <c r="AX417" s="13" t="s">
        <v>79</v>
      </c>
      <c r="AY417" s="253" t="s">
        <v>160</v>
      </c>
    </row>
    <row r="418" s="13" customFormat="1">
      <c r="A418" s="13"/>
      <c r="B418" s="242"/>
      <c r="C418" s="243"/>
      <c r="D418" s="244" t="s">
        <v>168</v>
      </c>
      <c r="E418" s="245" t="s">
        <v>1</v>
      </c>
      <c r="F418" s="246" t="s">
        <v>1002</v>
      </c>
      <c r="G418" s="243"/>
      <c r="H418" s="247">
        <v>50.110999999999997</v>
      </c>
      <c r="I418" s="248"/>
      <c r="J418" s="243"/>
      <c r="K418" s="243"/>
      <c r="L418" s="249"/>
      <c r="M418" s="250"/>
      <c r="N418" s="251"/>
      <c r="O418" s="251"/>
      <c r="P418" s="251"/>
      <c r="Q418" s="251"/>
      <c r="R418" s="251"/>
      <c r="S418" s="251"/>
      <c r="T418" s="25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3" t="s">
        <v>168</v>
      </c>
      <c r="AU418" s="253" t="s">
        <v>178</v>
      </c>
      <c r="AV418" s="13" t="s">
        <v>89</v>
      </c>
      <c r="AW418" s="13" t="s">
        <v>34</v>
      </c>
      <c r="AX418" s="13" t="s">
        <v>79</v>
      </c>
      <c r="AY418" s="253" t="s">
        <v>160</v>
      </c>
    </row>
    <row r="419" s="13" customFormat="1">
      <c r="A419" s="13"/>
      <c r="B419" s="242"/>
      <c r="C419" s="243"/>
      <c r="D419" s="244" t="s">
        <v>168</v>
      </c>
      <c r="E419" s="245" t="s">
        <v>1</v>
      </c>
      <c r="F419" s="246" t="s">
        <v>1003</v>
      </c>
      <c r="G419" s="243"/>
      <c r="H419" s="247">
        <v>50.110999999999997</v>
      </c>
      <c r="I419" s="248"/>
      <c r="J419" s="243"/>
      <c r="K419" s="243"/>
      <c r="L419" s="249"/>
      <c r="M419" s="250"/>
      <c r="N419" s="251"/>
      <c r="O419" s="251"/>
      <c r="P419" s="251"/>
      <c r="Q419" s="251"/>
      <c r="R419" s="251"/>
      <c r="S419" s="251"/>
      <c r="T419" s="25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3" t="s">
        <v>168</v>
      </c>
      <c r="AU419" s="253" t="s">
        <v>178</v>
      </c>
      <c r="AV419" s="13" t="s">
        <v>89</v>
      </c>
      <c r="AW419" s="13" t="s">
        <v>34</v>
      </c>
      <c r="AX419" s="13" t="s">
        <v>79</v>
      </c>
      <c r="AY419" s="253" t="s">
        <v>160</v>
      </c>
    </row>
    <row r="420" s="13" customFormat="1">
      <c r="A420" s="13"/>
      <c r="B420" s="242"/>
      <c r="C420" s="243"/>
      <c r="D420" s="244" t="s">
        <v>168</v>
      </c>
      <c r="E420" s="245" t="s">
        <v>1</v>
      </c>
      <c r="F420" s="246" t="s">
        <v>1004</v>
      </c>
      <c r="G420" s="243"/>
      <c r="H420" s="247">
        <v>4.5499999999999998</v>
      </c>
      <c r="I420" s="248"/>
      <c r="J420" s="243"/>
      <c r="K420" s="243"/>
      <c r="L420" s="249"/>
      <c r="M420" s="250"/>
      <c r="N420" s="251"/>
      <c r="O420" s="251"/>
      <c r="P420" s="251"/>
      <c r="Q420" s="251"/>
      <c r="R420" s="251"/>
      <c r="S420" s="251"/>
      <c r="T420" s="25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3" t="s">
        <v>168</v>
      </c>
      <c r="AU420" s="253" t="s">
        <v>178</v>
      </c>
      <c r="AV420" s="13" t="s">
        <v>89</v>
      </c>
      <c r="AW420" s="13" t="s">
        <v>34</v>
      </c>
      <c r="AX420" s="13" t="s">
        <v>79</v>
      </c>
      <c r="AY420" s="253" t="s">
        <v>160</v>
      </c>
    </row>
    <row r="421" s="14" customFormat="1">
      <c r="A421" s="14"/>
      <c r="B421" s="254"/>
      <c r="C421" s="255"/>
      <c r="D421" s="244" t="s">
        <v>168</v>
      </c>
      <c r="E421" s="256" t="s">
        <v>1</v>
      </c>
      <c r="F421" s="257" t="s">
        <v>171</v>
      </c>
      <c r="G421" s="255"/>
      <c r="H421" s="258">
        <v>330.03899999999999</v>
      </c>
      <c r="I421" s="259"/>
      <c r="J421" s="255"/>
      <c r="K421" s="255"/>
      <c r="L421" s="260"/>
      <c r="M421" s="261"/>
      <c r="N421" s="262"/>
      <c r="O421" s="262"/>
      <c r="P421" s="262"/>
      <c r="Q421" s="262"/>
      <c r="R421" s="262"/>
      <c r="S421" s="262"/>
      <c r="T421" s="26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4" t="s">
        <v>168</v>
      </c>
      <c r="AU421" s="264" t="s">
        <v>178</v>
      </c>
      <c r="AV421" s="14" t="s">
        <v>166</v>
      </c>
      <c r="AW421" s="14" t="s">
        <v>34</v>
      </c>
      <c r="AX421" s="14" t="s">
        <v>87</v>
      </c>
      <c r="AY421" s="264" t="s">
        <v>160</v>
      </c>
    </row>
    <row r="422" s="2" customFormat="1" ht="24.15" customHeight="1">
      <c r="A422" s="39"/>
      <c r="B422" s="40"/>
      <c r="C422" s="228" t="s">
        <v>1005</v>
      </c>
      <c r="D422" s="228" t="s">
        <v>162</v>
      </c>
      <c r="E422" s="229" t="s">
        <v>1006</v>
      </c>
      <c r="F422" s="230" t="s">
        <v>1007</v>
      </c>
      <c r="G422" s="231" t="s">
        <v>165</v>
      </c>
      <c r="H422" s="232">
        <v>319.18900000000002</v>
      </c>
      <c r="I422" s="233"/>
      <c r="J422" s="234">
        <f>ROUND(I422*H422,2)</f>
        <v>0</v>
      </c>
      <c r="K422" s="235"/>
      <c r="L422" s="45"/>
      <c r="M422" s="236" t="s">
        <v>1</v>
      </c>
      <c r="N422" s="237" t="s">
        <v>44</v>
      </c>
      <c r="O422" s="92"/>
      <c r="P422" s="238">
        <f>O422*H422</f>
        <v>0</v>
      </c>
      <c r="Q422" s="238">
        <v>0.01575</v>
      </c>
      <c r="R422" s="238">
        <f>Q422*H422</f>
        <v>5.0272267500000005</v>
      </c>
      <c r="S422" s="238">
        <v>0</v>
      </c>
      <c r="T422" s="239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40" t="s">
        <v>166</v>
      </c>
      <c r="AT422" s="240" t="s">
        <v>162</v>
      </c>
      <c r="AU422" s="240" t="s">
        <v>178</v>
      </c>
      <c r="AY422" s="18" t="s">
        <v>160</v>
      </c>
      <c r="BE422" s="241">
        <f>IF(N422="základní",J422,0)</f>
        <v>0</v>
      </c>
      <c r="BF422" s="241">
        <f>IF(N422="snížená",J422,0)</f>
        <v>0</v>
      </c>
      <c r="BG422" s="241">
        <f>IF(N422="zákl. přenesená",J422,0)</f>
        <v>0</v>
      </c>
      <c r="BH422" s="241">
        <f>IF(N422="sníž. přenesená",J422,0)</f>
        <v>0</v>
      </c>
      <c r="BI422" s="241">
        <f>IF(N422="nulová",J422,0)</f>
        <v>0</v>
      </c>
      <c r="BJ422" s="18" t="s">
        <v>87</v>
      </c>
      <c r="BK422" s="241">
        <f>ROUND(I422*H422,2)</f>
        <v>0</v>
      </c>
      <c r="BL422" s="18" t="s">
        <v>166</v>
      </c>
      <c r="BM422" s="240" t="s">
        <v>1008</v>
      </c>
    </row>
    <row r="423" s="15" customFormat="1">
      <c r="A423" s="15"/>
      <c r="B423" s="269"/>
      <c r="C423" s="270"/>
      <c r="D423" s="244" t="s">
        <v>168</v>
      </c>
      <c r="E423" s="271" t="s">
        <v>1</v>
      </c>
      <c r="F423" s="272" t="s">
        <v>705</v>
      </c>
      <c r="G423" s="270"/>
      <c r="H423" s="271" t="s">
        <v>1</v>
      </c>
      <c r="I423" s="273"/>
      <c r="J423" s="270"/>
      <c r="K423" s="270"/>
      <c r="L423" s="274"/>
      <c r="M423" s="275"/>
      <c r="N423" s="276"/>
      <c r="O423" s="276"/>
      <c r="P423" s="276"/>
      <c r="Q423" s="276"/>
      <c r="R423" s="276"/>
      <c r="S423" s="276"/>
      <c r="T423" s="277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8" t="s">
        <v>168</v>
      </c>
      <c r="AU423" s="278" t="s">
        <v>178</v>
      </c>
      <c r="AV423" s="15" t="s">
        <v>87</v>
      </c>
      <c r="AW423" s="15" t="s">
        <v>34</v>
      </c>
      <c r="AX423" s="15" t="s">
        <v>79</v>
      </c>
      <c r="AY423" s="278" t="s">
        <v>160</v>
      </c>
    </row>
    <row r="424" s="13" customFormat="1">
      <c r="A424" s="13"/>
      <c r="B424" s="242"/>
      <c r="C424" s="243"/>
      <c r="D424" s="244" t="s">
        <v>168</v>
      </c>
      <c r="E424" s="245" t="s">
        <v>1</v>
      </c>
      <c r="F424" s="246" t="s">
        <v>993</v>
      </c>
      <c r="G424" s="243"/>
      <c r="H424" s="247">
        <v>29.277999999999999</v>
      </c>
      <c r="I424" s="248"/>
      <c r="J424" s="243"/>
      <c r="K424" s="243"/>
      <c r="L424" s="249"/>
      <c r="M424" s="250"/>
      <c r="N424" s="251"/>
      <c r="O424" s="251"/>
      <c r="P424" s="251"/>
      <c r="Q424" s="251"/>
      <c r="R424" s="251"/>
      <c r="S424" s="251"/>
      <c r="T424" s="25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3" t="s">
        <v>168</v>
      </c>
      <c r="AU424" s="253" t="s">
        <v>178</v>
      </c>
      <c r="AV424" s="13" t="s">
        <v>89</v>
      </c>
      <c r="AW424" s="13" t="s">
        <v>34</v>
      </c>
      <c r="AX424" s="13" t="s">
        <v>79</v>
      </c>
      <c r="AY424" s="253" t="s">
        <v>160</v>
      </c>
    </row>
    <row r="425" s="13" customFormat="1">
      <c r="A425" s="13"/>
      <c r="B425" s="242"/>
      <c r="C425" s="243"/>
      <c r="D425" s="244" t="s">
        <v>168</v>
      </c>
      <c r="E425" s="245" t="s">
        <v>1</v>
      </c>
      <c r="F425" s="246" t="s">
        <v>994</v>
      </c>
      <c r="G425" s="243"/>
      <c r="H425" s="247">
        <v>22.844999999999999</v>
      </c>
      <c r="I425" s="248"/>
      <c r="J425" s="243"/>
      <c r="K425" s="243"/>
      <c r="L425" s="249"/>
      <c r="M425" s="250"/>
      <c r="N425" s="251"/>
      <c r="O425" s="251"/>
      <c r="P425" s="251"/>
      <c r="Q425" s="251"/>
      <c r="R425" s="251"/>
      <c r="S425" s="251"/>
      <c r="T425" s="25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3" t="s">
        <v>168</v>
      </c>
      <c r="AU425" s="253" t="s">
        <v>178</v>
      </c>
      <c r="AV425" s="13" t="s">
        <v>89</v>
      </c>
      <c r="AW425" s="13" t="s">
        <v>34</v>
      </c>
      <c r="AX425" s="13" t="s">
        <v>79</v>
      </c>
      <c r="AY425" s="253" t="s">
        <v>160</v>
      </c>
    </row>
    <row r="426" s="13" customFormat="1">
      <c r="A426" s="13"/>
      <c r="B426" s="242"/>
      <c r="C426" s="243"/>
      <c r="D426" s="244" t="s">
        <v>168</v>
      </c>
      <c r="E426" s="245" t="s">
        <v>1</v>
      </c>
      <c r="F426" s="246" t="s">
        <v>995</v>
      </c>
      <c r="G426" s="243"/>
      <c r="H426" s="247">
        <v>21.004999999999999</v>
      </c>
      <c r="I426" s="248"/>
      <c r="J426" s="243"/>
      <c r="K426" s="243"/>
      <c r="L426" s="249"/>
      <c r="M426" s="250"/>
      <c r="N426" s="251"/>
      <c r="O426" s="251"/>
      <c r="P426" s="251"/>
      <c r="Q426" s="251"/>
      <c r="R426" s="251"/>
      <c r="S426" s="251"/>
      <c r="T426" s="25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3" t="s">
        <v>168</v>
      </c>
      <c r="AU426" s="253" t="s">
        <v>178</v>
      </c>
      <c r="AV426" s="13" t="s">
        <v>89</v>
      </c>
      <c r="AW426" s="13" t="s">
        <v>34</v>
      </c>
      <c r="AX426" s="13" t="s">
        <v>79</v>
      </c>
      <c r="AY426" s="253" t="s">
        <v>160</v>
      </c>
    </row>
    <row r="427" s="13" customFormat="1">
      <c r="A427" s="13"/>
      <c r="B427" s="242"/>
      <c r="C427" s="243"/>
      <c r="D427" s="244" t="s">
        <v>168</v>
      </c>
      <c r="E427" s="245" t="s">
        <v>1</v>
      </c>
      <c r="F427" s="246" t="s">
        <v>996</v>
      </c>
      <c r="G427" s="243"/>
      <c r="H427" s="247">
        <v>37.656999999999996</v>
      </c>
      <c r="I427" s="248"/>
      <c r="J427" s="243"/>
      <c r="K427" s="243"/>
      <c r="L427" s="249"/>
      <c r="M427" s="250"/>
      <c r="N427" s="251"/>
      <c r="O427" s="251"/>
      <c r="P427" s="251"/>
      <c r="Q427" s="251"/>
      <c r="R427" s="251"/>
      <c r="S427" s="251"/>
      <c r="T427" s="25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3" t="s">
        <v>168</v>
      </c>
      <c r="AU427" s="253" t="s">
        <v>178</v>
      </c>
      <c r="AV427" s="13" t="s">
        <v>89</v>
      </c>
      <c r="AW427" s="13" t="s">
        <v>34</v>
      </c>
      <c r="AX427" s="13" t="s">
        <v>79</v>
      </c>
      <c r="AY427" s="253" t="s">
        <v>160</v>
      </c>
    </row>
    <row r="428" s="13" customFormat="1">
      <c r="A428" s="13"/>
      <c r="B428" s="242"/>
      <c r="C428" s="243"/>
      <c r="D428" s="244" t="s">
        <v>168</v>
      </c>
      <c r="E428" s="245" t="s">
        <v>1</v>
      </c>
      <c r="F428" s="246" t="s">
        <v>997</v>
      </c>
      <c r="G428" s="243"/>
      <c r="H428" s="247">
        <v>25.568999999999999</v>
      </c>
      <c r="I428" s="248"/>
      <c r="J428" s="243"/>
      <c r="K428" s="243"/>
      <c r="L428" s="249"/>
      <c r="M428" s="250"/>
      <c r="N428" s="251"/>
      <c r="O428" s="251"/>
      <c r="P428" s="251"/>
      <c r="Q428" s="251"/>
      <c r="R428" s="251"/>
      <c r="S428" s="251"/>
      <c r="T428" s="25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3" t="s">
        <v>168</v>
      </c>
      <c r="AU428" s="253" t="s">
        <v>178</v>
      </c>
      <c r="AV428" s="13" t="s">
        <v>89</v>
      </c>
      <c r="AW428" s="13" t="s">
        <v>34</v>
      </c>
      <c r="AX428" s="13" t="s">
        <v>79</v>
      </c>
      <c r="AY428" s="253" t="s">
        <v>160</v>
      </c>
    </row>
    <row r="429" s="15" customFormat="1">
      <c r="A429" s="15"/>
      <c r="B429" s="269"/>
      <c r="C429" s="270"/>
      <c r="D429" s="244" t="s">
        <v>168</v>
      </c>
      <c r="E429" s="271" t="s">
        <v>1</v>
      </c>
      <c r="F429" s="272" t="s">
        <v>709</v>
      </c>
      <c r="G429" s="270"/>
      <c r="H429" s="271" t="s">
        <v>1</v>
      </c>
      <c r="I429" s="273"/>
      <c r="J429" s="270"/>
      <c r="K429" s="270"/>
      <c r="L429" s="274"/>
      <c r="M429" s="275"/>
      <c r="N429" s="276"/>
      <c r="O429" s="276"/>
      <c r="P429" s="276"/>
      <c r="Q429" s="276"/>
      <c r="R429" s="276"/>
      <c r="S429" s="276"/>
      <c r="T429" s="277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8" t="s">
        <v>168</v>
      </c>
      <c r="AU429" s="278" t="s">
        <v>178</v>
      </c>
      <c r="AV429" s="15" t="s">
        <v>87</v>
      </c>
      <c r="AW429" s="15" t="s">
        <v>34</v>
      </c>
      <c r="AX429" s="15" t="s">
        <v>79</v>
      </c>
      <c r="AY429" s="278" t="s">
        <v>160</v>
      </c>
    </row>
    <row r="430" s="13" customFormat="1">
      <c r="A430" s="13"/>
      <c r="B430" s="242"/>
      <c r="C430" s="243"/>
      <c r="D430" s="244" t="s">
        <v>168</v>
      </c>
      <c r="E430" s="245" t="s">
        <v>1</v>
      </c>
      <c r="F430" s="246" t="s">
        <v>999</v>
      </c>
      <c r="G430" s="243"/>
      <c r="H430" s="247">
        <v>23.408999999999999</v>
      </c>
      <c r="I430" s="248"/>
      <c r="J430" s="243"/>
      <c r="K430" s="243"/>
      <c r="L430" s="249"/>
      <c r="M430" s="250"/>
      <c r="N430" s="251"/>
      <c r="O430" s="251"/>
      <c r="P430" s="251"/>
      <c r="Q430" s="251"/>
      <c r="R430" s="251"/>
      <c r="S430" s="251"/>
      <c r="T430" s="25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3" t="s">
        <v>168</v>
      </c>
      <c r="AU430" s="253" t="s">
        <v>178</v>
      </c>
      <c r="AV430" s="13" t="s">
        <v>89</v>
      </c>
      <c r="AW430" s="13" t="s">
        <v>34</v>
      </c>
      <c r="AX430" s="13" t="s">
        <v>79</v>
      </c>
      <c r="AY430" s="253" t="s">
        <v>160</v>
      </c>
    </row>
    <row r="431" s="13" customFormat="1">
      <c r="A431" s="13"/>
      <c r="B431" s="242"/>
      <c r="C431" s="243"/>
      <c r="D431" s="244" t="s">
        <v>168</v>
      </c>
      <c r="E431" s="245" t="s">
        <v>1</v>
      </c>
      <c r="F431" s="246" t="s">
        <v>1000</v>
      </c>
      <c r="G431" s="243"/>
      <c r="H431" s="247">
        <v>29.605</v>
      </c>
      <c r="I431" s="248"/>
      <c r="J431" s="243"/>
      <c r="K431" s="243"/>
      <c r="L431" s="249"/>
      <c r="M431" s="250"/>
      <c r="N431" s="251"/>
      <c r="O431" s="251"/>
      <c r="P431" s="251"/>
      <c r="Q431" s="251"/>
      <c r="R431" s="251"/>
      <c r="S431" s="251"/>
      <c r="T431" s="25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3" t="s">
        <v>168</v>
      </c>
      <c r="AU431" s="253" t="s">
        <v>178</v>
      </c>
      <c r="AV431" s="13" t="s">
        <v>89</v>
      </c>
      <c r="AW431" s="13" t="s">
        <v>34</v>
      </c>
      <c r="AX431" s="13" t="s">
        <v>79</v>
      </c>
      <c r="AY431" s="253" t="s">
        <v>160</v>
      </c>
    </row>
    <row r="432" s="13" customFormat="1">
      <c r="A432" s="13"/>
      <c r="B432" s="242"/>
      <c r="C432" s="243"/>
      <c r="D432" s="244" t="s">
        <v>168</v>
      </c>
      <c r="E432" s="245" t="s">
        <v>1</v>
      </c>
      <c r="F432" s="246" t="s">
        <v>1001</v>
      </c>
      <c r="G432" s="243"/>
      <c r="H432" s="247">
        <v>29.599</v>
      </c>
      <c r="I432" s="248"/>
      <c r="J432" s="243"/>
      <c r="K432" s="243"/>
      <c r="L432" s="249"/>
      <c r="M432" s="250"/>
      <c r="N432" s="251"/>
      <c r="O432" s="251"/>
      <c r="P432" s="251"/>
      <c r="Q432" s="251"/>
      <c r="R432" s="251"/>
      <c r="S432" s="251"/>
      <c r="T432" s="25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3" t="s">
        <v>168</v>
      </c>
      <c r="AU432" s="253" t="s">
        <v>178</v>
      </c>
      <c r="AV432" s="13" t="s">
        <v>89</v>
      </c>
      <c r="AW432" s="13" t="s">
        <v>34</v>
      </c>
      <c r="AX432" s="13" t="s">
        <v>79</v>
      </c>
      <c r="AY432" s="253" t="s">
        <v>160</v>
      </c>
    </row>
    <row r="433" s="13" customFormat="1">
      <c r="A433" s="13"/>
      <c r="B433" s="242"/>
      <c r="C433" s="243"/>
      <c r="D433" s="244" t="s">
        <v>168</v>
      </c>
      <c r="E433" s="245" t="s">
        <v>1</v>
      </c>
      <c r="F433" s="246" t="s">
        <v>1002</v>
      </c>
      <c r="G433" s="243"/>
      <c r="H433" s="247">
        <v>50.110999999999997</v>
      </c>
      <c r="I433" s="248"/>
      <c r="J433" s="243"/>
      <c r="K433" s="243"/>
      <c r="L433" s="249"/>
      <c r="M433" s="250"/>
      <c r="N433" s="251"/>
      <c r="O433" s="251"/>
      <c r="P433" s="251"/>
      <c r="Q433" s="251"/>
      <c r="R433" s="251"/>
      <c r="S433" s="251"/>
      <c r="T433" s="25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3" t="s">
        <v>168</v>
      </c>
      <c r="AU433" s="253" t="s">
        <v>178</v>
      </c>
      <c r="AV433" s="13" t="s">
        <v>89</v>
      </c>
      <c r="AW433" s="13" t="s">
        <v>34</v>
      </c>
      <c r="AX433" s="13" t="s">
        <v>79</v>
      </c>
      <c r="AY433" s="253" t="s">
        <v>160</v>
      </c>
    </row>
    <row r="434" s="13" customFormat="1">
      <c r="A434" s="13"/>
      <c r="B434" s="242"/>
      <c r="C434" s="243"/>
      <c r="D434" s="244" t="s">
        <v>168</v>
      </c>
      <c r="E434" s="245" t="s">
        <v>1</v>
      </c>
      <c r="F434" s="246" t="s">
        <v>1003</v>
      </c>
      <c r="G434" s="243"/>
      <c r="H434" s="247">
        <v>50.110999999999997</v>
      </c>
      <c r="I434" s="248"/>
      <c r="J434" s="243"/>
      <c r="K434" s="243"/>
      <c r="L434" s="249"/>
      <c r="M434" s="250"/>
      <c r="N434" s="251"/>
      <c r="O434" s="251"/>
      <c r="P434" s="251"/>
      <c r="Q434" s="251"/>
      <c r="R434" s="251"/>
      <c r="S434" s="251"/>
      <c r="T434" s="25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3" t="s">
        <v>168</v>
      </c>
      <c r="AU434" s="253" t="s">
        <v>178</v>
      </c>
      <c r="AV434" s="13" t="s">
        <v>89</v>
      </c>
      <c r="AW434" s="13" t="s">
        <v>34</v>
      </c>
      <c r="AX434" s="13" t="s">
        <v>79</v>
      </c>
      <c r="AY434" s="253" t="s">
        <v>160</v>
      </c>
    </row>
    <row r="435" s="14" customFormat="1">
      <c r="A435" s="14"/>
      <c r="B435" s="254"/>
      <c r="C435" s="255"/>
      <c r="D435" s="244" t="s">
        <v>168</v>
      </c>
      <c r="E435" s="256" t="s">
        <v>1</v>
      </c>
      <c r="F435" s="257" t="s">
        <v>171</v>
      </c>
      <c r="G435" s="255"/>
      <c r="H435" s="258">
        <v>319.18899999999996</v>
      </c>
      <c r="I435" s="259"/>
      <c r="J435" s="255"/>
      <c r="K435" s="255"/>
      <c r="L435" s="260"/>
      <c r="M435" s="261"/>
      <c r="N435" s="262"/>
      <c r="O435" s="262"/>
      <c r="P435" s="262"/>
      <c r="Q435" s="262"/>
      <c r="R435" s="262"/>
      <c r="S435" s="262"/>
      <c r="T435" s="26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4" t="s">
        <v>168</v>
      </c>
      <c r="AU435" s="264" t="s">
        <v>178</v>
      </c>
      <c r="AV435" s="14" t="s">
        <v>166</v>
      </c>
      <c r="AW435" s="14" t="s">
        <v>34</v>
      </c>
      <c r="AX435" s="14" t="s">
        <v>87</v>
      </c>
      <c r="AY435" s="264" t="s">
        <v>160</v>
      </c>
    </row>
    <row r="436" s="2" customFormat="1" ht="24.15" customHeight="1">
      <c r="A436" s="39"/>
      <c r="B436" s="40"/>
      <c r="C436" s="228" t="s">
        <v>1009</v>
      </c>
      <c r="D436" s="228" t="s">
        <v>162</v>
      </c>
      <c r="E436" s="229" t="s">
        <v>1010</v>
      </c>
      <c r="F436" s="230" t="s">
        <v>1011</v>
      </c>
      <c r="G436" s="231" t="s">
        <v>165</v>
      </c>
      <c r="H436" s="232">
        <v>10.85</v>
      </c>
      <c r="I436" s="233"/>
      <c r="J436" s="234">
        <f>ROUND(I436*H436,2)</f>
        <v>0</v>
      </c>
      <c r="K436" s="235"/>
      <c r="L436" s="45"/>
      <c r="M436" s="236" t="s">
        <v>1</v>
      </c>
      <c r="N436" s="237" t="s">
        <v>44</v>
      </c>
      <c r="O436" s="92"/>
      <c r="P436" s="238">
        <f>O436*H436</f>
        <v>0</v>
      </c>
      <c r="Q436" s="238">
        <v>0.034680000000000002</v>
      </c>
      <c r="R436" s="238">
        <f>Q436*H436</f>
        <v>0.376278</v>
      </c>
      <c r="S436" s="238">
        <v>0</v>
      </c>
      <c r="T436" s="23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40" t="s">
        <v>166</v>
      </c>
      <c r="AT436" s="240" t="s">
        <v>162</v>
      </c>
      <c r="AU436" s="240" t="s">
        <v>178</v>
      </c>
      <c r="AY436" s="18" t="s">
        <v>160</v>
      </c>
      <c r="BE436" s="241">
        <f>IF(N436="základní",J436,0)</f>
        <v>0</v>
      </c>
      <c r="BF436" s="241">
        <f>IF(N436="snížená",J436,0)</f>
        <v>0</v>
      </c>
      <c r="BG436" s="241">
        <f>IF(N436="zákl. přenesená",J436,0)</f>
        <v>0</v>
      </c>
      <c r="BH436" s="241">
        <f>IF(N436="sníž. přenesená",J436,0)</f>
        <v>0</v>
      </c>
      <c r="BI436" s="241">
        <f>IF(N436="nulová",J436,0)</f>
        <v>0</v>
      </c>
      <c r="BJ436" s="18" t="s">
        <v>87</v>
      </c>
      <c r="BK436" s="241">
        <f>ROUND(I436*H436,2)</f>
        <v>0</v>
      </c>
      <c r="BL436" s="18" t="s">
        <v>166</v>
      </c>
      <c r="BM436" s="240" t="s">
        <v>1012</v>
      </c>
    </row>
    <row r="437" s="15" customFormat="1">
      <c r="A437" s="15"/>
      <c r="B437" s="269"/>
      <c r="C437" s="270"/>
      <c r="D437" s="244" t="s">
        <v>168</v>
      </c>
      <c r="E437" s="271" t="s">
        <v>1</v>
      </c>
      <c r="F437" s="272" t="s">
        <v>705</v>
      </c>
      <c r="G437" s="270"/>
      <c r="H437" s="271" t="s">
        <v>1</v>
      </c>
      <c r="I437" s="273"/>
      <c r="J437" s="270"/>
      <c r="K437" s="270"/>
      <c r="L437" s="274"/>
      <c r="M437" s="275"/>
      <c r="N437" s="276"/>
      <c r="O437" s="276"/>
      <c r="P437" s="276"/>
      <c r="Q437" s="276"/>
      <c r="R437" s="276"/>
      <c r="S437" s="276"/>
      <c r="T437" s="277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8" t="s">
        <v>168</v>
      </c>
      <c r="AU437" s="278" t="s">
        <v>178</v>
      </c>
      <c r="AV437" s="15" t="s">
        <v>87</v>
      </c>
      <c r="AW437" s="15" t="s">
        <v>34</v>
      </c>
      <c r="AX437" s="15" t="s">
        <v>79</v>
      </c>
      <c r="AY437" s="278" t="s">
        <v>160</v>
      </c>
    </row>
    <row r="438" s="13" customFormat="1">
      <c r="A438" s="13"/>
      <c r="B438" s="242"/>
      <c r="C438" s="243"/>
      <c r="D438" s="244" t="s">
        <v>168</v>
      </c>
      <c r="E438" s="245" t="s">
        <v>1</v>
      </c>
      <c r="F438" s="246" t="s">
        <v>998</v>
      </c>
      <c r="G438" s="243"/>
      <c r="H438" s="247">
        <v>6.2999999999999998</v>
      </c>
      <c r="I438" s="248"/>
      <c r="J438" s="243"/>
      <c r="K438" s="243"/>
      <c r="L438" s="249"/>
      <c r="M438" s="250"/>
      <c r="N438" s="251"/>
      <c r="O438" s="251"/>
      <c r="P438" s="251"/>
      <c r="Q438" s="251"/>
      <c r="R438" s="251"/>
      <c r="S438" s="251"/>
      <c r="T438" s="25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3" t="s">
        <v>168</v>
      </c>
      <c r="AU438" s="253" t="s">
        <v>178</v>
      </c>
      <c r="AV438" s="13" t="s">
        <v>89</v>
      </c>
      <c r="AW438" s="13" t="s">
        <v>34</v>
      </c>
      <c r="AX438" s="13" t="s">
        <v>79</v>
      </c>
      <c r="AY438" s="253" t="s">
        <v>160</v>
      </c>
    </row>
    <row r="439" s="15" customFormat="1">
      <c r="A439" s="15"/>
      <c r="B439" s="269"/>
      <c r="C439" s="270"/>
      <c r="D439" s="244" t="s">
        <v>168</v>
      </c>
      <c r="E439" s="271" t="s">
        <v>1</v>
      </c>
      <c r="F439" s="272" t="s">
        <v>709</v>
      </c>
      <c r="G439" s="270"/>
      <c r="H439" s="271" t="s">
        <v>1</v>
      </c>
      <c r="I439" s="273"/>
      <c r="J439" s="270"/>
      <c r="K439" s="270"/>
      <c r="L439" s="274"/>
      <c r="M439" s="275"/>
      <c r="N439" s="276"/>
      <c r="O439" s="276"/>
      <c r="P439" s="276"/>
      <c r="Q439" s="276"/>
      <c r="R439" s="276"/>
      <c r="S439" s="276"/>
      <c r="T439" s="277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78" t="s">
        <v>168</v>
      </c>
      <c r="AU439" s="278" t="s">
        <v>178</v>
      </c>
      <c r="AV439" s="15" t="s">
        <v>87</v>
      </c>
      <c r="AW439" s="15" t="s">
        <v>34</v>
      </c>
      <c r="AX439" s="15" t="s">
        <v>79</v>
      </c>
      <c r="AY439" s="278" t="s">
        <v>160</v>
      </c>
    </row>
    <row r="440" s="13" customFormat="1">
      <c r="A440" s="13"/>
      <c r="B440" s="242"/>
      <c r="C440" s="243"/>
      <c r="D440" s="244" t="s">
        <v>168</v>
      </c>
      <c r="E440" s="245" t="s">
        <v>1</v>
      </c>
      <c r="F440" s="246" t="s">
        <v>1004</v>
      </c>
      <c r="G440" s="243"/>
      <c r="H440" s="247">
        <v>4.5499999999999998</v>
      </c>
      <c r="I440" s="248"/>
      <c r="J440" s="243"/>
      <c r="K440" s="243"/>
      <c r="L440" s="249"/>
      <c r="M440" s="250"/>
      <c r="N440" s="251"/>
      <c r="O440" s="251"/>
      <c r="P440" s="251"/>
      <c r="Q440" s="251"/>
      <c r="R440" s="251"/>
      <c r="S440" s="251"/>
      <c r="T440" s="25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3" t="s">
        <v>168</v>
      </c>
      <c r="AU440" s="253" t="s">
        <v>178</v>
      </c>
      <c r="AV440" s="13" t="s">
        <v>89</v>
      </c>
      <c r="AW440" s="13" t="s">
        <v>34</v>
      </c>
      <c r="AX440" s="13" t="s">
        <v>79</v>
      </c>
      <c r="AY440" s="253" t="s">
        <v>160</v>
      </c>
    </row>
    <row r="441" s="14" customFormat="1">
      <c r="A441" s="14"/>
      <c r="B441" s="254"/>
      <c r="C441" s="255"/>
      <c r="D441" s="244" t="s">
        <v>168</v>
      </c>
      <c r="E441" s="256" t="s">
        <v>1</v>
      </c>
      <c r="F441" s="257" t="s">
        <v>171</v>
      </c>
      <c r="G441" s="255"/>
      <c r="H441" s="258">
        <v>10.85</v>
      </c>
      <c r="I441" s="259"/>
      <c r="J441" s="255"/>
      <c r="K441" s="255"/>
      <c r="L441" s="260"/>
      <c r="M441" s="261"/>
      <c r="N441" s="262"/>
      <c r="O441" s="262"/>
      <c r="P441" s="262"/>
      <c r="Q441" s="262"/>
      <c r="R441" s="262"/>
      <c r="S441" s="262"/>
      <c r="T441" s="26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4" t="s">
        <v>168</v>
      </c>
      <c r="AU441" s="264" t="s">
        <v>178</v>
      </c>
      <c r="AV441" s="14" t="s">
        <v>166</v>
      </c>
      <c r="AW441" s="14" t="s">
        <v>34</v>
      </c>
      <c r="AX441" s="14" t="s">
        <v>87</v>
      </c>
      <c r="AY441" s="264" t="s">
        <v>160</v>
      </c>
    </row>
    <row r="442" s="2" customFormat="1" ht="21.75" customHeight="1">
      <c r="A442" s="39"/>
      <c r="B442" s="40"/>
      <c r="C442" s="228" t="s">
        <v>433</v>
      </c>
      <c r="D442" s="228" t="s">
        <v>162</v>
      </c>
      <c r="E442" s="229" t="s">
        <v>1013</v>
      </c>
      <c r="F442" s="230" t="s">
        <v>1014</v>
      </c>
      <c r="G442" s="231" t="s">
        <v>165</v>
      </c>
      <c r="H442" s="232">
        <v>245.65299999999999</v>
      </c>
      <c r="I442" s="233"/>
      <c r="J442" s="234">
        <f>ROUND(I442*H442,2)</f>
        <v>0</v>
      </c>
      <c r="K442" s="235"/>
      <c r="L442" s="45"/>
      <c r="M442" s="236" t="s">
        <v>1</v>
      </c>
      <c r="N442" s="237" t="s">
        <v>44</v>
      </c>
      <c r="O442" s="92"/>
      <c r="P442" s="238">
        <f>O442*H442</f>
        <v>0</v>
      </c>
      <c r="Q442" s="238">
        <v>0.0030000000000000001</v>
      </c>
      <c r="R442" s="238">
        <f>Q442*H442</f>
        <v>0.73695900000000003</v>
      </c>
      <c r="S442" s="238">
        <v>0</v>
      </c>
      <c r="T442" s="23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40" t="s">
        <v>166</v>
      </c>
      <c r="AT442" s="240" t="s">
        <v>162</v>
      </c>
      <c r="AU442" s="240" t="s">
        <v>178</v>
      </c>
      <c r="AY442" s="18" t="s">
        <v>160</v>
      </c>
      <c r="BE442" s="241">
        <f>IF(N442="základní",J442,0)</f>
        <v>0</v>
      </c>
      <c r="BF442" s="241">
        <f>IF(N442="snížená",J442,0)</f>
        <v>0</v>
      </c>
      <c r="BG442" s="241">
        <f>IF(N442="zákl. přenesená",J442,0)</f>
        <v>0</v>
      </c>
      <c r="BH442" s="241">
        <f>IF(N442="sníž. přenesená",J442,0)</f>
        <v>0</v>
      </c>
      <c r="BI442" s="241">
        <f>IF(N442="nulová",J442,0)</f>
        <v>0</v>
      </c>
      <c r="BJ442" s="18" t="s">
        <v>87</v>
      </c>
      <c r="BK442" s="241">
        <f>ROUND(I442*H442,2)</f>
        <v>0</v>
      </c>
      <c r="BL442" s="18" t="s">
        <v>166</v>
      </c>
      <c r="BM442" s="240" t="s">
        <v>1015</v>
      </c>
    </row>
    <row r="443" s="13" customFormat="1">
      <c r="A443" s="13"/>
      <c r="B443" s="242"/>
      <c r="C443" s="243"/>
      <c r="D443" s="244" t="s">
        <v>168</v>
      </c>
      <c r="E443" s="245" t="s">
        <v>1</v>
      </c>
      <c r="F443" s="246" t="s">
        <v>1016</v>
      </c>
      <c r="G443" s="243"/>
      <c r="H443" s="247">
        <v>319.18900000000002</v>
      </c>
      <c r="I443" s="248"/>
      <c r="J443" s="243"/>
      <c r="K443" s="243"/>
      <c r="L443" s="249"/>
      <c r="M443" s="250"/>
      <c r="N443" s="251"/>
      <c r="O443" s="251"/>
      <c r="P443" s="251"/>
      <c r="Q443" s="251"/>
      <c r="R443" s="251"/>
      <c r="S443" s="251"/>
      <c r="T443" s="25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3" t="s">
        <v>168</v>
      </c>
      <c r="AU443" s="253" t="s">
        <v>178</v>
      </c>
      <c r="AV443" s="13" t="s">
        <v>89</v>
      </c>
      <c r="AW443" s="13" t="s">
        <v>34</v>
      </c>
      <c r="AX443" s="13" t="s">
        <v>79</v>
      </c>
      <c r="AY443" s="253" t="s">
        <v>160</v>
      </c>
    </row>
    <row r="444" s="13" customFormat="1">
      <c r="A444" s="13"/>
      <c r="B444" s="242"/>
      <c r="C444" s="243"/>
      <c r="D444" s="244" t="s">
        <v>168</v>
      </c>
      <c r="E444" s="245" t="s">
        <v>1</v>
      </c>
      <c r="F444" s="246" t="s">
        <v>1017</v>
      </c>
      <c r="G444" s="243"/>
      <c r="H444" s="247">
        <v>-73.536000000000001</v>
      </c>
      <c r="I444" s="248"/>
      <c r="J444" s="243"/>
      <c r="K444" s="243"/>
      <c r="L444" s="249"/>
      <c r="M444" s="250"/>
      <c r="N444" s="251"/>
      <c r="O444" s="251"/>
      <c r="P444" s="251"/>
      <c r="Q444" s="251"/>
      <c r="R444" s="251"/>
      <c r="S444" s="251"/>
      <c r="T444" s="25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3" t="s">
        <v>168</v>
      </c>
      <c r="AU444" s="253" t="s">
        <v>178</v>
      </c>
      <c r="AV444" s="13" t="s">
        <v>89</v>
      </c>
      <c r="AW444" s="13" t="s">
        <v>34</v>
      </c>
      <c r="AX444" s="13" t="s">
        <v>79</v>
      </c>
      <c r="AY444" s="253" t="s">
        <v>160</v>
      </c>
    </row>
    <row r="445" s="14" customFormat="1">
      <c r="A445" s="14"/>
      <c r="B445" s="254"/>
      <c r="C445" s="255"/>
      <c r="D445" s="244" t="s">
        <v>168</v>
      </c>
      <c r="E445" s="256" t="s">
        <v>1</v>
      </c>
      <c r="F445" s="257" t="s">
        <v>171</v>
      </c>
      <c r="G445" s="255"/>
      <c r="H445" s="258">
        <v>245.65300000000002</v>
      </c>
      <c r="I445" s="259"/>
      <c r="J445" s="255"/>
      <c r="K445" s="255"/>
      <c r="L445" s="260"/>
      <c r="M445" s="261"/>
      <c r="N445" s="262"/>
      <c r="O445" s="262"/>
      <c r="P445" s="262"/>
      <c r="Q445" s="262"/>
      <c r="R445" s="262"/>
      <c r="S445" s="262"/>
      <c r="T445" s="26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4" t="s">
        <v>168</v>
      </c>
      <c r="AU445" s="264" t="s">
        <v>178</v>
      </c>
      <c r="AV445" s="14" t="s">
        <v>166</v>
      </c>
      <c r="AW445" s="14" t="s">
        <v>34</v>
      </c>
      <c r="AX445" s="14" t="s">
        <v>87</v>
      </c>
      <c r="AY445" s="264" t="s">
        <v>160</v>
      </c>
    </row>
    <row r="446" s="2" customFormat="1" ht="24.15" customHeight="1">
      <c r="A446" s="39"/>
      <c r="B446" s="40"/>
      <c r="C446" s="228" t="s">
        <v>1018</v>
      </c>
      <c r="D446" s="228" t="s">
        <v>162</v>
      </c>
      <c r="E446" s="229" t="s">
        <v>1019</v>
      </c>
      <c r="F446" s="230" t="s">
        <v>1020</v>
      </c>
      <c r="G446" s="231" t="s">
        <v>201</v>
      </c>
      <c r="H446" s="232">
        <v>54.25</v>
      </c>
      <c r="I446" s="233"/>
      <c r="J446" s="234">
        <f>ROUND(I446*H446,2)</f>
        <v>0</v>
      </c>
      <c r="K446" s="235"/>
      <c r="L446" s="45"/>
      <c r="M446" s="236" t="s">
        <v>1</v>
      </c>
      <c r="N446" s="237" t="s">
        <v>44</v>
      </c>
      <c r="O446" s="92"/>
      <c r="P446" s="238">
        <f>O446*H446</f>
        <v>0</v>
      </c>
      <c r="Q446" s="238">
        <v>0</v>
      </c>
      <c r="R446" s="238">
        <f>Q446*H446</f>
        <v>0</v>
      </c>
      <c r="S446" s="238">
        <v>0</v>
      </c>
      <c r="T446" s="23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40" t="s">
        <v>166</v>
      </c>
      <c r="AT446" s="240" t="s">
        <v>162</v>
      </c>
      <c r="AU446" s="240" t="s">
        <v>178</v>
      </c>
      <c r="AY446" s="18" t="s">
        <v>160</v>
      </c>
      <c r="BE446" s="241">
        <f>IF(N446="základní",J446,0)</f>
        <v>0</v>
      </c>
      <c r="BF446" s="241">
        <f>IF(N446="snížená",J446,0)</f>
        <v>0</v>
      </c>
      <c r="BG446" s="241">
        <f>IF(N446="zákl. přenesená",J446,0)</f>
        <v>0</v>
      </c>
      <c r="BH446" s="241">
        <f>IF(N446="sníž. přenesená",J446,0)</f>
        <v>0</v>
      </c>
      <c r="BI446" s="241">
        <f>IF(N446="nulová",J446,0)</f>
        <v>0</v>
      </c>
      <c r="BJ446" s="18" t="s">
        <v>87</v>
      </c>
      <c r="BK446" s="241">
        <f>ROUND(I446*H446,2)</f>
        <v>0</v>
      </c>
      <c r="BL446" s="18" t="s">
        <v>166</v>
      </c>
      <c r="BM446" s="240" t="s">
        <v>1021</v>
      </c>
    </row>
    <row r="447" s="15" customFormat="1">
      <c r="A447" s="15"/>
      <c r="B447" s="269"/>
      <c r="C447" s="270"/>
      <c r="D447" s="244" t="s">
        <v>168</v>
      </c>
      <c r="E447" s="271" t="s">
        <v>1</v>
      </c>
      <c r="F447" s="272" t="s">
        <v>1022</v>
      </c>
      <c r="G447" s="270"/>
      <c r="H447" s="271" t="s">
        <v>1</v>
      </c>
      <c r="I447" s="273"/>
      <c r="J447" s="270"/>
      <c r="K447" s="270"/>
      <c r="L447" s="274"/>
      <c r="M447" s="275"/>
      <c r="N447" s="276"/>
      <c r="O447" s="276"/>
      <c r="P447" s="276"/>
      <c r="Q447" s="276"/>
      <c r="R447" s="276"/>
      <c r="S447" s="276"/>
      <c r="T447" s="277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8" t="s">
        <v>168</v>
      </c>
      <c r="AU447" s="278" t="s">
        <v>178</v>
      </c>
      <c r="AV447" s="15" t="s">
        <v>87</v>
      </c>
      <c r="AW447" s="15" t="s">
        <v>34</v>
      </c>
      <c r="AX447" s="15" t="s">
        <v>79</v>
      </c>
      <c r="AY447" s="278" t="s">
        <v>160</v>
      </c>
    </row>
    <row r="448" s="15" customFormat="1">
      <c r="A448" s="15"/>
      <c r="B448" s="269"/>
      <c r="C448" s="270"/>
      <c r="D448" s="244" t="s">
        <v>168</v>
      </c>
      <c r="E448" s="271" t="s">
        <v>1</v>
      </c>
      <c r="F448" s="272" t="s">
        <v>705</v>
      </c>
      <c r="G448" s="270"/>
      <c r="H448" s="271" t="s">
        <v>1</v>
      </c>
      <c r="I448" s="273"/>
      <c r="J448" s="270"/>
      <c r="K448" s="270"/>
      <c r="L448" s="274"/>
      <c r="M448" s="275"/>
      <c r="N448" s="276"/>
      <c r="O448" s="276"/>
      <c r="P448" s="276"/>
      <c r="Q448" s="276"/>
      <c r="R448" s="276"/>
      <c r="S448" s="276"/>
      <c r="T448" s="277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8" t="s">
        <v>168</v>
      </c>
      <c r="AU448" s="278" t="s">
        <v>178</v>
      </c>
      <c r="AV448" s="15" t="s">
        <v>87</v>
      </c>
      <c r="AW448" s="15" t="s">
        <v>34</v>
      </c>
      <c r="AX448" s="15" t="s">
        <v>79</v>
      </c>
      <c r="AY448" s="278" t="s">
        <v>160</v>
      </c>
    </row>
    <row r="449" s="13" customFormat="1">
      <c r="A449" s="13"/>
      <c r="B449" s="242"/>
      <c r="C449" s="243"/>
      <c r="D449" s="244" t="s">
        <v>168</v>
      </c>
      <c r="E449" s="245" t="s">
        <v>1</v>
      </c>
      <c r="F449" s="246" t="s">
        <v>1023</v>
      </c>
      <c r="G449" s="243"/>
      <c r="H449" s="247">
        <v>31.5</v>
      </c>
      <c r="I449" s="248"/>
      <c r="J449" s="243"/>
      <c r="K449" s="243"/>
      <c r="L449" s="249"/>
      <c r="M449" s="250"/>
      <c r="N449" s="251"/>
      <c r="O449" s="251"/>
      <c r="P449" s="251"/>
      <c r="Q449" s="251"/>
      <c r="R449" s="251"/>
      <c r="S449" s="251"/>
      <c r="T449" s="25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3" t="s">
        <v>168</v>
      </c>
      <c r="AU449" s="253" t="s">
        <v>178</v>
      </c>
      <c r="AV449" s="13" t="s">
        <v>89</v>
      </c>
      <c r="AW449" s="13" t="s">
        <v>34</v>
      </c>
      <c r="AX449" s="13" t="s">
        <v>79</v>
      </c>
      <c r="AY449" s="253" t="s">
        <v>160</v>
      </c>
    </row>
    <row r="450" s="15" customFormat="1">
      <c r="A450" s="15"/>
      <c r="B450" s="269"/>
      <c r="C450" s="270"/>
      <c r="D450" s="244" t="s">
        <v>168</v>
      </c>
      <c r="E450" s="271" t="s">
        <v>1</v>
      </c>
      <c r="F450" s="272" t="s">
        <v>709</v>
      </c>
      <c r="G450" s="270"/>
      <c r="H450" s="271" t="s">
        <v>1</v>
      </c>
      <c r="I450" s="273"/>
      <c r="J450" s="270"/>
      <c r="K450" s="270"/>
      <c r="L450" s="274"/>
      <c r="M450" s="275"/>
      <c r="N450" s="276"/>
      <c r="O450" s="276"/>
      <c r="P450" s="276"/>
      <c r="Q450" s="276"/>
      <c r="R450" s="276"/>
      <c r="S450" s="276"/>
      <c r="T450" s="277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78" t="s">
        <v>168</v>
      </c>
      <c r="AU450" s="278" t="s">
        <v>178</v>
      </c>
      <c r="AV450" s="15" t="s">
        <v>87</v>
      </c>
      <c r="AW450" s="15" t="s">
        <v>34</v>
      </c>
      <c r="AX450" s="15" t="s">
        <v>79</v>
      </c>
      <c r="AY450" s="278" t="s">
        <v>160</v>
      </c>
    </row>
    <row r="451" s="13" customFormat="1">
      <c r="A451" s="13"/>
      <c r="B451" s="242"/>
      <c r="C451" s="243"/>
      <c r="D451" s="244" t="s">
        <v>168</v>
      </c>
      <c r="E451" s="245" t="s">
        <v>1</v>
      </c>
      <c r="F451" s="246" t="s">
        <v>1024</v>
      </c>
      <c r="G451" s="243"/>
      <c r="H451" s="247">
        <v>22.75</v>
      </c>
      <c r="I451" s="248"/>
      <c r="J451" s="243"/>
      <c r="K451" s="243"/>
      <c r="L451" s="249"/>
      <c r="M451" s="250"/>
      <c r="N451" s="251"/>
      <c r="O451" s="251"/>
      <c r="P451" s="251"/>
      <c r="Q451" s="251"/>
      <c r="R451" s="251"/>
      <c r="S451" s="251"/>
      <c r="T451" s="25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3" t="s">
        <v>168</v>
      </c>
      <c r="AU451" s="253" t="s">
        <v>178</v>
      </c>
      <c r="AV451" s="13" t="s">
        <v>89</v>
      </c>
      <c r="AW451" s="13" t="s">
        <v>34</v>
      </c>
      <c r="AX451" s="13" t="s">
        <v>79</v>
      </c>
      <c r="AY451" s="253" t="s">
        <v>160</v>
      </c>
    </row>
    <row r="452" s="14" customFormat="1">
      <c r="A452" s="14"/>
      <c r="B452" s="254"/>
      <c r="C452" s="255"/>
      <c r="D452" s="244" t="s">
        <v>168</v>
      </c>
      <c r="E452" s="256" t="s">
        <v>1</v>
      </c>
      <c r="F452" s="257" t="s">
        <v>171</v>
      </c>
      <c r="G452" s="255"/>
      <c r="H452" s="258">
        <v>54.25</v>
      </c>
      <c r="I452" s="259"/>
      <c r="J452" s="255"/>
      <c r="K452" s="255"/>
      <c r="L452" s="260"/>
      <c r="M452" s="261"/>
      <c r="N452" s="262"/>
      <c r="O452" s="262"/>
      <c r="P452" s="262"/>
      <c r="Q452" s="262"/>
      <c r="R452" s="262"/>
      <c r="S452" s="262"/>
      <c r="T452" s="26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4" t="s">
        <v>168</v>
      </c>
      <c r="AU452" s="264" t="s">
        <v>178</v>
      </c>
      <c r="AV452" s="14" t="s">
        <v>166</v>
      </c>
      <c r="AW452" s="14" t="s">
        <v>34</v>
      </c>
      <c r="AX452" s="14" t="s">
        <v>87</v>
      </c>
      <c r="AY452" s="264" t="s">
        <v>160</v>
      </c>
    </row>
    <row r="453" s="2" customFormat="1" ht="24.15" customHeight="1">
      <c r="A453" s="39"/>
      <c r="B453" s="40"/>
      <c r="C453" s="284" t="s">
        <v>1025</v>
      </c>
      <c r="D453" s="284" t="s">
        <v>426</v>
      </c>
      <c r="E453" s="285" t="s">
        <v>1026</v>
      </c>
      <c r="F453" s="286" t="s">
        <v>1027</v>
      </c>
      <c r="G453" s="287" t="s">
        <v>201</v>
      </c>
      <c r="H453" s="288">
        <v>56.963000000000001</v>
      </c>
      <c r="I453" s="289"/>
      <c r="J453" s="290">
        <f>ROUND(I453*H453,2)</f>
        <v>0</v>
      </c>
      <c r="K453" s="291"/>
      <c r="L453" s="292"/>
      <c r="M453" s="293" t="s">
        <v>1</v>
      </c>
      <c r="N453" s="294" t="s">
        <v>44</v>
      </c>
      <c r="O453" s="92"/>
      <c r="P453" s="238">
        <f>O453*H453</f>
        <v>0</v>
      </c>
      <c r="Q453" s="238">
        <v>0.00010000000000000001</v>
      </c>
      <c r="R453" s="238">
        <f>Q453*H453</f>
        <v>0.0056963000000000005</v>
      </c>
      <c r="S453" s="238">
        <v>0</v>
      </c>
      <c r="T453" s="239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40" t="s">
        <v>204</v>
      </c>
      <c r="AT453" s="240" t="s">
        <v>426</v>
      </c>
      <c r="AU453" s="240" t="s">
        <v>178</v>
      </c>
      <c r="AY453" s="18" t="s">
        <v>160</v>
      </c>
      <c r="BE453" s="241">
        <f>IF(N453="základní",J453,0)</f>
        <v>0</v>
      </c>
      <c r="BF453" s="241">
        <f>IF(N453="snížená",J453,0)</f>
        <v>0</v>
      </c>
      <c r="BG453" s="241">
        <f>IF(N453="zákl. přenesená",J453,0)</f>
        <v>0</v>
      </c>
      <c r="BH453" s="241">
        <f>IF(N453="sníž. přenesená",J453,0)</f>
        <v>0</v>
      </c>
      <c r="BI453" s="241">
        <f>IF(N453="nulová",J453,0)</f>
        <v>0</v>
      </c>
      <c r="BJ453" s="18" t="s">
        <v>87</v>
      </c>
      <c r="BK453" s="241">
        <f>ROUND(I453*H453,2)</f>
        <v>0</v>
      </c>
      <c r="BL453" s="18" t="s">
        <v>166</v>
      </c>
      <c r="BM453" s="240" t="s">
        <v>1028</v>
      </c>
    </row>
    <row r="454" s="13" customFormat="1">
      <c r="A454" s="13"/>
      <c r="B454" s="242"/>
      <c r="C454" s="243"/>
      <c r="D454" s="244" t="s">
        <v>168</v>
      </c>
      <c r="E454" s="243"/>
      <c r="F454" s="246" t="s">
        <v>1029</v>
      </c>
      <c r="G454" s="243"/>
      <c r="H454" s="247">
        <v>56.963000000000001</v>
      </c>
      <c r="I454" s="248"/>
      <c r="J454" s="243"/>
      <c r="K454" s="243"/>
      <c r="L454" s="249"/>
      <c r="M454" s="250"/>
      <c r="N454" s="251"/>
      <c r="O454" s="251"/>
      <c r="P454" s="251"/>
      <c r="Q454" s="251"/>
      <c r="R454" s="251"/>
      <c r="S454" s="251"/>
      <c r="T454" s="25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3" t="s">
        <v>168</v>
      </c>
      <c r="AU454" s="253" t="s">
        <v>178</v>
      </c>
      <c r="AV454" s="13" t="s">
        <v>89</v>
      </c>
      <c r="AW454" s="13" t="s">
        <v>4</v>
      </c>
      <c r="AX454" s="13" t="s">
        <v>87</v>
      </c>
      <c r="AY454" s="253" t="s">
        <v>160</v>
      </c>
    </row>
    <row r="455" s="2" customFormat="1" ht="24.15" customHeight="1">
      <c r="A455" s="39"/>
      <c r="B455" s="40"/>
      <c r="C455" s="228" t="s">
        <v>1030</v>
      </c>
      <c r="D455" s="228" t="s">
        <v>162</v>
      </c>
      <c r="E455" s="229" t="s">
        <v>1031</v>
      </c>
      <c r="F455" s="230" t="s">
        <v>1032</v>
      </c>
      <c r="G455" s="231" t="s">
        <v>201</v>
      </c>
      <c r="H455" s="232">
        <v>54.25</v>
      </c>
      <c r="I455" s="233"/>
      <c r="J455" s="234">
        <f>ROUND(I455*H455,2)</f>
        <v>0</v>
      </c>
      <c r="K455" s="235"/>
      <c r="L455" s="45"/>
      <c r="M455" s="236" t="s">
        <v>1</v>
      </c>
      <c r="N455" s="237" t="s">
        <v>44</v>
      </c>
      <c r="O455" s="92"/>
      <c r="P455" s="238">
        <f>O455*H455</f>
        <v>0</v>
      </c>
      <c r="Q455" s="238">
        <v>0</v>
      </c>
      <c r="R455" s="238">
        <f>Q455*H455</f>
        <v>0</v>
      </c>
      <c r="S455" s="238">
        <v>0</v>
      </c>
      <c r="T455" s="23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40" t="s">
        <v>166</v>
      </c>
      <c r="AT455" s="240" t="s">
        <v>162</v>
      </c>
      <c r="AU455" s="240" t="s">
        <v>178</v>
      </c>
      <c r="AY455" s="18" t="s">
        <v>160</v>
      </c>
      <c r="BE455" s="241">
        <f>IF(N455="základní",J455,0)</f>
        <v>0</v>
      </c>
      <c r="BF455" s="241">
        <f>IF(N455="snížená",J455,0)</f>
        <v>0</v>
      </c>
      <c r="BG455" s="241">
        <f>IF(N455="zákl. přenesená",J455,0)</f>
        <v>0</v>
      </c>
      <c r="BH455" s="241">
        <f>IF(N455="sníž. přenesená",J455,0)</f>
        <v>0</v>
      </c>
      <c r="BI455" s="241">
        <f>IF(N455="nulová",J455,0)</f>
        <v>0</v>
      </c>
      <c r="BJ455" s="18" t="s">
        <v>87</v>
      </c>
      <c r="BK455" s="241">
        <f>ROUND(I455*H455,2)</f>
        <v>0</v>
      </c>
      <c r="BL455" s="18" t="s">
        <v>166</v>
      </c>
      <c r="BM455" s="240" t="s">
        <v>1033</v>
      </c>
    </row>
    <row r="456" s="2" customFormat="1" ht="24.15" customHeight="1">
      <c r="A456" s="39"/>
      <c r="B456" s="40"/>
      <c r="C456" s="284" t="s">
        <v>1034</v>
      </c>
      <c r="D456" s="284" t="s">
        <v>426</v>
      </c>
      <c r="E456" s="285" t="s">
        <v>1035</v>
      </c>
      <c r="F456" s="286" t="s">
        <v>1036</v>
      </c>
      <c r="G456" s="287" t="s">
        <v>201</v>
      </c>
      <c r="H456" s="288">
        <v>56.963000000000001</v>
      </c>
      <c r="I456" s="289"/>
      <c r="J456" s="290">
        <f>ROUND(I456*H456,2)</f>
        <v>0</v>
      </c>
      <c r="K456" s="291"/>
      <c r="L456" s="292"/>
      <c r="M456" s="293" t="s">
        <v>1</v>
      </c>
      <c r="N456" s="294" t="s">
        <v>44</v>
      </c>
      <c r="O456" s="92"/>
      <c r="P456" s="238">
        <f>O456*H456</f>
        <v>0</v>
      </c>
      <c r="Q456" s="238">
        <v>4.0000000000000003E-05</v>
      </c>
      <c r="R456" s="238">
        <f>Q456*H456</f>
        <v>0.00227852</v>
      </c>
      <c r="S456" s="238">
        <v>0</v>
      </c>
      <c r="T456" s="23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40" t="s">
        <v>204</v>
      </c>
      <c r="AT456" s="240" t="s">
        <v>426</v>
      </c>
      <c r="AU456" s="240" t="s">
        <v>178</v>
      </c>
      <c r="AY456" s="18" t="s">
        <v>160</v>
      </c>
      <c r="BE456" s="241">
        <f>IF(N456="základní",J456,0)</f>
        <v>0</v>
      </c>
      <c r="BF456" s="241">
        <f>IF(N456="snížená",J456,0)</f>
        <v>0</v>
      </c>
      <c r="BG456" s="241">
        <f>IF(N456="zákl. přenesená",J456,0)</f>
        <v>0</v>
      </c>
      <c r="BH456" s="241">
        <f>IF(N456="sníž. přenesená",J456,0)</f>
        <v>0</v>
      </c>
      <c r="BI456" s="241">
        <f>IF(N456="nulová",J456,0)</f>
        <v>0</v>
      </c>
      <c r="BJ456" s="18" t="s">
        <v>87</v>
      </c>
      <c r="BK456" s="241">
        <f>ROUND(I456*H456,2)</f>
        <v>0</v>
      </c>
      <c r="BL456" s="18" t="s">
        <v>166</v>
      </c>
      <c r="BM456" s="240" t="s">
        <v>1037</v>
      </c>
    </row>
    <row r="457" s="13" customFormat="1">
      <c r="A457" s="13"/>
      <c r="B457" s="242"/>
      <c r="C457" s="243"/>
      <c r="D457" s="244" t="s">
        <v>168</v>
      </c>
      <c r="E457" s="243"/>
      <c r="F457" s="246" t="s">
        <v>1029</v>
      </c>
      <c r="G457" s="243"/>
      <c r="H457" s="247">
        <v>56.963000000000001</v>
      </c>
      <c r="I457" s="248"/>
      <c r="J457" s="243"/>
      <c r="K457" s="243"/>
      <c r="L457" s="249"/>
      <c r="M457" s="250"/>
      <c r="N457" s="251"/>
      <c r="O457" s="251"/>
      <c r="P457" s="251"/>
      <c r="Q457" s="251"/>
      <c r="R457" s="251"/>
      <c r="S457" s="251"/>
      <c r="T457" s="25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3" t="s">
        <v>168</v>
      </c>
      <c r="AU457" s="253" t="s">
        <v>178</v>
      </c>
      <c r="AV457" s="13" t="s">
        <v>89</v>
      </c>
      <c r="AW457" s="13" t="s">
        <v>4</v>
      </c>
      <c r="AX457" s="13" t="s">
        <v>87</v>
      </c>
      <c r="AY457" s="253" t="s">
        <v>160</v>
      </c>
    </row>
    <row r="458" s="2" customFormat="1" ht="16.5" customHeight="1">
      <c r="A458" s="39"/>
      <c r="B458" s="40"/>
      <c r="C458" s="228" t="s">
        <v>1038</v>
      </c>
      <c r="D458" s="228" t="s">
        <v>162</v>
      </c>
      <c r="E458" s="229" t="s">
        <v>1039</v>
      </c>
      <c r="F458" s="230" t="s">
        <v>1040</v>
      </c>
      <c r="G458" s="231" t="s">
        <v>165</v>
      </c>
      <c r="H458" s="232">
        <v>35.710000000000001</v>
      </c>
      <c r="I458" s="233"/>
      <c r="J458" s="234">
        <f>ROUND(I458*H458,2)</f>
        <v>0</v>
      </c>
      <c r="K458" s="235"/>
      <c r="L458" s="45"/>
      <c r="M458" s="236" t="s">
        <v>1</v>
      </c>
      <c r="N458" s="237" t="s">
        <v>44</v>
      </c>
      <c r="O458" s="92"/>
      <c r="P458" s="238">
        <f>O458*H458</f>
        <v>0</v>
      </c>
      <c r="Q458" s="238">
        <v>0.0010399999999999999</v>
      </c>
      <c r="R458" s="238">
        <f>Q458*H458</f>
        <v>0.037138399999999995</v>
      </c>
      <c r="S458" s="238">
        <v>6.0000000000000002E-05</v>
      </c>
      <c r="T458" s="239">
        <f>S458*H458</f>
        <v>0.0021426000000000001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40" t="s">
        <v>166</v>
      </c>
      <c r="AT458" s="240" t="s">
        <v>162</v>
      </c>
      <c r="AU458" s="240" t="s">
        <v>178</v>
      </c>
      <c r="AY458" s="18" t="s">
        <v>160</v>
      </c>
      <c r="BE458" s="241">
        <f>IF(N458="základní",J458,0)</f>
        <v>0</v>
      </c>
      <c r="BF458" s="241">
        <f>IF(N458="snížená",J458,0)</f>
        <v>0</v>
      </c>
      <c r="BG458" s="241">
        <f>IF(N458="zákl. přenesená",J458,0)</f>
        <v>0</v>
      </c>
      <c r="BH458" s="241">
        <f>IF(N458="sníž. přenesená",J458,0)</f>
        <v>0</v>
      </c>
      <c r="BI458" s="241">
        <f>IF(N458="nulová",J458,0)</f>
        <v>0</v>
      </c>
      <c r="BJ458" s="18" t="s">
        <v>87</v>
      </c>
      <c r="BK458" s="241">
        <f>ROUND(I458*H458,2)</f>
        <v>0</v>
      </c>
      <c r="BL458" s="18" t="s">
        <v>166</v>
      </c>
      <c r="BM458" s="240" t="s">
        <v>1041</v>
      </c>
    </row>
    <row r="459" s="15" customFormat="1">
      <c r="A459" s="15"/>
      <c r="B459" s="269"/>
      <c r="C459" s="270"/>
      <c r="D459" s="244" t="s">
        <v>168</v>
      </c>
      <c r="E459" s="271" t="s">
        <v>1</v>
      </c>
      <c r="F459" s="272" t="s">
        <v>1042</v>
      </c>
      <c r="G459" s="270"/>
      <c r="H459" s="271" t="s">
        <v>1</v>
      </c>
      <c r="I459" s="273"/>
      <c r="J459" s="270"/>
      <c r="K459" s="270"/>
      <c r="L459" s="274"/>
      <c r="M459" s="275"/>
      <c r="N459" s="276"/>
      <c r="O459" s="276"/>
      <c r="P459" s="276"/>
      <c r="Q459" s="276"/>
      <c r="R459" s="276"/>
      <c r="S459" s="276"/>
      <c r="T459" s="277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8" t="s">
        <v>168</v>
      </c>
      <c r="AU459" s="278" t="s">
        <v>178</v>
      </c>
      <c r="AV459" s="15" t="s">
        <v>87</v>
      </c>
      <c r="AW459" s="15" t="s">
        <v>34</v>
      </c>
      <c r="AX459" s="15" t="s">
        <v>79</v>
      </c>
      <c r="AY459" s="278" t="s">
        <v>160</v>
      </c>
    </row>
    <row r="460" s="13" customFormat="1">
      <c r="A460" s="13"/>
      <c r="B460" s="242"/>
      <c r="C460" s="243"/>
      <c r="D460" s="244" t="s">
        <v>168</v>
      </c>
      <c r="E460" s="245" t="s">
        <v>1</v>
      </c>
      <c r="F460" s="246" t="s">
        <v>1043</v>
      </c>
      <c r="G460" s="243"/>
      <c r="H460" s="247">
        <v>6.5599999999999996</v>
      </c>
      <c r="I460" s="248"/>
      <c r="J460" s="243"/>
      <c r="K460" s="243"/>
      <c r="L460" s="249"/>
      <c r="M460" s="250"/>
      <c r="N460" s="251"/>
      <c r="O460" s="251"/>
      <c r="P460" s="251"/>
      <c r="Q460" s="251"/>
      <c r="R460" s="251"/>
      <c r="S460" s="251"/>
      <c r="T460" s="25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3" t="s">
        <v>168</v>
      </c>
      <c r="AU460" s="253" t="s">
        <v>178</v>
      </c>
      <c r="AV460" s="13" t="s">
        <v>89</v>
      </c>
      <c r="AW460" s="13" t="s">
        <v>34</v>
      </c>
      <c r="AX460" s="13" t="s">
        <v>79</v>
      </c>
      <c r="AY460" s="253" t="s">
        <v>160</v>
      </c>
    </row>
    <row r="461" s="13" customFormat="1">
      <c r="A461" s="13"/>
      <c r="B461" s="242"/>
      <c r="C461" s="243"/>
      <c r="D461" s="244" t="s">
        <v>168</v>
      </c>
      <c r="E461" s="245" t="s">
        <v>1</v>
      </c>
      <c r="F461" s="246" t="s">
        <v>1044</v>
      </c>
      <c r="G461" s="243"/>
      <c r="H461" s="247">
        <v>9.2249999999999996</v>
      </c>
      <c r="I461" s="248"/>
      <c r="J461" s="243"/>
      <c r="K461" s="243"/>
      <c r="L461" s="249"/>
      <c r="M461" s="250"/>
      <c r="N461" s="251"/>
      <c r="O461" s="251"/>
      <c r="P461" s="251"/>
      <c r="Q461" s="251"/>
      <c r="R461" s="251"/>
      <c r="S461" s="251"/>
      <c r="T461" s="25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3" t="s">
        <v>168</v>
      </c>
      <c r="AU461" s="253" t="s">
        <v>178</v>
      </c>
      <c r="AV461" s="13" t="s">
        <v>89</v>
      </c>
      <c r="AW461" s="13" t="s">
        <v>34</v>
      </c>
      <c r="AX461" s="13" t="s">
        <v>79</v>
      </c>
      <c r="AY461" s="253" t="s">
        <v>160</v>
      </c>
    </row>
    <row r="462" s="13" customFormat="1">
      <c r="A462" s="13"/>
      <c r="B462" s="242"/>
      <c r="C462" s="243"/>
      <c r="D462" s="244" t="s">
        <v>168</v>
      </c>
      <c r="E462" s="245" t="s">
        <v>1</v>
      </c>
      <c r="F462" s="246" t="s">
        <v>1045</v>
      </c>
      <c r="G462" s="243"/>
      <c r="H462" s="247">
        <v>3.9380000000000002</v>
      </c>
      <c r="I462" s="248"/>
      <c r="J462" s="243"/>
      <c r="K462" s="243"/>
      <c r="L462" s="249"/>
      <c r="M462" s="250"/>
      <c r="N462" s="251"/>
      <c r="O462" s="251"/>
      <c r="P462" s="251"/>
      <c r="Q462" s="251"/>
      <c r="R462" s="251"/>
      <c r="S462" s="251"/>
      <c r="T462" s="25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3" t="s">
        <v>168</v>
      </c>
      <c r="AU462" s="253" t="s">
        <v>178</v>
      </c>
      <c r="AV462" s="13" t="s">
        <v>89</v>
      </c>
      <c r="AW462" s="13" t="s">
        <v>34</v>
      </c>
      <c r="AX462" s="13" t="s">
        <v>79</v>
      </c>
      <c r="AY462" s="253" t="s">
        <v>160</v>
      </c>
    </row>
    <row r="463" s="13" customFormat="1">
      <c r="A463" s="13"/>
      <c r="B463" s="242"/>
      <c r="C463" s="243"/>
      <c r="D463" s="244" t="s">
        <v>168</v>
      </c>
      <c r="E463" s="245" t="s">
        <v>1</v>
      </c>
      <c r="F463" s="246" t="s">
        <v>1046</v>
      </c>
      <c r="G463" s="243"/>
      <c r="H463" s="247">
        <v>1.25</v>
      </c>
      <c r="I463" s="248"/>
      <c r="J463" s="243"/>
      <c r="K463" s="243"/>
      <c r="L463" s="249"/>
      <c r="M463" s="250"/>
      <c r="N463" s="251"/>
      <c r="O463" s="251"/>
      <c r="P463" s="251"/>
      <c r="Q463" s="251"/>
      <c r="R463" s="251"/>
      <c r="S463" s="251"/>
      <c r="T463" s="25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3" t="s">
        <v>168</v>
      </c>
      <c r="AU463" s="253" t="s">
        <v>178</v>
      </c>
      <c r="AV463" s="13" t="s">
        <v>89</v>
      </c>
      <c r="AW463" s="13" t="s">
        <v>34</v>
      </c>
      <c r="AX463" s="13" t="s">
        <v>79</v>
      </c>
      <c r="AY463" s="253" t="s">
        <v>160</v>
      </c>
    </row>
    <row r="464" s="13" customFormat="1">
      <c r="A464" s="13"/>
      <c r="B464" s="242"/>
      <c r="C464" s="243"/>
      <c r="D464" s="244" t="s">
        <v>168</v>
      </c>
      <c r="E464" s="245" t="s">
        <v>1</v>
      </c>
      <c r="F464" s="246" t="s">
        <v>1047</v>
      </c>
      <c r="G464" s="243"/>
      <c r="H464" s="247">
        <v>1.0940000000000001</v>
      </c>
      <c r="I464" s="248"/>
      <c r="J464" s="243"/>
      <c r="K464" s="243"/>
      <c r="L464" s="249"/>
      <c r="M464" s="250"/>
      <c r="N464" s="251"/>
      <c r="O464" s="251"/>
      <c r="P464" s="251"/>
      <c r="Q464" s="251"/>
      <c r="R464" s="251"/>
      <c r="S464" s="251"/>
      <c r="T464" s="25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3" t="s">
        <v>168</v>
      </c>
      <c r="AU464" s="253" t="s">
        <v>178</v>
      </c>
      <c r="AV464" s="13" t="s">
        <v>89</v>
      </c>
      <c r="AW464" s="13" t="s">
        <v>34</v>
      </c>
      <c r="AX464" s="13" t="s">
        <v>79</v>
      </c>
      <c r="AY464" s="253" t="s">
        <v>160</v>
      </c>
    </row>
    <row r="465" s="13" customFormat="1">
      <c r="A465" s="13"/>
      <c r="B465" s="242"/>
      <c r="C465" s="243"/>
      <c r="D465" s="244" t="s">
        <v>168</v>
      </c>
      <c r="E465" s="245" t="s">
        <v>1</v>
      </c>
      <c r="F465" s="246" t="s">
        <v>1048</v>
      </c>
      <c r="G465" s="243"/>
      <c r="H465" s="247">
        <v>9.5</v>
      </c>
      <c r="I465" s="248"/>
      <c r="J465" s="243"/>
      <c r="K465" s="243"/>
      <c r="L465" s="249"/>
      <c r="M465" s="250"/>
      <c r="N465" s="251"/>
      <c r="O465" s="251"/>
      <c r="P465" s="251"/>
      <c r="Q465" s="251"/>
      <c r="R465" s="251"/>
      <c r="S465" s="251"/>
      <c r="T465" s="25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3" t="s">
        <v>168</v>
      </c>
      <c r="AU465" s="253" t="s">
        <v>178</v>
      </c>
      <c r="AV465" s="13" t="s">
        <v>89</v>
      </c>
      <c r="AW465" s="13" t="s">
        <v>34</v>
      </c>
      <c r="AX465" s="13" t="s">
        <v>79</v>
      </c>
      <c r="AY465" s="253" t="s">
        <v>160</v>
      </c>
    </row>
    <row r="466" s="13" customFormat="1">
      <c r="A466" s="13"/>
      <c r="B466" s="242"/>
      <c r="C466" s="243"/>
      <c r="D466" s="244" t="s">
        <v>168</v>
      </c>
      <c r="E466" s="245" t="s">
        <v>1</v>
      </c>
      <c r="F466" s="246" t="s">
        <v>1049</v>
      </c>
      <c r="G466" s="243"/>
      <c r="H466" s="247">
        <v>3.5630000000000002</v>
      </c>
      <c r="I466" s="248"/>
      <c r="J466" s="243"/>
      <c r="K466" s="243"/>
      <c r="L466" s="249"/>
      <c r="M466" s="250"/>
      <c r="N466" s="251"/>
      <c r="O466" s="251"/>
      <c r="P466" s="251"/>
      <c r="Q466" s="251"/>
      <c r="R466" s="251"/>
      <c r="S466" s="251"/>
      <c r="T466" s="25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3" t="s">
        <v>168</v>
      </c>
      <c r="AU466" s="253" t="s">
        <v>178</v>
      </c>
      <c r="AV466" s="13" t="s">
        <v>89</v>
      </c>
      <c r="AW466" s="13" t="s">
        <v>34</v>
      </c>
      <c r="AX466" s="13" t="s">
        <v>79</v>
      </c>
      <c r="AY466" s="253" t="s">
        <v>160</v>
      </c>
    </row>
    <row r="467" s="13" customFormat="1">
      <c r="A467" s="13"/>
      <c r="B467" s="242"/>
      <c r="C467" s="243"/>
      <c r="D467" s="244" t="s">
        <v>168</v>
      </c>
      <c r="E467" s="245" t="s">
        <v>1</v>
      </c>
      <c r="F467" s="246" t="s">
        <v>1050</v>
      </c>
      <c r="G467" s="243"/>
      <c r="H467" s="247">
        <v>0.48999999999999999</v>
      </c>
      <c r="I467" s="248"/>
      <c r="J467" s="243"/>
      <c r="K467" s="243"/>
      <c r="L467" s="249"/>
      <c r="M467" s="250"/>
      <c r="N467" s="251"/>
      <c r="O467" s="251"/>
      <c r="P467" s="251"/>
      <c r="Q467" s="251"/>
      <c r="R467" s="251"/>
      <c r="S467" s="251"/>
      <c r="T467" s="25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3" t="s">
        <v>168</v>
      </c>
      <c r="AU467" s="253" t="s">
        <v>178</v>
      </c>
      <c r="AV467" s="13" t="s">
        <v>89</v>
      </c>
      <c r="AW467" s="13" t="s">
        <v>34</v>
      </c>
      <c r="AX467" s="13" t="s">
        <v>79</v>
      </c>
      <c r="AY467" s="253" t="s">
        <v>160</v>
      </c>
    </row>
    <row r="468" s="13" customFormat="1">
      <c r="A468" s="13"/>
      <c r="B468" s="242"/>
      <c r="C468" s="243"/>
      <c r="D468" s="244" t="s">
        <v>168</v>
      </c>
      <c r="E468" s="245" t="s">
        <v>1</v>
      </c>
      <c r="F468" s="246" t="s">
        <v>1051</v>
      </c>
      <c r="G468" s="243"/>
      <c r="H468" s="247">
        <v>0.089999999999999997</v>
      </c>
      <c r="I468" s="248"/>
      <c r="J468" s="243"/>
      <c r="K468" s="243"/>
      <c r="L468" s="249"/>
      <c r="M468" s="250"/>
      <c r="N468" s="251"/>
      <c r="O468" s="251"/>
      <c r="P468" s="251"/>
      <c r="Q468" s="251"/>
      <c r="R468" s="251"/>
      <c r="S468" s="251"/>
      <c r="T468" s="25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3" t="s">
        <v>168</v>
      </c>
      <c r="AU468" s="253" t="s">
        <v>178</v>
      </c>
      <c r="AV468" s="13" t="s">
        <v>89</v>
      </c>
      <c r="AW468" s="13" t="s">
        <v>34</v>
      </c>
      <c r="AX468" s="13" t="s">
        <v>79</v>
      </c>
      <c r="AY468" s="253" t="s">
        <v>160</v>
      </c>
    </row>
    <row r="469" s="14" customFormat="1">
      <c r="A469" s="14"/>
      <c r="B469" s="254"/>
      <c r="C469" s="255"/>
      <c r="D469" s="244" t="s">
        <v>168</v>
      </c>
      <c r="E469" s="256" t="s">
        <v>1</v>
      </c>
      <c r="F469" s="257" t="s">
        <v>171</v>
      </c>
      <c r="G469" s="255"/>
      <c r="H469" s="258">
        <v>35.710000000000008</v>
      </c>
      <c r="I469" s="259"/>
      <c r="J469" s="255"/>
      <c r="K469" s="255"/>
      <c r="L469" s="260"/>
      <c r="M469" s="261"/>
      <c r="N469" s="262"/>
      <c r="O469" s="262"/>
      <c r="P469" s="262"/>
      <c r="Q469" s="262"/>
      <c r="R469" s="262"/>
      <c r="S469" s="262"/>
      <c r="T469" s="26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4" t="s">
        <v>168</v>
      </c>
      <c r="AU469" s="264" t="s">
        <v>178</v>
      </c>
      <c r="AV469" s="14" t="s">
        <v>166</v>
      </c>
      <c r="AW469" s="14" t="s">
        <v>34</v>
      </c>
      <c r="AX469" s="14" t="s">
        <v>87</v>
      </c>
      <c r="AY469" s="264" t="s">
        <v>160</v>
      </c>
    </row>
    <row r="470" s="12" customFormat="1" ht="20.88" customHeight="1">
      <c r="A470" s="12"/>
      <c r="B470" s="212"/>
      <c r="C470" s="213"/>
      <c r="D470" s="214" t="s">
        <v>78</v>
      </c>
      <c r="E470" s="226" t="s">
        <v>1005</v>
      </c>
      <c r="F470" s="226" t="s">
        <v>1052</v>
      </c>
      <c r="G470" s="213"/>
      <c r="H470" s="213"/>
      <c r="I470" s="216"/>
      <c r="J470" s="227">
        <f>BK470</f>
        <v>0</v>
      </c>
      <c r="K470" s="213"/>
      <c r="L470" s="218"/>
      <c r="M470" s="219"/>
      <c r="N470" s="220"/>
      <c r="O470" s="220"/>
      <c r="P470" s="221">
        <f>SUM(P471:P525)</f>
        <v>0</v>
      </c>
      <c r="Q470" s="220"/>
      <c r="R470" s="221">
        <f>SUM(R471:R525)</f>
        <v>4.6777437199999996</v>
      </c>
      <c r="S470" s="220"/>
      <c r="T470" s="222">
        <f>SUM(T471:T525)</f>
        <v>0.00019344000000000002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23" t="s">
        <v>87</v>
      </c>
      <c r="AT470" s="224" t="s">
        <v>78</v>
      </c>
      <c r="AU470" s="224" t="s">
        <v>89</v>
      </c>
      <c r="AY470" s="223" t="s">
        <v>160</v>
      </c>
      <c r="BK470" s="225">
        <f>SUM(BK471:BK525)</f>
        <v>0</v>
      </c>
    </row>
    <row r="471" s="2" customFormat="1" ht="24.15" customHeight="1">
      <c r="A471" s="39"/>
      <c r="B471" s="40"/>
      <c r="C471" s="228" t="s">
        <v>1053</v>
      </c>
      <c r="D471" s="228" t="s">
        <v>162</v>
      </c>
      <c r="E471" s="229" t="s">
        <v>1054</v>
      </c>
      <c r="F471" s="230" t="s">
        <v>1055</v>
      </c>
      <c r="G471" s="231" t="s">
        <v>165</v>
      </c>
      <c r="H471" s="232">
        <v>131.702</v>
      </c>
      <c r="I471" s="233"/>
      <c r="J471" s="234">
        <f>ROUND(I471*H471,2)</f>
        <v>0</v>
      </c>
      <c r="K471" s="235"/>
      <c r="L471" s="45"/>
      <c r="M471" s="236" t="s">
        <v>1</v>
      </c>
      <c r="N471" s="237" t="s">
        <v>44</v>
      </c>
      <c r="O471" s="92"/>
      <c r="P471" s="238">
        <f>O471*H471</f>
        <v>0</v>
      </c>
      <c r="Q471" s="238">
        <v>0.0073499999999999998</v>
      </c>
      <c r="R471" s="238">
        <f>Q471*H471</f>
        <v>0.96800969999999997</v>
      </c>
      <c r="S471" s="238">
        <v>0</v>
      </c>
      <c r="T471" s="23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40" t="s">
        <v>166</v>
      </c>
      <c r="AT471" s="240" t="s">
        <v>162</v>
      </c>
      <c r="AU471" s="240" t="s">
        <v>178</v>
      </c>
      <c r="AY471" s="18" t="s">
        <v>160</v>
      </c>
      <c r="BE471" s="241">
        <f>IF(N471="základní",J471,0)</f>
        <v>0</v>
      </c>
      <c r="BF471" s="241">
        <f>IF(N471="snížená",J471,0)</f>
        <v>0</v>
      </c>
      <c r="BG471" s="241">
        <f>IF(N471="zákl. přenesená",J471,0)</f>
        <v>0</v>
      </c>
      <c r="BH471" s="241">
        <f>IF(N471="sníž. přenesená",J471,0)</f>
        <v>0</v>
      </c>
      <c r="BI471" s="241">
        <f>IF(N471="nulová",J471,0)</f>
        <v>0</v>
      </c>
      <c r="BJ471" s="18" t="s">
        <v>87</v>
      </c>
      <c r="BK471" s="241">
        <f>ROUND(I471*H471,2)</f>
        <v>0</v>
      </c>
      <c r="BL471" s="18" t="s">
        <v>166</v>
      </c>
      <c r="BM471" s="240" t="s">
        <v>1056</v>
      </c>
    </row>
    <row r="472" s="15" customFormat="1">
      <c r="A472" s="15"/>
      <c r="B472" s="269"/>
      <c r="C472" s="270"/>
      <c r="D472" s="244" t="s">
        <v>168</v>
      </c>
      <c r="E472" s="271" t="s">
        <v>1</v>
      </c>
      <c r="F472" s="272" t="s">
        <v>705</v>
      </c>
      <c r="G472" s="270"/>
      <c r="H472" s="271" t="s">
        <v>1</v>
      </c>
      <c r="I472" s="273"/>
      <c r="J472" s="270"/>
      <c r="K472" s="270"/>
      <c r="L472" s="274"/>
      <c r="M472" s="275"/>
      <c r="N472" s="276"/>
      <c r="O472" s="276"/>
      <c r="P472" s="276"/>
      <c r="Q472" s="276"/>
      <c r="R472" s="276"/>
      <c r="S472" s="276"/>
      <c r="T472" s="277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8" t="s">
        <v>168</v>
      </c>
      <c r="AU472" s="278" t="s">
        <v>178</v>
      </c>
      <c r="AV472" s="15" t="s">
        <v>87</v>
      </c>
      <c r="AW472" s="15" t="s">
        <v>34</v>
      </c>
      <c r="AX472" s="15" t="s">
        <v>79</v>
      </c>
      <c r="AY472" s="278" t="s">
        <v>160</v>
      </c>
    </row>
    <row r="473" s="13" customFormat="1">
      <c r="A473" s="13"/>
      <c r="B473" s="242"/>
      <c r="C473" s="243"/>
      <c r="D473" s="244" t="s">
        <v>168</v>
      </c>
      <c r="E473" s="245" t="s">
        <v>1</v>
      </c>
      <c r="F473" s="246" t="s">
        <v>1057</v>
      </c>
      <c r="G473" s="243"/>
      <c r="H473" s="247">
        <v>79.912000000000006</v>
      </c>
      <c r="I473" s="248"/>
      <c r="J473" s="243"/>
      <c r="K473" s="243"/>
      <c r="L473" s="249"/>
      <c r="M473" s="250"/>
      <c r="N473" s="251"/>
      <c r="O473" s="251"/>
      <c r="P473" s="251"/>
      <c r="Q473" s="251"/>
      <c r="R473" s="251"/>
      <c r="S473" s="251"/>
      <c r="T473" s="25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3" t="s">
        <v>168</v>
      </c>
      <c r="AU473" s="253" t="s">
        <v>178</v>
      </c>
      <c r="AV473" s="13" t="s">
        <v>89</v>
      </c>
      <c r="AW473" s="13" t="s">
        <v>34</v>
      </c>
      <c r="AX473" s="13" t="s">
        <v>79</v>
      </c>
      <c r="AY473" s="253" t="s">
        <v>160</v>
      </c>
    </row>
    <row r="474" s="13" customFormat="1">
      <c r="A474" s="13"/>
      <c r="B474" s="242"/>
      <c r="C474" s="243"/>
      <c r="D474" s="244" t="s">
        <v>168</v>
      </c>
      <c r="E474" s="245" t="s">
        <v>1</v>
      </c>
      <c r="F474" s="246" t="s">
        <v>998</v>
      </c>
      <c r="G474" s="243"/>
      <c r="H474" s="247">
        <v>6.2999999999999998</v>
      </c>
      <c r="I474" s="248"/>
      <c r="J474" s="243"/>
      <c r="K474" s="243"/>
      <c r="L474" s="249"/>
      <c r="M474" s="250"/>
      <c r="N474" s="251"/>
      <c r="O474" s="251"/>
      <c r="P474" s="251"/>
      <c r="Q474" s="251"/>
      <c r="R474" s="251"/>
      <c r="S474" s="251"/>
      <c r="T474" s="25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3" t="s">
        <v>168</v>
      </c>
      <c r="AU474" s="253" t="s">
        <v>178</v>
      </c>
      <c r="AV474" s="13" t="s">
        <v>89</v>
      </c>
      <c r="AW474" s="13" t="s">
        <v>34</v>
      </c>
      <c r="AX474" s="13" t="s">
        <v>79</v>
      </c>
      <c r="AY474" s="253" t="s">
        <v>160</v>
      </c>
    </row>
    <row r="475" s="13" customFormat="1">
      <c r="A475" s="13"/>
      <c r="B475" s="242"/>
      <c r="C475" s="243"/>
      <c r="D475" s="244" t="s">
        <v>168</v>
      </c>
      <c r="E475" s="245" t="s">
        <v>1</v>
      </c>
      <c r="F475" s="246" t="s">
        <v>1058</v>
      </c>
      <c r="G475" s="243"/>
      <c r="H475" s="247">
        <v>-13.093999999999999</v>
      </c>
      <c r="I475" s="248"/>
      <c r="J475" s="243"/>
      <c r="K475" s="243"/>
      <c r="L475" s="249"/>
      <c r="M475" s="250"/>
      <c r="N475" s="251"/>
      <c r="O475" s="251"/>
      <c r="P475" s="251"/>
      <c r="Q475" s="251"/>
      <c r="R475" s="251"/>
      <c r="S475" s="251"/>
      <c r="T475" s="25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3" t="s">
        <v>168</v>
      </c>
      <c r="AU475" s="253" t="s">
        <v>178</v>
      </c>
      <c r="AV475" s="13" t="s">
        <v>89</v>
      </c>
      <c r="AW475" s="13" t="s">
        <v>34</v>
      </c>
      <c r="AX475" s="13" t="s">
        <v>79</v>
      </c>
      <c r="AY475" s="253" t="s">
        <v>160</v>
      </c>
    </row>
    <row r="476" s="15" customFormat="1">
      <c r="A476" s="15"/>
      <c r="B476" s="269"/>
      <c r="C476" s="270"/>
      <c r="D476" s="244" t="s">
        <v>168</v>
      </c>
      <c r="E476" s="271" t="s">
        <v>1</v>
      </c>
      <c r="F476" s="272" t="s">
        <v>709</v>
      </c>
      <c r="G476" s="270"/>
      <c r="H476" s="271" t="s">
        <v>1</v>
      </c>
      <c r="I476" s="273"/>
      <c r="J476" s="270"/>
      <c r="K476" s="270"/>
      <c r="L476" s="274"/>
      <c r="M476" s="275"/>
      <c r="N476" s="276"/>
      <c r="O476" s="276"/>
      <c r="P476" s="276"/>
      <c r="Q476" s="276"/>
      <c r="R476" s="276"/>
      <c r="S476" s="276"/>
      <c r="T476" s="277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8" t="s">
        <v>168</v>
      </c>
      <c r="AU476" s="278" t="s">
        <v>178</v>
      </c>
      <c r="AV476" s="15" t="s">
        <v>87</v>
      </c>
      <c r="AW476" s="15" t="s">
        <v>34</v>
      </c>
      <c r="AX476" s="15" t="s">
        <v>79</v>
      </c>
      <c r="AY476" s="278" t="s">
        <v>160</v>
      </c>
    </row>
    <row r="477" s="13" customFormat="1">
      <c r="A477" s="13"/>
      <c r="B477" s="242"/>
      <c r="C477" s="243"/>
      <c r="D477" s="244" t="s">
        <v>168</v>
      </c>
      <c r="E477" s="245" t="s">
        <v>1</v>
      </c>
      <c r="F477" s="246" t="s">
        <v>1059</v>
      </c>
      <c r="G477" s="243"/>
      <c r="H477" s="247">
        <v>60.283999999999999</v>
      </c>
      <c r="I477" s="248"/>
      <c r="J477" s="243"/>
      <c r="K477" s="243"/>
      <c r="L477" s="249"/>
      <c r="M477" s="250"/>
      <c r="N477" s="251"/>
      <c r="O477" s="251"/>
      <c r="P477" s="251"/>
      <c r="Q477" s="251"/>
      <c r="R477" s="251"/>
      <c r="S477" s="251"/>
      <c r="T477" s="25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3" t="s">
        <v>168</v>
      </c>
      <c r="AU477" s="253" t="s">
        <v>178</v>
      </c>
      <c r="AV477" s="13" t="s">
        <v>89</v>
      </c>
      <c r="AW477" s="13" t="s">
        <v>34</v>
      </c>
      <c r="AX477" s="13" t="s">
        <v>79</v>
      </c>
      <c r="AY477" s="253" t="s">
        <v>160</v>
      </c>
    </row>
    <row r="478" s="13" customFormat="1">
      <c r="A478" s="13"/>
      <c r="B478" s="242"/>
      <c r="C478" s="243"/>
      <c r="D478" s="244" t="s">
        <v>168</v>
      </c>
      <c r="E478" s="245" t="s">
        <v>1</v>
      </c>
      <c r="F478" s="246" t="s">
        <v>1004</v>
      </c>
      <c r="G478" s="243"/>
      <c r="H478" s="247">
        <v>4.5499999999999998</v>
      </c>
      <c r="I478" s="248"/>
      <c r="J478" s="243"/>
      <c r="K478" s="243"/>
      <c r="L478" s="249"/>
      <c r="M478" s="250"/>
      <c r="N478" s="251"/>
      <c r="O478" s="251"/>
      <c r="P478" s="251"/>
      <c r="Q478" s="251"/>
      <c r="R478" s="251"/>
      <c r="S478" s="251"/>
      <c r="T478" s="25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3" t="s">
        <v>168</v>
      </c>
      <c r="AU478" s="253" t="s">
        <v>178</v>
      </c>
      <c r="AV478" s="13" t="s">
        <v>89</v>
      </c>
      <c r="AW478" s="13" t="s">
        <v>34</v>
      </c>
      <c r="AX478" s="13" t="s">
        <v>79</v>
      </c>
      <c r="AY478" s="253" t="s">
        <v>160</v>
      </c>
    </row>
    <row r="479" s="13" customFormat="1">
      <c r="A479" s="13"/>
      <c r="B479" s="242"/>
      <c r="C479" s="243"/>
      <c r="D479" s="244" t="s">
        <v>168</v>
      </c>
      <c r="E479" s="245" t="s">
        <v>1</v>
      </c>
      <c r="F479" s="246" t="s">
        <v>1060</v>
      </c>
      <c r="G479" s="243"/>
      <c r="H479" s="247">
        <v>-6.25</v>
      </c>
      <c r="I479" s="248"/>
      <c r="J479" s="243"/>
      <c r="K479" s="243"/>
      <c r="L479" s="249"/>
      <c r="M479" s="250"/>
      <c r="N479" s="251"/>
      <c r="O479" s="251"/>
      <c r="P479" s="251"/>
      <c r="Q479" s="251"/>
      <c r="R479" s="251"/>
      <c r="S479" s="251"/>
      <c r="T479" s="25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3" t="s">
        <v>168</v>
      </c>
      <c r="AU479" s="253" t="s">
        <v>178</v>
      </c>
      <c r="AV479" s="13" t="s">
        <v>89</v>
      </c>
      <c r="AW479" s="13" t="s">
        <v>34</v>
      </c>
      <c r="AX479" s="13" t="s">
        <v>79</v>
      </c>
      <c r="AY479" s="253" t="s">
        <v>160</v>
      </c>
    </row>
    <row r="480" s="14" customFormat="1">
      <c r="A480" s="14"/>
      <c r="B480" s="254"/>
      <c r="C480" s="255"/>
      <c r="D480" s="244" t="s">
        <v>168</v>
      </c>
      <c r="E480" s="256" t="s">
        <v>1</v>
      </c>
      <c r="F480" s="257" t="s">
        <v>171</v>
      </c>
      <c r="G480" s="255"/>
      <c r="H480" s="258">
        <v>131.70200000000003</v>
      </c>
      <c r="I480" s="259"/>
      <c r="J480" s="255"/>
      <c r="K480" s="255"/>
      <c r="L480" s="260"/>
      <c r="M480" s="261"/>
      <c r="N480" s="262"/>
      <c r="O480" s="262"/>
      <c r="P480" s="262"/>
      <c r="Q480" s="262"/>
      <c r="R480" s="262"/>
      <c r="S480" s="262"/>
      <c r="T480" s="26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4" t="s">
        <v>168</v>
      </c>
      <c r="AU480" s="264" t="s">
        <v>178</v>
      </c>
      <c r="AV480" s="14" t="s">
        <v>166</v>
      </c>
      <c r="AW480" s="14" t="s">
        <v>34</v>
      </c>
      <c r="AX480" s="14" t="s">
        <v>87</v>
      </c>
      <c r="AY480" s="264" t="s">
        <v>160</v>
      </c>
    </row>
    <row r="481" s="2" customFormat="1" ht="24.15" customHeight="1">
      <c r="A481" s="39"/>
      <c r="B481" s="40"/>
      <c r="C481" s="228" t="s">
        <v>1061</v>
      </c>
      <c r="D481" s="228" t="s">
        <v>162</v>
      </c>
      <c r="E481" s="229" t="s">
        <v>1062</v>
      </c>
      <c r="F481" s="230" t="s">
        <v>1063</v>
      </c>
      <c r="G481" s="231" t="s">
        <v>165</v>
      </c>
      <c r="H481" s="232">
        <v>131.702</v>
      </c>
      <c r="I481" s="233"/>
      <c r="J481" s="234">
        <f>ROUND(I481*H481,2)</f>
        <v>0</v>
      </c>
      <c r="K481" s="235"/>
      <c r="L481" s="45"/>
      <c r="M481" s="236" t="s">
        <v>1</v>
      </c>
      <c r="N481" s="237" t="s">
        <v>44</v>
      </c>
      <c r="O481" s="92"/>
      <c r="P481" s="238">
        <f>O481*H481</f>
        <v>0</v>
      </c>
      <c r="Q481" s="238">
        <v>0.023630000000000002</v>
      </c>
      <c r="R481" s="238">
        <f>Q481*H481</f>
        <v>3.1121182600000004</v>
      </c>
      <c r="S481" s="238">
        <v>0</v>
      </c>
      <c r="T481" s="23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40" t="s">
        <v>166</v>
      </c>
      <c r="AT481" s="240" t="s">
        <v>162</v>
      </c>
      <c r="AU481" s="240" t="s">
        <v>178</v>
      </c>
      <c r="AY481" s="18" t="s">
        <v>160</v>
      </c>
      <c r="BE481" s="241">
        <f>IF(N481="základní",J481,0)</f>
        <v>0</v>
      </c>
      <c r="BF481" s="241">
        <f>IF(N481="snížená",J481,0)</f>
        <v>0</v>
      </c>
      <c r="BG481" s="241">
        <f>IF(N481="zákl. přenesená",J481,0)</f>
        <v>0</v>
      </c>
      <c r="BH481" s="241">
        <f>IF(N481="sníž. přenesená",J481,0)</f>
        <v>0</v>
      </c>
      <c r="BI481" s="241">
        <f>IF(N481="nulová",J481,0)</f>
        <v>0</v>
      </c>
      <c r="BJ481" s="18" t="s">
        <v>87</v>
      </c>
      <c r="BK481" s="241">
        <f>ROUND(I481*H481,2)</f>
        <v>0</v>
      </c>
      <c r="BL481" s="18" t="s">
        <v>166</v>
      </c>
      <c r="BM481" s="240" t="s">
        <v>1064</v>
      </c>
    </row>
    <row r="482" s="2" customFormat="1" ht="24.15" customHeight="1">
      <c r="A482" s="39"/>
      <c r="B482" s="40"/>
      <c r="C482" s="228" t="s">
        <v>1065</v>
      </c>
      <c r="D482" s="228" t="s">
        <v>162</v>
      </c>
      <c r="E482" s="229" t="s">
        <v>1066</v>
      </c>
      <c r="F482" s="230" t="s">
        <v>1067</v>
      </c>
      <c r="G482" s="231" t="s">
        <v>165</v>
      </c>
      <c r="H482" s="232">
        <v>19.344000000000001</v>
      </c>
      <c r="I482" s="233"/>
      <c r="J482" s="234">
        <f>ROUND(I482*H482,2)</f>
        <v>0</v>
      </c>
      <c r="K482" s="235"/>
      <c r="L482" s="45"/>
      <c r="M482" s="236" t="s">
        <v>1</v>
      </c>
      <c r="N482" s="237" t="s">
        <v>44</v>
      </c>
      <c r="O482" s="92"/>
      <c r="P482" s="238">
        <f>O482*H482</f>
        <v>0</v>
      </c>
      <c r="Q482" s="238">
        <v>0.00038999999999999999</v>
      </c>
      <c r="R482" s="238">
        <f>Q482*H482</f>
        <v>0.0075441600000000003</v>
      </c>
      <c r="S482" s="238">
        <v>1.0000000000000001E-05</v>
      </c>
      <c r="T482" s="239">
        <f>S482*H482</f>
        <v>0.00019344000000000002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40" t="s">
        <v>166</v>
      </c>
      <c r="AT482" s="240" t="s">
        <v>162</v>
      </c>
      <c r="AU482" s="240" t="s">
        <v>178</v>
      </c>
      <c r="AY482" s="18" t="s">
        <v>160</v>
      </c>
      <c r="BE482" s="241">
        <f>IF(N482="základní",J482,0)</f>
        <v>0</v>
      </c>
      <c r="BF482" s="241">
        <f>IF(N482="snížená",J482,0)</f>
        <v>0</v>
      </c>
      <c r="BG482" s="241">
        <f>IF(N482="zákl. přenesená",J482,0)</f>
        <v>0</v>
      </c>
      <c r="BH482" s="241">
        <f>IF(N482="sníž. přenesená",J482,0)</f>
        <v>0</v>
      </c>
      <c r="BI482" s="241">
        <f>IF(N482="nulová",J482,0)</f>
        <v>0</v>
      </c>
      <c r="BJ482" s="18" t="s">
        <v>87</v>
      </c>
      <c r="BK482" s="241">
        <f>ROUND(I482*H482,2)</f>
        <v>0</v>
      </c>
      <c r="BL482" s="18" t="s">
        <v>166</v>
      </c>
      <c r="BM482" s="240" t="s">
        <v>1068</v>
      </c>
    </row>
    <row r="483" s="15" customFormat="1">
      <c r="A483" s="15"/>
      <c r="B483" s="269"/>
      <c r="C483" s="270"/>
      <c r="D483" s="244" t="s">
        <v>168</v>
      </c>
      <c r="E483" s="271" t="s">
        <v>1</v>
      </c>
      <c r="F483" s="272" t="s">
        <v>1042</v>
      </c>
      <c r="G483" s="270"/>
      <c r="H483" s="271" t="s">
        <v>1</v>
      </c>
      <c r="I483" s="273"/>
      <c r="J483" s="270"/>
      <c r="K483" s="270"/>
      <c r="L483" s="274"/>
      <c r="M483" s="275"/>
      <c r="N483" s="276"/>
      <c r="O483" s="276"/>
      <c r="P483" s="276"/>
      <c r="Q483" s="276"/>
      <c r="R483" s="276"/>
      <c r="S483" s="276"/>
      <c r="T483" s="277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78" t="s">
        <v>168</v>
      </c>
      <c r="AU483" s="278" t="s">
        <v>178</v>
      </c>
      <c r="AV483" s="15" t="s">
        <v>87</v>
      </c>
      <c r="AW483" s="15" t="s">
        <v>34</v>
      </c>
      <c r="AX483" s="15" t="s">
        <v>79</v>
      </c>
      <c r="AY483" s="278" t="s">
        <v>160</v>
      </c>
    </row>
    <row r="484" s="13" customFormat="1">
      <c r="A484" s="13"/>
      <c r="B484" s="242"/>
      <c r="C484" s="243"/>
      <c r="D484" s="244" t="s">
        <v>168</v>
      </c>
      <c r="E484" s="245" t="s">
        <v>1</v>
      </c>
      <c r="F484" s="246" t="s">
        <v>1069</v>
      </c>
      <c r="G484" s="243"/>
      <c r="H484" s="247">
        <v>13.093999999999999</v>
      </c>
      <c r="I484" s="248"/>
      <c r="J484" s="243"/>
      <c r="K484" s="243"/>
      <c r="L484" s="249"/>
      <c r="M484" s="250"/>
      <c r="N484" s="251"/>
      <c r="O484" s="251"/>
      <c r="P484" s="251"/>
      <c r="Q484" s="251"/>
      <c r="R484" s="251"/>
      <c r="S484" s="251"/>
      <c r="T484" s="25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3" t="s">
        <v>168</v>
      </c>
      <c r="AU484" s="253" t="s">
        <v>178</v>
      </c>
      <c r="AV484" s="13" t="s">
        <v>89</v>
      </c>
      <c r="AW484" s="13" t="s">
        <v>34</v>
      </c>
      <c r="AX484" s="13" t="s">
        <v>79</v>
      </c>
      <c r="AY484" s="253" t="s">
        <v>160</v>
      </c>
    </row>
    <row r="485" s="13" customFormat="1">
      <c r="A485" s="13"/>
      <c r="B485" s="242"/>
      <c r="C485" s="243"/>
      <c r="D485" s="244" t="s">
        <v>168</v>
      </c>
      <c r="E485" s="245" t="s">
        <v>1</v>
      </c>
      <c r="F485" s="246" t="s">
        <v>1070</v>
      </c>
      <c r="G485" s="243"/>
      <c r="H485" s="247">
        <v>6.25</v>
      </c>
      <c r="I485" s="248"/>
      <c r="J485" s="243"/>
      <c r="K485" s="243"/>
      <c r="L485" s="249"/>
      <c r="M485" s="250"/>
      <c r="N485" s="251"/>
      <c r="O485" s="251"/>
      <c r="P485" s="251"/>
      <c r="Q485" s="251"/>
      <c r="R485" s="251"/>
      <c r="S485" s="251"/>
      <c r="T485" s="25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3" t="s">
        <v>168</v>
      </c>
      <c r="AU485" s="253" t="s">
        <v>178</v>
      </c>
      <c r="AV485" s="13" t="s">
        <v>89</v>
      </c>
      <c r="AW485" s="13" t="s">
        <v>34</v>
      </c>
      <c r="AX485" s="13" t="s">
        <v>79</v>
      </c>
      <c r="AY485" s="253" t="s">
        <v>160</v>
      </c>
    </row>
    <row r="486" s="14" customFormat="1">
      <c r="A486" s="14"/>
      <c r="B486" s="254"/>
      <c r="C486" s="255"/>
      <c r="D486" s="244" t="s">
        <v>168</v>
      </c>
      <c r="E486" s="256" t="s">
        <v>1</v>
      </c>
      <c r="F486" s="257" t="s">
        <v>171</v>
      </c>
      <c r="G486" s="255"/>
      <c r="H486" s="258">
        <v>19.344000000000001</v>
      </c>
      <c r="I486" s="259"/>
      <c r="J486" s="255"/>
      <c r="K486" s="255"/>
      <c r="L486" s="260"/>
      <c r="M486" s="261"/>
      <c r="N486" s="262"/>
      <c r="O486" s="262"/>
      <c r="P486" s="262"/>
      <c r="Q486" s="262"/>
      <c r="R486" s="262"/>
      <c r="S486" s="262"/>
      <c r="T486" s="26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4" t="s">
        <v>168</v>
      </c>
      <c r="AU486" s="264" t="s">
        <v>178</v>
      </c>
      <c r="AV486" s="14" t="s">
        <v>166</v>
      </c>
      <c r="AW486" s="14" t="s">
        <v>34</v>
      </c>
      <c r="AX486" s="14" t="s">
        <v>87</v>
      </c>
      <c r="AY486" s="264" t="s">
        <v>160</v>
      </c>
    </row>
    <row r="487" s="2" customFormat="1" ht="24.15" customHeight="1">
      <c r="A487" s="39"/>
      <c r="B487" s="40"/>
      <c r="C487" s="228" t="s">
        <v>1071</v>
      </c>
      <c r="D487" s="228" t="s">
        <v>162</v>
      </c>
      <c r="E487" s="229" t="s">
        <v>1019</v>
      </c>
      <c r="F487" s="230" t="s">
        <v>1020</v>
      </c>
      <c r="G487" s="231" t="s">
        <v>201</v>
      </c>
      <c r="H487" s="232">
        <v>124.59999999999999</v>
      </c>
      <c r="I487" s="233"/>
      <c r="J487" s="234">
        <f>ROUND(I487*H487,2)</f>
        <v>0</v>
      </c>
      <c r="K487" s="235"/>
      <c r="L487" s="45"/>
      <c r="M487" s="236" t="s">
        <v>1</v>
      </c>
      <c r="N487" s="237" t="s">
        <v>44</v>
      </c>
      <c r="O487" s="92"/>
      <c r="P487" s="238">
        <f>O487*H487</f>
        <v>0</v>
      </c>
      <c r="Q487" s="238">
        <v>0</v>
      </c>
      <c r="R487" s="238">
        <f>Q487*H487</f>
        <v>0</v>
      </c>
      <c r="S487" s="238">
        <v>0</v>
      </c>
      <c r="T487" s="239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40" t="s">
        <v>166</v>
      </c>
      <c r="AT487" s="240" t="s">
        <v>162</v>
      </c>
      <c r="AU487" s="240" t="s">
        <v>178</v>
      </c>
      <c r="AY487" s="18" t="s">
        <v>160</v>
      </c>
      <c r="BE487" s="241">
        <f>IF(N487="základní",J487,0)</f>
        <v>0</v>
      </c>
      <c r="BF487" s="241">
        <f>IF(N487="snížená",J487,0)</f>
        <v>0</v>
      </c>
      <c r="BG487" s="241">
        <f>IF(N487="zákl. přenesená",J487,0)</f>
        <v>0</v>
      </c>
      <c r="BH487" s="241">
        <f>IF(N487="sníž. přenesená",J487,0)</f>
        <v>0</v>
      </c>
      <c r="BI487" s="241">
        <f>IF(N487="nulová",J487,0)</f>
        <v>0</v>
      </c>
      <c r="BJ487" s="18" t="s">
        <v>87</v>
      </c>
      <c r="BK487" s="241">
        <f>ROUND(I487*H487,2)</f>
        <v>0</v>
      </c>
      <c r="BL487" s="18" t="s">
        <v>166</v>
      </c>
      <c r="BM487" s="240" t="s">
        <v>1072</v>
      </c>
    </row>
    <row r="488" s="15" customFormat="1">
      <c r="A488" s="15"/>
      <c r="B488" s="269"/>
      <c r="C488" s="270"/>
      <c r="D488" s="244" t="s">
        <v>168</v>
      </c>
      <c r="E488" s="271" t="s">
        <v>1</v>
      </c>
      <c r="F488" s="272" t="s">
        <v>1073</v>
      </c>
      <c r="G488" s="270"/>
      <c r="H488" s="271" t="s">
        <v>1</v>
      </c>
      <c r="I488" s="273"/>
      <c r="J488" s="270"/>
      <c r="K488" s="270"/>
      <c r="L488" s="274"/>
      <c r="M488" s="275"/>
      <c r="N488" s="276"/>
      <c r="O488" s="276"/>
      <c r="P488" s="276"/>
      <c r="Q488" s="276"/>
      <c r="R488" s="276"/>
      <c r="S488" s="276"/>
      <c r="T488" s="277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8" t="s">
        <v>168</v>
      </c>
      <c r="AU488" s="278" t="s">
        <v>178</v>
      </c>
      <c r="AV488" s="15" t="s">
        <v>87</v>
      </c>
      <c r="AW488" s="15" t="s">
        <v>34</v>
      </c>
      <c r="AX488" s="15" t="s">
        <v>79</v>
      </c>
      <c r="AY488" s="278" t="s">
        <v>160</v>
      </c>
    </row>
    <row r="489" s="13" customFormat="1">
      <c r="A489" s="13"/>
      <c r="B489" s="242"/>
      <c r="C489" s="243"/>
      <c r="D489" s="244" t="s">
        <v>168</v>
      </c>
      <c r="E489" s="245" t="s">
        <v>1</v>
      </c>
      <c r="F489" s="246" t="s">
        <v>1074</v>
      </c>
      <c r="G489" s="243"/>
      <c r="H489" s="247">
        <v>24.800000000000001</v>
      </c>
      <c r="I489" s="248"/>
      <c r="J489" s="243"/>
      <c r="K489" s="243"/>
      <c r="L489" s="249"/>
      <c r="M489" s="250"/>
      <c r="N489" s="251"/>
      <c r="O489" s="251"/>
      <c r="P489" s="251"/>
      <c r="Q489" s="251"/>
      <c r="R489" s="251"/>
      <c r="S489" s="251"/>
      <c r="T489" s="25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3" t="s">
        <v>168</v>
      </c>
      <c r="AU489" s="253" t="s">
        <v>178</v>
      </c>
      <c r="AV489" s="13" t="s">
        <v>89</v>
      </c>
      <c r="AW489" s="13" t="s">
        <v>34</v>
      </c>
      <c r="AX489" s="13" t="s">
        <v>79</v>
      </c>
      <c r="AY489" s="253" t="s">
        <v>160</v>
      </c>
    </row>
    <row r="490" s="15" customFormat="1">
      <c r="A490" s="15"/>
      <c r="B490" s="269"/>
      <c r="C490" s="270"/>
      <c r="D490" s="244" t="s">
        <v>168</v>
      </c>
      <c r="E490" s="271" t="s">
        <v>1</v>
      </c>
      <c r="F490" s="272" t="s">
        <v>1075</v>
      </c>
      <c r="G490" s="270"/>
      <c r="H490" s="271" t="s">
        <v>1</v>
      </c>
      <c r="I490" s="273"/>
      <c r="J490" s="270"/>
      <c r="K490" s="270"/>
      <c r="L490" s="274"/>
      <c r="M490" s="275"/>
      <c r="N490" s="276"/>
      <c r="O490" s="276"/>
      <c r="P490" s="276"/>
      <c r="Q490" s="276"/>
      <c r="R490" s="276"/>
      <c r="S490" s="276"/>
      <c r="T490" s="277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78" t="s">
        <v>168</v>
      </c>
      <c r="AU490" s="278" t="s">
        <v>178</v>
      </c>
      <c r="AV490" s="15" t="s">
        <v>87</v>
      </c>
      <c r="AW490" s="15" t="s">
        <v>34</v>
      </c>
      <c r="AX490" s="15" t="s">
        <v>79</v>
      </c>
      <c r="AY490" s="278" t="s">
        <v>160</v>
      </c>
    </row>
    <row r="491" s="13" customFormat="1">
      <c r="A491" s="13"/>
      <c r="B491" s="242"/>
      <c r="C491" s="243"/>
      <c r="D491" s="244" t="s">
        <v>168</v>
      </c>
      <c r="E491" s="245" t="s">
        <v>1</v>
      </c>
      <c r="F491" s="246" t="s">
        <v>1076</v>
      </c>
      <c r="G491" s="243"/>
      <c r="H491" s="247">
        <v>45.549999999999997</v>
      </c>
      <c r="I491" s="248"/>
      <c r="J491" s="243"/>
      <c r="K491" s="243"/>
      <c r="L491" s="249"/>
      <c r="M491" s="250"/>
      <c r="N491" s="251"/>
      <c r="O491" s="251"/>
      <c r="P491" s="251"/>
      <c r="Q491" s="251"/>
      <c r="R491" s="251"/>
      <c r="S491" s="251"/>
      <c r="T491" s="25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3" t="s">
        <v>168</v>
      </c>
      <c r="AU491" s="253" t="s">
        <v>178</v>
      </c>
      <c r="AV491" s="13" t="s">
        <v>89</v>
      </c>
      <c r="AW491" s="13" t="s">
        <v>34</v>
      </c>
      <c r="AX491" s="13" t="s">
        <v>79</v>
      </c>
      <c r="AY491" s="253" t="s">
        <v>160</v>
      </c>
    </row>
    <row r="492" s="15" customFormat="1">
      <c r="A492" s="15"/>
      <c r="B492" s="269"/>
      <c r="C492" s="270"/>
      <c r="D492" s="244" t="s">
        <v>168</v>
      </c>
      <c r="E492" s="271" t="s">
        <v>1</v>
      </c>
      <c r="F492" s="272" t="s">
        <v>1022</v>
      </c>
      <c r="G492" s="270"/>
      <c r="H492" s="271" t="s">
        <v>1</v>
      </c>
      <c r="I492" s="273"/>
      <c r="J492" s="270"/>
      <c r="K492" s="270"/>
      <c r="L492" s="274"/>
      <c r="M492" s="275"/>
      <c r="N492" s="276"/>
      <c r="O492" s="276"/>
      <c r="P492" s="276"/>
      <c r="Q492" s="276"/>
      <c r="R492" s="276"/>
      <c r="S492" s="276"/>
      <c r="T492" s="277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8" t="s">
        <v>168</v>
      </c>
      <c r="AU492" s="278" t="s">
        <v>178</v>
      </c>
      <c r="AV492" s="15" t="s">
        <v>87</v>
      </c>
      <c r="AW492" s="15" t="s">
        <v>34</v>
      </c>
      <c r="AX492" s="15" t="s">
        <v>79</v>
      </c>
      <c r="AY492" s="278" t="s">
        <v>160</v>
      </c>
    </row>
    <row r="493" s="15" customFormat="1">
      <c r="A493" s="15"/>
      <c r="B493" s="269"/>
      <c r="C493" s="270"/>
      <c r="D493" s="244" t="s">
        <v>168</v>
      </c>
      <c r="E493" s="271" t="s">
        <v>1</v>
      </c>
      <c r="F493" s="272" t="s">
        <v>705</v>
      </c>
      <c r="G493" s="270"/>
      <c r="H493" s="271" t="s">
        <v>1</v>
      </c>
      <c r="I493" s="273"/>
      <c r="J493" s="270"/>
      <c r="K493" s="270"/>
      <c r="L493" s="274"/>
      <c r="M493" s="275"/>
      <c r="N493" s="276"/>
      <c r="O493" s="276"/>
      <c r="P493" s="276"/>
      <c r="Q493" s="276"/>
      <c r="R493" s="276"/>
      <c r="S493" s="276"/>
      <c r="T493" s="277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78" t="s">
        <v>168</v>
      </c>
      <c r="AU493" s="278" t="s">
        <v>178</v>
      </c>
      <c r="AV493" s="15" t="s">
        <v>87</v>
      </c>
      <c r="AW493" s="15" t="s">
        <v>34</v>
      </c>
      <c r="AX493" s="15" t="s">
        <v>79</v>
      </c>
      <c r="AY493" s="278" t="s">
        <v>160</v>
      </c>
    </row>
    <row r="494" s="13" customFormat="1">
      <c r="A494" s="13"/>
      <c r="B494" s="242"/>
      <c r="C494" s="243"/>
      <c r="D494" s="244" t="s">
        <v>168</v>
      </c>
      <c r="E494" s="245" t="s">
        <v>1</v>
      </c>
      <c r="F494" s="246" t="s">
        <v>1023</v>
      </c>
      <c r="G494" s="243"/>
      <c r="H494" s="247">
        <v>31.5</v>
      </c>
      <c r="I494" s="248"/>
      <c r="J494" s="243"/>
      <c r="K494" s="243"/>
      <c r="L494" s="249"/>
      <c r="M494" s="250"/>
      <c r="N494" s="251"/>
      <c r="O494" s="251"/>
      <c r="P494" s="251"/>
      <c r="Q494" s="251"/>
      <c r="R494" s="251"/>
      <c r="S494" s="251"/>
      <c r="T494" s="25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3" t="s">
        <v>168</v>
      </c>
      <c r="AU494" s="253" t="s">
        <v>178</v>
      </c>
      <c r="AV494" s="13" t="s">
        <v>89</v>
      </c>
      <c r="AW494" s="13" t="s">
        <v>34</v>
      </c>
      <c r="AX494" s="13" t="s">
        <v>79</v>
      </c>
      <c r="AY494" s="253" t="s">
        <v>160</v>
      </c>
    </row>
    <row r="495" s="15" customFormat="1">
      <c r="A495" s="15"/>
      <c r="B495" s="269"/>
      <c r="C495" s="270"/>
      <c r="D495" s="244" t="s">
        <v>168</v>
      </c>
      <c r="E495" s="271" t="s">
        <v>1</v>
      </c>
      <c r="F495" s="272" t="s">
        <v>709</v>
      </c>
      <c r="G495" s="270"/>
      <c r="H495" s="271" t="s">
        <v>1</v>
      </c>
      <c r="I495" s="273"/>
      <c r="J495" s="270"/>
      <c r="K495" s="270"/>
      <c r="L495" s="274"/>
      <c r="M495" s="275"/>
      <c r="N495" s="276"/>
      <c r="O495" s="276"/>
      <c r="P495" s="276"/>
      <c r="Q495" s="276"/>
      <c r="R495" s="276"/>
      <c r="S495" s="276"/>
      <c r="T495" s="277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8" t="s">
        <v>168</v>
      </c>
      <c r="AU495" s="278" t="s">
        <v>178</v>
      </c>
      <c r="AV495" s="15" t="s">
        <v>87</v>
      </c>
      <c r="AW495" s="15" t="s">
        <v>34</v>
      </c>
      <c r="AX495" s="15" t="s">
        <v>79</v>
      </c>
      <c r="AY495" s="278" t="s">
        <v>160</v>
      </c>
    </row>
    <row r="496" s="13" customFormat="1">
      <c r="A496" s="13"/>
      <c r="B496" s="242"/>
      <c r="C496" s="243"/>
      <c r="D496" s="244" t="s">
        <v>168</v>
      </c>
      <c r="E496" s="245" t="s">
        <v>1</v>
      </c>
      <c r="F496" s="246" t="s">
        <v>1024</v>
      </c>
      <c r="G496" s="243"/>
      <c r="H496" s="247">
        <v>22.75</v>
      </c>
      <c r="I496" s="248"/>
      <c r="J496" s="243"/>
      <c r="K496" s="243"/>
      <c r="L496" s="249"/>
      <c r="M496" s="250"/>
      <c r="N496" s="251"/>
      <c r="O496" s="251"/>
      <c r="P496" s="251"/>
      <c r="Q496" s="251"/>
      <c r="R496" s="251"/>
      <c r="S496" s="251"/>
      <c r="T496" s="25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3" t="s">
        <v>168</v>
      </c>
      <c r="AU496" s="253" t="s">
        <v>178</v>
      </c>
      <c r="AV496" s="13" t="s">
        <v>89</v>
      </c>
      <c r="AW496" s="13" t="s">
        <v>34</v>
      </c>
      <c r="AX496" s="13" t="s">
        <v>79</v>
      </c>
      <c r="AY496" s="253" t="s">
        <v>160</v>
      </c>
    </row>
    <row r="497" s="14" customFormat="1">
      <c r="A497" s="14"/>
      <c r="B497" s="254"/>
      <c r="C497" s="255"/>
      <c r="D497" s="244" t="s">
        <v>168</v>
      </c>
      <c r="E497" s="256" t="s">
        <v>1</v>
      </c>
      <c r="F497" s="257" t="s">
        <v>171</v>
      </c>
      <c r="G497" s="255"/>
      <c r="H497" s="258">
        <v>124.59999999999999</v>
      </c>
      <c r="I497" s="259"/>
      <c r="J497" s="255"/>
      <c r="K497" s="255"/>
      <c r="L497" s="260"/>
      <c r="M497" s="261"/>
      <c r="N497" s="262"/>
      <c r="O497" s="262"/>
      <c r="P497" s="262"/>
      <c r="Q497" s="262"/>
      <c r="R497" s="262"/>
      <c r="S497" s="262"/>
      <c r="T497" s="263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4" t="s">
        <v>168</v>
      </c>
      <c r="AU497" s="264" t="s">
        <v>178</v>
      </c>
      <c r="AV497" s="14" t="s">
        <v>166</v>
      </c>
      <c r="AW497" s="14" t="s">
        <v>34</v>
      </c>
      <c r="AX497" s="14" t="s">
        <v>87</v>
      </c>
      <c r="AY497" s="264" t="s">
        <v>160</v>
      </c>
    </row>
    <row r="498" s="2" customFormat="1" ht="16.5" customHeight="1">
      <c r="A498" s="39"/>
      <c r="B498" s="40"/>
      <c r="C498" s="284" t="s">
        <v>1077</v>
      </c>
      <c r="D498" s="284" t="s">
        <v>426</v>
      </c>
      <c r="E498" s="285" t="s">
        <v>1078</v>
      </c>
      <c r="F498" s="286" t="s">
        <v>1079</v>
      </c>
      <c r="G498" s="287" t="s">
        <v>201</v>
      </c>
      <c r="H498" s="288">
        <v>130.83000000000001</v>
      </c>
      <c r="I498" s="289"/>
      <c r="J498" s="290">
        <f>ROUND(I498*H498,2)</f>
        <v>0</v>
      </c>
      <c r="K498" s="291"/>
      <c r="L498" s="292"/>
      <c r="M498" s="293" t="s">
        <v>1</v>
      </c>
      <c r="N498" s="294" t="s">
        <v>44</v>
      </c>
      <c r="O498" s="92"/>
      <c r="P498" s="238">
        <f>O498*H498</f>
        <v>0</v>
      </c>
      <c r="Q498" s="238">
        <v>0.00010000000000000001</v>
      </c>
      <c r="R498" s="238">
        <f>Q498*H498</f>
        <v>0.013083000000000003</v>
      </c>
      <c r="S498" s="238">
        <v>0</v>
      </c>
      <c r="T498" s="239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40" t="s">
        <v>204</v>
      </c>
      <c r="AT498" s="240" t="s">
        <v>426</v>
      </c>
      <c r="AU498" s="240" t="s">
        <v>178</v>
      </c>
      <c r="AY498" s="18" t="s">
        <v>160</v>
      </c>
      <c r="BE498" s="241">
        <f>IF(N498="základní",J498,0)</f>
        <v>0</v>
      </c>
      <c r="BF498" s="241">
        <f>IF(N498="snížená",J498,0)</f>
        <v>0</v>
      </c>
      <c r="BG498" s="241">
        <f>IF(N498="zákl. přenesená",J498,0)</f>
        <v>0</v>
      </c>
      <c r="BH498" s="241">
        <f>IF(N498="sníž. přenesená",J498,0)</f>
        <v>0</v>
      </c>
      <c r="BI498" s="241">
        <f>IF(N498="nulová",J498,0)</f>
        <v>0</v>
      </c>
      <c r="BJ498" s="18" t="s">
        <v>87</v>
      </c>
      <c r="BK498" s="241">
        <f>ROUND(I498*H498,2)</f>
        <v>0</v>
      </c>
      <c r="BL498" s="18" t="s">
        <v>166</v>
      </c>
      <c r="BM498" s="240" t="s">
        <v>1080</v>
      </c>
    </row>
    <row r="499" s="13" customFormat="1">
      <c r="A499" s="13"/>
      <c r="B499" s="242"/>
      <c r="C499" s="243"/>
      <c r="D499" s="244" t="s">
        <v>168</v>
      </c>
      <c r="E499" s="243"/>
      <c r="F499" s="246" t="s">
        <v>1081</v>
      </c>
      <c r="G499" s="243"/>
      <c r="H499" s="247">
        <v>130.83000000000001</v>
      </c>
      <c r="I499" s="248"/>
      <c r="J499" s="243"/>
      <c r="K499" s="243"/>
      <c r="L499" s="249"/>
      <c r="M499" s="250"/>
      <c r="N499" s="251"/>
      <c r="O499" s="251"/>
      <c r="P499" s="251"/>
      <c r="Q499" s="251"/>
      <c r="R499" s="251"/>
      <c r="S499" s="251"/>
      <c r="T499" s="25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3" t="s">
        <v>168</v>
      </c>
      <c r="AU499" s="253" t="s">
        <v>178</v>
      </c>
      <c r="AV499" s="13" t="s">
        <v>89</v>
      </c>
      <c r="AW499" s="13" t="s">
        <v>4</v>
      </c>
      <c r="AX499" s="13" t="s">
        <v>87</v>
      </c>
      <c r="AY499" s="253" t="s">
        <v>160</v>
      </c>
    </row>
    <row r="500" s="2" customFormat="1" ht="24.15" customHeight="1">
      <c r="A500" s="39"/>
      <c r="B500" s="40"/>
      <c r="C500" s="228" t="s">
        <v>1082</v>
      </c>
      <c r="D500" s="228" t="s">
        <v>162</v>
      </c>
      <c r="E500" s="229" t="s">
        <v>1031</v>
      </c>
      <c r="F500" s="230" t="s">
        <v>1032</v>
      </c>
      <c r="G500" s="231" t="s">
        <v>201</v>
      </c>
      <c r="H500" s="232">
        <v>54.25</v>
      </c>
      <c r="I500" s="233"/>
      <c r="J500" s="234">
        <f>ROUND(I500*H500,2)</f>
        <v>0</v>
      </c>
      <c r="K500" s="235"/>
      <c r="L500" s="45"/>
      <c r="M500" s="236" t="s">
        <v>1</v>
      </c>
      <c r="N500" s="237" t="s">
        <v>44</v>
      </c>
      <c r="O500" s="92"/>
      <c r="P500" s="238">
        <f>O500*H500</f>
        <v>0</v>
      </c>
      <c r="Q500" s="238">
        <v>0</v>
      </c>
      <c r="R500" s="238">
        <f>Q500*H500</f>
        <v>0</v>
      </c>
      <c r="S500" s="238">
        <v>0</v>
      </c>
      <c r="T500" s="239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40" t="s">
        <v>166</v>
      </c>
      <c r="AT500" s="240" t="s">
        <v>162</v>
      </c>
      <c r="AU500" s="240" t="s">
        <v>178</v>
      </c>
      <c r="AY500" s="18" t="s">
        <v>160</v>
      </c>
      <c r="BE500" s="241">
        <f>IF(N500="základní",J500,0)</f>
        <v>0</v>
      </c>
      <c r="BF500" s="241">
        <f>IF(N500="snížená",J500,0)</f>
        <v>0</v>
      </c>
      <c r="BG500" s="241">
        <f>IF(N500="zákl. přenesená",J500,0)</f>
        <v>0</v>
      </c>
      <c r="BH500" s="241">
        <f>IF(N500="sníž. přenesená",J500,0)</f>
        <v>0</v>
      </c>
      <c r="BI500" s="241">
        <f>IF(N500="nulová",J500,0)</f>
        <v>0</v>
      </c>
      <c r="BJ500" s="18" t="s">
        <v>87</v>
      </c>
      <c r="BK500" s="241">
        <f>ROUND(I500*H500,2)</f>
        <v>0</v>
      </c>
      <c r="BL500" s="18" t="s">
        <v>166</v>
      </c>
      <c r="BM500" s="240" t="s">
        <v>1083</v>
      </c>
    </row>
    <row r="501" s="15" customFormat="1">
      <c r="A501" s="15"/>
      <c r="B501" s="269"/>
      <c r="C501" s="270"/>
      <c r="D501" s="244" t="s">
        <v>168</v>
      </c>
      <c r="E501" s="271" t="s">
        <v>1</v>
      </c>
      <c r="F501" s="272" t="s">
        <v>705</v>
      </c>
      <c r="G501" s="270"/>
      <c r="H501" s="271" t="s">
        <v>1</v>
      </c>
      <c r="I501" s="273"/>
      <c r="J501" s="270"/>
      <c r="K501" s="270"/>
      <c r="L501" s="274"/>
      <c r="M501" s="275"/>
      <c r="N501" s="276"/>
      <c r="O501" s="276"/>
      <c r="P501" s="276"/>
      <c r="Q501" s="276"/>
      <c r="R501" s="276"/>
      <c r="S501" s="276"/>
      <c r="T501" s="277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78" t="s">
        <v>168</v>
      </c>
      <c r="AU501" s="278" t="s">
        <v>178</v>
      </c>
      <c r="AV501" s="15" t="s">
        <v>87</v>
      </c>
      <c r="AW501" s="15" t="s">
        <v>34</v>
      </c>
      <c r="AX501" s="15" t="s">
        <v>79</v>
      </c>
      <c r="AY501" s="278" t="s">
        <v>160</v>
      </c>
    </row>
    <row r="502" s="13" customFormat="1">
      <c r="A502" s="13"/>
      <c r="B502" s="242"/>
      <c r="C502" s="243"/>
      <c r="D502" s="244" t="s">
        <v>168</v>
      </c>
      <c r="E502" s="245" t="s">
        <v>1</v>
      </c>
      <c r="F502" s="246" t="s">
        <v>1023</v>
      </c>
      <c r="G502" s="243"/>
      <c r="H502" s="247">
        <v>31.5</v>
      </c>
      <c r="I502" s="248"/>
      <c r="J502" s="243"/>
      <c r="K502" s="243"/>
      <c r="L502" s="249"/>
      <c r="M502" s="250"/>
      <c r="N502" s="251"/>
      <c r="O502" s="251"/>
      <c r="P502" s="251"/>
      <c r="Q502" s="251"/>
      <c r="R502" s="251"/>
      <c r="S502" s="251"/>
      <c r="T502" s="25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3" t="s">
        <v>168</v>
      </c>
      <c r="AU502" s="253" t="s">
        <v>178</v>
      </c>
      <c r="AV502" s="13" t="s">
        <v>89</v>
      </c>
      <c r="AW502" s="13" t="s">
        <v>34</v>
      </c>
      <c r="AX502" s="13" t="s">
        <v>79</v>
      </c>
      <c r="AY502" s="253" t="s">
        <v>160</v>
      </c>
    </row>
    <row r="503" s="15" customFormat="1">
      <c r="A503" s="15"/>
      <c r="B503" s="269"/>
      <c r="C503" s="270"/>
      <c r="D503" s="244" t="s">
        <v>168</v>
      </c>
      <c r="E503" s="271" t="s">
        <v>1</v>
      </c>
      <c r="F503" s="272" t="s">
        <v>709</v>
      </c>
      <c r="G503" s="270"/>
      <c r="H503" s="271" t="s">
        <v>1</v>
      </c>
      <c r="I503" s="273"/>
      <c r="J503" s="270"/>
      <c r="K503" s="270"/>
      <c r="L503" s="274"/>
      <c r="M503" s="275"/>
      <c r="N503" s="276"/>
      <c r="O503" s="276"/>
      <c r="P503" s="276"/>
      <c r="Q503" s="276"/>
      <c r="R503" s="276"/>
      <c r="S503" s="276"/>
      <c r="T503" s="277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8" t="s">
        <v>168</v>
      </c>
      <c r="AU503" s="278" t="s">
        <v>178</v>
      </c>
      <c r="AV503" s="15" t="s">
        <v>87</v>
      </c>
      <c r="AW503" s="15" t="s">
        <v>34</v>
      </c>
      <c r="AX503" s="15" t="s">
        <v>79</v>
      </c>
      <c r="AY503" s="278" t="s">
        <v>160</v>
      </c>
    </row>
    <row r="504" s="13" customFormat="1">
      <c r="A504" s="13"/>
      <c r="B504" s="242"/>
      <c r="C504" s="243"/>
      <c r="D504" s="244" t="s">
        <v>168</v>
      </c>
      <c r="E504" s="245" t="s">
        <v>1</v>
      </c>
      <c r="F504" s="246" t="s">
        <v>1024</v>
      </c>
      <c r="G504" s="243"/>
      <c r="H504" s="247">
        <v>22.75</v>
      </c>
      <c r="I504" s="248"/>
      <c r="J504" s="243"/>
      <c r="K504" s="243"/>
      <c r="L504" s="249"/>
      <c r="M504" s="250"/>
      <c r="N504" s="251"/>
      <c r="O504" s="251"/>
      <c r="P504" s="251"/>
      <c r="Q504" s="251"/>
      <c r="R504" s="251"/>
      <c r="S504" s="251"/>
      <c r="T504" s="25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3" t="s">
        <v>168</v>
      </c>
      <c r="AU504" s="253" t="s">
        <v>178</v>
      </c>
      <c r="AV504" s="13" t="s">
        <v>89</v>
      </c>
      <c r="AW504" s="13" t="s">
        <v>34</v>
      </c>
      <c r="AX504" s="13" t="s">
        <v>79</v>
      </c>
      <c r="AY504" s="253" t="s">
        <v>160</v>
      </c>
    </row>
    <row r="505" s="14" customFormat="1">
      <c r="A505" s="14"/>
      <c r="B505" s="254"/>
      <c r="C505" s="255"/>
      <c r="D505" s="244" t="s">
        <v>168</v>
      </c>
      <c r="E505" s="256" t="s">
        <v>1</v>
      </c>
      <c r="F505" s="257" t="s">
        <v>171</v>
      </c>
      <c r="G505" s="255"/>
      <c r="H505" s="258">
        <v>54.25</v>
      </c>
      <c r="I505" s="259"/>
      <c r="J505" s="255"/>
      <c r="K505" s="255"/>
      <c r="L505" s="260"/>
      <c r="M505" s="261"/>
      <c r="N505" s="262"/>
      <c r="O505" s="262"/>
      <c r="P505" s="262"/>
      <c r="Q505" s="262"/>
      <c r="R505" s="262"/>
      <c r="S505" s="262"/>
      <c r="T505" s="26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4" t="s">
        <v>168</v>
      </c>
      <c r="AU505" s="264" t="s">
        <v>178</v>
      </c>
      <c r="AV505" s="14" t="s">
        <v>166</v>
      </c>
      <c r="AW505" s="14" t="s">
        <v>34</v>
      </c>
      <c r="AX505" s="14" t="s">
        <v>87</v>
      </c>
      <c r="AY505" s="264" t="s">
        <v>160</v>
      </c>
    </row>
    <row r="506" s="2" customFormat="1" ht="24.15" customHeight="1">
      <c r="A506" s="39"/>
      <c r="B506" s="40"/>
      <c r="C506" s="284" t="s">
        <v>1084</v>
      </c>
      <c r="D506" s="284" t="s">
        <v>426</v>
      </c>
      <c r="E506" s="285" t="s">
        <v>1035</v>
      </c>
      <c r="F506" s="286" t="s">
        <v>1036</v>
      </c>
      <c r="G506" s="287" t="s">
        <v>201</v>
      </c>
      <c r="H506" s="288">
        <v>56.963000000000001</v>
      </c>
      <c r="I506" s="289"/>
      <c r="J506" s="290">
        <f>ROUND(I506*H506,2)</f>
        <v>0</v>
      </c>
      <c r="K506" s="291"/>
      <c r="L506" s="292"/>
      <c r="M506" s="293" t="s">
        <v>1</v>
      </c>
      <c r="N506" s="294" t="s">
        <v>44</v>
      </c>
      <c r="O506" s="92"/>
      <c r="P506" s="238">
        <f>O506*H506</f>
        <v>0</v>
      </c>
      <c r="Q506" s="238">
        <v>4.0000000000000003E-05</v>
      </c>
      <c r="R506" s="238">
        <f>Q506*H506</f>
        <v>0.00227852</v>
      </c>
      <c r="S506" s="238">
        <v>0</v>
      </c>
      <c r="T506" s="239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40" t="s">
        <v>204</v>
      </c>
      <c r="AT506" s="240" t="s">
        <v>426</v>
      </c>
      <c r="AU506" s="240" t="s">
        <v>178</v>
      </c>
      <c r="AY506" s="18" t="s">
        <v>160</v>
      </c>
      <c r="BE506" s="241">
        <f>IF(N506="základní",J506,0)</f>
        <v>0</v>
      </c>
      <c r="BF506" s="241">
        <f>IF(N506="snížená",J506,0)</f>
        <v>0</v>
      </c>
      <c r="BG506" s="241">
        <f>IF(N506="zákl. přenesená",J506,0)</f>
        <v>0</v>
      </c>
      <c r="BH506" s="241">
        <f>IF(N506="sníž. přenesená",J506,0)</f>
        <v>0</v>
      </c>
      <c r="BI506" s="241">
        <f>IF(N506="nulová",J506,0)</f>
        <v>0</v>
      </c>
      <c r="BJ506" s="18" t="s">
        <v>87</v>
      </c>
      <c r="BK506" s="241">
        <f>ROUND(I506*H506,2)</f>
        <v>0</v>
      </c>
      <c r="BL506" s="18" t="s">
        <v>166</v>
      </c>
      <c r="BM506" s="240" t="s">
        <v>1085</v>
      </c>
    </row>
    <row r="507" s="13" customFormat="1">
      <c r="A507" s="13"/>
      <c r="B507" s="242"/>
      <c r="C507" s="243"/>
      <c r="D507" s="244" t="s">
        <v>168</v>
      </c>
      <c r="E507" s="243"/>
      <c r="F507" s="246" t="s">
        <v>1029</v>
      </c>
      <c r="G507" s="243"/>
      <c r="H507" s="247">
        <v>56.963000000000001</v>
      </c>
      <c r="I507" s="248"/>
      <c r="J507" s="243"/>
      <c r="K507" s="243"/>
      <c r="L507" s="249"/>
      <c r="M507" s="250"/>
      <c r="N507" s="251"/>
      <c r="O507" s="251"/>
      <c r="P507" s="251"/>
      <c r="Q507" s="251"/>
      <c r="R507" s="251"/>
      <c r="S507" s="251"/>
      <c r="T507" s="25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3" t="s">
        <v>168</v>
      </c>
      <c r="AU507" s="253" t="s">
        <v>178</v>
      </c>
      <c r="AV507" s="13" t="s">
        <v>89</v>
      </c>
      <c r="AW507" s="13" t="s">
        <v>4</v>
      </c>
      <c r="AX507" s="13" t="s">
        <v>87</v>
      </c>
      <c r="AY507" s="253" t="s">
        <v>160</v>
      </c>
    </row>
    <row r="508" s="2" customFormat="1" ht="24.15" customHeight="1">
      <c r="A508" s="39"/>
      <c r="B508" s="40"/>
      <c r="C508" s="228" t="s">
        <v>1086</v>
      </c>
      <c r="D508" s="228" t="s">
        <v>162</v>
      </c>
      <c r="E508" s="229" t="s">
        <v>1087</v>
      </c>
      <c r="F508" s="230" t="s">
        <v>1088</v>
      </c>
      <c r="G508" s="231" t="s">
        <v>165</v>
      </c>
      <c r="H508" s="232">
        <v>46.060000000000002</v>
      </c>
      <c r="I508" s="233"/>
      <c r="J508" s="234">
        <f>ROUND(I508*H508,2)</f>
        <v>0</v>
      </c>
      <c r="K508" s="235"/>
      <c r="L508" s="45"/>
      <c r="M508" s="236" t="s">
        <v>1</v>
      </c>
      <c r="N508" s="237" t="s">
        <v>44</v>
      </c>
      <c r="O508" s="92"/>
      <c r="P508" s="238">
        <f>O508*H508</f>
        <v>0</v>
      </c>
      <c r="Q508" s="238">
        <v>0.0043800000000000002</v>
      </c>
      <c r="R508" s="238">
        <f>Q508*H508</f>
        <v>0.20174280000000003</v>
      </c>
      <c r="S508" s="238">
        <v>0</v>
      </c>
      <c r="T508" s="239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40" t="s">
        <v>166</v>
      </c>
      <c r="AT508" s="240" t="s">
        <v>162</v>
      </c>
      <c r="AU508" s="240" t="s">
        <v>178</v>
      </c>
      <c r="AY508" s="18" t="s">
        <v>160</v>
      </c>
      <c r="BE508" s="241">
        <f>IF(N508="základní",J508,0)</f>
        <v>0</v>
      </c>
      <c r="BF508" s="241">
        <f>IF(N508="snížená",J508,0)</f>
        <v>0</v>
      </c>
      <c r="BG508" s="241">
        <f>IF(N508="zákl. přenesená",J508,0)</f>
        <v>0</v>
      </c>
      <c r="BH508" s="241">
        <f>IF(N508="sníž. přenesená",J508,0)</f>
        <v>0</v>
      </c>
      <c r="BI508" s="241">
        <f>IF(N508="nulová",J508,0)</f>
        <v>0</v>
      </c>
      <c r="BJ508" s="18" t="s">
        <v>87</v>
      </c>
      <c r="BK508" s="241">
        <f>ROUND(I508*H508,2)</f>
        <v>0</v>
      </c>
      <c r="BL508" s="18" t="s">
        <v>166</v>
      </c>
      <c r="BM508" s="240" t="s">
        <v>1089</v>
      </c>
    </row>
    <row r="509" s="13" customFormat="1">
      <c r="A509" s="13"/>
      <c r="B509" s="242"/>
      <c r="C509" s="243"/>
      <c r="D509" s="244" t="s">
        <v>168</v>
      </c>
      <c r="E509" s="245" t="s">
        <v>1</v>
      </c>
      <c r="F509" s="246" t="s">
        <v>1090</v>
      </c>
      <c r="G509" s="243"/>
      <c r="H509" s="247">
        <v>46.060000000000002</v>
      </c>
      <c r="I509" s="248"/>
      <c r="J509" s="243"/>
      <c r="K509" s="243"/>
      <c r="L509" s="249"/>
      <c r="M509" s="250"/>
      <c r="N509" s="251"/>
      <c r="O509" s="251"/>
      <c r="P509" s="251"/>
      <c r="Q509" s="251"/>
      <c r="R509" s="251"/>
      <c r="S509" s="251"/>
      <c r="T509" s="25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3" t="s">
        <v>168</v>
      </c>
      <c r="AU509" s="253" t="s">
        <v>178</v>
      </c>
      <c r="AV509" s="13" t="s">
        <v>89</v>
      </c>
      <c r="AW509" s="13" t="s">
        <v>34</v>
      </c>
      <c r="AX509" s="13" t="s">
        <v>87</v>
      </c>
      <c r="AY509" s="253" t="s">
        <v>160</v>
      </c>
    </row>
    <row r="510" s="2" customFormat="1" ht="21.75" customHeight="1">
      <c r="A510" s="39"/>
      <c r="B510" s="40"/>
      <c r="C510" s="228" t="s">
        <v>1091</v>
      </c>
      <c r="D510" s="228" t="s">
        <v>162</v>
      </c>
      <c r="E510" s="229" t="s">
        <v>1092</v>
      </c>
      <c r="F510" s="230" t="s">
        <v>1093</v>
      </c>
      <c r="G510" s="231" t="s">
        <v>165</v>
      </c>
      <c r="H510" s="232">
        <v>47.116</v>
      </c>
      <c r="I510" s="233"/>
      <c r="J510" s="234">
        <f>ROUND(I510*H510,2)</f>
        <v>0</v>
      </c>
      <c r="K510" s="235"/>
      <c r="L510" s="45"/>
      <c r="M510" s="236" t="s">
        <v>1</v>
      </c>
      <c r="N510" s="237" t="s">
        <v>44</v>
      </c>
      <c r="O510" s="92"/>
      <c r="P510" s="238">
        <f>O510*H510</f>
        <v>0</v>
      </c>
      <c r="Q510" s="238">
        <v>0.0043800000000000002</v>
      </c>
      <c r="R510" s="238">
        <f>Q510*H510</f>
        <v>0.20636808000000001</v>
      </c>
      <c r="S510" s="238">
        <v>0</v>
      </c>
      <c r="T510" s="239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40" t="s">
        <v>166</v>
      </c>
      <c r="AT510" s="240" t="s">
        <v>162</v>
      </c>
      <c r="AU510" s="240" t="s">
        <v>178</v>
      </c>
      <c r="AY510" s="18" t="s">
        <v>160</v>
      </c>
      <c r="BE510" s="241">
        <f>IF(N510="základní",J510,0)</f>
        <v>0</v>
      </c>
      <c r="BF510" s="241">
        <f>IF(N510="snížená",J510,0)</f>
        <v>0</v>
      </c>
      <c r="BG510" s="241">
        <f>IF(N510="zákl. přenesená",J510,0)</f>
        <v>0</v>
      </c>
      <c r="BH510" s="241">
        <f>IF(N510="sníž. přenesená",J510,0)</f>
        <v>0</v>
      </c>
      <c r="BI510" s="241">
        <f>IF(N510="nulová",J510,0)</f>
        <v>0</v>
      </c>
      <c r="BJ510" s="18" t="s">
        <v>87</v>
      </c>
      <c r="BK510" s="241">
        <f>ROUND(I510*H510,2)</f>
        <v>0</v>
      </c>
      <c r="BL510" s="18" t="s">
        <v>166</v>
      </c>
      <c r="BM510" s="240" t="s">
        <v>1094</v>
      </c>
    </row>
    <row r="511" s="15" customFormat="1">
      <c r="A511" s="15"/>
      <c r="B511" s="269"/>
      <c r="C511" s="270"/>
      <c r="D511" s="244" t="s">
        <v>168</v>
      </c>
      <c r="E511" s="271" t="s">
        <v>1</v>
      </c>
      <c r="F511" s="272" t="s">
        <v>1095</v>
      </c>
      <c r="G511" s="270"/>
      <c r="H511" s="271" t="s">
        <v>1</v>
      </c>
      <c r="I511" s="273"/>
      <c r="J511" s="270"/>
      <c r="K511" s="270"/>
      <c r="L511" s="274"/>
      <c r="M511" s="275"/>
      <c r="N511" s="276"/>
      <c r="O511" s="276"/>
      <c r="P511" s="276"/>
      <c r="Q511" s="276"/>
      <c r="R511" s="276"/>
      <c r="S511" s="276"/>
      <c r="T511" s="277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78" t="s">
        <v>168</v>
      </c>
      <c r="AU511" s="278" t="s">
        <v>178</v>
      </c>
      <c r="AV511" s="15" t="s">
        <v>87</v>
      </c>
      <c r="AW511" s="15" t="s">
        <v>34</v>
      </c>
      <c r="AX511" s="15" t="s">
        <v>79</v>
      </c>
      <c r="AY511" s="278" t="s">
        <v>160</v>
      </c>
    </row>
    <row r="512" s="13" customFormat="1">
      <c r="A512" s="13"/>
      <c r="B512" s="242"/>
      <c r="C512" s="243"/>
      <c r="D512" s="244" t="s">
        <v>168</v>
      </c>
      <c r="E512" s="245" t="s">
        <v>1</v>
      </c>
      <c r="F512" s="246" t="s">
        <v>1096</v>
      </c>
      <c r="G512" s="243"/>
      <c r="H512" s="247">
        <v>17.43</v>
      </c>
      <c r="I512" s="248"/>
      <c r="J512" s="243"/>
      <c r="K512" s="243"/>
      <c r="L512" s="249"/>
      <c r="M512" s="250"/>
      <c r="N512" s="251"/>
      <c r="O512" s="251"/>
      <c r="P512" s="251"/>
      <c r="Q512" s="251"/>
      <c r="R512" s="251"/>
      <c r="S512" s="251"/>
      <c r="T512" s="25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3" t="s">
        <v>168</v>
      </c>
      <c r="AU512" s="253" t="s">
        <v>178</v>
      </c>
      <c r="AV512" s="13" t="s">
        <v>89</v>
      </c>
      <c r="AW512" s="13" t="s">
        <v>34</v>
      </c>
      <c r="AX512" s="13" t="s">
        <v>79</v>
      </c>
      <c r="AY512" s="253" t="s">
        <v>160</v>
      </c>
    </row>
    <row r="513" s="15" customFormat="1">
      <c r="A513" s="15"/>
      <c r="B513" s="269"/>
      <c r="C513" s="270"/>
      <c r="D513" s="244" t="s">
        <v>168</v>
      </c>
      <c r="E513" s="271" t="s">
        <v>1</v>
      </c>
      <c r="F513" s="272" t="s">
        <v>1097</v>
      </c>
      <c r="G513" s="270"/>
      <c r="H513" s="271" t="s">
        <v>1</v>
      </c>
      <c r="I513" s="273"/>
      <c r="J513" s="270"/>
      <c r="K513" s="270"/>
      <c r="L513" s="274"/>
      <c r="M513" s="275"/>
      <c r="N513" s="276"/>
      <c r="O513" s="276"/>
      <c r="P513" s="276"/>
      <c r="Q513" s="276"/>
      <c r="R513" s="276"/>
      <c r="S513" s="276"/>
      <c r="T513" s="277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78" t="s">
        <v>168</v>
      </c>
      <c r="AU513" s="278" t="s">
        <v>178</v>
      </c>
      <c r="AV513" s="15" t="s">
        <v>87</v>
      </c>
      <c r="AW513" s="15" t="s">
        <v>34</v>
      </c>
      <c r="AX513" s="15" t="s">
        <v>79</v>
      </c>
      <c r="AY513" s="278" t="s">
        <v>160</v>
      </c>
    </row>
    <row r="514" s="13" customFormat="1">
      <c r="A514" s="13"/>
      <c r="B514" s="242"/>
      <c r="C514" s="243"/>
      <c r="D514" s="244" t="s">
        <v>168</v>
      </c>
      <c r="E514" s="245" t="s">
        <v>1</v>
      </c>
      <c r="F514" s="246" t="s">
        <v>1098</v>
      </c>
      <c r="G514" s="243"/>
      <c r="H514" s="247">
        <v>17.899999999999999</v>
      </c>
      <c r="I514" s="248"/>
      <c r="J514" s="243"/>
      <c r="K514" s="243"/>
      <c r="L514" s="249"/>
      <c r="M514" s="250"/>
      <c r="N514" s="251"/>
      <c r="O514" s="251"/>
      <c r="P514" s="251"/>
      <c r="Q514" s="251"/>
      <c r="R514" s="251"/>
      <c r="S514" s="251"/>
      <c r="T514" s="25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3" t="s">
        <v>168</v>
      </c>
      <c r="AU514" s="253" t="s">
        <v>178</v>
      </c>
      <c r="AV514" s="13" t="s">
        <v>89</v>
      </c>
      <c r="AW514" s="13" t="s">
        <v>34</v>
      </c>
      <c r="AX514" s="13" t="s">
        <v>79</v>
      </c>
      <c r="AY514" s="253" t="s">
        <v>160</v>
      </c>
    </row>
    <row r="515" s="13" customFormat="1">
      <c r="A515" s="13"/>
      <c r="B515" s="242"/>
      <c r="C515" s="243"/>
      <c r="D515" s="244" t="s">
        <v>168</v>
      </c>
      <c r="E515" s="245" t="s">
        <v>1</v>
      </c>
      <c r="F515" s="246" t="s">
        <v>1099</v>
      </c>
      <c r="G515" s="243"/>
      <c r="H515" s="247">
        <v>5.5700000000000003</v>
      </c>
      <c r="I515" s="248"/>
      <c r="J515" s="243"/>
      <c r="K515" s="243"/>
      <c r="L515" s="249"/>
      <c r="M515" s="250"/>
      <c r="N515" s="251"/>
      <c r="O515" s="251"/>
      <c r="P515" s="251"/>
      <c r="Q515" s="251"/>
      <c r="R515" s="251"/>
      <c r="S515" s="251"/>
      <c r="T515" s="25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3" t="s">
        <v>168</v>
      </c>
      <c r="AU515" s="253" t="s">
        <v>178</v>
      </c>
      <c r="AV515" s="13" t="s">
        <v>89</v>
      </c>
      <c r="AW515" s="13" t="s">
        <v>34</v>
      </c>
      <c r="AX515" s="13" t="s">
        <v>79</v>
      </c>
      <c r="AY515" s="253" t="s">
        <v>160</v>
      </c>
    </row>
    <row r="516" s="13" customFormat="1">
      <c r="A516" s="13"/>
      <c r="B516" s="242"/>
      <c r="C516" s="243"/>
      <c r="D516" s="244" t="s">
        <v>168</v>
      </c>
      <c r="E516" s="245" t="s">
        <v>1</v>
      </c>
      <c r="F516" s="246" t="s">
        <v>1100</v>
      </c>
      <c r="G516" s="243"/>
      <c r="H516" s="247">
        <v>6.2160000000000002</v>
      </c>
      <c r="I516" s="248"/>
      <c r="J516" s="243"/>
      <c r="K516" s="243"/>
      <c r="L516" s="249"/>
      <c r="M516" s="250"/>
      <c r="N516" s="251"/>
      <c r="O516" s="251"/>
      <c r="P516" s="251"/>
      <c r="Q516" s="251"/>
      <c r="R516" s="251"/>
      <c r="S516" s="251"/>
      <c r="T516" s="25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3" t="s">
        <v>168</v>
      </c>
      <c r="AU516" s="253" t="s">
        <v>178</v>
      </c>
      <c r="AV516" s="13" t="s">
        <v>89</v>
      </c>
      <c r="AW516" s="13" t="s">
        <v>34</v>
      </c>
      <c r="AX516" s="13" t="s">
        <v>79</v>
      </c>
      <c r="AY516" s="253" t="s">
        <v>160</v>
      </c>
    </row>
    <row r="517" s="14" customFormat="1">
      <c r="A517" s="14"/>
      <c r="B517" s="254"/>
      <c r="C517" s="255"/>
      <c r="D517" s="244" t="s">
        <v>168</v>
      </c>
      <c r="E517" s="256" t="s">
        <v>1</v>
      </c>
      <c r="F517" s="257" t="s">
        <v>171</v>
      </c>
      <c r="G517" s="255"/>
      <c r="H517" s="258">
        <v>47.116</v>
      </c>
      <c r="I517" s="259"/>
      <c r="J517" s="255"/>
      <c r="K517" s="255"/>
      <c r="L517" s="260"/>
      <c r="M517" s="261"/>
      <c r="N517" s="262"/>
      <c r="O517" s="262"/>
      <c r="P517" s="262"/>
      <c r="Q517" s="262"/>
      <c r="R517" s="262"/>
      <c r="S517" s="262"/>
      <c r="T517" s="263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4" t="s">
        <v>168</v>
      </c>
      <c r="AU517" s="264" t="s">
        <v>178</v>
      </c>
      <c r="AV517" s="14" t="s">
        <v>166</v>
      </c>
      <c r="AW517" s="14" t="s">
        <v>34</v>
      </c>
      <c r="AX517" s="14" t="s">
        <v>87</v>
      </c>
      <c r="AY517" s="264" t="s">
        <v>160</v>
      </c>
    </row>
    <row r="518" s="2" customFormat="1" ht="24.15" customHeight="1">
      <c r="A518" s="39"/>
      <c r="B518" s="40"/>
      <c r="C518" s="228" t="s">
        <v>1101</v>
      </c>
      <c r="D518" s="228" t="s">
        <v>162</v>
      </c>
      <c r="E518" s="229" t="s">
        <v>1102</v>
      </c>
      <c r="F518" s="230" t="s">
        <v>1103</v>
      </c>
      <c r="G518" s="231" t="s">
        <v>165</v>
      </c>
      <c r="H518" s="232">
        <v>46.060000000000002</v>
      </c>
      <c r="I518" s="233"/>
      <c r="J518" s="234">
        <f>ROUND(I518*H518,2)</f>
        <v>0</v>
      </c>
      <c r="K518" s="235"/>
      <c r="L518" s="45"/>
      <c r="M518" s="236" t="s">
        <v>1</v>
      </c>
      <c r="N518" s="237" t="s">
        <v>44</v>
      </c>
      <c r="O518" s="92"/>
      <c r="P518" s="238">
        <f>O518*H518</f>
        <v>0</v>
      </c>
      <c r="Q518" s="238">
        <v>0.00020000000000000001</v>
      </c>
      <c r="R518" s="238">
        <f>Q518*H518</f>
        <v>0.0092120000000000014</v>
      </c>
      <c r="S518" s="238">
        <v>0</v>
      </c>
      <c r="T518" s="23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40" t="s">
        <v>166</v>
      </c>
      <c r="AT518" s="240" t="s">
        <v>162</v>
      </c>
      <c r="AU518" s="240" t="s">
        <v>178</v>
      </c>
      <c r="AY518" s="18" t="s">
        <v>160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87</v>
      </c>
      <c r="BK518" s="241">
        <f>ROUND(I518*H518,2)</f>
        <v>0</v>
      </c>
      <c r="BL518" s="18" t="s">
        <v>166</v>
      </c>
      <c r="BM518" s="240" t="s">
        <v>1104</v>
      </c>
    </row>
    <row r="519" s="2" customFormat="1" ht="24.15" customHeight="1">
      <c r="A519" s="39"/>
      <c r="B519" s="40"/>
      <c r="C519" s="228" t="s">
        <v>1105</v>
      </c>
      <c r="D519" s="228" t="s">
        <v>162</v>
      </c>
      <c r="E519" s="229" t="s">
        <v>1106</v>
      </c>
      <c r="F519" s="230" t="s">
        <v>1107</v>
      </c>
      <c r="G519" s="231" t="s">
        <v>165</v>
      </c>
      <c r="H519" s="232">
        <v>11.388</v>
      </c>
      <c r="I519" s="233"/>
      <c r="J519" s="234">
        <f>ROUND(I519*H519,2)</f>
        <v>0</v>
      </c>
      <c r="K519" s="235"/>
      <c r="L519" s="45"/>
      <c r="M519" s="236" t="s">
        <v>1</v>
      </c>
      <c r="N519" s="237" t="s">
        <v>44</v>
      </c>
      <c r="O519" s="92"/>
      <c r="P519" s="238">
        <f>O519*H519</f>
        <v>0</v>
      </c>
      <c r="Q519" s="238">
        <v>0.00020000000000000001</v>
      </c>
      <c r="R519" s="238">
        <f>Q519*H519</f>
        <v>0.0022776000000000003</v>
      </c>
      <c r="S519" s="238">
        <v>0</v>
      </c>
      <c r="T519" s="239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40" t="s">
        <v>166</v>
      </c>
      <c r="AT519" s="240" t="s">
        <v>162</v>
      </c>
      <c r="AU519" s="240" t="s">
        <v>178</v>
      </c>
      <c r="AY519" s="18" t="s">
        <v>160</v>
      </c>
      <c r="BE519" s="241">
        <f>IF(N519="základní",J519,0)</f>
        <v>0</v>
      </c>
      <c r="BF519" s="241">
        <f>IF(N519="snížená",J519,0)</f>
        <v>0</v>
      </c>
      <c r="BG519" s="241">
        <f>IF(N519="zákl. přenesená",J519,0)</f>
        <v>0</v>
      </c>
      <c r="BH519" s="241">
        <f>IF(N519="sníž. přenesená",J519,0)</f>
        <v>0</v>
      </c>
      <c r="BI519" s="241">
        <f>IF(N519="nulová",J519,0)</f>
        <v>0</v>
      </c>
      <c r="BJ519" s="18" t="s">
        <v>87</v>
      </c>
      <c r="BK519" s="241">
        <f>ROUND(I519*H519,2)</f>
        <v>0</v>
      </c>
      <c r="BL519" s="18" t="s">
        <v>166</v>
      </c>
      <c r="BM519" s="240" t="s">
        <v>1108</v>
      </c>
    </row>
    <row r="520" s="15" customFormat="1">
      <c r="A520" s="15"/>
      <c r="B520" s="269"/>
      <c r="C520" s="270"/>
      <c r="D520" s="244" t="s">
        <v>168</v>
      </c>
      <c r="E520" s="271" t="s">
        <v>1</v>
      </c>
      <c r="F520" s="272" t="s">
        <v>1075</v>
      </c>
      <c r="G520" s="270"/>
      <c r="H520" s="271" t="s">
        <v>1</v>
      </c>
      <c r="I520" s="273"/>
      <c r="J520" s="270"/>
      <c r="K520" s="270"/>
      <c r="L520" s="274"/>
      <c r="M520" s="275"/>
      <c r="N520" s="276"/>
      <c r="O520" s="276"/>
      <c r="P520" s="276"/>
      <c r="Q520" s="276"/>
      <c r="R520" s="276"/>
      <c r="S520" s="276"/>
      <c r="T520" s="277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78" t="s">
        <v>168</v>
      </c>
      <c r="AU520" s="278" t="s">
        <v>178</v>
      </c>
      <c r="AV520" s="15" t="s">
        <v>87</v>
      </c>
      <c r="AW520" s="15" t="s">
        <v>34</v>
      </c>
      <c r="AX520" s="15" t="s">
        <v>79</v>
      </c>
      <c r="AY520" s="278" t="s">
        <v>160</v>
      </c>
    </row>
    <row r="521" s="13" customFormat="1">
      <c r="A521" s="13"/>
      <c r="B521" s="242"/>
      <c r="C521" s="243"/>
      <c r="D521" s="244" t="s">
        <v>168</v>
      </c>
      <c r="E521" s="245" t="s">
        <v>1</v>
      </c>
      <c r="F521" s="246" t="s">
        <v>1109</v>
      </c>
      <c r="G521" s="243"/>
      <c r="H521" s="247">
        <v>11.388</v>
      </c>
      <c r="I521" s="248"/>
      <c r="J521" s="243"/>
      <c r="K521" s="243"/>
      <c r="L521" s="249"/>
      <c r="M521" s="250"/>
      <c r="N521" s="251"/>
      <c r="O521" s="251"/>
      <c r="P521" s="251"/>
      <c r="Q521" s="251"/>
      <c r="R521" s="251"/>
      <c r="S521" s="251"/>
      <c r="T521" s="25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3" t="s">
        <v>168</v>
      </c>
      <c r="AU521" s="253" t="s">
        <v>178</v>
      </c>
      <c r="AV521" s="13" t="s">
        <v>89</v>
      </c>
      <c r="AW521" s="13" t="s">
        <v>34</v>
      </c>
      <c r="AX521" s="13" t="s">
        <v>87</v>
      </c>
      <c r="AY521" s="253" t="s">
        <v>160</v>
      </c>
    </row>
    <row r="522" s="2" customFormat="1" ht="24.15" customHeight="1">
      <c r="A522" s="39"/>
      <c r="B522" s="40"/>
      <c r="C522" s="228" t="s">
        <v>1110</v>
      </c>
      <c r="D522" s="228" t="s">
        <v>162</v>
      </c>
      <c r="E522" s="229" t="s">
        <v>1111</v>
      </c>
      <c r="F522" s="230" t="s">
        <v>1112</v>
      </c>
      <c r="G522" s="231" t="s">
        <v>165</v>
      </c>
      <c r="H522" s="232">
        <v>46.060000000000002</v>
      </c>
      <c r="I522" s="233"/>
      <c r="J522" s="234">
        <f>ROUND(I522*H522,2)</f>
        <v>0</v>
      </c>
      <c r="K522" s="235"/>
      <c r="L522" s="45"/>
      <c r="M522" s="236" t="s">
        <v>1</v>
      </c>
      <c r="N522" s="237" t="s">
        <v>44</v>
      </c>
      <c r="O522" s="92"/>
      <c r="P522" s="238">
        <f>O522*H522</f>
        <v>0</v>
      </c>
      <c r="Q522" s="238">
        <v>0.0027000000000000001</v>
      </c>
      <c r="R522" s="238">
        <f>Q522*H522</f>
        <v>0.12436200000000001</v>
      </c>
      <c r="S522" s="238">
        <v>0</v>
      </c>
      <c r="T522" s="239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40" t="s">
        <v>166</v>
      </c>
      <c r="AT522" s="240" t="s">
        <v>162</v>
      </c>
      <c r="AU522" s="240" t="s">
        <v>178</v>
      </c>
      <c r="AY522" s="18" t="s">
        <v>160</v>
      </c>
      <c r="BE522" s="241">
        <f>IF(N522="základní",J522,0)</f>
        <v>0</v>
      </c>
      <c r="BF522" s="241">
        <f>IF(N522="snížená",J522,0)</f>
        <v>0</v>
      </c>
      <c r="BG522" s="241">
        <f>IF(N522="zákl. přenesená",J522,0)</f>
        <v>0</v>
      </c>
      <c r="BH522" s="241">
        <f>IF(N522="sníž. přenesená",J522,0)</f>
        <v>0</v>
      </c>
      <c r="BI522" s="241">
        <f>IF(N522="nulová",J522,0)</f>
        <v>0</v>
      </c>
      <c r="BJ522" s="18" t="s">
        <v>87</v>
      </c>
      <c r="BK522" s="241">
        <f>ROUND(I522*H522,2)</f>
        <v>0</v>
      </c>
      <c r="BL522" s="18" t="s">
        <v>166</v>
      </c>
      <c r="BM522" s="240" t="s">
        <v>1113</v>
      </c>
    </row>
    <row r="523" s="2" customFormat="1" ht="24.15" customHeight="1">
      <c r="A523" s="39"/>
      <c r="B523" s="40"/>
      <c r="C523" s="228" t="s">
        <v>1114</v>
      </c>
      <c r="D523" s="228" t="s">
        <v>162</v>
      </c>
      <c r="E523" s="229" t="s">
        <v>1115</v>
      </c>
      <c r="F523" s="230" t="s">
        <v>1116</v>
      </c>
      <c r="G523" s="231" t="s">
        <v>165</v>
      </c>
      <c r="H523" s="232">
        <v>11.388</v>
      </c>
      <c r="I523" s="233"/>
      <c r="J523" s="234">
        <f>ROUND(I523*H523,2)</f>
        <v>0</v>
      </c>
      <c r="K523" s="235"/>
      <c r="L523" s="45"/>
      <c r="M523" s="236" t="s">
        <v>1</v>
      </c>
      <c r="N523" s="237" t="s">
        <v>44</v>
      </c>
      <c r="O523" s="92"/>
      <c r="P523" s="238">
        <f>O523*H523</f>
        <v>0</v>
      </c>
      <c r="Q523" s="238">
        <v>0.0027000000000000001</v>
      </c>
      <c r="R523" s="238">
        <f>Q523*H523</f>
        <v>0.0307476</v>
      </c>
      <c r="S523" s="238">
        <v>0</v>
      </c>
      <c r="T523" s="23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0" t="s">
        <v>166</v>
      </c>
      <c r="AT523" s="240" t="s">
        <v>162</v>
      </c>
      <c r="AU523" s="240" t="s">
        <v>178</v>
      </c>
      <c r="AY523" s="18" t="s">
        <v>160</v>
      </c>
      <c r="BE523" s="241">
        <f>IF(N523="základní",J523,0)</f>
        <v>0</v>
      </c>
      <c r="BF523" s="241">
        <f>IF(N523="snížená",J523,0)</f>
        <v>0</v>
      </c>
      <c r="BG523" s="241">
        <f>IF(N523="zákl. přenesená",J523,0)</f>
        <v>0</v>
      </c>
      <c r="BH523" s="241">
        <f>IF(N523="sníž. přenesená",J523,0)</f>
        <v>0</v>
      </c>
      <c r="BI523" s="241">
        <f>IF(N523="nulová",J523,0)</f>
        <v>0</v>
      </c>
      <c r="BJ523" s="18" t="s">
        <v>87</v>
      </c>
      <c r="BK523" s="241">
        <f>ROUND(I523*H523,2)</f>
        <v>0</v>
      </c>
      <c r="BL523" s="18" t="s">
        <v>166</v>
      </c>
      <c r="BM523" s="240" t="s">
        <v>1117</v>
      </c>
    </row>
    <row r="524" s="15" customFormat="1">
      <c r="A524" s="15"/>
      <c r="B524" s="269"/>
      <c r="C524" s="270"/>
      <c r="D524" s="244" t="s">
        <v>168</v>
      </c>
      <c r="E524" s="271" t="s">
        <v>1</v>
      </c>
      <c r="F524" s="272" t="s">
        <v>1075</v>
      </c>
      <c r="G524" s="270"/>
      <c r="H524" s="271" t="s">
        <v>1</v>
      </c>
      <c r="I524" s="273"/>
      <c r="J524" s="270"/>
      <c r="K524" s="270"/>
      <c r="L524" s="274"/>
      <c r="M524" s="275"/>
      <c r="N524" s="276"/>
      <c r="O524" s="276"/>
      <c r="P524" s="276"/>
      <c r="Q524" s="276"/>
      <c r="R524" s="276"/>
      <c r="S524" s="276"/>
      <c r="T524" s="277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78" t="s">
        <v>168</v>
      </c>
      <c r="AU524" s="278" t="s">
        <v>178</v>
      </c>
      <c r="AV524" s="15" t="s">
        <v>87</v>
      </c>
      <c r="AW524" s="15" t="s">
        <v>34</v>
      </c>
      <c r="AX524" s="15" t="s">
        <v>79</v>
      </c>
      <c r="AY524" s="278" t="s">
        <v>160</v>
      </c>
    </row>
    <row r="525" s="13" customFormat="1">
      <c r="A525" s="13"/>
      <c r="B525" s="242"/>
      <c r="C525" s="243"/>
      <c r="D525" s="244" t="s">
        <v>168</v>
      </c>
      <c r="E525" s="245" t="s">
        <v>1</v>
      </c>
      <c r="F525" s="246" t="s">
        <v>1109</v>
      </c>
      <c r="G525" s="243"/>
      <c r="H525" s="247">
        <v>11.388</v>
      </c>
      <c r="I525" s="248"/>
      <c r="J525" s="243"/>
      <c r="K525" s="243"/>
      <c r="L525" s="249"/>
      <c r="M525" s="250"/>
      <c r="N525" s="251"/>
      <c r="O525" s="251"/>
      <c r="P525" s="251"/>
      <c r="Q525" s="251"/>
      <c r="R525" s="251"/>
      <c r="S525" s="251"/>
      <c r="T525" s="25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3" t="s">
        <v>168</v>
      </c>
      <c r="AU525" s="253" t="s">
        <v>178</v>
      </c>
      <c r="AV525" s="13" t="s">
        <v>89</v>
      </c>
      <c r="AW525" s="13" t="s">
        <v>34</v>
      </c>
      <c r="AX525" s="13" t="s">
        <v>87</v>
      </c>
      <c r="AY525" s="253" t="s">
        <v>160</v>
      </c>
    </row>
    <row r="526" s="12" customFormat="1" ht="20.88" customHeight="1">
      <c r="A526" s="12"/>
      <c r="B526" s="212"/>
      <c r="C526" s="213"/>
      <c r="D526" s="214" t="s">
        <v>78</v>
      </c>
      <c r="E526" s="226" t="s">
        <v>1009</v>
      </c>
      <c r="F526" s="226" t="s">
        <v>1118</v>
      </c>
      <c r="G526" s="213"/>
      <c r="H526" s="213"/>
      <c r="I526" s="216"/>
      <c r="J526" s="227">
        <f>BK526</f>
        <v>0</v>
      </c>
      <c r="K526" s="213"/>
      <c r="L526" s="218"/>
      <c r="M526" s="219"/>
      <c r="N526" s="220"/>
      <c r="O526" s="220"/>
      <c r="P526" s="221">
        <f>SUM(P527:P548)</f>
        <v>0</v>
      </c>
      <c r="Q526" s="220"/>
      <c r="R526" s="221">
        <f>SUM(R527:R548)</f>
        <v>11.571829579999999</v>
      </c>
      <c r="S526" s="220"/>
      <c r="T526" s="222">
        <f>SUM(T527:T548)</f>
        <v>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223" t="s">
        <v>87</v>
      </c>
      <c r="AT526" s="224" t="s">
        <v>78</v>
      </c>
      <c r="AU526" s="224" t="s">
        <v>89</v>
      </c>
      <c r="AY526" s="223" t="s">
        <v>160</v>
      </c>
      <c r="BK526" s="225">
        <f>SUM(BK527:BK548)</f>
        <v>0</v>
      </c>
    </row>
    <row r="527" s="2" customFormat="1" ht="24.15" customHeight="1">
      <c r="A527" s="39"/>
      <c r="B527" s="40"/>
      <c r="C527" s="228" t="s">
        <v>1119</v>
      </c>
      <c r="D527" s="228" t="s">
        <v>162</v>
      </c>
      <c r="E527" s="229" t="s">
        <v>1120</v>
      </c>
      <c r="F527" s="230" t="s">
        <v>1121</v>
      </c>
      <c r="G527" s="231" t="s">
        <v>211</v>
      </c>
      <c r="H527" s="232">
        <v>3.0350000000000001</v>
      </c>
      <c r="I527" s="233"/>
      <c r="J527" s="234">
        <f>ROUND(I527*H527,2)</f>
        <v>0</v>
      </c>
      <c r="K527" s="235"/>
      <c r="L527" s="45"/>
      <c r="M527" s="236" t="s">
        <v>1</v>
      </c>
      <c r="N527" s="237" t="s">
        <v>44</v>
      </c>
      <c r="O527" s="92"/>
      <c r="P527" s="238">
        <f>O527*H527</f>
        <v>0</v>
      </c>
      <c r="Q527" s="238">
        <v>2.3010199999999998</v>
      </c>
      <c r="R527" s="238">
        <f>Q527*H527</f>
        <v>6.9835956999999995</v>
      </c>
      <c r="S527" s="238">
        <v>0</v>
      </c>
      <c r="T527" s="239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40" t="s">
        <v>166</v>
      </c>
      <c r="AT527" s="240" t="s">
        <v>162</v>
      </c>
      <c r="AU527" s="240" t="s">
        <v>178</v>
      </c>
      <c r="AY527" s="18" t="s">
        <v>160</v>
      </c>
      <c r="BE527" s="241">
        <f>IF(N527="základní",J527,0)</f>
        <v>0</v>
      </c>
      <c r="BF527" s="241">
        <f>IF(N527="snížená",J527,0)</f>
        <v>0</v>
      </c>
      <c r="BG527" s="241">
        <f>IF(N527="zákl. přenesená",J527,0)</f>
        <v>0</v>
      </c>
      <c r="BH527" s="241">
        <f>IF(N527="sníž. přenesená",J527,0)</f>
        <v>0</v>
      </c>
      <c r="BI527" s="241">
        <f>IF(N527="nulová",J527,0)</f>
        <v>0</v>
      </c>
      <c r="BJ527" s="18" t="s">
        <v>87</v>
      </c>
      <c r="BK527" s="241">
        <f>ROUND(I527*H527,2)</f>
        <v>0</v>
      </c>
      <c r="BL527" s="18" t="s">
        <v>166</v>
      </c>
      <c r="BM527" s="240" t="s">
        <v>1122</v>
      </c>
    </row>
    <row r="528" s="15" customFormat="1">
      <c r="A528" s="15"/>
      <c r="B528" s="269"/>
      <c r="C528" s="270"/>
      <c r="D528" s="244" t="s">
        <v>168</v>
      </c>
      <c r="E528" s="271" t="s">
        <v>1</v>
      </c>
      <c r="F528" s="272" t="s">
        <v>705</v>
      </c>
      <c r="G528" s="270"/>
      <c r="H528" s="271" t="s">
        <v>1</v>
      </c>
      <c r="I528" s="273"/>
      <c r="J528" s="270"/>
      <c r="K528" s="270"/>
      <c r="L528" s="274"/>
      <c r="M528" s="275"/>
      <c r="N528" s="276"/>
      <c r="O528" s="276"/>
      <c r="P528" s="276"/>
      <c r="Q528" s="276"/>
      <c r="R528" s="276"/>
      <c r="S528" s="276"/>
      <c r="T528" s="277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78" t="s">
        <v>168</v>
      </c>
      <c r="AU528" s="278" t="s">
        <v>178</v>
      </c>
      <c r="AV528" s="15" t="s">
        <v>87</v>
      </c>
      <c r="AW528" s="15" t="s">
        <v>34</v>
      </c>
      <c r="AX528" s="15" t="s">
        <v>79</v>
      </c>
      <c r="AY528" s="278" t="s">
        <v>160</v>
      </c>
    </row>
    <row r="529" s="13" customFormat="1">
      <c r="A529" s="13"/>
      <c r="B529" s="242"/>
      <c r="C529" s="243"/>
      <c r="D529" s="244" t="s">
        <v>168</v>
      </c>
      <c r="E529" s="245" t="s">
        <v>1</v>
      </c>
      <c r="F529" s="246" t="s">
        <v>1123</v>
      </c>
      <c r="G529" s="243"/>
      <c r="H529" s="247">
        <v>0.40799999999999997</v>
      </c>
      <c r="I529" s="248"/>
      <c r="J529" s="243"/>
      <c r="K529" s="243"/>
      <c r="L529" s="249"/>
      <c r="M529" s="250"/>
      <c r="N529" s="251"/>
      <c r="O529" s="251"/>
      <c r="P529" s="251"/>
      <c r="Q529" s="251"/>
      <c r="R529" s="251"/>
      <c r="S529" s="251"/>
      <c r="T529" s="25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3" t="s">
        <v>168</v>
      </c>
      <c r="AU529" s="253" t="s">
        <v>178</v>
      </c>
      <c r="AV529" s="13" t="s">
        <v>89</v>
      </c>
      <c r="AW529" s="13" t="s">
        <v>34</v>
      </c>
      <c r="AX529" s="13" t="s">
        <v>79</v>
      </c>
      <c r="AY529" s="253" t="s">
        <v>160</v>
      </c>
    </row>
    <row r="530" s="13" customFormat="1">
      <c r="A530" s="13"/>
      <c r="B530" s="242"/>
      <c r="C530" s="243"/>
      <c r="D530" s="244" t="s">
        <v>168</v>
      </c>
      <c r="E530" s="245" t="s">
        <v>1</v>
      </c>
      <c r="F530" s="246" t="s">
        <v>1124</v>
      </c>
      <c r="G530" s="243"/>
      <c r="H530" s="247">
        <v>0.28999999999999998</v>
      </c>
      <c r="I530" s="248"/>
      <c r="J530" s="243"/>
      <c r="K530" s="243"/>
      <c r="L530" s="249"/>
      <c r="M530" s="250"/>
      <c r="N530" s="251"/>
      <c r="O530" s="251"/>
      <c r="P530" s="251"/>
      <c r="Q530" s="251"/>
      <c r="R530" s="251"/>
      <c r="S530" s="251"/>
      <c r="T530" s="25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3" t="s">
        <v>168</v>
      </c>
      <c r="AU530" s="253" t="s">
        <v>178</v>
      </c>
      <c r="AV530" s="13" t="s">
        <v>89</v>
      </c>
      <c r="AW530" s="13" t="s">
        <v>34</v>
      </c>
      <c r="AX530" s="13" t="s">
        <v>79</v>
      </c>
      <c r="AY530" s="253" t="s">
        <v>160</v>
      </c>
    </row>
    <row r="531" s="13" customFormat="1">
      <c r="A531" s="13"/>
      <c r="B531" s="242"/>
      <c r="C531" s="243"/>
      <c r="D531" s="244" t="s">
        <v>168</v>
      </c>
      <c r="E531" s="245" t="s">
        <v>1</v>
      </c>
      <c r="F531" s="246" t="s">
        <v>1125</v>
      </c>
      <c r="G531" s="243"/>
      <c r="H531" s="247">
        <v>0.20599999999999999</v>
      </c>
      <c r="I531" s="248"/>
      <c r="J531" s="243"/>
      <c r="K531" s="243"/>
      <c r="L531" s="249"/>
      <c r="M531" s="250"/>
      <c r="N531" s="251"/>
      <c r="O531" s="251"/>
      <c r="P531" s="251"/>
      <c r="Q531" s="251"/>
      <c r="R531" s="251"/>
      <c r="S531" s="251"/>
      <c r="T531" s="25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3" t="s">
        <v>168</v>
      </c>
      <c r="AU531" s="253" t="s">
        <v>178</v>
      </c>
      <c r="AV531" s="13" t="s">
        <v>89</v>
      </c>
      <c r="AW531" s="13" t="s">
        <v>34</v>
      </c>
      <c r="AX531" s="13" t="s">
        <v>79</v>
      </c>
      <c r="AY531" s="253" t="s">
        <v>160</v>
      </c>
    </row>
    <row r="532" s="13" customFormat="1">
      <c r="A532" s="13"/>
      <c r="B532" s="242"/>
      <c r="C532" s="243"/>
      <c r="D532" s="244" t="s">
        <v>168</v>
      </c>
      <c r="E532" s="245" t="s">
        <v>1</v>
      </c>
      <c r="F532" s="246" t="s">
        <v>1126</v>
      </c>
      <c r="G532" s="243"/>
      <c r="H532" s="247">
        <v>0.025000000000000001</v>
      </c>
      <c r="I532" s="248"/>
      <c r="J532" s="243"/>
      <c r="K532" s="243"/>
      <c r="L532" s="249"/>
      <c r="M532" s="250"/>
      <c r="N532" s="251"/>
      <c r="O532" s="251"/>
      <c r="P532" s="251"/>
      <c r="Q532" s="251"/>
      <c r="R532" s="251"/>
      <c r="S532" s="251"/>
      <c r="T532" s="25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3" t="s">
        <v>168</v>
      </c>
      <c r="AU532" s="253" t="s">
        <v>178</v>
      </c>
      <c r="AV532" s="13" t="s">
        <v>89</v>
      </c>
      <c r="AW532" s="13" t="s">
        <v>34</v>
      </c>
      <c r="AX532" s="13" t="s">
        <v>79</v>
      </c>
      <c r="AY532" s="253" t="s">
        <v>160</v>
      </c>
    </row>
    <row r="533" s="15" customFormat="1">
      <c r="A533" s="15"/>
      <c r="B533" s="269"/>
      <c r="C533" s="270"/>
      <c r="D533" s="244" t="s">
        <v>168</v>
      </c>
      <c r="E533" s="271" t="s">
        <v>1</v>
      </c>
      <c r="F533" s="272" t="s">
        <v>709</v>
      </c>
      <c r="G533" s="270"/>
      <c r="H533" s="271" t="s">
        <v>1</v>
      </c>
      <c r="I533" s="273"/>
      <c r="J533" s="270"/>
      <c r="K533" s="270"/>
      <c r="L533" s="274"/>
      <c r="M533" s="275"/>
      <c r="N533" s="276"/>
      <c r="O533" s="276"/>
      <c r="P533" s="276"/>
      <c r="Q533" s="276"/>
      <c r="R533" s="276"/>
      <c r="S533" s="276"/>
      <c r="T533" s="277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78" t="s">
        <v>168</v>
      </c>
      <c r="AU533" s="278" t="s">
        <v>178</v>
      </c>
      <c r="AV533" s="15" t="s">
        <v>87</v>
      </c>
      <c r="AW533" s="15" t="s">
        <v>34</v>
      </c>
      <c r="AX533" s="15" t="s">
        <v>79</v>
      </c>
      <c r="AY533" s="278" t="s">
        <v>160</v>
      </c>
    </row>
    <row r="534" s="13" customFormat="1">
      <c r="A534" s="13"/>
      <c r="B534" s="242"/>
      <c r="C534" s="243"/>
      <c r="D534" s="244" t="s">
        <v>168</v>
      </c>
      <c r="E534" s="245" t="s">
        <v>1</v>
      </c>
      <c r="F534" s="246" t="s">
        <v>1127</v>
      </c>
      <c r="G534" s="243"/>
      <c r="H534" s="247">
        <v>0.40100000000000002</v>
      </c>
      <c r="I534" s="248"/>
      <c r="J534" s="243"/>
      <c r="K534" s="243"/>
      <c r="L534" s="249"/>
      <c r="M534" s="250"/>
      <c r="N534" s="251"/>
      <c r="O534" s="251"/>
      <c r="P534" s="251"/>
      <c r="Q534" s="251"/>
      <c r="R534" s="251"/>
      <c r="S534" s="251"/>
      <c r="T534" s="25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3" t="s">
        <v>168</v>
      </c>
      <c r="AU534" s="253" t="s">
        <v>178</v>
      </c>
      <c r="AV534" s="13" t="s">
        <v>89</v>
      </c>
      <c r="AW534" s="13" t="s">
        <v>34</v>
      </c>
      <c r="AX534" s="13" t="s">
        <v>79</v>
      </c>
      <c r="AY534" s="253" t="s">
        <v>160</v>
      </c>
    </row>
    <row r="535" s="13" customFormat="1">
      <c r="A535" s="13"/>
      <c r="B535" s="242"/>
      <c r="C535" s="243"/>
      <c r="D535" s="244" t="s">
        <v>168</v>
      </c>
      <c r="E535" s="245" t="s">
        <v>1</v>
      </c>
      <c r="F535" s="246" t="s">
        <v>1128</v>
      </c>
      <c r="G535" s="243"/>
      <c r="H535" s="247">
        <v>0.36399999999999999</v>
      </c>
      <c r="I535" s="248"/>
      <c r="J535" s="243"/>
      <c r="K535" s="243"/>
      <c r="L535" s="249"/>
      <c r="M535" s="250"/>
      <c r="N535" s="251"/>
      <c r="O535" s="251"/>
      <c r="P535" s="251"/>
      <c r="Q535" s="251"/>
      <c r="R535" s="251"/>
      <c r="S535" s="251"/>
      <c r="T535" s="25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3" t="s">
        <v>168</v>
      </c>
      <c r="AU535" s="253" t="s">
        <v>178</v>
      </c>
      <c r="AV535" s="13" t="s">
        <v>89</v>
      </c>
      <c r="AW535" s="13" t="s">
        <v>34</v>
      </c>
      <c r="AX535" s="13" t="s">
        <v>79</v>
      </c>
      <c r="AY535" s="253" t="s">
        <v>160</v>
      </c>
    </row>
    <row r="536" s="13" customFormat="1">
      <c r="A536" s="13"/>
      <c r="B536" s="242"/>
      <c r="C536" s="243"/>
      <c r="D536" s="244" t="s">
        <v>168</v>
      </c>
      <c r="E536" s="245" t="s">
        <v>1</v>
      </c>
      <c r="F536" s="246" t="s">
        <v>1129</v>
      </c>
      <c r="G536" s="243"/>
      <c r="H536" s="247">
        <v>0.36399999999999999</v>
      </c>
      <c r="I536" s="248"/>
      <c r="J536" s="243"/>
      <c r="K536" s="243"/>
      <c r="L536" s="249"/>
      <c r="M536" s="250"/>
      <c r="N536" s="251"/>
      <c r="O536" s="251"/>
      <c r="P536" s="251"/>
      <c r="Q536" s="251"/>
      <c r="R536" s="251"/>
      <c r="S536" s="251"/>
      <c r="T536" s="25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3" t="s">
        <v>168</v>
      </c>
      <c r="AU536" s="253" t="s">
        <v>178</v>
      </c>
      <c r="AV536" s="13" t="s">
        <v>89</v>
      </c>
      <c r="AW536" s="13" t="s">
        <v>34</v>
      </c>
      <c r="AX536" s="13" t="s">
        <v>79</v>
      </c>
      <c r="AY536" s="253" t="s">
        <v>160</v>
      </c>
    </row>
    <row r="537" s="13" customFormat="1">
      <c r="A537" s="13"/>
      <c r="B537" s="242"/>
      <c r="C537" s="243"/>
      <c r="D537" s="244" t="s">
        <v>168</v>
      </c>
      <c r="E537" s="245" t="s">
        <v>1</v>
      </c>
      <c r="F537" s="246" t="s">
        <v>1130</v>
      </c>
      <c r="G537" s="243"/>
      <c r="H537" s="247">
        <v>0.46000000000000002</v>
      </c>
      <c r="I537" s="248"/>
      <c r="J537" s="243"/>
      <c r="K537" s="243"/>
      <c r="L537" s="249"/>
      <c r="M537" s="250"/>
      <c r="N537" s="251"/>
      <c r="O537" s="251"/>
      <c r="P537" s="251"/>
      <c r="Q537" s="251"/>
      <c r="R537" s="251"/>
      <c r="S537" s="251"/>
      <c r="T537" s="25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53" t="s">
        <v>168</v>
      </c>
      <c r="AU537" s="253" t="s">
        <v>178</v>
      </c>
      <c r="AV537" s="13" t="s">
        <v>89</v>
      </c>
      <c r="AW537" s="13" t="s">
        <v>34</v>
      </c>
      <c r="AX537" s="13" t="s">
        <v>79</v>
      </c>
      <c r="AY537" s="253" t="s">
        <v>160</v>
      </c>
    </row>
    <row r="538" s="13" customFormat="1">
      <c r="A538" s="13"/>
      <c r="B538" s="242"/>
      <c r="C538" s="243"/>
      <c r="D538" s="244" t="s">
        <v>168</v>
      </c>
      <c r="E538" s="245" t="s">
        <v>1</v>
      </c>
      <c r="F538" s="246" t="s">
        <v>1131</v>
      </c>
      <c r="G538" s="243"/>
      <c r="H538" s="247">
        <v>0.46000000000000002</v>
      </c>
      <c r="I538" s="248"/>
      <c r="J538" s="243"/>
      <c r="K538" s="243"/>
      <c r="L538" s="249"/>
      <c r="M538" s="250"/>
      <c r="N538" s="251"/>
      <c r="O538" s="251"/>
      <c r="P538" s="251"/>
      <c r="Q538" s="251"/>
      <c r="R538" s="251"/>
      <c r="S538" s="251"/>
      <c r="T538" s="25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3" t="s">
        <v>168</v>
      </c>
      <c r="AU538" s="253" t="s">
        <v>178</v>
      </c>
      <c r="AV538" s="13" t="s">
        <v>89</v>
      </c>
      <c r="AW538" s="13" t="s">
        <v>34</v>
      </c>
      <c r="AX538" s="13" t="s">
        <v>79</v>
      </c>
      <c r="AY538" s="253" t="s">
        <v>160</v>
      </c>
    </row>
    <row r="539" s="13" customFormat="1">
      <c r="A539" s="13"/>
      <c r="B539" s="242"/>
      <c r="C539" s="243"/>
      <c r="D539" s="244" t="s">
        <v>168</v>
      </c>
      <c r="E539" s="245" t="s">
        <v>1</v>
      </c>
      <c r="F539" s="246" t="s">
        <v>1132</v>
      </c>
      <c r="G539" s="243"/>
      <c r="H539" s="247">
        <v>0.057000000000000002</v>
      </c>
      <c r="I539" s="248"/>
      <c r="J539" s="243"/>
      <c r="K539" s="243"/>
      <c r="L539" s="249"/>
      <c r="M539" s="250"/>
      <c r="N539" s="251"/>
      <c r="O539" s="251"/>
      <c r="P539" s="251"/>
      <c r="Q539" s="251"/>
      <c r="R539" s="251"/>
      <c r="S539" s="251"/>
      <c r="T539" s="25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3" t="s">
        <v>168</v>
      </c>
      <c r="AU539" s="253" t="s">
        <v>178</v>
      </c>
      <c r="AV539" s="13" t="s">
        <v>89</v>
      </c>
      <c r="AW539" s="13" t="s">
        <v>34</v>
      </c>
      <c r="AX539" s="13" t="s">
        <v>79</v>
      </c>
      <c r="AY539" s="253" t="s">
        <v>160</v>
      </c>
    </row>
    <row r="540" s="14" customFormat="1">
      <c r="A540" s="14"/>
      <c r="B540" s="254"/>
      <c r="C540" s="255"/>
      <c r="D540" s="244" t="s">
        <v>168</v>
      </c>
      <c r="E540" s="256" t="s">
        <v>1</v>
      </c>
      <c r="F540" s="257" t="s">
        <v>171</v>
      </c>
      <c r="G540" s="255"/>
      <c r="H540" s="258">
        <v>3.0349999999999997</v>
      </c>
      <c r="I540" s="259"/>
      <c r="J540" s="255"/>
      <c r="K540" s="255"/>
      <c r="L540" s="260"/>
      <c r="M540" s="261"/>
      <c r="N540" s="262"/>
      <c r="O540" s="262"/>
      <c r="P540" s="262"/>
      <c r="Q540" s="262"/>
      <c r="R540" s="262"/>
      <c r="S540" s="262"/>
      <c r="T540" s="26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4" t="s">
        <v>168</v>
      </c>
      <c r="AU540" s="264" t="s">
        <v>178</v>
      </c>
      <c r="AV540" s="14" t="s">
        <v>166</v>
      </c>
      <c r="AW540" s="14" t="s">
        <v>34</v>
      </c>
      <c r="AX540" s="14" t="s">
        <v>87</v>
      </c>
      <c r="AY540" s="264" t="s">
        <v>160</v>
      </c>
    </row>
    <row r="541" s="2" customFormat="1" ht="33" customHeight="1">
      <c r="A541" s="39"/>
      <c r="B541" s="40"/>
      <c r="C541" s="228" t="s">
        <v>1133</v>
      </c>
      <c r="D541" s="228" t="s">
        <v>162</v>
      </c>
      <c r="E541" s="229" t="s">
        <v>1134</v>
      </c>
      <c r="F541" s="230" t="s">
        <v>1135</v>
      </c>
      <c r="G541" s="231" t="s">
        <v>211</v>
      </c>
      <c r="H541" s="232">
        <v>1.994</v>
      </c>
      <c r="I541" s="233"/>
      <c r="J541" s="234">
        <f>ROUND(I541*H541,2)</f>
        <v>0</v>
      </c>
      <c r="K541" s="235"/>
      <c r="L541" s="45"/>
      <c r="M541" s="236" t="s">
        <v>1</v>
      </c>
      <c r="N541" s="237" t="s">
        <v>44</v>
      </c>
      <c r="O541" s="92"/>
      <c r="P541" s="238">
        <f>O541*H541</f>
        <v>0</v>
      </c>
      <c r="Q541" s="238">
        <v>2.3010199999999998</v>
      </c>
      <c r="R541" s="238">
        <f>Q541*H541</f>
        <v>4.5882338799999998</v>
      </c>
      <c r="S541" s="238">
        <v>0</v>
      </c>
      <c r="T541" s="239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40" t="s">
        <v>166</v>
      </c>
      <c r="AT541" s="240" t="s">
        <v>162</v>
      </c>
      <c r="AU541" s="240" t="s">
        <v>178</v>
      </c>
      <c r="AY541" s="18" t="s">
        <v>160</v>
      </c>
      <c r="BE541" s="241">
        <f>IF(N541="základní",J541,0)</f>
        <v>0</v>
      </c>
      <c r="BF541" s="241">
        <f>IF(N541="snížená",J541,0)</f>
        <v>0</v>
      </c>
      <c r="BG541" s="241">
        <f>IF(N541="zákl. přenesená",J541,0)</f>
        <v>0</v>
      </c>
      <c r="BH541" s="241">
        <f>IF(N541="sníž. přenesená",J541,0)</f>
        <v>0</v>
      </c>
      <c r="BI541" s="241">
        <f>IF(N541="nulová",J541,0)</f>
        <v>0</v>
      </c>
      <c r="BJ541" s="18" t="s">
        <v>87</v>
      </c>
      <c r="BK541" s="241">
        <f>ROUND(I541*H541,2)</f>
        <v>0</v>
      </c>
      <c r="BL541" s="18" t="s">
        <v>166</v>
      </c>
      <c r="BM541" s="240" t="s">
        <v>1136</v>
      </c>
    </row>
    <row r="542" s="15" customFormat="1">
      <c r="A542" s="15"/>
      <c r="B542" s="269"/>
      <c r="C542" s="270"/>
      <c r="D542" s="244" t="s">
        <v>168</v>
      </c>
      <c r="E542" s="271" t="s">
        <v>1</v>
      </c>
      <c r="F542" s="272" t="s">
        <v>705</v>
      </c>
      <c r="G542" s="270"/>
      <c r="H542" s="271" t="s">
        <v>1</v>
      </c>
      <c r="I542" s="273"/>
      <c r="J542" s="270"/>
      <c r="K542" s="270"/>
      <c r="L542" s="274"/>
      <c r="M542" s="275"/>
      <c r="N542" s="276"/>
      <c r="O542" s="276"/>
      <c r="P542" s="276"/>
      <c r="Q542" s="276"/>
      <c r="R542" s="276"/>
      <c r="S542" s="276"/>
      <c r="T542" s="277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78" t="s">
        <v>168</v>
      </c>
      <c r="AU542" s="278" t="s">
        <v>178</v>
      </c>
      <c r="AV542" s="15" t="s">
        <v>87</v>
      </c>
      <c r="AW542" s="15" t="s">
        <v>34</v>
      </c>
      <c r="AX542" s="15" t="s">
        <v>79</v>
      </c>
      <c r="AY542" s="278" t="s">
        <v>160</v>
      </c>
    </row>
    <row r="543" s="13" customFormat="1">
      <c r="A543" s="13"/>
      <c r="B543" s="242"/>
      <c r="C543" s="243"/>
      <c r="D543" s="244" t="s">
        <v>168</v>
      </c>
      <c r="E543" s="245" t="s">
        <v>1</v>
      </c>
      <c r="F543" s="246" t="s">
        <v>1137</v>
      </c>
      <c r="G543" s="243"/>
      <c r="H543" s="247">
        <v>1.327</v>
      </c>
      <c r="I543" s="248"/>
      <c r="J543" s="243"/>
      <c r="K543" s="243"/>
      <c r="L543" s="249"/>
      <c r="M543" s="250"/>
      <c r="N543" s="251"/>
      <c r="O543" s="251"/>
      <c r="P543" s="251"/>
      <c r="Q543" s="251"/>
      <c r="R543" s="251"/>
      <c r="S543" s="251"/>
      <c r="T543" s="25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53" t="s">
        <v>168</v>
      </c>
      <c r="AU543" s="253" t="s">
        <v>178</v>
      </c>
      <c r="AV543" s="13" t="s">
        <v>89</v>
      </c>
      <c r="AW543" s="13" t="s">
        <v>34</v>
      </c>
      <c r="AX543" s="13" t="s">
        <v>79</v>
      </c>
      <c r="AY543" s="253" t="s">
        <v>160</v>
      </c>
    </row>
    <row r="544" s="13" customFormat="1">
      <c r="A544" s="13"/>
      <c r="B544" s="242"/>
      <c r="C544" s="243"/>
      <c r="D544" s="244" t="s">
        <v>168</v>
      </c>
      <c r="E544" s="245" t="s">
        <v>1</v>
      </c>
      <c r="F544" s="246" t="s">
        <v>1138</v>
      </c>
      <c r="G544" s="243"/>
      <c r="H544" s="247">
        <v>0.61699999999999999</v>
      </c>
      <c r="I544" s="248"/>
      <c r="J544" s="243"/>
      <c r="K544" s="243"/>
      <c r="L544" s="249"/>
      <c r="M544" s="250"/>
      <c r="N544" s="251"/>
      <c r="O544" s="251"/>
      <c r="P544" s="251"/>
      <c r="Q544" s="251"/>
      <c r="R544" s="251"/>
      <c r="S544" s="251"/>
      <c r="T544" s="25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3" t="s">
        <v>168</v>
      </c>
      <c r="AU544" s="253" t="s">
        <v>178</v>
      </c>
      <c r="AV544" s="13" t="s">
        <v>89</v>
      </c>
      <c r="AW544" s="13" t="s">
        <v>34</v>
      </c>
      <c r="AX544" s="13" t="s">
        <v>79</v>
      </c>
      <c r="AY544" s="253" t="s">
        <v>160</v>
      </c>
    </row>
    <row r="545" s="13" customFormat="1">
      <c r="A545" s="13"/>
      <c r="B545" s="242"/>
      <c r="C545" s="243"/>
      <c r="D545" s="244" t="s">
        <v>168</v>
      </c>
      <c r="E545" s="245" t="s">
        <v>1</v>
      </c>
      <c r="F545" s="246" t="s">
        <v>1139</v>
      </c>
      <c r="G545" s="243"/>
      <c r="H545" s="247">
        <v>0.050000000000000003</v>
      </c>
      <c r="I545" s="248"/>
      <c r="J545" s="243"/>
      <c r="K545" s="243"/>
      <c r="L545" s="249"/>
      <c r="M545" s="250"/>
      <c r="N545" s="251"/>
      <c r="O545" s="251"/>
      <c r="P545" s="251"/>
      <c r="Q545" s="251"/>
      <c r="R545" s="251"/>
      <c r="S545" s="251"/>
      <c r="T545" s="25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3" t="s">
        <v>168</v>
      </c>
      <c r="AU545" s="253" t="s">
        <v>178</v>
      </c>
      <c r="AV545" s="13" t="s">
        <v>89</v>
      </c>
      <c r="AW545" s="13" t="s">
        <v>34</v>
      </c>
      <c r="AX545" s="13" t="s">
        <v>79</v>
      </c>
      <c r="AY545" s="253" t="s">
        <v>160</v>
      </c>
    </row>
    <row r="546" s="14" customFormat="1">
      <c r="A546" s="14"/>
      <c r="B546" s="254"/>
      <c r="C546" s="255"/>
      <c r="D546" s="244" t="s">
        <v>168</v>
      </c>
      <c r="E546" s="256" t="s">
        <v>1</v>
      </c>
      <c r="F546" s="257" t="s">
        <v>171</v>
      </c>
      <c r="G546" s="255"/>
      <c r="H546" s="258">
        <v>1.994</v>
      </c>
      <c r="I546" s="259"/>
      <c r="J546" s="255"/>
      <c r="K546" s="255"/>
      <c r="L546" s="260"/>
      <c r="M546" s="261"/>
      <c r="N546" s="262"/>
      <c r="O546" s="262"/>
      <c r="P546" s="262"/>
      <c r="Q546" s="262"/>
      <c r="R546" s="262"/>
      <c r="S546" s="262"/>
      <c r="T546" s="263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4" t="s">
        <v>168</v>
      </c>
      <c r="AU546" s="264" t="s">
        <v>178</v>
      </c>
      <c r="AV546" s="14" t="s">
        <v>166</v>
      </c>
      <c r="AW546" s="14" t="s">
        <v>34</v>
      </c>
      <c r="AX546" s="14" t="s">
        <v>87</v>
      </c>
      <c r="AY546" s="264" t="s">
        <v>160</v>
      </c>
    </row>
    <row r="547" s="2" customFormat="1" ht="24.15" customHeight="1">
      <c r="A547" s="39"/>
      <c r="B547" s="40"/>
      <c r="C547" s="228" t="s">
        <v>1140</v>
      </c>
      <c r="D547" s="228" t="s">
        <v>162</v>
      </c>
      <c r="E547" s="229" t="s">
        <v>1141</v>
      </c>
      <c r="F547" s="230" t="s">
        <v>1142</v>
      </c>
      <c r="G547" s="231" t="s">
        <v>211</v>
      </c>
      <c r="H547" s="232">
        <v>3.0350000000000001</v>
      </c>
      <c r="I547" s="233"/>
      <c r="J547" s="234">
        <f>ROUND(I547*H547,2)</f>
        <v>0</v>
      </c>
      <c r="K547" s="235"/>
      <c r="L547" s="45"/>
      <c r="M547" s="236" t="s">
        <v>1</v>
      </c>
      <c r="N547" s="237" t="s">
        <v>44</v>
      </c>
      <c r="O547" s="92"/>
      <c r="P547" s="238">
        <f>O547*H547</f>
        <v>0</v>
      </c>
      <c r="Q547" s="238">
        <v>0</v>
      </c>
      <c r="R547" s="238">
        <f>Q547*H547</f>
        <v>0</v>
      </c>
      <c r="S547" s="238">
        <v>0</v>
      </c>
      <c r="T547" s="239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40" t="s">
        <v>166</v>
      </c>
      <c r="AT547" s="240" t="s">
        <v>162</v>
      </c>
      <c r="AU547" s="240" t="s">
        <v>178</v>
      </c>
      <c r="AY547" s="18" t="s">
        <v>160</v>
      </c>
      <c r="BE547" s="241">
        <f>IF(N547="základní",J547,0)</f>
        <v>0</v>
      </c>
      <c r="BF547" s="241">
        <f>IF(N547="snížená",J547,0)</f>
        <v>0</v>
      </c>
      <c r="BG547" s="241">
        <f>IF(N547="zákl. přenesená",J547,0)</f>
        <v>0</v>
      </c>
      <c r="BH547" s="241">
        <f>IF(N547="sníž. přenesená",J547,0)</f>
        <v>0</v>
      </c>
      <c r="BI547" s="241">
        <f>IF(N547="nulová",J547,0)</f>
        <v>0</v>
      </c>
      <c r="BJ547" s="18" t="s">
        <v>87</v>
      </c>
      <c r="BK547" s="241">
        <f>ROUND(I547*H547,2)</f>
        <v>0</v>
      </c>
      <c r="BL547" s="18" t="s">
        <v>166</v>
      </c>
      <c r="BM547" s="240" t="s">
        <v>1143</v>
      </c>
    </row>
    <row r="548" s="2" customFormat="1" ht="24.15" customHeight="1">
      <c r="A548" s="39"/>
      <c r="B548" s="40"/>
      <c r="C548" s="228" t="s">
        <v>1144</v>
      </c>
      <c r="D548" s="228" t="s">
        <v>162</v>
      </c>
      <c r="E548" s="229" t="s">
        <v>1145</v>
      </c>
      <c r="F548" s="230" t="s">
        <v>1146</v>
      </c>
      <c r="G548" s="231" t="s">
        <v>211</v>
      </c>
      <c r="H548" s="232">
        <v>1.994</v>
      </c>
      <c r="I548" s="233"/>
      <c r="J548" s="234">
        <f>ROUND(I548*H548,2)</f>
        <v>0</v>
      </c>
      <c r="K548" s="235"/>
      <c r="L548" s="45"/>
      <c r="M548" s="236" t="s">
        <v>1</v>
      </c>
      <c r="N548" s="237" t="s">
        <v>44</v>
      </c>
      <c r="O548" s="92"/>
      <c r="P548" s="238">
        <f>O548*H548</f>
        <v>0</v>
      </c>
      <c r="Q548" s="238">
        <v>0</v>
      </c>
      <c r="R548" s="238">
        <f>Q548*H548</f>
        <v>0</v>
      </c>
      <c r="S548" s="238">
        <v>0</v>
      </c>
      <c r="T548" s="239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40" t="s">
        <v>166</v>
      </c>
      <c r="AT548" s="240" t="s">
        <v>162</v>
      </c>
      <c r="AU548" s="240" t="s">
        <v>178</v>
      </c>
      <c r="AY548" s="18" t="s">
        <v>160</v>
      </c>
      <c r="BE548" s="241">
        <f>IF(N548="základní",J548,0)</f>
        <v>0</v>
      </c>
      <c r="BF548" s="241">
        <f>IF(N548="snížená",J548,0)</f>
        <v>0</v>
      </c>
      <c r="BG548" s="241">
        <f>IF(N548="zákl. přenesená",J548,0)</f>
        <v>0</v>
      </c>
      <c r="BH548" s="241">
        <f>IF(N548="sníž. přenesená",J548,0)</f>
        <v>0</v>
      </c>
      <c r="BI548" s="241">
        <f>IF(N548="nulová",J548,0)</f>
        <v>0</v>
      </c>
      <c r="BJ548" s="18" t="s">
        <v>87</v>
      </c>
      <c r="BK548" s="241">
        <f>ROUND(I548*H548,2)</f>
        <v>0</v>
      </c>
      <c r="BL548" s="18" t="s">
        <v>166</v>
      </c>
      <c r="BM548" s="240" t="s">
        <v>1147</v>
      </c>
    </row>
    <row r="549" s="12" customFormat="1" ht="22.8" customHeight="1">
      <c r="A549" s="12"/>
      <c r="B549" s="212"/>
      <c r="C549" s="213"/>
      <c r="D549" s="214" t="s">
        <v>78</v>
      </c>
      <c r="E549" s="226" t="s">
        <v>208</v>
      </c>
      <c r="F549" s="226" t="s">
        <v>249</v>
      </c>
      <c r="G549" s="213"/>
      <c r="H549" s="213"/>
      <c r="I549" s="216"/>
      <c r="J549" s="227">
        <f>BK549</f>
        <v>0</v>
      </c>
      <c r="K549" s="213"/>
      <c r="L549" s="218"/>
      <c r="M549" s="219"/>
      <c r="N549" s="220"/>
      <c r="O549" s="220"/>
      <c r="P549" s="221">
        <f>SUM(P550:P572)</f>
        <v>0</v>
      </c>
      <c r="Q549" s="220"/>
      <c r="R549" s="221">
        <f>SUM(R550:R572)</f>
        <v>0.067338300000000004</v>
      </c>
      <c r="S549" s="220"/>
      <c r="T549" s="222">
        <f>SUM(T550:T572)</f>
        <v>0.49099999999999999</v>
      </c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R549" s="223" t="s">
        <v>87</v>
      </c>
      <c r="AT549" s="224" t="s">
        <v>78</v>
      </c>
      <c r="AU549" s="224" t="s">
        <v>87</v>
      </c>
      <c r="AY549" s="223" t="s">
        <v>160</v>
      </c>
      <c r="BK549" s="225">
        <f>SUM(BK550:BK572)</f>
        <v>0</v>
      </c>
    </row>
    <row r="550" s="2" customFormat="1" ht="33" customHeight="1">
      <c r="A550" s="39"/>
      <c r="B550" s="40"/>
      <c r="C550" s="228" t="s">
        <v>1148</v>
      </c>
      <c r="D550" s="228" t="s">
        <v>162</v>
      </c>
      <c r="E550" s="229" t="s">
        <v>1149</v>
      </c>
      <c r="F550" s="230" t="s">
        <v>1150</v>
      </c>
      <c r="G550" s="231" t="s">
        <v>165</v>
      </c>
      <c r="H550" s="232">
        <v>120</v>
      </c>
      <c r="I550" s="233"/>
      <c r="J550" s="234">
        <f>ROUND(I550*H550,2)</f>
        <v>0</v>
      </c>
      <c r="K550" s="235"/>
      <c r="L550" s="45"/>
      <c r="M550" s="236" t="s">
        <v>1</v>
      </c>
      <c r="N550" s="237" t="s">
        <v>44</v>
      </c>
      <c r="O550" s="92"/>
      <c r="P550" s="238">
        <f>O550*H550</f>
        <v>0</v>
      </c>
      <c r="Q550" s="238">
        <v>0</v>
      </c>
      <c r="R550" s="238">
        <f>Q550*H550</f>
        <v>0</v>
      </c>
      <c r="S550" s="238">
        <v>0</v>
      </c>
      <c r="T550" s="239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40" t="s">
        <v>166</v>
      </c>
      <c r="AT550" s="240" t="s">
        <v>162</v>
      </c>
      <c r="AU550" s="240" t="s">
        <v>89</v>
      </c>
      <c r="AY550" s="18" t="s">
        <v>160</v>
      </c>
      <c r="BE550" s="241">
        <f>IF(N550="základní",J550,0)</f>
        <v>0</v>
      </c>
      <c r="BF550" s="241">
        <f>IF(N550="snížená",J550,0)</f>
        <v>0</v>
      </c>
      <c r="BG550" s="241">
        <f>IF(N550="zákl. přenesená",J550,0)</f>
        <v>0</v>
      </c>
      <c r="BH550" s="241">
        <f>IF(N550="sníž. přenesená",J550,0)</f>
        <v>0</v>
      </c>
      <c r="BI550" s="241">
        <f>IF(N550="nulová",J550,0)</f>
        <v>0</v>
      </c>
      <c r="BJ550" s="18" t="s">
        <v>87</v>
      </c>
      <c r="BK550" s="241">
        <f>ROUND(I550*H550,2)</f>
        <v>0</v>
      </c>
      <c r="BL550" s="18" t="s">
        <v>166</v>
      </c>
      <c r="BM550" s="240" t="s">
        <v>1151</v>
      </c>
    </row>
    <row r="551" s="2" customFormat="1" ht="37.8" customHeight="1">
      <c r="A551" s="39"/>
      <c r="B551" s="40"/>
      <c r="C551" s="228" t="s">
        <v>1152</v>
      </c>
      <c r="D551" s="228" t="s">
        <v>162</v>
      </c>
      <c r="E551" s="229" t="s">
        <v>1153</v>
      </c>
      <c r="F551" s="230" t="s">
        <v>1154</v>
      </c>
      <c r="G551" s="231" t="s">
        <v>165</v>
      </c>
      <c r="H551" s="232">
        <v>21600</v>
      </c>
      <c r="I551" s="233"/>
      <c r="J551" s="234">
        <f>ROUND(I551*H551,2)</f>
        <v>0</v>
      </c>
      <c r="K551" s="235"/>
      <c r="L551" s="45"/>
      <c r="M551" s="236" t="s">
        <v>1</v>
      </c>
      <c r="N551" s="237" t="s">
        <v>44</v>
      </c>
      <c r="O551" s="92"/>
      <c r="P551" s="238">
        <f>O551*H551</f>
        <v>0</v>
      </c>
      <c r="Q551" s="238">
        <v>0</v>
      </c>
      <c r="R551" s="238">
        <f>Q551*H551</f>
        <v>0</v>
      </c>
      <c r="S551" s="238">
        <v>0</v>
      </c>
      <c r="T551" s="239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40" t="s">
        <v>166</v>
      </c>
      <c r="AT551" s="240" t="s">
        <v>162</v>
      </c>
      <c r="AU551" s="240" t="s">
        <v>89</v>
      </c>
      <c r="AY551" s="18" t="s">
        <v>160</v>
      </c>
      <c r="BE551" s="241">
        <f>IF(N551="základní",J551,0)</f>
        <v>0</v>
      </c>
      <c r="BF551" s="241">
        <f>IF(N551="snížená",J551,0)</f>
        <v>0</v>
      </c>
      <c r="BG551" s="241">
        <f>IF(N551="zákl. přenesená",J551,0)</f>
        <v>0</v>
      </c>
      <c r="BH551" s="241">
        <f>IF(N551="sníž. přenesená",J551,0)</f>
        <v>0</v>
      </c>
      <c r="BI551" s="241">
        <f>IF(N551="nulová",J551,0)</f>
        <v>0</v>
      </c>
      <c r="BJ551" s="18" t="s">
        <v>87</v>
      </c>
      <c r="BK551" s="241">
        <f>ROUND(I551*H551,2)</f>
        <v>0</v>
      </c>
      <c r="BL551" s="18" t="s">
        <v>166</v>
      </c>
      <c r="BM551" s="240" t="s">
        <v>1155</v>
      </c>
    </row>
    <row r="552" s="13" customFormat="1">
      <c r="A552" s="13"/>
      <c r="B552" s="242"/>
      <c r="C552" s="243"/>
      <c r="D552" s="244" t="s">
        <v>168</v>
      </c>
      <c r="E552" s="243"/>
      <c r="F552" s="246" t="s">
        <v>1156</v>
      </c>
      <c r="G552" s="243"/>
      <c r="H552" s="247">
        <v>21600</v>
      </c>
      <c r="I552" s="248"/>
      <c r="J552" s="243"/>
      <c r="K552" s="243"/>
      <c r="L552" s="249"/>
      <c r="M552" s="250"/>
      <c r="N552" s="251"/>
      <c r="O552" s="251"/>
      <c r="P552" s="251"/>
      <c r="Q552" s="251"/>
      <c r="R552" s="251"/>
      <c r="S552" s="251"/>
      <c r="T552" s="25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3" t="s">
        <v>168</v>
      </c>
      <c r="AU552" s="253" t="s">
        <v>89</v>
      </c>
      <c r="AV552" s="13" t="s">
        <v>89</v>
      </c>
      <c r="AW552" s="13" t="s">
        <v>4</v>
      </c>
      <c r="AX552" s="13" t="s">
        <v>87</v>
      </c>
      <c r="AY552" s="253" t="s">
        <v>160</v>
      </c>
    </row>
    <row r="553" s="2" customFormat="1" ht="33" customHeight="1">
      <c r="A553" s="39"/>
      <c r="B553" s="40"/>
      <c r="C553" s="228" t="s">
        <v>1157</v>
      </c>
      <c r="D553" s="228" t="s">
        <v>162</v>
      </c>
      <c r="E553" s="229" t="s">
        <v>1158</v>
      </c>
      <c r="F553" s="230" t="s">
        <v>1159</v>
      </c>
      <c r="G553" s="231" t="s">
        <v>165</v>
      </c>
      <c r="H553" s="232">
        <v>120</v>
      </c>
      <c r="I553" s="233"/>
      <c r="J553" s="234">
        <f>ROUND(I553*H553,2)</f>
        <v>0</v>
      </c>
      <c r="K553" s="235"/>
      <c r="L553" s="45"/>
      <c r="M553" s="236" t="s">
        <v>1</v>
      </c>
      <c r="N553" s="237" t="s">
        <v>44</v>
      </c>
      <c r="O553" s="92"/>
      <c r="P553" s="238">
        <f>O553*H553</f>
        <v>0</v>
      </c>
      <c r="Q553" s="238">
        <v>0</v>
      </c>
      <c r="R553" s="238">
        <f>Q553*H553</f>
        <v>0</v>
      </c>
      <c r="S553" s="238">
        <v>0</v>
      </c>
      <c r="T553" s="23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40" t="s">
        <v>166</v>
      </c>
      <c r="AT553" s="240" t="s">
        <v>162</v>
      </c>
      <c r="AU553" s="240" t="s">
        <v>89</v>
      </c>
      <c r="AY553" s="18" t="s">
        <v>160</v>
      </c>
      <c r="BE553" s="241">
        <f>IF(N553="základní",J553,0)</f>
        <v>0</v>
      </c>
      <c r="BF553" s="241">
        <f>IF(N553="snížená",J553,0)</f>
        <v>0</v>
      </c>
      <c r="BG553" s="241">
        <f>IF(N553="zákl. přenesená",J553,0)</f>
        <v>0</v>
      </c>
      <c r="BH553" s="241">
        <f>IF(N553="sníž. přenesená",J553,0)</f>
        <v>0</v>
      </c>
      <c r="BI553" s="241">
        <f>IF(N553="nulová",J553,0)</f>
        <v>0</v>
      </c>
      <c r="BJ553" s="18" t="s">
        <v>87</v>
      </c>
      <c r="BK553" s="241">
        <f>ROUND(I553*H553,2)</f>
        <v>0</v>
      </c>
      <c r="BL553" s="18" t="s">
        <v>166</v>
      </c>
      <c r="BM553" s="240" t="s">
        <v>1160</v>
      </c>
    </row>
    <row r="554" s="2" customFormat="1" ht="24.15" customHeight="1">
      <c r="A554" s="39"/>
      <c r="B554" s="40"/>
      <c r="C554" s="228" t="s">
        <v>1161</v>
      </c>
      <c r="D554" s="228" t="s">
        <v>162</v>
      </c>
      <c r="E554" s="229" t="s">
        <v>1162</v>
      </c>
      <c r="F554" s="230" t="s">
        <v>1163</v>
      </c>
      <c r="G554" s="231" t="s">
        <v>165</v>
      </c>
      <c r="H554" s="232">
        <v>120</v>
      </c>
      <c r="I554" s="233"/>
      <c r="J554" s="234">
        <f>ROUND(I554*H554,2)</f>
        <v>0</v>
      </c>
      <c r="K554" s="235"/>
      <c r="L554" s="45"/>
      <c r="M554" s="236" t="s">
        <v>1</v>
      </c>
      <c r="N554" s="237" t="s">
        <v>44</v>
      </c>
      <c r="O554" s="92"/>
      <c r="P554" s="238">
        <f>O554*H554</f>
        <v>0</v>
      </c>
      <c r="Q554" s="238">
        <v>0</v>
      </c>
      <c r="R554" s="238">
        <f>Q554*H554</f>
        <v>0</v>
      </c>
      <c r="S554" s="238">
        <v>0</v>
      </c>
      <c r="T554" s="239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40" t="s">
        <v>166</v>
      </c>
      <c r="AT554" s="240" t="s">
        <v>162</v>
      </c>
      <c r="AU554" s="240" t="s">
        <v>89</v>
      </c>
      <c r="AY554" s="18" t="s">
        <v>160</v>
      </c>
      <c r="BE554" s="241">
        <f>IF(N554="základní",J554,0)</f>
        <v>0</v>
      </c>
      <c r="BF554" s="241">
        <f>IF(N554="snížená",J554,0)</f>
        <v>0</v>
      </c>
      <c r="BG554" s="241">
        <f>IF(N554="zákl. přenesená",J554,0)</f>
        <v>0</v>
      </c>
      <c r="BH554" s="241">
        <f>IF(N554="sníž. přenesená",J554,0)</f>
        <v>0</v>
      </c>
      <c r="BI554" s="241">
        <f>IF(N554="nulová",J554,0)</f>
        <v>0</v>
      </c>
      <c r="BJ554" s="18" t="s">
        <v>87</v>
      </c>
      <c r="BK554" s="241">
        <f>ROUND(I554*H554,2)</f>
        <v>0</v>
      </c>
      <c r="BL554" s="18" t="s">
        <v>166</v>
      </c>
      <c r="BM554" s="240" t="s">
        <v>1164</v>
      </c>
    </row>
    <row r="555" s="2" customFormat="1" ht="24.15" customHeight="1">
      <c r="A555" s="39"/>
      <c r="B555" s="40"/>
      <c r="C555" s="228" t="s">
        <v>1165</v>
      </c>
      <c r="D555" s="228" t="s">
        <v>162</v>
      </c>
      <c r="E555" s="229" t="s">
        <v>1166</v>
      </c>
      <c r="F555" s="230" t="s">
        <v>1167</v>
      </c>
      <c r="G555" s="231" t="s">
        <v>165</v>
      </c>
      <c r="H555" s="232">
        <v>120</v>
      </c>
      <c r="I555" s="233"/>
      <c r="J555" s="234">
        <f>ROUND(I555*H555,2)</f>
        <v>0</v>
      </c>
      <c r="K555" s="235"/>
      <c r="L555" s="45"/>
      <c r="M555" s="236" t="s">
        <v>1</v>
      </c>
      <c r="N555" s="237" t="s">
        <v>44</v>
      </c>
      <c r="O555" s="92"/>
      <c r="P555" s="238">
        <f>O555*H555</f>
        <v>0</v>
      </c>
      <c r="Q555" s="238">
        <v>0</v>
      </c>
      <c r="R555" s="238">
        <f>Q555*H555</f>
        <v>0</v>
      </c>
      <c r="S555" s="238">
        <v>0</v>
      </c>
      <c r="T555" s="239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40" t="s">
        <v>166</v>
      </c>
      <c r="AT555" s="240" t="s">
        <v>162</v>
      </c>
      <c r="AU555" s="240" t="s">
        <v>89</v>
      </c>
      <c r="AY555" s="18" t="s">
        <v>160</v>
      </c>
      <c r="BE555" s="241">
        <f>IF(N555="základní",J555,0)</f>
        <v>0</v>
      </c>
      <c r="BF555" s="241">
        <f>IF(N555="snížená",J555,0)</f>
        <v>0</v>
      </c>
      <c r="BG555" s="241">
        <f>IF(N555="zákl. přenesená",J555,0)</f>
        <v>0</v>
      </c>
      <c r="BH555" s="241">
        <f>IF(N555="sníž. přenesená",J555,0)</f>
        <v>0</v>
      </c>
      <c r="BI555" s="241">
        <f>IF(N555="nulová",J555,0)</f>
        <v>0</v>
      </c>
      <c r="BJ555" s="18" t="s">
        <v>87</v>
      </c>
      <c r="BK555" s="241">
        <f>ROUND(I555*H555,2)</f>
        <v>0</v>
      </c>
      <c r="BL555" s="18" t="s">
        <v>166</v>
      </c>
      <c r="BM555" s="240" t="s">
        <v>1168</v>
      </c>
    </row>
    <row r="556" s="2" customFormat="1" ht="24.15" customHeight="1">
      <c r="A556" s="39"/>
      <c r="B556" s="40"/>
      <c r="C556" s="228" t="s">
        <v>1169</v>
      </c>
      <c r="D556" s="228" t="s">
        <v>162</v>
      </c>
      <c r="E556" s="229" t="s">
        <v>1170</v>
      </c>
      <c r="F556" s="230" t="s">
        <v>1171</v>
      </c>
      <c r="G556" s="231" t="s">
        <v>165</v>
      </c>
      <c r="H556" s="232">
        <v>124.52</v>
      </c>
      <c r="I556" s="233"/>
      <c r="J556" s="234">
        <f>ROUND(I556*H556,2)</f>
        <v>0</v>
      </c>
      <c r="K556" s="235"/>
      <c r="L556" s="45"/>
      <c r="M556" s="236" t="s">
        <v>1</v>
      </c>
      <c r="N556" s="237" t="s">
        <v>44</v>
      </c>
      <c r="O556" s="92"/>
      <c r="P556" s="238">
        <f>O556*H556</f>
        <v>0</v>
      </c>
      <c r="Q556" s="238">
        <v>4.0000000000000003E-05</v>
      </c>
      <c r="R556" s="238">
        <f>Q556*H556</f>
        <v>0.0049808000000000005</v>
      </c>
      <c r="S556" s="238">
        <v>0</v>
      </c>
      <c r="T556" s="239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40" t="s">
        <v>166</v>
      </c>
      <c r="AT556" s="240" t="s">
        <v>162</v>
      </c>
      <c r="AU556" s="240" t="s">
        <v>89</v>
      </c>
      <c r="AY556" s="18" t="s">
        <v>160</v>
      </c>
      <c r="BE556" s="241">
        <f>IF(N556="základní",J556,0)</f>
        <v>0</v>
      </c>
      <c r="BF556" s="241">
        <f>IF(N556="snížená",J556,0)</f>
        <v>0</v>
      </c>
      <c r="BG556" s="241">
        <f>IF(N556="zákl. přenesená",J556,0)</f>
        <v>0</v>
      </c>
      <c r="BH556" s="241">
        <f>IF(N556="sníž. přenesená",J556,0)</f>
        <v>0</v>
      </c>
      <c r="BI556" s="241">
        <f>IF(N556="nulová",J556,0)</f>
        <v>0</v>
      </c>
      <c r="BJ556" s="18" t="s">
        <v>87</v>
      </c>
      <c r="BK556" s="241">
        <f>ROUND(I556*H556,2)</f>
        <v>0</v>
      </c>
      <c r="BL556" s="18" t="s">
        <v>166</v>
      </c>
      <c r="BM556" s="240" t="s">
        <v>1172</v>
      </c>
    </row>
    <row r="557" s="13" customFormat="1">
      <c r="A557" s="13"/>
      <c r="B557" s="242"/>
      <c r="C557" s="243"/>
      <c r="D557" s="244" t="s">
        <v>168</v>
      </c>
      <c r="E557" s="245" t="s">
        <v>1</v>
      </c>
      <c r="F557" s="246" t="s">
        <v>1173</v>
      </c>
      <c r="G557" s="243"/>
      <c r="H557" s="247">
        <v>83.569999999999993</v>
      </c>
      <c r="I557" s="248"/>
      <c r="J557" s="243"/>
      <c r="K557" s="243"/>
      <c r="L557" s="249"/>
      <c r="M557" s="250"/>
      <c r="N557" s="251"/>
      <c r="O557" s="251"/>
      <c r="P557" s="251"/>
      <c r="Q557" s="251"/>
      <c r="R557" s="251"/>
      <c r="S557" s="251"/>
      <c r="T557" s="25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3" t="s">
        <v>168</v>
      </c>
      <c r="AU557" s="253" t="s">
        <v>89</v>
      </c>
      <c r="AV557" s="13" t="s">
        <v>89</v>
      </c>
      <c r="AW557" s="13" t="s">
        <v>34</v>
      </c>
      <c r="AX557" s="13" t="s">
        <v>79</v>
      </c>
      <c r="AY557" s="253" t="s">
        <v>160</v>
      </c>
    </row>
    <row r="558" s="13" customFormat="1">
      <c r="A558" s="13"/>
      <c r="B558" s="242"/>
      <c r="C558" s="243"/>
      <c r="D558" s="244" t="s">
        <v>168</v>
      </c>
      <c r="E558" s="245" t="s">
        <v>1</v>
      </c>
      <c r="F558" s="246" t="s">
        <v>1174</v>
      </c>
      <c r="G558" s="243"/>
      <c r="H558" s="247">
        <v>40.950000000000003</v>
      </c>
      <c r="I558" s="248"/>
      <c r="J558" s="243"/>
      <c r="K558" s="243"/>
      <c r="L558" s="249"/>
      <c r="M558" s="250"/>
      <c r="N558" s="251"/>
      <c r="O558" s="251"/>
      <c r="P558" s="251"/>
      <c r="Q558" s="251"/>
      <c r="R558" s="251"/>
      <c r="S558" s="251"/>
      <c r="T558" s="25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3" t="s">
        <v>168</v>
      </c>
      <c r="AU558" s="253" t="s">
        <v>89</v>
      </c>
      <c r="AV558" s="13" t="s">
        <v>89</v>
      </c>
      <c r="AW558" s="13" t="s">
        <v>34</v>
      </c>
      <c r="AX558" s="13" t="s">
        <v>79</v>
      </c>
      <c r="AY558" s="253" t="s">
        <v>160</v>
      </c>
    </row>
    <row r="559" s="14" customFormat="1">
      <c r="A559" s="14"/>
      <c r="B559" s="254"/>
      <c r="C559" s="255"/>
      <c r="D559" s="244" t="s">
        <v>168</v>
      </c>
      <c r="E559" s="256" t="s">
        <v>1</v>
      </c>
      <c r="F559" s="257" t="s">
        <v>171</v>
      </c>
      <c r="G559" s="255"/>
      <c r="H559" s="258">
        <v>124.52</v>
      </c>
      <c r="I559" s="259"/>
      <c r="J559" s="255"/>
      <c r="K559" s="255"/>
      <c r="L559" s="260"/>
      <c r="M559" s="261"/>
      <c r="N559" s="262"/>
      <c r="O559" s="262"/>
      <c r="P559" s="262"/>
      <c r="Q559" s="262"/>
      <c r="R559" s="262"/>
      <c r="S559" s="262"/>
      <c r="T559" s="26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4" t="s">
        <v>168</v>
      </c>
      <c r="AU559" s="264" t="s">
        <v>89</v>
      </c>
      <c r="AV559" s="14" t="s">
        <v>166</v>
      </c>
      <c r="AW559" s="14" t="s">
        <v>34</v>
      </c>
      <c r="AX559" s="14" t="s">
        <v>87</v>
      </c>
      <c r="AY559" s="264" t="s">
        <v>160</v>
      </c>
    </row>
    <row r="560" s="2" customFormat="1" ht="24.15" customHeight="1">
      <c r="A560" s="39"/>
      <c r="B560" s="40"/>
      <c r="C560" s="228" t="s">
        <v>1175</v>
      </c>
      <c r="D560" s="228" t="s">
        <v>162</v>
      </c>
      <c r="E560" s="229" t="s">
        <v>1176</v>
      </c>
      <c r="F560" s="230" t="s">
        <v>1177</v>
      </c>
      <c r="G560" s="231" t="s">
        <v>165</v>
      </c>
      <c r="H560" s="232">
        <v>46.75</v>
      </c>
      <c r="I560" s="233"/>
      <c r="J560" s="234">
        <f>ROUND(I560*H560,2)</f>
        <v>0</v>
      </c>
      <c r="K560" s="235"/>
      <c r="L560" s="45"/>
      <c r="M560" s="236" t="s">
        <v>1</v>
      </c>
      <c r="N560" s="237" t="s">
        <v>44</v>
      </c>
      <c r="O560" s="92"/>
      <c r="P560" s="238">
        <f>O560*H560</f>
        <v>0</v>
      </c>
      <c r="Q560" s="238">
        <v>0.00029</v>
      </c>
      <c r="R560" s="238">
        <f>Q560*H560</f>
        <v>0.0135575</v>
      </c>
      <c r="S560" s="238">
        <v>0</v>
      </c>
      <c r="T560" s="239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40" t="s">
        <v>166</v>
      </c>
      <c r="AT560" s="240" t="s">
        <v>162</v>
      </c>
      <c r="AU560" s="240" t="s">
        <v>89</v>
      </c>
      <c r="AY560" s="18" t="s">
        <v>160</v>
      </c>
      <c r="BE560" s="241">
        <f>IF(N560="základní",J560,0)</f>
        <v>0</v>
      </c>
      <c r="BF560" s="241">
        <f>IF(N560="snížená",J560,0)</f>
        <v>0</v>
      </c>
      <c r="BG560" s="241">
        <f>IF(N560="zákl. přenesená",J560,0)</f>
        <v>0</v>
      </c>
      <c r="BH560" s="241">
        <f>IF(N560="sníž. přenesená",J560,0)</f>
        <v>0</v>
      </c>
      <c r="BI560" s="241">
        <f>IF(N560="nulová",J560,0)</f>
        <v>0</v>
      </c>
      <c r="BJ560" s="18" t="s">
        <v>87</v>
      </c>
      <c r="BK560" s="241">
        <f>ROUND(I560*H560,2)</f>
        <v>0</v>
      </c>
      <c r="BL560" s="18" t="s">
        <v>166</v>
      </c>
      <c r="BM560" s="240" t="s">
        <v>1178</v>
      </c>
    </row>
    <row r="561" s="13" customFormat="1">
      <c r="A561" s="13"/>
      <c r="B561" s="242"/>
      <c r="C561" s="243"/>
      <c r="D561" s="244" t="s">
        <v>168</v>
      </c>
      <c r="E561" s="245" t="s">
        <v>1</v>
      </c>
      <c r="F561" s="246" t="s">
        <v>1179</v>
      </c>
      <c r="G561" s="243"/>
      <c r="H561" s="247">
        <v>46.75</v>
      </c>
      <c r="I561" s="248"/>
      <c r="J561" s="243"/>
      <c r="K561" s="243"/>
      <c r="L561" s="249"/>
      <c r="M561" s="250"/>
      <c r="N561" s="251"/>
      <c r="O561" s="251"/>
      <c r="P561" s="251"/>
      <c r="Q561" s="251"/>
      <c r="R561" s="251"/>
      <c r="S561" s="251"/>
      <c r="T561" s="25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53" t="s">
        <v>168</v>
      </c>
      <c r="AU561" s="253" t="s">
        <v>89</v>
      </c>
      <c r="AV561" s="13" t="s">
        <v>89</v>
      </c>
      <c r="AW561" s="13" t="s">
        <v>34</v>
      </c>
      <c r="AX561" s="13" t="s">
        <v>87</v>
      </c>
      <c r="AY561" s="253" t="s">
        <v>160</v>
      </c>
    </row>
    <row r="562" s="2" customFormat="1" ht="24.15" customHeight="1">
      <c r="A562" s="39"/>
      <c r="B562" s="40"/>
      <c r="C562" s="228" t="s">
        <v>1180</v>
      </c>
      <c r="D562" s="228" t="s">
        <v>162</v>
      </c>
      <c r="E562" s="229" t="s">
        <v>1181</v>
      </c>
      <c r="F562" s="230" t="s">
        <v>1182</v>
      </c>
      <c r="G562" s="231" t="s">
        <v>236</v>
      </c>
      <c r="H562" s="232">
        <v>4</v>
      </c>
      <c r="I562" s="233"/>
      <c r="J562" s="234">
        <f>ROUND(I562*H562,2)</f>
        <v>0</v>
      </c>
      <c r="K562" s="235"/>
      <c r="L562" s="45"/>
      <c r="M562" s="236" t="s">
        <v>1</v>
      </c>
      <c r="N562" s="237" t="s">
        <v>44</v>
      </c>
      <c r="O562" s="92"/>
      <c r="P562" s="238">
        <f>O562*H562</f>
        <v>0</v>
      </c>
      <c r="Q562" s="238">
        <v>0</v>
      </c>
      <c r="R562" s="238">
        <f>Q562*H562</f>
        <v>0</v>
      </c>
      <c r="S562" s="238">
        <v>0.012</v>
      </c>
      <c r="T562" s="239">
        <f>S562*H562</f>
        <v>0.048000000000000001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40" t="s">
        <v>166</v>
      </c>
      <c r="AT562" s="240" t="s">
        <v>162</v>
      </c>
      <c r="AU562" s="240" t="s">
        <v>89</v>
      </c>
      <c r="AY562" s="18" t="s">
        <v>160</v>
      </c>
      <c r="BE562" s="241">
        <f>IF(N562="základní",J562,0)</f>
        <v>0</v>
      </c>
      <c r="BF562" s="241">
        <f>IF(N562="snížená",J562,0)</f>
        <v>0</v>
      </c>
      <c r="BG562" s="241">
        <f>IF(N562="zákl. přenesená",J562,0)</f>
        <v>0</v>
      </c>
      <c r="BH562" s="241">
        <f>IF(N562="sníž. přenesená",J562,0)</f>
        <v>0</v>
      </c>
      <c r="BI562" s="241">
        <f>IF(N562="nulová",J562,0)</f>
        <v>0</v>
      </c>
      <c r="BJ562" s="18" t="s">
        <v>87</v>
      </c>
      <c r="BK562" s="241">
        <f>ROUND(I562*H562,2)</f>
        <v>0</v>
      </c>
      <c r="BL562" s="18" t="s">
        <v>166</v>
      </c>
      <c r="BM562" s="240" t="s">
        <v>1183</v>
      </c>
    </row>
    <row r="563" s="13" customFormat="1">
      <c r="A563" s="13"/>
      <c r="B563" s="242"/>
      <c r="C563" s="243"/>
      <c r="D563" s="244" t="s">
        <v>168</v>
      </c>
      <c r="E563" s="245" t="s">
        <v>1</v>
      </c>
      <c r="F563" s="246" t="s">
        <v>1184</v>
      </c>
      <c r="G563" s="243"/>
      <c r="H563" s="247">
        <v>4</v>
      </c>
      <c r="I563" s="248"/>
      <c r="J563" s="243"/>
      <c r="K563" s="243"/>
      <c r="L563" s="249"/>
      <c r="M563" s="250"/>
      <c r="N563" s="251"/>
      <c r="O563" s="251"/>
      <c r="P563" s="251"/>
      <c r="Q563" s="251"/>
      <c r="R563" s="251"/>
      <c r="S563" s="251"/>
      <c r="T563" s="25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53" t="s">
        <v>168</v>
      </c>
      <c r="AU563" s="253" t="s">
        <v>89</v>
      </c>
      <c r="AV563" s="13" t="s">
        <v>89</v>
      </c>
      <c r="AW563" s="13" t="s">
        <v>34</v>
      </c>
      <c r="AX563" s="13" t="s">
        <v>87</v>
      </c>
      <c r="AY563" s="253" t="s">
        <v>160</v>
      </c>
    </row>
    <row r="564" s="2" customFormat="1" ht="24.15" customHeight="1">
      <c r="A564" s="39"/>
      <c r="B564" s="40"/>
      <c r="C564" s="228" t="s">
        <v>1185</v>
      </c>
      <c r="D564" s="228" t="s">
        <v>162</v>
      </c>
      <c r="E564" s="229" t="s">
        <v>1186</v>
      </c>
      <c r="F564" s="230" t="s">
        <v>1187</v>
      </c>
      <c r="G564" s="231" t="s">
        <v>236</v>
      </c>
      <c r="H564" s="232">
        <v>4</v>
      </c>
      <c r="I564" s="233"/>
      <c r="J564" s="234">
        <f>ROUND(I564*H564,2)</f>
        <v>0</v>
      </c>
      <c r="K564" s="235"/>
      <c r="L564" s="45"/>
      <c r="M564" s="236" t="s">
        <v>1</v>
      </c>
      <c r="N564" s="237" t="s">
        <v>44</v>
      </c>
      <c r="O564" s="92"/>
      <c r="P564" s="238">
        <f>O564*H564</f>
        <v>0</v>
      </c>
      <c r="Q564" s="238">
        <v>0</v>
      </c>
      <c r="R564" s="238">
        <f>Q564*H564</f>
        <v>0</v>
      </c>
      <c r="S564" s="238">
        <v>0.047</v>
      </c>
      <c r="T564" s="239">
        <f>S564*H564</f>
        <v>0.188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40" t="s">
        <v>166</v>
      </c>
      <c r="AT564" s="240" t="s">
        <v>162</v>
      </c>
      <c r="AU564" s="240" t="s">
        <v>89</v>
      </c>
      <c r="AY564" s="18" t="s">
        <v>160</v>
      </c>
      <c r="BE564" s="241">
        <f>IF(N564="základní",J564,0)</f>
        <v>0</v>
      </c>
      <c r="BF564" s="241">
        <f>IF(N564="snížená",J564,0)</f>
        <v>0</v>
      </c>
      <c r="BG564" s="241">
        <f>IF(N564="zákl. přenesená",J564,0)</f>
        <v>0</v>
      </c>
      <c r="BH564" s="241">
        <f>IF(N564="sníž. přenesená",J564,0)</f>
        <v>0</v>
      </c>
      <c r="BI564" s="241">
        <f>IF(N564="nulová",J564,0)</f>
        <v>0</v>
      </c>
      <c r="BJ564" s="18" t="s">
        <v>87</v>
      </c>
      <c r="BK564" s="241">
        <f>ROUND(I564*H564,2)</f>
        <v>0</v>
      </c>
      <c r="BL564" s="18" t="s">
        <v>166</v>
      </c>
      <c r="BM564" s="240" t="s">
        <v>1188</v>
      </c>
    </row>
    <row r="565" s="13" customFormat="1">
      <c r="A565" s="13"/>
      <c r="B565" s="242"/>
      <c r="C565" s="243"/>
      <c r="D565" s="244" t="s">
        <v>168</v>
      </c>
      <c r="E565" s="245" t="s">
        <v>1</v>
      </c>
      <c r="F565" s="246" t="s">
        <v>1184</v>
      </c>
      <c r="G565" s="243"/>
      <c r="H565" s="247">
        <v>4</v>
      </c>
      <c r="I565" s="248"/>
      <c r="J565" s="243"/>
      <c r="K565" s="243"/>
      <c r="L565" s="249"/>
      <c r="M565" s="250"/>
      <c r="N565" s="251"/>
      <c r="O565" s="251"/>
      <c r="P565" s="251"/>
      <c r="Q565" s="251"/>
      <c r="R565" s="251"/>
      <c r="S565" s="251"/>
      <c r="T565" s="25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3" t="s">
        <v>168</v>
      </c>
      <c r="AU565" s="253" t="s">
        <v>89</v>
      </c>
      <c r="AV565" s="13" t="s">
        <v>89</v>
      </c>
      <c r="AW565" s="13" t="s">
        <v>34</v>
      </c>
      <c r="AX565" s="13" t="s">
        <v>87</v>
      </c>
      <c r="AY565" s="253" t="s">
        <v>160</v>
      </c>
    </row>
    <row r="566" s="2" customFormat="1" ht="24.15" customHeight="1">
      <c r="A566" s="39"/>
      <c r="B566" s="40"/>
      <c r="C566" s="228" t="s">
        <v>1189</v>
      </c>
      <c r="D566" s="228" t="s">
        <v>162</v>
      </c>
      <c r="E566" s="229" t="s">
        <v>1190</v>
      </c>
      <c r="F566" s="230" t="s">
        <v>1191</v>
      </c>
      <c r="G566" s="231" t="s">
        <v>236</v>
      </c>
      <c r="H566" s="232">
        <v>1</v>
      </c>
      <c r="I566" s="233"/>
      <c r="J566" s="234">
        <f>ROUND(I566*H566,2)</f>
        <v>0</v>
      </c>
      <c r="K566" s="235"/>
      <c r="L566" s="45"/>
      <c r="M566" s="236" t="s">
        <v>1</v>
      </c>
      <c r="N566" s="237" t="s">
        <v>44</v>
      </c>
      <c r="O566" s="92"/>
      <c r="P566" s="238">
        <f>O566*H566</f>
        <v>0</v>
      </c>
      <c r="Q566" s="238">
        <v>0</v>
      </c>
      <c r="R566" s="238">
        <f>Q566*H566</f>
        <v>0</v>
      </c>
      <c r="S566" s="238">
        <v>0.014999999999999999</v>
      </c>
      <c r="T566" s="239">
        <f>S566*H566</f>
        <v>0.014999999999999999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40" t="s">
        <v>166</v>
      </c>
      <c r="AT566" s="240" t="s">
        <v>162</v>
      </c>
      <c r="AU566" s="240" t="s">
        <v>89</v>
      </c>
      <c r="AY566" s="18" t="s">
        <v>160</v>
      </c>
      <c r="BE566" s="241">
        <f>IF(N566="základní",J566,0)</f>
        <v>0</v>
      </c>
      <c r="BF566" s="241">
        <f>IF(N566="snížená",J566,0)</f>
        <v>0</v>
      </c>
      <c r="BG566" s="241">
        <f>IF(N566="zákl. přenesená",J566,0)</f>
        <v>0</v>
      </c>
      <c r="BH566" s="241">
        <f>IF(N566="sníž. přenesená",J566,0)</f>
        <v>0</v>
      </c>
      <c r="BI566" s="241">
        <f>IF(N566="nulová",J566,0)</f>
        <v>0</v>
      </c>
      <c r="BJ566" s="18" t="s">
        <v>87</v>
      </c>
      <c r="BK566" s="241">
        <f>ROUND(I566*H566,2)</f>
        <v>0</v>
      </c>
      <c r="BL566" s="18" t="s">
        <v>166</v>
      </c>
      <c r="BM566" s="240" t="s">
        <v>1192</v>
      </c>
    </row>
    <row r="567" s="2" customFormat="1">
      <c r="A567" s="39"/>
      <c r="B567" s="40"/>
      <c r="C567" s="41"/>
      <c r="D567" s="244" t="s">
        <v>175</v>
      </c>
      <c r="E567" s="41"/>
      <c r="F567" s="265" t="s">
        <v>1193</v>
      </c>
      <c r="G567" s="41"/>
      <c r="H567" s="41"/>
      <c r="I567" s="266"/>
      <c r="J567" s="41"/>
      <c r="K567" s="41"/>
      <c r="L567" s="45"/>
      <c r="M567" s="267"/>
      <c r="N567" s="268"/>
      <c r="O567" s="92"/>
      <c r="P567" s="92"/>
      <c r="Q567" s="92"/>
      <c r="R567" s="92"/>
      <c r="S567" s="92"/>
      <c r="T567" s="93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T567" s="18" t="s">
        <v>175</v>
      </c>
      <c r="AU567" s="18" t="s">
        <v>89</v>
      </c>
    </row>
    <row r="568" s="2" customFormat="1" ht="24.15" customHeight="1">
      <c r="A568" s="39"/>
      <c r="B568" s="40"/>
      <c r="C568" s="228" t="s">
        <v>1194</v>
      </c>
      <c r="D568" s="228" t="s">
        <v>162</v>
      </c>
      <c r="E568" s="229" t="s">
        <v>1195</v>
      </c>
      <c r="F568" s="230" t="s">
        <v>1196</v>
      </c>
      <c r="G568" s="231" t="s">
        <v>242</v>
      </c>
      <c r="H568" s="232">
        <v>1</v>
      </c>
      <c r="I568" s="233"/>
      <c r="J568" s="234">
        <f>ROUND(I568*H568,2)</f>
        <v>0</v>
      </c>
      <c r="K568" s="235"/>
      <c r="L568" s="45"/>
      <c r="M568" s="236" t="s">
        <v>1</v>
      </c>
      <c r="N568" s="237" t="s">
        <v>44</v>
      </c>
      <c r="O568" s="92"/>
      <c r="P568" s="238">
        <f>O568*H568</f>
        <v>0</v>
      </c>
      <c r="Q568" s="238">
        <v>0</v>
      </c>
      <c r="R568" s="238">
        <f>Q568*H568</f>
        <v>0</v>
      </c>
      <c r="S568" s="238">
        <v>0.23999999999999999</v>
      </c>
      <c r="T568" s="239">
        <f>S568*H568</f>
        <v>0.23999999999999999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40" t="s">
        <v>166</v>
      </c>
      <c r="AT568" s="240" t="s">
        <v>162</v>
      </c>
      <c r="AU568" s="240" t="s">
        <v>89</v>
      </c>
      <c r="AY568" s="18" t="s">
        <v>160</v>
      </c>
      <c r="BE568" s="241">
        <f>IF(N568="základní",J568,0)</f>
        <v>0</v>
      </c>
      <c r="BF568" s="241">
        <f>IF(N568="snížená",J568,0)</f>
        <v>0</v>
      </c>
      <c r="BG568" s="241">
        <f>IF(N568="zákl. přenesená",J568,0)</f>
        <v>0</v>
      </c>
      <c r="BH568" s="241">
        <f>IF(N568="sníž. přenesená",J568,0)</f>
        <v>0</v>
      </c>
      <c r="BI568" s="241">
        <f>IF(N568="nulová",J568,0)</f>
        <v>0</v>
      </c>
      <c r="BJ568" s="18" t="s">
        <v>87</v>
      </c>
      <c r="BK568" s="241">
        <f>ROUND(I568*H568,2)</f>
        <v>0</v>
      </c>
      <c r="BL568" s="18" t="s">
        <v>166</v>
      </c>
      <c r="BM568" s="240" t="s">
        <v>1197</v>
      </c>
    </row>
    <row r="569" s="2" customFormat="1" ht="16.5" customHeight="1">
      <c r="A569" s="39"/>
      <c r="B569" s="40"/>
      <c r="C569" s="228" t="s">
        <v>1198</v>
      </c>
      <c r="D569" s="228" t="s">
        <v>162</v>
      </c>
      <c r="E569" s="229" t="s">
        <v>1199</v>
      </c>
      <c r="F569" s="230" t="s">
        <v>1200</v>
      </c>
      <c r="G569" s="231" t="s">
        <v>242</v>
      </c>
      <c r="H569" s="232">
        <v>1</v>
      </c>
      <c r="I569" s="233"/>
      <c r="J569" s="234">
        <f>ROUND(I569*H569,2)</f>
        <v>0</v>
      </c>
      <c r="K569" s="235"/>
      <c r="L569" s="45"/>
      <c r="M569" s="236" t="s">
        <v>1</v>
      </c>
      <c r="N569" s="237" t="s">
        <v>44</v>
      </c>
      <c r="O569" s="92"/>
      <c r="P569" s="238">
        <f>O569*H569</f>
        <v>0</v>
      </c>
      <c r="Q569" s="238">
        <v>0.017999999999999999</v>
      </c>
      <c r="R569" s="238">
        <f>Q569*H569</f>
        <v>0.017999999999999999</v>
      </c>
      <c r="S569" s="238">
        <v>0</v>
      </c>
      <c r="T569" s="239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40" t="s">
        <v>166</v>
      </c>
      <c r="AT569" s="240" t="s">
        <v>162</v>
      </c>
      <c r="AU569" s="240" t="s">
        <v>89</v>
      </c>
      <c r="AY569" s="18" t="s">
        <v>160</v>
      </c>
      <c r="BE569" s="241">
        <f>IF(N569="základní",J569,0)</f>
        <v>0</v>
      </c>
      <c r="BF569" s="241">
        <f>IF(N569="snížená",J569,0)</f>
        <v>0</v>
      </c>
      <c r="BG569" s="241">
        <f>IF(N569="zákl. přenesená",J569,0)</f>
        <v>0</v>
      </c>
      <c r="BH569" s="241">
        <f>IF(N569="sníž. přenesená",J569,0)</f>
        <v>0</v>
      </c>
      <c r="BI569" s="241">
        <f>IF(N569="nulová",J569,0)</f>
        <v>0</v>
      </c>
      <c r="BJ569" s="18" t="s">
        <v>87</v>
      </c>
      <c r="BK569" s="241">
        <f>ROUND(I569*H569,2)</f>
        <v>0</v>
      </c>
      <c r="BL569" s="18" t="s">
        <v>166</v>
      </c>
      <c r="BM569" s="240" t="s">
        <v>1201</v>
      </c>
    </row>
    <row r="570" s="2" customFormat="1" ht="33" customHeight="1">
      <c r="A570" s="39"/>
      <c r="B570" s="40"/>
      <c r="C570" s="228" t="s">
        <v>1202</v>
      </c>
      <c r="D570" s="228" t="s">
        <v>162</v>
      </c>
      <c r="E570" s="229" t="s">
        <v>1203</v>
      </c>
      <c r="F570" s="230" t="s">
        <v>1204</v>
      </c>
      <c r="G570" s="231" t="s">
        <v>236</v>
      </c>
      <c r="H570" s="232">
        <v>220</v>
      </c>
      <c r="I570" s="233"/>
      <c r="J570" s="234">
        <f>ROUND(I570*H570,2)</f>
        <v>0</v>
      </c>
      <c r="K570" s="235"/>
      <c r="L570" s="45"/>
      <c r="M570" s="236" t="s">
        <v>1</v>
      </c>
      <c r="N570" s="237" t="s">
        <v>44</v>
      </c>
      <c r="O570" s="92"/>
      <c r="P570" s="238">
        <f>O570*H570</f>
        <v>0</v>
      </c>
      <c r="Q570" s="238">
        <v>0.00010000000000000001</v>
      </c>
      <c r="R570" s="238">
        <f>Q570*H570</f>
        <v>0.022000000000000002</v>
      </c>
      <c r="S570" s="238">
        <v>0</v>
      </c>
      <c r="T570" s="239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40" t="s">
        <v>166</v>
      </c>
      <c r="AT570" s="240" t="s">
        <v>162</v>
      </c>
      <c r="AU570" s="240" t="s">
        <v>89</v>
      </c>
      <c r="AY570" s="18" t="s">
        <v>160</v>
      </c>
      <c r="BE570" s="241">
        <f>IF(N570="základní",J570,0)</f>
        <v>0</v>
      </c>
      <c r="BF570" s="241">
        <f>IF(N570="snížená",J570,0)</f>
        <v>0</v>
      </c>
      <c r="BG570" s="241">
        <f>IF(N570="zákl. přenesená",J570,0)</f>
        <v>0</v>
      </c>
      <c r="BH570" s="241">
        <f>IF(N570="sníž. přenesená",J570,0)</f>
        <v>0</v>
      </c>
      <c r="BI570" s="241">
        <f>IF(N570="nulová",J570,0)</f>
        <v>0</v>
      </c>
      <c r="BJ570" s="18" t="s">
        <v>87</v>
      </c>
      <c r="BK570" s="241">
        <f>ROUND(I570*H570,2)</f>
        <v>0</v>
      </c>
      <c r="BL570" s="18" t="s">
        <v>166</v>
      </c>
      <c r="BM570" s="240" t="s">
        <v>1205</v>
      </c>
    </row>
    <row r="571" s="13" customFormat="1">
      <c r="A571" s="13"/>
      <c r="B571" s="242"/>
      <c r="C571" s="243"/>
      <c r="D571" s="244" t="s">
        <v>168</v>
      </c>
      <c r="E571" s="245" t="s">
        <v>1</v>
      </c>
      <c r="F571" s="246" t="s">
        <v>1206</v>
      </c>
      <c r="G571" s="243"/>
      <c r="H571" s="247">
        <v>220</v>
      </c>
      <c r="I571" s="248"/>
      <c r="J571" s="243"/>
      <c r="K571" s="243"/>
      <c r="L571" s="249"/>
      <c r="M571" s="250"/>
      <c r="N571" s="251"/>
      <c r="O571" s="251"/>
      <c r="P571" s="251"/>
      <c r="Q571" s="251"/>
      <c r="R571" s="251"/>
      <c r="S571" s="251"/>
      <c r="T571" s="25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3" t="s">
        <v>168</v>
      </c>
      <c r="AU571" s="253" t="s">
        <v>89</v>
      </c>
      <c r="AV571" s="13" t="s">
        <v>89</v>
      </c>
      <c r="AW571" s="13" t="s">
        <v>34</v>
      </c>
      <c r="AX571" s="13" t="s">
        <v>87</v>
      </c>
      <c r="AY571" s="253" t="s">
        <v>160</v>
      </c>
    </row>
    <row r="572" s="2" customFormat="1" ht="21.75" customHeight="1">
      <c r="A572" s="39"/>
      <c r="B572" s="40"/>
      <c r="C572" s="228" t="s">
        <v>1207</v>
      </c>
      <c r="D572" s="228" t="s">
        <v>162</v>
      </c>
      <c r="E572" s="229" t="s">
        <v>1208</v>
      </c>
      <c r="F572" s="230" t="s">
        <v>1209</v>
      </c>
      <c r="G572" s="231" t="s">
        <v>236</v>
      </c>
      <c r="H572" s="232">
        <v>220</v>
      </c>
      <c r="I572" s="233"/>
      <c r="J572" s="234">
        <f>ROUND(I572*H572,2)</f>
        <v>0</v>
      </c>
      <c r="K572" s="235"/>
      <c r="L572" s="45"/>
      <c r="M572" s="236" t="s">
        <v>1</v>
      </c>
      <c r="N572" s="237" t="s">
        <v>44</v>
      </c>
      <c r="O572" s="92"/>
      <c r="P572" s="238">
        <f>O572*H572</f>
        <v>0</v>
      </c>
      <c r="Q572" s="238">
        <v>4.0000000000000003E-05</v>
      </c>
      <c r="R572" s="238">
        <f>Q572*H572</f>
        <v>0.0088000000000000005</v>
      </c>
      <c r="S572" s="238">
        <v>0</v>
      </c>
      <c r="T572" s="239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40" t="s">
        <v>166</v>
      </c>
      <c r="AT572" s="240" t="s">
        <v>162</v>
      </c>
      <c r="AU572" s="240" t="s">
        <v>89</v>
      </c>
      <c r="AY572" s="18" t="s">
        <v>160</v>
      </c>
      <c r="BE572" s="241">
        <f>IF(N572="základní",J572,0)</f>
        <v>0</v>
      </c>
      <c r="BF572" s="241">
        <f>IF(N572="snížená",J572,0)</f>
        <v>0</v>
      </c>
      <c r="BG572" s="241">
        <f>IF(N572="zákl. přenesená",J572,0)</f>
        <v>0</v>
      </c>
      <c r="BH572" s="241">
        <f>IF(N572="sníž. přenesená",J572,0)</f>
        <v>0</v>
      </c>
      <c r="BI572" s="241">
        <f>IF(N572="nulová",J572,0)</f>
        <v>0</v>
      </c>
      <c r="BJ572" s="18" t="s">
        <v>87</v>
      </c>
      <c r="BK572" s="241">
        <f>ROUND(I572*H572,2)</f>
        <v>0</v>
      </c>
      <c r="BL572" s="18" t="s">
        <v>166</v>
      </c>
      <c r="BM572" s="240" t="s">
        <v>1210</v>
      </c>
    </row>
    <row r="573" s="12" customFormat="1" ht="22.8" customHeight="1">
      <c r="A573" s="12"/>
      <c r="B573" s="212"/>
      <c r="C573" s="213"/>
      <c r="D573" s="214" t="s">
        <v>78</v>
      </c>
      <c r="E573" s="226" t="s">
        <v>654</v>
      </c>
      <c r="F573" s="226" t="s">
        <v>655</v>
      </c>
      <c r="G573" s="213"/>
      <c r="H573" s="213"/>
      <c r="I573" s="216"/>
      <c r="J573" s="227">
        <f>BK573</f>
        <v>0</v>
      </c>
      <c r="K573" s="213"/>
      <c r="L573" s="218"/>
      <c r="M573" s="219"/>
      <c r="N573" s="220"/>
      <c r="O573" s="220"/>
      <c r="P573" s="221">
        <f>P574</f>
        <v>0</v>
      </c>
      <c r="Q573" s="220"/>
      <c r="R573" s="221">
        <f>R574</f>
        <v>0</v>
      </c>
      <c r="S573" s="220"/>
      <c r="T573" s="222">
        <f>T574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23" t="s">
        <v>87</v>
      </c>
      <c r="AT573" s="224" t="s">
        <v>78</v>
      </c>
      <c r="AU573" s="224" t="s">
        <v>87</v>
      </c>
      <c r="AY573" s="223" t="s">
        <v>160</v>
      </c>
      <c r="BK573" s="225">
        <f>BK574</f>
        <v>0</v>
      </c>
    </row>
    <row r="574" s="2" customFormat="1" ht="16.5" customHeight="1">
      <c r="A574" s="39"/>
      <c r="B574" s="40"/>
      <c r="C574" s="228" t="s">
        <v>1211</v>
      </c>
      <c r="D574" s="228" t="s">
        <v>162</v>
      </c>
      <c r="E574" s="229" t="s">
        <v>1212</v>
      </c>
      <c r="F574" s="230" t="s">
        <v>1213</v>
      </c>
      <c r="G574" s="231" t="s">
        <v>347</v>
      </c>
      <c r="H574" s="232">
        <v>246.56999999999999</v>
      </c>
      <c r="I574" s="233"/>
      <c r="J574" s="234">
        <f>ROUND(I574*H574,2)</f>
        <v>0</v>
      </c>
      <c r="K574" s="235"/>
      <c r="L574" s="45"/>
      <c r="M574" s="236" t="s">
        <v>1</v>
      </c>
      <c r="N574" s="237" t="s">
        <v>44</v>
      </c>
      <c r="O574" s="92"/>
      <c r="P574" s="238">
        <f>O574*H574</f>
        <v>0</v>
      </c>
      <c r="Q574" s="238">
        <v>0</v>
      </c>
      <c r="R574" s="238">
        <f>Q574*H574</f>
        <v>0</v>
      </c>
      <c r="S574" s="238">
        <v>0</v>
      </c>
      <c r="T574" s="239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40" t="s">
        <v>166</v>
      </c>
      <c r="AT574" s="240" t="s">
        <v>162</v>
      </c>
      <c r="AU574" s="240" t="s">
        <v>89</v>
      </c>
      <c r="AY574" s="18" t="s">
        <v>160</v>
      </c>
      <c r="BE574" s="241">
        <f>IF(N574="základní",J574,0)</f>
        <v>0</v>
      </c>
      <c r="BF574" s="241">
        <f>IF(N574="snížená",J574,0)</f>
        <v>0</v>
      </c>
      <c r="BG574" s="241">
        <f>IF(N574="zákl. přenesená",J574,0)</f>
        <v>0</v>
      </c>
      <c r="BH574" s="241">
        <f>IF(N574="sníž. přenesená",J574,0)</f>
        <v>0</v>
      </c>
      <c r="BI574" s="241">
        <f>IF(N574="nulová",J574,0)</f>
        <v>0</v>
      </c>
      <c r="BJ574" s="18" t="s">
        <v>87</v>
      </c>
      <c r="BK574" s="241">
        <f>ROUND(I574*H574,2)</f>
        <v>0</v>
      </c>
      <c r="BL574" s="18" t="s">
        <v>166</v>
      </c>
      <c r="BM574" s="240" t="s">
        <v>1214</v>
      </c>
    </row>
    <row r="575" s="12" customFormat="1" ht="25.92" customHeight="1">
      <c r="A575" s="12"/>
      <c r="B575" s="212"/>
      <c r="C575" s="213"/>
      <c r="D575" s="214" t="s">
        <v>78</v>
      </c>
      <c r="E575" s="215" t="s">
        <v>382</v>
      </c>
      <c r="F575" s="215" t="s">
        <v>383</v>
      </c>
      <c r="G575" s="213"/>
      <c r="H575" s="213"/>
      <c r="I575" s="216"/>
      <c r="J575" s="217">
        <f>BK575</f>
        <v>0</v>
      </c>
      <c r="K575" s="213"/>
      <c r="L575" s="218"/>
      <c r="M575" s="219"/>
      <c r="N575" s="220"/>
      <c r="O575" s="220"/>
      <c r="P575" s="221">
        <f>P576+P619+P666+P737+P747+P808+P844+P861+P919+P978+P988+P1035+P1064+P1081</f>
        <v>0</v>
      </c>
      <c r="Q575" s="220"/>
      <c r="R575" s="221">
        <f>R576+R619+R666+R737+R747+R808+R844+R861+R919+R978+R988+R1035+R1064+R1081</f>
        <v>107.91933281999997</v>
      </c>
      <c r="S575" s="220"/>
      <c r="T575" s="222">
        <f>T576+T619+T666+T737+T747+T808+T844+T861+T919+T978+T988+T1035+T1064+T1081</f>
        <v>0.0023538000000000001</v>
      </c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R575" s="223" t="s">
        <v>89</v>
      </c>
      <c r="AT575" s="224" t="s">
        <v>78</v>
      </c>
      <c r="AU575" s="224" t="s">
        <v>79</v>
      </c>
      <c r="AY575" s="223" t="s">
        <v>160</v>
      </c>
      <c r="BK575" s="225">
        <f>BK576+BK619+BK666+BK737+BK747+BK808+BK844+BK861+BK919+BK978+BK988+BK1035+BK1064+BK1081</f>
        <v>0</v>
      </c>
    </row>
    <row r="576" s="12" customFormat="1" ht="22.8" customHeight="1">
      <c r="A576" s="12"/>
      <c r="B576" s="212"/>
      <c r="C576" s="213"/>
      <c r="D576" s="214" t="s">
        <v>78</v>
      </c>
      <c r="E576" s="226" t="s">
        <v>1215</v>
      </c>
      <c r="F576" s="226" t="s">
        <v>1216</v>
      </c>
      <c r="G576" s="213"/>
      <c r="H576" s="213"/>
      <c r="I576" s="216"/>
      <c r="J576" s="227">
        <f>BK576</f>
        <v>0</v>
      </c>
      <c r="K576" s="213"/>
      <c r="L576" s="218"/>
      <c r="M576" s="219"/>
      <c r="N576" s="220"/>
      <c r="O576" s="220"/>
      <c r="P576" s="221">
        <f>SUM(P577:P618)</f>
        <v>0</v>
      </c>
      <c r="Q576" s="220"/>
      <c r="R576" s="221">
        <f>SUM(R577:R618)</f>
        <v>0.37214360000000002</v>
      </c>
      <c r="S576" s="220"/>
      <c r="T576" s="222">
        <f>SUM(T577:T618)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223" t="s">
        <v>89</v>
      </c>
      <c r="AT576" s="224" t="s">
        <v>78</v>
      </c>
      <c r="AU576" s="224" t="s">
        <v>87</v>
      </c>
      <c r="AY576" s="223" t="s">
        <v>160</v>
      </c>
      <c r="BK576" s="225">
        <f>SUM(BK577:BK618)</f>
        <v>0</v>
      </c>
    </row>
    <row r="577" s="2" customFormat="1" ht="24.15" customHeight="1">
      <c r="A577" s="39"/>
      <c r="B577" s="40"/>
      <c r="C577" s="228" t="s">
        <v>1217</v>
      </c>
      <c r="D577" s="228" t="s">
        <v>162</v>
      </c>
      <c r="E577" s="229" t="s">
        <v>1218</v>
      </c>
      <c r="F577" s="230" t="s">
        <v>1219</v>
      </c>
      <c r="G577" s="231" t="s">
        <v>165</v>
      </c>
      <c r="H577" s="232">
        <v>101.25400000000001</v>
      </c>
      <c r="I577" s="233"/>
      <c r="J577" s="234">
        <f>ROUND(I577*H577,2)</f>
        <v>0</v>
      </c>
      <c r="K577" s="235"/>
      <c r="L577" s="45"/>
      <c r="M577" s="236" t="s">
        <v>1</v>
      </c>
      <c r="N577" s="237" t="s">
        <v>44</v>
      </c>
      <c r="O577" s="92"/>
      <c r="P577" s="238">
        <f>O577*H577</f>
        <v>0</v>
      </c>
      <c r="Q577" s="238">
        <v>3.0000000000000001E-05</v>
      </c>
      <c r="R577" s="238">
        <f>Q577*H577</f>
        <v>0.0030376200000000004</v>
      </c>
      <c r="S577" s="238">
        <v>0</v>
      </c>
      <c r="T577" s="239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40" t="s">
        <v>245</v>
      </c>
      <c r="AT577" s="240" t="s">
        <v>162</v>
      </c>
      <c r="AU577" s="240" t="s">
        <v>89</v>
      </c>
      <c r="AY577" s="18" t="s">
        <v>160</v>
      </c>
      <c r="BE577" s="241">
        <f>IF(N577="základní",J577,0)</f>
        <v>0</v>
      </c>
      <c r="BF577" s="241">
        <f>IF(N577="snížená",J577,0)</f>
        <v>0</v>
      </c>
      <c r="BG577" s="241">
        <f>IF(N577="zákl. přenesená",J577,0)</f>
        <v>0</v>
      </c>
      <c r="BH577" s="241">
        <f>IF(N577="sníž. přenesená",J577,0)</f>
        <v>0</v>
      </c>
      <c r="BI577" s="241">
        <f>IF(N577="nulová",J577,0)</f>
        <v>0</v>
      </c>
      <c r="BJ577" s="18" t="s">
        <v>87</v>
      </c>
      <c r="BK577" s="241">
        <f>ROUND(I577*H577,2)</f>
        <v>0</v>
      </c>
      <c r="BL577" s="18" t="s">
        <v>245</v>
      </c>
      <c r="BM577" s="240" t="s">
        <v>1220</v>
      </c>
    </row>
    <row r="578" s="15" customFormat="1">
      <c r="A578" s="15"/>
      <c r="B578" s="269"/>
      <c r="C578" s="270"/>
      <c r="D578" s="244" t="s">
        <v>168</v>
      </c>
      <c r="E578" s="271" t="s">
        <v>1</v>
      </c>
      <c r="F578" s="272" t="s">
        <v>705</v>
      </c>
      <c r="G578" s="270"/>
      <c r="H578" s="271" t="s">
        <v>1</v>
      </c>
      <c r="I578" s="273"/>
      <c r="J578" s="270"/>
      <c r="K578" s="270"/>
      <c r="L578" s="274"/>
      <c r="M578" s="275"/>
      <c r="N578" s="276"/>
      <c r="O578" s="276"/>
      <c r="P578" s="276"/>
      <c r="Q578" s="276"/>
      <c r="R578" s="276"/>
      <c r="S578" s="276"/>
      <c r="T578" s="277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78" t="s">
        <v>168</v>
      </c>
      <c r="AU578" s="278" t="s">
        <v>89</v>
      </c>
      <c r="AV578" s="15" t="s">
        <v>87</v>
      </c>
      <c r="AW578" s="15" t="s">
        <v>34</v>
      </c>
      <c r="AX578" s="15" t="s">
        <v>79</v>
      </c>
      <c r="AY578" s="278" t="s">
        <v>160</v>
      </c>
    </row>
    <row r="579" s="13" customFormat="1">
      <c r="A579" s="13"/>
      <c r="B579" s="242"/>
      <c r="C579" s="243"/>
      <c r="D579" s="244" t="s">
        <v>168</v>
      </c>
      <c r="E579" s="245" t="s">
        <v>1</v>
      </c>
      <c r="F579" s="246" t="s">
        <v>1221</v>
      </c>
      <c r="G579" s="243"/>
      <c r="H579" s="247">
        <v>47.884999999999998</v>
      </c>
      <c r="I579" s="248"/>
      <c r="J579" s="243"/>
      <c r="K579" s="243"/>
      <c r="L579" s="249"/>
      <c r="M579" s="250"/>
      <c r="N579" s="251"/>
      <c r="O579" s="251"/>
      <c r="P579" s="251"/>
      <c r="Q579" s="251"/>
      <c r="R579" s="251"/>
      <c r="S579" s="251"/>
      <c r="T579" s="25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3" t="s">
        <v>168</v>
      </c>
      <c r="AU579" s="253" t="s">
        <v>89</v>
      </c>
      <c r="AV579" s="13" t="s">
        <v>89</v>
      </c>
      <c r="AW579" s="13" t="s">
        <v>34</v>
      </c>
      <c r="AX579" s="13" t="s">
        <v>79</v>
      </c>
      <c r="AY579" s="253" t="s">
        <v>160</v>
      </c>
    </row>
    <row r="580" s="15" customFormat="1">
      <c r="A580" s="15"/>
      <c r="B580" s="269"/>
      <c r="C580" s="270"/>
      <c r="D580" s="244" t="s">
        <v>168</v>
      </c>
      <c r="E580" s="271" t="s">
        <v>1</v>
      </c>
      <c r="F580" s="272" t="s">
        <v>709</v>
      </c>
      <c r="G580" s="270"/>
      <c r="H580" s="271" t="s">
        <v>1</v>
      </c>
      <c r="I580" s="273"/>
      <c r="J580" s="270"/>
      <c r="K580" s="270"/>
      <c r="L580" s="274"/>
      <c r="M580" s="275"/>
      <c r="N580" s="276"/>
      <c r="O580" s="276"/>
      <c r="P580" s="276"/>
      <c r="Q580" s="276"/>
      <c r="R580" s="276"/>
      <c r="S580" s="276"/>
      <c r="T580" s="277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78" t="s">
        <v>168</v>
      </c>
      <c r="AU580" s="278" t="s">
        <v>89</v>
      </c>
      <c r="AV580" s="15" t="s">
        <v>87</v>
      </c>
      <c r="AW580" s="15" t="s">
        <v>34</v>
      </c>
      <c r="AX580" s="15" t="s">
        <v>79</v>
      </c>
      <c r="AY580" s="278" t="s">
        <v>160</v>
      </c>
    </row>
    <row r="581" s="13" customFormat="1">
      <c r="A581" s="13"/>
      <c r="B581" s="242"/>
      <c r="C581" s="243"/>
      <c r="D581" s="244" t="s">
        <v>168</v>
      </c>
      <c r="E581" s="245" t="s">
        <v>1</v>
      </c>
      <c r="F581" s="246" t="s">
        <v>1222</v>
      </c>
      <c r="G581" s="243"/>
      <c r="H581" s="247">
        <v>53.369</v>
      </c>
      <c r="I581" s="248"/>
      <c r="J581" s="243"/>
      <c r="K581" s="243"/>
      <c r="L581" s="249"/>
      <c r="M581" s="250"/>
      <c r="N581" s="251"/>
      <c r="O581" s="251"/>
      <c r="P581" s="251"/>
      <c r="Q581" s="251"/>
      <c r="R581" s="251"/>
      <c r="S581" s="251"/>
      <c r="T581" s="25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3" t="s">
        <v>168</v>
      </c>
      <c r="AU581" s="253" t="s">
        <v>89</v>
      </c>
      <c r="AV581" s="13" t="s">
        <v>89</v>
      </c>
      <c r="AW581" s="13" t="s">
        <v>34</v>
      </c>
      <c r="AX581" s="13" t="s">
        <v>79</v>
      </c>
      <c r="AY581" s="253" t="s">
        <v>160</v>
      </c>
    </row>
    <row r="582" s="14" customFormat="1">
      <c r="A582" s="14"/>
      <c r="B582" s="254"/>
      <c r="C582" s="255"/>
      <c r="D582" s="244" t="s">
        <v>168</v>
      </c>
      <c r="E582" s="256" t="s">
        <v>1</v>
      </c>
      <c r="F582" s="257" t="s">
        <v>171</v>
      </c>
      <c r="G582" s="255"/>
      <c r="H582" s="258">
        <v>101.25399999999999</v>
      </c>
      <c r="I582" s="259"/>
      <c r="J582" s="255"/>
      <c r="K582" s="255"/>
      <c r="L582" s="260"/>
      <c r="M582" s="261"/>
      <c r="N582" s="262"/>
      <c r="O582" s="262"/>
      <c r="P582" s="262"/>
      <c r="Q582" s="262"/>
      <c r="R582" s="262"/>
      <c r="S582" s="262"/>
      <c r="T582" s="26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4" t="s">
        <v>168</v>
      </c>
      <c r="AU582" s="264" t="s">
        <v>89</v>
      </c>
      <c r="AV582" s="14" t="s">
        <v>166</v>
      </c>
      <c r="AW582" s="14" t="s">
        <v>34</v>
      </c>
      <c r="AX582" s="14" t="s">
        <v>87</v>
      </c>
      <c r="AY582" s="264" t="s">
        <v>160</v>
      </c>
    </row>
    <row r="583" s="2" customFormat="1" ht="21.75" customHeight="1">
      <c r="A583" s="39"/>
      <c r="B583" s="40"/>
      <c r="C583" s="284" t="s">
        <v>1223</v>
      </c>
      <c r="D583" s="284" t="s">
        <v>426</v>
      </c>
      <c r="E583" s="285" t="s">
        <v>1224</v>
      </c>
      <c r="F583" s="286" t="s">
        <v>1225</v>
      </c>
      <c r="G583" s="287" t="s">
        <v>165</v>
      </c>
      <c r="H583" s="288">
        <v>118.012</v>
      </c>
      <c r="I583" s="289"/>
      <c r="J583" s="290">
        <f>ROUND(I583*H583,2)</f>
        <v>0</v>
      </c>
      <c r="K583" s="291"/>
      <c r="L583" s="292"/>
      <c r="M583" s="293" t="s">
        <v>1</v>
      </c>
      <c r="N583" s="294" t="s">
        <v>44</v>
      </c>
      <c r="O583" s="92"/>
      <c r="P583" s="238">
        <f>O583*H583</f>
        <v>0</v>
      </c>
      <c r="Q583" s="238">
        <v>0.0020999999999999999</v>
      </c>
      <c r="R583" s="238">
        <f>Q583*H583</f>
        <v>0.2478252</v>
      </c>
      <c r="S583" s="238">
        <v>0</v>
      </c>
      <c r="T583" s="239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40" t="s">
        <v>336</v>
      </c>
      <c r="AT583" s="240" t="s">
        <v>426</v>
      </c>
      <c r="AU583" s="240" t="s">
        <v>89</v>
      </c>
      <c r="AY583" s="18" t="s">
        <v>160</v>
      </c>
      <c r="BE583" s="241">
        <f>IF(N583="základní",J583,0)</f>
        <v>0</v>
      </c>
      <c r="BF583" s="241">
        <f>IF(N583="snížená",J583,0)</f>
        <v>0</v>
      </c>
      <c r="BG583" s="241">
        <f>IF(N583="zákl. přenesená",J583,0)</f>
        <v>0</v>
      </c>
      <c r="BH583" s="241">
        <f>IF(N583="sníž. přenesená",J583,0)</f>
        <v>0</v>
      </c>
      <c r="BI583" s="241">
        <f>IF(N583="nulová",J583,0)</f>
        <v>0</v>
      </c>
      <c r="BJ583" s="18" t="s">
        <v>87</v>
      </c>
      <c r="BK583" s="241">
        <f>ROUND(I583*H583,2)</f>
        <v>0</v>
      </c>
      <c r="BL583" s="18" t="s">
        <v>245</v>
      </c>
      <c r="BM583" s="240" t="s">
        <v>1226</v>
      </c>
    </row>
    <row r="584" s="13" customFormat="1">
      <c r="A584" s="13"/>
      <c r="B584" s="242"/>
      <c r="C584" s="243"/>
      <c r="D584" s="244" t="s">
        <v>168</v>
      </c>
      <c r="E584" s="243"/>
      <c r="F584" s="246" t="s">
        <v>1227</v>
      </c>
      <c r="G584" s="243"/>
      <c r="H584" s="247">
        <v>118.012</v>
      </c>
      <c r="I584" s="248"/>
      <c r="J584" s="243"/>
      <c r="K584" s="243"/>
      <c r="L584" s="249"/>
      <c r="M584" s="250"/>
      <c r="N584" s="251"/>
      <c r="O584" s="251"/>
      <c r="P584" s="251"/>
      <c r="Q584" s="251"/>
      <c r="R584" s="251"/>
      <c r="S584" s="251"/>
      <c r="T584" s="25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3" t="s">
        <v>168</v>
      </c>
      <c r="AU584" s="253" t="s">
        <v>89</v>
      </c>
      <c r="AV584" s="13" t="s">
        <v>89</v>
      </c>
      <c r="AW584" s="13" t="s">
        <v>4</v>
      </c>
      <c r="AX584" s="13" t="s">
        <v>87</v>
      </c>
      <c r="AY584" s="253" t="s">
        <v>160</v>
      </c>
    </row>
    <row r="585" s="2" customFormat="1" ht="24.15" customHeight="1">
      <c r="A585" s="39"/>
      <c r="B585" s="40"/>
      <c r="C585" s="228" t="s">
        <v>1228</v>
      </c>
      <c r="D585" s="228" t="s">
        <v>162</v>
      </c>
      <c r="E585" s="229" t="s">
        <v>1229</v>
      </c>
      <c r="F585" s="230" t="s">
        <v>1230</v>
      </c>
      <c r="G585" s="231" t="s">
        <v>165</v>
      </c>
      <c r="H585" s="232">
        <v>18.100000000000001</v>
      </c>
      <c r="I585" s="233"/>
      <c r="J585" s="234">
        <f>ROUND(I585*H585,2)</f>
        <v>0</v>
      </c>
      <c r="K585" s="235"/>
      <c r="L585" s="45"/>
      <c r="M585" s="236" t="s">
        <v>1</v>
      </c>
      <c r="N585" s="237" t="s">
        <v>44</v>
      </c>
      <c r="O585" s="92"/>
      <c r="P585" s="238">
        <f>O585*H585</f>
        <v>0</v>
      </c>
      <c r="Q585" s="238">
        <v>5.0000000000000002E-05</v>
      </c>
      <c r="R585" s="238">
        <f>Q585*H585</f>
        <v>0.0009050000000000001</v>
      </c>
      <c r="S585" s="238">
        <v>0</v>
      </c>
      <c r="T585" s="239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40" t="s">
        <v>245</v>
      </c>
      <c r="AT585" s="240" t="s">
        <v>162</v>
      </c>
      <c r="AU585" s="240" t="s">
        <v>89</v>
      </c>
      <c r="AY585" s="18" t="s">
        <v>160</v>
      </c>
      <c r="BE585" s="241">
        <f>IF(N585="základní",J585,0)</f>
        <v>0</v>
      </c>
      <c r="BF585" s="241">
        <f>IF(N585="snížená",J585,0)</f>
        <v>0</v>
      </c>
      <c r="BG585" s="241">
        <f>IF(N585="zákl. přenesená",J585,0)</f>
        <v>0</v>
      </c>
      <c r="BH585" s="241">
        <f>IF(N585="sníž. přenesená",J585,0)</f>
        <v>0</v>
      </c>
      <c r="BI585" s="241">
        <f>IF(N585="nulová",J585,0)</f>
        <v>0</v>
      </c>
      <c r="BJ585" s="18" t="s">
        <v>87</v>
      </c>
      <c r="BK585" s="241">
        <f>ROUND(I585*H585,2)</f>
        <v>0</v>
      </c>
      <c r="BL585" s="18" t="s">
        <v>245</v>
      </c>
      <c r="BM585" s="240" t="s">
        <v>1231</v>
      </c>
    </row>
    <row r="586" s="13" customFormat="1">
      <c r="A586" s="13"/>
      <c r="B586" s="242"/>
      <c r="C586" s="243"/>
      <c r="D586" s="244" t="s">
        <v>168</v>
      </c>
      <c r="E586" s="245" t="s">
        <v>1</v>
      </c>
      <c r="F586" s="246" t="s">
        <v>1232</v>
      </c>
      <c r="G586" s="243"/>
      <c r="H586" s="247">
        <v>3.7999999999999998</v>
      </c>
      <c r="I586" s="248"/>
      <c r="J586" s="243"/>
      <c r="K586" s="243"/>
      <c r="L586" s="249"/>
      <c r="M586" s="250"/>
      <c r="N586" s="251"/>
      <c r="O586" s="251"/>
      <c r="P586" s="251"/>
      <c r="Q586" s="251"/>
      <c r="R586" s="251"/>
      <c r="S586" s="251"/>
      <c r="T586" s="25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3" t="s">
        <v>168</v>
      </c>
      <c r="AU586" s="253" t="s">
        <v>89</v>
      </c>
      <c r="AV586" s="13" t="s">
        <v>89</v>
      </c>
      <c r="AW586" s="13" t="s">
        <v>34</v>
      </c>
      <c r="AX586" s="13" t="s">
        <v>79</v>
      </c>
      <c r="AY586" s="253" t="s">
        <v>160</v>
      </c>
    </row>
    <row r="587" s="15" customFormat="1">
      <c r="A587" s="15"/>
      <c r="B587" s="269"/>
      <c r="C587" s="270"/>
      <c r="D587" s="244" t="s">
        <v>168</v>
      </c>
      <c r="E587" s="271" t="s">
        <v>1</v>
      </c>
      <c r="F587" s="272" t="s">
        <v>1233</v>
      </c>
      <c r="G587" s="270"/>
      <c r="H587" s="271" t="s">
        <v>1</v>
      </c>
      <c r="I587" s="273"/>
      <c r="J587" s="270"/>
      <c r="K587" s="270"/>
      <c r="L587" s="274"/>
      <c r="M587" s="275"/>
      <c r="N587" s="276"/>
      <c r="O587" s="276"/>
      <c r="P587" s="276"/>
      <c r="Q587" s="276"/>
      <c r="R587" s="276"/>
      <c r="S587" s="276"/>
      <c r="T587" s="277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78" t="s">
        <v>168</v>
      </c>
      <c r="AU587" s="278" t="s">
        <v>89</v>
      </c>
      <c r="AV587" s="15" t="s">
        <v>87</v>
      </c>
      <c r="AW587" s="15" t="s">
        <v>34</v>
      </c>
      <c r="AX587" s="15" t="s">
        <v>79</v>
      </c>
      <c r="AY587" s="278" t="s">
        <v>160</v>
      </c>
    </row>
    <row r="588" s="15" customFormat="1">
      <c r="A588" s="15"/>
      <c r="B588" s="269"/>
      <c r="C588" s="270"/>
      <c r="D588" s="244" t="s">
        <v>168</v>
      </c>
      <c r="E588" s="271" t="s">
        <v>1</v>
      </c>
      <c r="F588" s="272" t="s">
        <v>705</v>
      </c>
      <c r="G588" s="270"/>
      <c r="H588" s="271" t="s">
        <v>1</v>
      </c>
      <c r="I588" s="273"/>
      <c r="J588" s="270"/>
      <c r="K588" s="270"/>
      <c r="L588" s="274"/>
      <c r="M588" s="275"/>
      <c r="N588" s="276"/>
      <c r="O588" s="276"/>
      <c r="P588" s="276"/>
      <c r="Q588" s="276"/>
      <c r="R588" s="276"/>
      <c r="S588" s="276"/>
      <c r="T588" s="277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78" t="s">
        <v>168</v>
      </c>
      <c r="AU588" s="278" t="s">
        <v>89</v>
      </c>
      <c r="AV588" s="15" t="s">
        <v>87</v>
      </c>
      <c r="AW588" s="15" t="s">
        <v>34</v>
      </c>
      <c r="AX588" s="15" t="s">
        <v>79</v>
      </c>
      <c r="AY588" s="278" t="s">
        <v>160</v>
      </c>
    </row>
    <row r="589" s="13" customFormat="1">
      <c r="A589" s="13"/>
      <c r="B589" s="242"/>
      <c r="C589" s="243"/>
      <c r="D589" s="244" t="s">
        <v>168</v>
      </c>
      <c r="E589" s="245" t="s">
        <v>1</v>
      </c>
      <c r="F589" s="246" t="s">
        <v>1234</v>
      </c>
      <c r="G589" s="243"/>
      <c r="H589" s="247">
        <v>6.9749999999999996</v>
      </c>
      <c r="I589" s="248"/>
      <c r="J589" s="243"/>
      <c r="K589" s="243"/>
      <c r="L589" s="249"/>
      <c r="M589" s="250"/>
      <c r="N589" s="251"/>
      <c r="O589" s="251"/>
      <c r="P589" s="251"/>
      <c r="Q589" s="251"/>
      <c r="R589" s="251"/>
      <c r="S589" s="251"/>
      <c r="T589" s="25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3" t="s">
        <v>168</v>
      </c>
      <c r="AU589" s="253" t="s">
        <v>89</v>
      </c>
      <c r="AV589" s="13" t="s">
        <v>89</v>
      </c>
      <c r="AW589" s="13" t="s">
        <v>34</v>
      </c>
      <c r="AX589" s="13" t="s">
        <v>79</v>
      </c>
      <c r="AY589" s="253" t="s">
        <v>160</v>
      </c>
    </row>
    <row r="590" s="15" customFormat="1">
      <c r="A590" s="15"/>
      <c r="B590" s="269"/>
      <c r="C590" s="270"/>
      <c r="D590" s="244" t="s">
        <v>168</v>
      </c>
      <c r="E590" s="271" t="s">
        <v>1</v>
      </c>
      <c r="F590" s="272" t="s">
        <v>709</v>
      </c>
      <c r="G590" s="270"/>
      <c r="H590" s="271" t="s">
        <v>1</v>
      </c>
      <c r="I590" s="273"/>
      <c r="J590" s="270"/>
      <c r="K590" s="270"/>
      <c r="L590" s="274"/>
      <c r="M590" s="275"/>
      <c r="N590" s="276"/>
      <c r="O590" s="276"/>
      <c r="P590" s="276"/>
      <c r="Q590" s="276"/>
      <c r="R590" s="276"/>
      <c r="S590" s="276"/>
      <c r="T590" s="277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78" t="s">
        <v>168</v>
      </c>
      <c r="AU590" s="278" t="s">
        <v>89</v>
      </c>
      <c r="AV590" s="15" t="s">
        <v>87</v>
      </c>
      <c r="AW590" s="15" t="s">
        <v>34</v>
      </c>
      <c r="AX590" s="15" t="s">
        <v>79</v>
      </c>
      <c r="AY590" s="278" t="s">
        <v>160</v>
      </c>
    </row>
    <row r="591" s="13" customFormat="1">
      <c r="A591" s="13"/>
      <c r="B591" s="242"/>
      <c r="C591" s="243"/>
      <c r="D591" s="244" t="s">
        <v>168</v>
      </c>
      <c r="E591" s="245" t="s">
        <v>1</v>
      </c>
      <c r="F591" s="246" t="s">
        <v>1235</v>
      </c>
      <c r="G591" s="243"/>
      <c r="H591" s="247">
        <v>7.3250000000000002</v>
      </c>
      <c r="I591" s="248"/>
      <c r="J591" s="243"/>
      <c r="K591" s="243"/>
      <c r="L591" s="249"/>
      <c r="M591" s="250"/>
      <c r="N591" s="251"/>
      <c r="O591" s="251"/>
      <c r="P591" s="251"/>
      <c r="Q591" s="251"/>
      <c r="R591" s="251"/>
      <c r="S591" s="251"/>
      <c r="T591" s="25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3" t="s">
        <v>168</v>
      </c>
      <c r="AU591" s="253" t="s">
        <v>89</v>
      </c>
      <c r="AV591" s="13" t="s">
        <v>89</v>
      </c>
      <c r="AW591" s="13" t="s">
        <v>34</v>
      </c>
      <c r="AX591" s="13" t="s">
        <v>79</v>
      </c>
      <c r="AY591" s="253" t="s">
        <v>160</v>
      </c>
    </row>
    <row r="592" s="14" customFormat="1">
      <c r="A592" s="14"/>
      <c r="B592" s="254"/>
      <c r="C592" s="255"/>
      <c r="D592" s="244" t="s">
        <v>168</v>
      </c>
      <c r="E592" s="256" t="s">
        <v>1</v>
      </c>
      <c r="F592" s="257" t="s">
        <v>171</v>
      </c>
      <c r="G592" s="255"/>
      <c r="H592" s="258">
        <v>18.099999999999998</v>
      </c>
      <c r="I592" s="259"/>
      <c r="J592" s="255"/>
      <c r="K592" s="255"/>
      <c r="L592" s="260"/>
      <c r="M592" s="261"/>
      <c r="N592" s="262"/>
      <c r="O592" s="262"/>
      <c r="P592" s="262"/>
      <c r="Q592" s="262"/>
      <c r="R592" s="262"/>
      <c r="S592" s="262"/>
      <c r="T592" s="26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4" t="s">
        <v>168</v>
      </c>
      <c r="AU592" s="264" t="s">
        <v>89</v>
      </c>
      <c r="AV592" s="14" t="s">
        <v>166</v>
      </c>
      <c r="AW592" s="14" t="s">
        <v>34</v>
      </c>
      <c r="AX592" s="14" t="s">
        <v>87</v>
      </c>
      <c r="AY592" s="264" t="s">
        <v>160</v>
      </c>
    </row>
    <row r="593" s="2" customFormat="1" ht="21.75" customHeight="1">
      <c r="A593" s="39"/>
      <c r="B593" s="40"/>
      <c r="C593" s="284" t="s">
        <v>1236</v>
      </c>
      <c r="D593" s="284" t="s">
        <v>426</v>
      </c>
      <c r="E593" s="285" t="s">
        <v>1224</v>
      </c>
      <c r="F593" s="286" t="s">
        <v>1225</v>
      </c>
      <c r="G593" s="287" t="s">
        <v>165</v>
      </c>
      <c r="H593" s="288">
        <v>22.100000000000001</v>
      </c>
      <c r="I593" s="289"/>
      <c r="J593" s="290">
        <f>ROUND(I593*H593,2)</f>
        <v>0</v>
      </c>
      <c r="K593" s="291"/>
      <c r="L593" s="292"/>
      <c r="M593" s="293" t="s">
        <v>1</v>
      </c>
      <c r="N593" s="294" t="s">
        <v>44</v>
      </c>
      <c r="O593" s="92"/>
      <c r="P593" s="238">
        <f>O593*H593</f>
        <v>0</v>
      </c>
      <c r="Q593" s="238">
        <v>0.0020999999999999999</v>
      </c>
      <c r="R593" s="238">
        <f>Q593*H593</f>
        <v>0.04641</v>
      </c>
      <c r="S593" s="238">
        <v>0</v>
      </c>
      <c r="T593" s="239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40" t="s">
        <v>336</v>
      </c>
      <c r="AT593" s="240" t="s">
        <v>426</v>
      </c>
      <c r="AU593" s="240" t="s">
        <v>89</v>
      </c>
      <c r="AY593" s="18" t="s">
        <v>160</v>
      </c>
      <c r="BE593" s="241">
        <f>IF(N593="základní",J593,0)</f>
        <v>0</v>
      </c>
      <c r="BF593" s="241">
        <f>IF(N593="snížená",J593,0)</f>
        <v>0</v>
      </c>
      <c r="BG593" s="241">
        <f>IF(N593="zákl. přenesená",J593,0)</f>
        <v>0</v>
      </c>
      <c r="BH593" s="241">
        <f>IF(N593="sníž. přenesená",J593,0)</f>
        <v>0</v>
      </c>
      <c r="BI593" s="241">
        <f>IF(N593="nulová",J593,0)</f>
        <v>0</v>
      </c>
      <c r="BJ593" s="18" t="s">
        <v>87</v>
      </c>
      <c r="BK593" s="241">
        <f>ROUND(I593*H593,2)</f>
        <v>0</v>
      </c>
      <c r="BL593" s="18" t="s">
        <v>245</v>
      </c>
      <c r="BM593" s="240" t="s">
        <v>1237</v>
      </c>
    </row>
    <row r="594" s="13" customFormat="1">
      <c r="A594" s="13"/>
      <c r="B594" s="242"/>
      <c r="C594" s="243"/>
      <c r="D594" s="244" t="s">
        <v>168</v>
      </c>
      <c r="E594" s="243"/>
      <c r="F594" s="246" t="s">
        <v>1238</v>
      </c>
      <c r="G594" s="243"/>
      <c r="H594" s="247">
        <v>22.100000000000001</v>
      </c>
      <c r="I594" s="248"/>
      <c r="J594" s="243"/>
      <c r="K594" s="243"/>
      <c r="L594" s="249"/>
      <c r="M594" s="250"/>
      <c r="N594" s="251"/>
      <c r="O594" s="251"/>
      <c r="P594" s="251"/>
      <c r="Q594" s="251"/>
      <c r="R594" s="251"/>
      <c r="S594" s="251"/>
      <c r="T594" s="25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3" t="s">
        <v>168</v>
      </c>
      <c r="AU594" s="253" t="s">
        <v>89</v>
      </c>
      <c r="AV594" s="13" t="s">
        <v>89</v>
      </c>
      <c r="AW594" s="13" t="s">
        <v>4</v>
      </c>
      <c r="AX594" s="13" t="s">
        <v>87</v>
      </c>
      <c r="AY594" s="253" t="s">
        <v>160</v>
      </c>
    </row>
    <row r="595" s="2" customFormat="1" ht="24.15" customHeight="1">
      <c r="A595" s="39"/>
      <c r="B595" s="40"/>
      <c r="C595" s="228" t="s">
        <v>1239</v>
      </c>
      <c r="D595" s="228" t="s">
        <v>162</v>
      </c>
      <c r="E595" s="229" t="s">
        <v>1240</v>
      </c>
      <c r="F595" s="230" t="s">
        <v>1241</v>
      </c>
      <c r="G595" s="231" t="s">
        <v>165</v>
      </c>
      <c r="H595" s="232">
        <v>101.25400000000001</v>
      </c>
      <c r="I595" s="233"/>
      <c r="J595" s="234">
        <f>ROUND(I595*H595,2)</f>
        <v>0</v>
      </c>
      <c r="K595" s="235"/>
      <c r="L595" s="45"/>
      <c r="M595" s="236" t="s">
        <v>1</v>
      </c>
      <c r="N595" s="237" t="s">
        <v>44</v>
      </c>
      <c r="O595" s="92"/>
      <c r="P595" s="238">
        <f>O595*H595</f>
        <v>0</v>
      </c>
      <c r="Q595" s="238">
        <v>0</v>
      </c>
      <c r="R595" s="238">
        <f>Q595*H595</f>
        <v>0</v>
      </c>
      <c r="S595" s="238">
        <v>0</v>
      </c>
      <c r="T595" s="239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40" t="s">
        <v>245</v>
      </c>
      <c r="AT595" s="240" t="s">
        <v>162</v>
      </c>
      <c r="AU595" s="240" t="s">
        <v>89</v>
      </c>
      <c r="AY595" s="18" t="s">
        <v>160</v>
      </c>
      <c r="BE595" s="241">
        <f>IF(N595="základní",J595,0)</f>
        <v>0</v>
      </c>
      <c r="BF595" s="241">
        <f>IF(N595="snížená",J595,0)</f>
        <v>0</v>
      </c>
      <c r="BG595" s="241">
        <f>IF(N595="zákl. přenesená",J595,0)</f>
        <v>0</v>
      </c>
      <c r="BH595" s="241">
        <f>IF(N595="sníž. přenesená",J595,0)</f>
        <v>0</v>
      </c>
      <c r="BI595" s="241">
        <f>IF(N595="nulová",J595,0)</f>
        <v>0</v>
      </c>
      <c r="BJ595" s="18" t="s">
        <v>87</v>
      </c>
      <c r="BK595" s="241">
        <f>ROUND(I595*H595,2)</f>
        <v>0</v>
      </c>
      <c r="BL595" s="18" t="s">
        <v>245</v>
      </c>
      <c r="BM595" s="240" t="s">
        <v>1242</v>
      </c>
    </row>
    <row r="596" s="2" customFormat="1" ht="24.15" customHeight="1">
      <c r="A596" s="39"/>
      <c r="B596" s="40"/>
      <c r="C596" s="228" t="s">
        <v>1243</v>
      </c>
      <c r="D596" s="228" t="s">
        <v>162</v>
      </c>
      <c r="E596" s="229" t="s">
        <v>1244</v>
      </c>
      <c r="F596" s="230" t="s">
        <v>1245</v>
      </c>
      <c r="G596" s="231" t="s">
        <v>165</v>
      </c>
      <c r="H596" s="232">
        <v>101.25400000000001</v>
      </c>
      <c r="I596" s="233"/>
      <c r="J596" s="234">
        <f>ROUND(I596*H596,2)</f>
        <v>0</v>
      </c>
      <c r="K596" s="235"/>
      <c r="L596" s="45"/>
      <c r="M596" s="236" t="s">
        <v>1</v>
      </c>
      <c r="N596" s="237" t="s">
        <v>44</v>
      </c>
      <c r="O596" s="92"/>
      <c r="P596" s="238">
        <f>O596*H596</f>
        <v>0</v>
      </c>
      <c r="Q596" s="238">
        <v>0</v>
      </c>
      <c r="R596" s="238">
        <f>Q596*H596</f>
        <v>0</v>
      </c>
      <c r="S596" s="238">
        <v>0</v>
      </c>
      <c r="T596" s="239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40" t="s">
        <v>245</v>
      </c>
      <c r="AT596" s="240" t="s">
        <v>162</v>
      </c>
      <c r="AU596" s="240" t="s">
        <v>89</v>
      </c>
      <c r="AY596" s="18" t="s">
        <v>160</v>
      </c>
      <c r="BE596" s="241">
        <f>IF(N596="základní",J596,0)</f>
        <v>0</v>
      </c>
      <c r="BF596" s="241">
        <f>IF(N596="snížená",J596,0)</f>
        <v>0</v>
      </c>
      <c r="BG596" s="241">
        <f>IF(N596="zákl. přenesená",J596,0)</f>
        <v>0</v>
      </c>
      <c r="BH596" s="241">
        <f>IF(N596="sníž. přenesená",J596,0)</f>
        <v>0</v>
      </c>
      <c r="BI596" s="241">
        <f>IF(N596="nulová",J596,0)</f>
        <v>0</v>
      </c>
      <c r="BJ596" s="18" t="s">
        <v>87</v>
      </c>
      <c r="BK596" s="241">
        <f>ROUND(I596*H596,2)</f>
        <v>0</v>
      </c>
      <c r="BL596" s="18" t="s">
        <v>245</v>
      </c>
      <c r="BM596" s="240" t="s">
        <v>1246</v>
      </c>
    </row>
    <row r="597" s="2" customFormat="1" ht="24.15" customHeight="1">
      <c r="A597" s="39"/>
      <c r="B597" s="40"/>
      <c r="C597" s="284" t="s">
        <v>1247</v>
      </c>
      <c r="D597" s="284" t="s">
        <v>426</v>
      </c>
      <c r="E597" s="285" t="s">
        <v>1248</v>
      </c>
      <c r="F597" s="286" t="s">
        <v>1249</v>
      </c>
      <c r="G597" s="287" t="s">
        <v>165</v>
      </c>
      <c r="H597" s="288">
        <v>212.63300000000001</v>
      </c>
      <c r="I597" s="289"/>
      <c r="J597" s="290">
        <f>ROUND(I597*H597,2)</f>
        <v>0</v>
      </c>
      <c r="K597" s="291"/>
      <c r="L597" s="292"/>
      <c r="M597" s="293" t="s">
        <v>1</v>
      </c>
      <c r="N597" s="294" t="s">
        <v>44</v>
      </c>
      <c r="O597" s="92"/>
      <c r="P597" s="238">
        <f>O597*H597</f>
        <v>0</v>
      </c>
      <c r="Q597" s="238">
        <v>0.00025000000000000001</v>
      </c>
      <c r="R597" s="238">
        <f>Q597*H597</f>
        <v>0.053158250000000004</v>
      </c>
      <c r="S597" s="238">
        <v>0</v>
      </c>
      <c r="T597" s="239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40" t="s">
        <v>336</v>
      </c>
      <c r="AT597" s="240" t="s">
        <v>426</v>
      </c>
      <c r="AU597" s="240" t="s">
        <v>89</v>
      </c>
      <c r="AY597" s="18" t="s">
        <v>160</v>
      </c>
      <c r="BE597" s="241">
        <f>IF(N597="základní",J597,0)</f>
        <v>0</v>
      </c>
      <c r="BF597" s="241">
        <f>IF(N597="snížená",J597,0)</f>
        <v>0</v>
      </c>
      <c r="BG597" s="241">
        <f>IF(N597="zákl. přenesená",J597,0)</f>
        <v>0</v>
      </c>
      <c r="BH597" s="241">
        <f>IF(N597="sníž. přenesená",J597,0)</f>
        <v>0</v>
      </c>
      <c r="BI597" s="241">
        <f>IF(N597="nulová",J597,0)</f>
        <v>0</v>
      </c>
      <c r="BJ597" s="18" t="s">
        <v>87</v>
      </c>
      <c r="BK597" s="241">
        <f>ROUND(I597*H597,2)</f>
        <v>0</v>
      </c>
      <c r="BL597" s="18" t="s">
        <v>245</v>
      </c>
      <c r="BM597" s="240" t="s">
        <v>1250</v>
      </c>
    </row>
    <row r="598" s="13" customFormat="1">
      <c r="A598" s="13"/>
      <c r="B598" s="242"/>
      <c r="C598" s="243"/>
      <c r="D598" s="244" t="s">
        <v>168</v>
      </c>
      <c r="E598" s="243"/>
      <c r="F598" s="246" t="s">
        <v>1251</v>
      </c>
      <c r="G598" s="243"/>
      <c r="H598" s="247">
        <v>212.63300000000001</v>
      </c>
      <c r="I598" s="248"/>
      <c r="J598" s="243"/>
      <c r="K598" s="243"/>
      <c r="L598" s="249"/>
      <c r="M598" s="250"/>
      <c r="N598" s="251"/>
      <c r="O598" s="251"/>
      <c r="P598" s="251"/>
      <c r="Q598" s="251"/>
      <c r="R598" s="251"/>
      <c r="S598" s="251"/>
      <c r="T598" s="25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3" t="s">
        <v>168</v>
      </c>
      <c r="AU598" s="253" t="s">
        <v>89</v>
      </c>
      <c r="AV598" s="13" t="s">
        <v>89</v>
      </c>
      <c r="AW598" s="13" t="s">
        <v>4</v>
      </c>
      <c r="AX598" s="13" t="s">
        <v>87</v>
      </c>
      <c r="AY598" s="253" t="s">
        <v>160</v>
      </c>
    </row>
    <row r="599" s="2" customFormat="1" ht="24.15" customHeight="1">
      <c r="A599" s="39"/>
      <c r="B599" s="40"/>
      <c r="C599" s="228" t="s">
        <v>1252</v>
      </c>
      <c r="D599" s="228" t="s">
        <v>162</v>
      </c>
      <c r="E599" s="229" t="s">
        <v>1253</v>
      </c>
      <c r="F599" s="230" t="s">
        <v>1254</v>
      </c>
      <c r="G599" s="231" t="s">
        <v>165</v>
      </c>
      <c r="H599" s="232">
        <v>18.100000000000001</v>
      </c>
      <c r="I599" s="233"/>
      <c r="J599" s="234">
        <f>ROUND(I599*H599,2)</f>
        <v>0</v>
      </c>
      <c r="K599" s="235"/>
      <c r="L599" s="45"/>
      <c r="M599" s="236" t="s">
        <v>1</v>
      </c>
      <c r="N599" s="237" t="s">
        <v>44</v>
      </c>
      <c r="O599" s="92"/>
      <c r="P599" s="238">
        <f>O599*H599</f>
        <v>0</v>
      </c>
      <c r="Q599" s="238">
        <v>0</v>
      </c>
      <c r="R599" s="238">
        <f>Q599*H599</f>
        <v>0</v>
      </c>
      <c r="S599" s="238">
        <v>0</v>
      </c>
      <c r="T599" s="239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40" t="s">
        <v>245</v>
      </c>
      <c r="AT599" s="240" t="s">
        <v>162</v>
      </c>
      <c r="AU599" s="240" t="s">
        <v>89</v>
      </c>
      <c r="AY599" s="18" t="s">
        <v>160</v>
      </c>
      <c r="BE599" s="241">
        <f>IF(N599="základní",J599,0)</f>
        <v>0</v>
      </c>
      <c r="BF599" s="241">
        <f>IF(N599="snížená",J599,0)</f>
        <v>0</v>
      </c>
      <c r="BG599" s="241">
        <f>IF(N599="zákl. přenesená",J599,0)</f>
        <v>0</v>
      </c>
      <c r="BH599" s="241">
        <f>IF(N599="sníž. přenesená",J599,0)</f>
        <v>0</v>
      </c>
      <c r="BI599" s="241">
        <f>IF(N599="nulová",J599,0)</f>
        <v>0</v>
      </c>
      <c r="BJ599" s="18" t="s">
        <v>87</v>
      </c>
      <c r="BK599" s="241">
        <f>ROUND(I599*H599,2)</f>
        <v>0</v>
      </c>
      <c r="BL599" s="18" t="s">
        <v>245</v>
      </c>
      <c r="BM599" s="240" t="s">
        <v>1255</v>
      </c>
    </row>
    <row r="600" s="2" customFormat="1" ht="24.15" customHeight="1">
      <c r="A600" s="39"/>
      <c r="B600" s="40"/>
      <c r="C600" s="228" t="s">
        <v>1256</v>
      </c>
      <c r="D600" s="228" t="s">
        <v>162</v>
      </c>
      <c r="E600" s="229" t="s">
        <v>1257</v>
      </c>
      <c r="F600" s="230" t="s">
        <v>1258</v>
      </c>
      <c r="G600" s="231" t="s">
        <v>165</v>
      </c>
      <c r="H600" s="232">
        <v>18.100000000000001</v>
      </c>
      <c r="I600" s="233"/>
      <c r="J600" s="234">
        <f>ROUND(I600*H600,2)</f>
        <v>0</v>
      </c>
      <c r="K600" s="235"/>
      <c r="L600" s="45"/>
      <c r="M600" s="236" t="s">
        <v>1</v>
      </c>
      <c r="N600" s="237" t="s">
        <v>44</v>
      </c>
      <c r="O600" s="92"/>
      <c r="P600" s="238">
        <f>O600*H600</f>
        <v>0</v>
      </c>
      <c r="Q600" s="238">
        <v>0</v>
      </c>
      <c r="R600" s="238">
        <f>Q600*H600</f>
        <v>0</v>
      </c>
      <c r="S600" s="238">
        <v>0</v>
      </c>
      <c r="T600" s="239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40" t="s">
        <v>245</v>
      </c>
      <c r="AT600" s="240" t="s">
        <v>162</v>
      </c>
      <c r="AU600" s="240" t="s">
        <v>89</v>
      </c>
      <c r="AY600" s="18" t="s">
        <v>160</v>
      </c>
      <c r="BE600" s="241">
        <f>IF(N600="základní",J600,0)</f>
        <v>0</v>
      </c>
      <c r="BF600" s="241">
        <f>IF(N600="snížená",J600,0)</f>
        <v>0</v>
      </c>
      <c r="BG600" s="241">
        <f>IF(N600="zákl. přenesená",J600,0)</f>
        <v>0</v>
      </c>
      <c r="BH600" s="241">
        <f>IF(N600="sníž. přenesená",J600,0)</f>
        <v>0</v>
      </c>
      <c r="BI600" s="241">
        <f>IF(N600="nulová",J600,0)</f>
        <v>0</v>
      </c>
      <c r="BJ600" s="18" t="s">
        <v>87</v>
      </c>
      <c r="BK600" s="241">
        <f>ROUND(I600*H600,2)</f>
        <v>0</v>
      </c>
      <c r="BL600" s="18" t="s">
        <v>245</v>
      </c>
      <c r="BM600" s="240" t="s">
        <v>1259</v>
      </c>
    </row>
    <row r="601" s="2" customFormat="1" ht="24.15" customHeight="1">
      <c r="A601" s="39"/>
      <c r="B601" s="40"/>
      <c r="C601" s="284" t="s">
        <v>1260</v>
      </c>
      <c r="D601" s="284" t="s">
        <v>426</v>
      </c>
      <c r="E601" s="285" t="s">
        <v>1248</v>
      </c>
      <c r="F601" s="286" t="s">
        <v>1249</v>
      </c>
      <c r="G601" s="287" t="s">
        <v>165</v>
      </c>
      <c r="H601" s="288">
        <v>38.009999999999998</v>
      </c>
      <c r="I601" s="289"/>
      <c r="J601" s="290">
        <f>ROUND(I601*H601,2)</f>
        <v>0</v>
      </c>
      <c r="K601" s="291"/>
      <c r="L601" s="292"/>
      <c r="M601" s="293" t="s">
        <v>1</v>
      </c>
      <c r="N601" s="294" t="s">
        <v>44</v>
      </c>
      <c r="O601" s="92"/>
      <c r="P601" s="238">
        <f>O601*H601</f>
        <v>0</v>
      </c>
      <c r="Q601" s="238">
        <v>0.00025000000000000001</v>
      </c>
      <c r="R601" s="238">
        <f>Q601*H601</f>
        <v>0.0095025000000000005</v>
      </c>
      <c r="S601" s="238">
        <v>0</v>
      </c>
      <c r="T601" s="239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40" t="s">
        <v>336</v>
      </c>
      <c r="AT601" s="240" t="s">
        <v>426</v>
      </c>
      <c r="AU601" s="240" t="s">
        <v>89</v>
      </c>
      <c r="AY601" s="18" t="s">
        <v>160</v>
      </c>
      <c r="BE601" s="241">
        <f>IF(N601="základní",J601,0)</f>
        <v>0</v>
      </c>
      <c r="BF601" s="241">
        <f>IF(N601="snížená",J601,0)</f>
        <v>0</v>
      </c>
      <c r="BG601" s="241">
        <f>IF(N601="zákl. přenesená",J601,0)</f>
        <v>0</v>
      </c>
      <c r="BH601" s="241">
        <f>IF(N601="sníž. přenesená",J601,0)</f>
        <v>0</v>
      </c>
      <c r="BI601" s="241">
        <f>IF(N601="nulová",J601,0)</f>
        <v>0</v>
      </c>
      <c r="BJ601" s="18" t="s">
        <v>87</v>
      </c>
      <c r="BK601" s="241">
        <f>ROUND(I601*H601,2)</f>
        <v>0</v>
      </c>
      <c r="BL601" s="18" t="s">
        <v>245</v>
      </c>
      <c r="BM601" s="240" t="s">
        <v>1261</v>
      </c>
    </row>
    <row r="602" s="13" customFormat="1">
      <c r="A602" s="13"/>
      <c r="B602" s="242"/>
      <c r="C602" s="243"/>
      <c r="D602" s="244" t="s">
        <v>168</v>
      </c>
      <c r="E602" s="243"/>
      <c r="F602" s="246" t="s">
        <v>1262</v>
      </c>
      <c r="G602" s="243"/>
      <c r="H602" s="247">
        <v>38.009999999999998</v>
      </c>
      <c r="I602" s="248"/>
      <c r="J602" s="243"/>
      <c r="K602" s="243"/>
      <c r="L602" s="249"/>
      <c r="M602" s="250"/>
      <c r="N602" s="251"/>
      <c r="O602" s="251"/>
      <c r="P602" s="251"/>
      <c r="Q602" s="251"/>
      <c r="R602" s="251"/>
      <c r="S602" s="251"/>
      <c r="T602" s="25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3" t="s">
        <v>168</v>
      </c>
      <c r="AU602" s="253" t="s">
        <v>89</v>
      </c>
      <c r="AV602" s="13" t="s">
        <v>89</v>
      </c>
      <c r="AW602" s="13" t="s">
        <v>4</v>
      </c>
      <c r="AX602" s="13" t="s">
        <v>87</v>
      </c>
      <c r="AY602" s="253" t="s">
        <v>160</v>
      </c>
    </row>
    <row r="603" s="2" customFormat="1" ht="21.75" customHeight="1">
      <c r="A603" s="39"/>
      <c r="B603" s="40"/>
      <c r="C603" s="228" t="s">
        <v>1263</v>
      </c>
      <c r="D603" s="228" t="s">
        <v>162</v>
      </c>
      <c r="E603" s="229" t="s">
        <v>1264</v>
      </c>
      <c r="F603" s="230" t="s">
        <v>1265</v>
      </c>
      <c r="G603" s="231" t="s">
        <v>201</v>
      </c>
      <c r="H603" s="232">
        <v>17.16</v>
      </c>
      <c r="I603" s="233"/>
      <c r="J603" s="234">
        <f>ROUND(I603*H603,2)</f>
        <v>0</v>
      </c>
      <c r="K603" s="235"/>
      <c r="L603" s="45"/>
      <c r="M603" s="236" t="s">
        <v>1</v>
      </c>
      <c r="N603" s="237" t="s">
        <v>44</v>
      </c>
      <c r="O603" s="92"/>
      <c r="P603" s="238">
        <f>O603*H603</f>
        <v>0</v>
      </c>
      <c r="Q603" s="238">
        <v>0</v>
      </c>
      <c r="R603" s="238">
        <f>Q603*H603</f>
        <v>0</v>
      </c>
      <c r="S603" s="238">
        <v>0</v>
      </c>
      <c r="T603" s="239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40" t="s">
        <v>245</v>
      </c>
      <c r="AT603" s="240" t="s">
        <v>162</v>
      </c>
      <c r="AU603" s="240" t="s">
        <v>89</v>
      </c>
      <c r="AY603" s="18" t="s">
        <v>160</v>
      </c>
      <c r="BE603" s="241">
        <f>IF(N603="základní",J603,0)</f>
        <v>0</v>
      </c>
      <c r="BF603" s="241">
        <f>IF(N603="snížená",J603,0)</f>
        <v>0</v>
      </c>
      <c r="BG603" s="241">
        <f>IF(N603="zákl. přenesená",J603,0)</f>
        <v>0</v>
      </c>
      <c r="BH603" s="241">
        <f>IF(N603="sníž. přenesená",J603,0)</f>
        <v>0</v>
      </c>
      <c r="BI603" s="241">
        <f>IF(N603="nulová",J603,0)</f>
        <v>0</v>
      </c>
      <c r="BJ603" s="18" t="s">
        <v>87</v>
      </c>
      <c r="BK603" s="241">
        <f>ROUND(I603*H603,2)</f>
        <v>0</v>
      </c>
      <c r="BL603" s="18" t="s">
        <v>245</v>
      </c>
      <c r="BM603" s="240" t="s">
        <v>1266</v>
      </c>
    </row>
    <row r="604" s="15" customFormat="1">
      <c r="A604" s="15"/>
      <c r="B604" s="269"/>
      <c r="C604" s="270"/>
      <c r="D604" s="244" t="s">
        <v>168</v>
      </c>
      <c r="E604" s="271" t="s">
        <v>1</v>
      </c>
      <c r="F604" s="272" t="s">
        <v>705</v>
      </c>
      <c r="G604" s="270"/>
      <c r="H604" s="271" t="s">
        <v>1</v>
      </c>
      <c r="I604" s="273"/>
      <c r="J604" s="270"/>
      <c r="K604" s="270"/>
      <c r="L604" s="274"/>
      <c r="M604" s="275"/>
      <c r="N604" s="276"/>
      <c r="O604" s="276"/>
      <c r="P604" s="276"/>
      <c r="Q604" s="276"/>
      <c r="R604" s="276"/>
      <c r="S604" s="276"/>
      <c r="T604" s="277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78" t="s">
        <v>168</v>
      </c>
      <c r="AU604" s="278" t="s">
        <v>89</v>
      </c>
      <c r="AV604" s="15" t="s">
        <v>87</v>
      </c>
      <c r="AW604" s="15" t="s">
        <v>34</v>
      </c>
      <c r="AX604" s="15" t="s">
        <v>79</v>
      </c>
      <c r="AY604" s="278" t="s">
        <v>160</v>
      </c>
    </row>
    <row r="605" s="13" customFormat="1">
      <c r="A605" s="13"/>
      <c r="B605" s="242"/>
      <c r="C605" s="243"/>
      <c r="D605" s="244" t="s">
        <v>168</v>
      </c>
      <c r="E605" s="245" t="s">
        <v>1</v>
      </c>
      <c r="F605" s="246" t="s">
        <v>1267</v>
      </c>
      <c r="G605" s="243"/>
      <c r="H605" s="247">
        <v>8.3699999999999992</v>
      </c>
      <c r="I605" s="248"/>
      <c r="J605" s="243"/>
      <c r="K605" s="243"/>
      <c r="L605" s="249"/>
      <c r="M605" s="250"/>
      <c r="N605" s="251"/>
      <c r="O605" s="251"/>
      <c r="P605" s="251"/>
      <c r="Q605" s="251"/>
      <c r="R605" s="251"/>
      <c r="S605" s="251"/>
      <c r="T605" s="25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53" t="s">
        <v>168</v>
      </c>
      <c r="AU605" s="253" t="s">
        <v>89</v>
      </c>
      <c r="AV605" s="13" t="s">
        <v>89</v>
      </c>
      <c r="AW605" s="13" t="s">
        <v>34</v>
      </c>
      <c r="AX605" s="13" t="s">
        <v>79</v>
      </c>
      <c r="AY605" s="253" t="s">
        <v>160</v>
      </c>
    </row>
    <row r="606" s="15" customFormat="1">
      <c r="A606" s="15"/>
      <c r="B606" s="269"/>
      <c r="C606" s="270"/>
      <c r="D606" s="244" t="s">
        <v>168</v>
      </c>
      <c r="E606" s="271" t="s">
        <v>1</v>
      </c>
      <c r="F606" s="272" t="s">
        <v>709</v>
      </c>
      <c r="G606" s="270"/>
      <c r="H606" s="271" t="s">
        <v>1</v>
      </c>
      <c r="I606" s="273"/>
      <c r="J606" s="270"/>
      <c r="K606" s="270"/>
      <c r="L606" s="274"/>
      <c r="M606" s="275"/>
      <c r="N606" s="276"/>
      <c r="O606" s="276"/>
      <c r="P606" s="276"/>
      <c r="Q606" s="276"/>
      <c r="R606" s="276"/>
      <c r="S606" s="276"/>
      <c r="T606" s="277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78" t="s">
        <v>168</v>
      </c>
      <c r="AU606" s="278" t="s">
        <v>89</v>
      </c>
      <c r="AV606" s="15" t="s">
        <v>87</v>
      </c>
      <c r="AW606" s="15" t="s">
        <v>34</v>
      </c>
      <c r="AX606" s="15" t="s">
        <v>79</v>
      </c>
      <c r="AY606" s="278" t="s">
        <v>160</v>
      </c>
    </row>
    <row r="607" s="13" customFormat="1">
      <c r="A607" s="13"/>
      <c r="B607" s="242"/>
      <c r="C607" s="243"/>
      <c r="D607" s="244" t="s">
        <v>168</v>
      </c>
      <c r="E607" s="245" t="s">
        <v>1</v>
      </c>
      <c r="F607" s="246" t="s">
        <v>1268</v>
      </c>
      <c r="G607" s="243"/>
      <c r="H607" s="247">
        <v>8.7899999999999991</v>
      </c>
      <c r="I607" s="248"/>
      <c r="J607" s="243"/>
      <c r="K607" s="243"/>
      <c r="L607" s="249"/>
      <c r="M607" s="250"/>
      <c r="N607" s="251"/>
      <c r="O607" s="251"/>
      <c r="P607" s="251"/>
      <c r="Q607" s="251"/>
      <c r="R607" s="251"/>
      <c r="S607" s="251"/>
      <c r="T607" s="25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3" t="s">
        <v>168</v>
      </c>
      <c r="AU607" s="253" t="s">
        <v>89</v>
      </c>
      <c r="AV607" s="13" t="s">
        <v>89</v>
      </c>
      <c r="AW607" s="13" t="s">
        <v>34</v>
      </c>
      <c r="AX607" s="13" t="s">
        <v>79</v>
      </c>
      <c r="AY607" s="253" t="s">
        <v>160</v>
      </c>
    </row>
    <row r="608" s="14" customFormat="1">
      <c r="A608" s="14"/>
      <c r="B608" s="254"/>
      <c r="C608" s="255"/>
      <c r="D608" s="244" t="s">
        <v>168</v>
      </c>
      <c r="E608" s="256" t="s">
        <v>1</v>
      </c>
      <c r="F608" s="257" t="s">
        <v>171</v>
      </c>
      <c r="G608" s="255"/>
      <c r="H608" s="258">
        <v>17.159999999999997</v>
      </c>
      <c r="I608" s="259"/>
      <c r="J608" s="255"/>
      <c r="K608" s="255"/>
      <c r="L608" s="260"/>
      <c r="M608" s="261"/>
      <c r="N608" s="262"/>
      <c r="O608" s="262"/>
      <c r="P608" s="262"/>
      <c r="Q608" s="262"/>
      <c r="R608" s="262"/>
      <c r="S608" s="262"/>
      <c r="T608" s="26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4" t="s">
        <v>168</v>
      </c>
      <c r="AU608" s="264" t="s">
        <v>89</v>
      </c>
      <c r="AV608" s="14" t="s">
        <v>166</v>
      </c>
      <c r="AW608" s="14" t="s">
        <v>34</v>
      </c>
      <c r="AX608" s="14" t="s">
        <v>87</v>
      </c>
      <c r="AY608" s="264" t="s">
        <v>160</v>
      </c>
    </row>
    <row r="609" s="2" customFormat="1" ht="21.75" customHeight="1">
      <c r="A609" s="39"/>
      <c r="B609" s="40"/>
      <c r="C609" s="284" t="s">
        <v>1269</v>
      </c>
      <c r="D609" s="284" t="s">
        <v>426</v>
      </c>
      <c r="E609" s="285" t="s">
        <v>1270</v>
      </c>
      <c r="F609" s="286" t="s">
        <v>1271</v>
      </c>
      <c r="G609" s="287" t="s">
        <v>201</v>
      </c>
      <c r="H609" s="288">
        <v>17.503</v>
      </c>
      <c r="I609" s="289"/>
      <c r="J609" s="290">
        <f>ROUND(I609*H609,2)</f>
        <v>0</v>
      </c>
      <c r="K609" s="291"/>
      <c r="L609" s="292"/>
      <c r="M609" s="293" t="s">
        <v>1</v>
      </c>
      <c r="N609" s="294" t="s">
        <v>44</v>
      </c>
      <c r="O609" s="92"/>
      <c r="P609" s="238">
        <f>O609*H609</f>
        <v>0</v>
      </c>
      <c r="Q609" s="238">
        <v>1.0000000000000001E-05</v>
      </c>
      <c r="R609" s="238">
        <f>Q609*H609</f>
        <v>0.00017503000000000001</v>
      </c>
      <c r="S609" s="238">
        <v>0</v>
      </c>
      <c r="T609" s="239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40" t="s">
        <v>336</v>
      </c>
      <c r="AT609" s="240" t="s">
        <v>426</v>
      </c>
      <c r="AU609" s="240" t="s">
        <v>89</v>
      </c>
      <c r="AY609" s="18" t="s">
        <v>160</v>
      </c>
      <c r="BE609" s="241">
        <f>IF(N609="základní",J609,0)</f>
        <v>0</v>
      </c>
      <c r="BF609" s="241">
        <f>IF(N609="snížená",J609,0)</f>
        <v>0</v>
      </c>
      <c r="BG609" s="241">
        <f>IF(N609="zákl. přenesená",J609,0)</f>
        <v>0</v>
      </c>
      <c r="BH609" s="241">
        <f>IF(N609="sníž. přenesená",J609,0)</f>
        <v>0</v>
      </c>
      <c r="BI609" s="241">
        <f>IF(N609="nulová",J609,0)</f>
        <v>0</v>
      </c>
      <c r="BJ609" s="18" t="s">
        <v>87</v>
      </c>
      <c r="BK609" s="241">
        <f>ROUND(I609*H609,2)</f>
        <v>0</v>
      </c>
      <c r="BL609" s="18" t="s">
        <v>245</v>
      </c>
      <c r="BM609" s="240" t="s">
        <v>1272</v>
      </c>
    </row>
    <row r="610" s="13" customFormat="1">
      <c r="A610" s="13"/>
      <c r="B610" s="242"/>
      <c r="C610" s="243"/>
      <c r="D610" s="244" t="s">
        <v>168</v>
      </c>
      <c r="E610" s="243"/>
      <c r="F610" s="246" t="s">
        <v>1273</v>
      </c>
      <c r="G610" s="243"/>
      <c r="H610" s="247">
        <v>17.503</v>
      </c>
      <c r="I610" s="248"/>
      <c r="J610" s="243"/>
      <c r="K610" s="243"/>
      <c r="L610" s="249"/>
      <c r="M610" s="250"/>
      <c r="N610" s="251"/>
      <c r="O610" s="251"/>
      <c r="P610" s="251"/>
      <c r="Q610" s="251"/>
      <c r="R610" s="251"/>
      <c r="S610" s="251"/>
      <c r="T610" s="25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3" t="s">
        <v>168</v>
      </c>
      <c r="AU610" s="253" t="s">
        <v>89</v>
      </c>
      <c r="AV610" s="13" t="s">
        <v>89</v>
      </c>
      <c r="AW610" s="13" t="s">
        <v>4</v>
      </c>
      <c r="AX610" s="13" t="s">
        <v>87</v>
      </c>
      <c r="AY610" s="253" t="s">
        <v>160</v>
      </c>
    </row>
    <row r="611" s="2" customFormat="1" ht="24.15" customHeight="1">
      <c r="A611" s="39"/>
      <c r="B611" s="40"/>
      <c r="C611" s="228" t="s">
        <v>1274</v>
      </c>
      <c r="D611" s="228" t="s">
        <v>162</v>
      </c>
      <c r="E611" s="229" t="s">
        <v>1275</v>
      </c>
      <c r="F611" s="230" t="s">
        <v>1276</v>
      </c>
      <c r="G611" s="231" t="s">
        <v>201</v>
      </c>
      <c r="H611" s="232">
        <v>4</v>
      </c>
      <c r="I611" s="233"/>
      <c r="J611" s="234">
        <f>ROUND(I611*H611,2)</f>
        <v>0</v>
      </c>
      <c r="K611" s="235"/>
      <c r="L611" s="45"/>
      <c r="M611" s="236" t="s">
        <v>1</v>
      </c>
      <c r="N611" s="237" t="s">
        <v>44</v>
      </c>
      <c r="O611" s="92"/>
      <c r="P611" s="238">
        <f>O611*H611</f>
        <v>0</v>
      </c>
      <c r="Q611" s="238">
        <v>6.0000000000000002E-05</v>
      </c>
      <c r="R611" s="238">
        <f>Q611*H611</f>
        <v>0.00024000000000000001</v>
      </c>
      <c r="S611" s="238">
        <v>0</v>
      </c>
      <c r="T611" s="239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40" t="s">
        <v>245</v>
      </c>
      <c r="AT611" s="240" t="s">
        <v>162</v>
      </c>
      <c r="AU611" s="240" t="s">
        <v>89</v>
      </c>
      <c r="AY611" s="18" t="s">
        <v>160</v>
      </c>
      <c r="BE611" s="241">
        <f>IF(N611="základní",J611,0)</f>
        <v>0</v>
      </c>
      <c r="BF611" s="241">
        <f>IF(N611="snížená",J611,0)</f>
        <v>0</v>
      </c>
      <c r="BG611" s="241">
        <f>IF(N611="zákl. přenesená",J611,0)</f>
        <v>0</v>
      </c>
      <c r="BH611" s="241">
        <f>IF(N611="sníž. přenesená",J611,0)</f>
        <v>0</v>
      </c>
      <c r="BI611" s="241">
        <f>IF(N611="nulová",J611,0)</f>
        <v>0</v>
      </c>
      <c r="BJ611" s="18" t="s">
        <v>87</v>
      </c>
      <c r="BK611" s="241">
        <f>ROUND(I611*H611,2)</f>
        <v>0</v>
      </c>
      <c r="BL611" s="18" t="s">
        <v>245</v>
      </c>
      <c r="BM611" s="240" t="s">
        <v>1277</v>
      </c>
    </row>
    <row r="612" s="13" customFormat="1">
      <c r="A612" s="13"/>
      <c r="B612" s="242"/>
      <c r="C612" s="243"/>
      <c r="D612" s="244" t="s">
        <v>168</v>
      </c>
      <c r="E612" s="245" t="s">
        <v>1</v>
      </c>
      <c r="F612" s="246" t="s">
        <v>1278</v>
      </c>
      <c r="G612" s="243"/>
      <c r="H612" s="247">
        <v>4</v>
      </c>
      <c r="I612" s="248"/>
      <c r="J612" s="243"/>
      <c r="K612" s="243"/>
      <c r="L612" s="249"/>
      <c r="M612" s="250"/>
      <c r="N612" s="251"/>
      <c r="O612" s="251"/>
      <c r="P612" s="251"/>
      <c r="Q612" s="251"/>
      <c r="R612" s="251"/>
      <c r="S612" s="251"/>
      <c r="T612" s="25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3" t="s">
        <v>168</v>
      </c>
      <c r="AU612" s="253" t="s">
        <v>89</v>
      </c>
      <c r="AV612" s="13" t="s">
        <v>89</v>
      </c>
      <c r="AW612" s="13" t="s">
        <v>34</v>
      </c>
      <c r="AX612" s="13" t="s">
        <v>87</v>
      </c>
      <c r="AY612" s="253" t="s">
        <v>160</v>
      </c>
    </row>
    <row r="613" s="2" customFormat="1" ht="21.75" customHeight="1">
      <c r="A613" s="39"/>
      <c r="B613" s="40"/>
      <c r="C613" s="228" t="s">
        <v>1279</v>
      </c>
      <c r="D613" s="228" t="s">
        <v>162</v>
      </c>
      <c r="E613" s="229" t="s">
        <v>1280</v>
      </c>
      <c r="F613" s="230" t="s">
        <v>1281</v>
      </c>
      <c r="G613" s="231" t="s">
        <v>236</v>
      </c>
      <c r="H613" s="232">
        <v>12</v>
      </c>
      <c r="I613" s="233"/>
      <c r="J613" s="234">
        <f>ROUND(I613*H613,2)</f>
        <v>0</v>
      </c>
      <c r="K613" s="235"/>
      <c r="L613" s="45"/>
      <c r="M613" s="236" t="s">
        <v>1</v>
      </c>
      <c r="N613" s="237" t="s">
        <v>44</v>
      </c>
      <c r="O613" s="92"/>
      <c r="P613" s="238">
        <f>O613*H613</f>
        <v>0</v>
      </c>
      <c r="Q613" s="238">
        <v>0.00025999999999999998</v>
      </c>
      <c r="R613" s="238">
        <f>Q613*H613</f>
        <v>0.0031199999999999995</v>
      </c>
      <c r="S613" s="238">
        <v>0</v>
      </c>
      <c r="T613" s="23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40" t="s">
        <v>245</v>
      </c>
      <c r="AT613" s="240" t="s">
        <v>162</v>
      </c>
      <c r="AU613" s="240" t="s">
        <v>89</v>
      </c>
      <c r="AY613" s="18" t="s">
        <v>160</v>
      </c>
      <c r="BE613" s="241">
        <f>IF(N613="základní",J613,0)</f>
        <v>0</v>
      </c>
      <c r="BF613" s="241">
        <f>IF(N613="snížená",J613,0)</f>
        <v>0</v>
      </c>
      <c r="BG613" s="241">
        <f>IF(N613="zákl. přenesená",J613,0)</f>
        <v>0</v>
      </c>
      <c r="BH613" s="241">
        <f>IF(N613="sníž. přenesená",J613,0)</f>
        <v>0</v>
      </c>
      <c r="BI613" s="241">
        <f>IF(N613="nulová",J613,0)</f>
        <v>0</v>
      </c>
      <c r="BJ613" s="18" t="s">
        <v>87</v>
      </c>
      <c r="BK613" s="241">
        <f>ROUND(I613*H613,2)</f>
        <v>0</v>
      </c>
      <c r="BL613" s="18" t="s">
        <v>245</v>
      </c>
      <c r="BM613" s="240" t="s">
        <v>1282</v>
      </c>
    </row>
    <row r="614" s="2" customFormat="1" ht="21.75" customHeight="1">
      <c r="A614" s="39"/>
      <c r="B614" s="40"/>
      <c r="C614" s="284" t="s">
        <v>1283</v>
      </c>
      <c r="D614" s="284" t="s">
        <v>426</v>
      </c>
      <c r="E614" s="285" t="s">
        <v>1224</v>
      </c>
      <c r="F614" s="286" t="s">
        <v>1225</v>
      </c>
      <c r="G614" s="287" t="s">
        <v>165</v>
      </c>
      <c r="H614" s="288">
        <v>3.7000000000000002</v>
      </c>
      <c r="I614" s="289"/>
      <c r="J614" s="290">
        <f>ROUND(I614*H614,2)</f>
        <v>0</v>
      </c>
      <c r="K614" s="291"/>
      <c r="L614" s="292"/>
      <c r="M614" s="293" t="s">
        <v>1</v>
      </c>
      <c r="N614" s="294" t="s">
        <v>44</v>
      </c>
      <c r="O614" s="92"/>
      <c r="P614" s="238">
        <f>O614*H614</f>
        <v>0</v>
      </c>
      <c r="Q614" s="238">
        <v>0.0020999999999999999</v>
      </c>
      <c r="R614" s="238">
        <f>Q614*H614</f>
        <v>0.00777</v>
      </c>
      <c r="S614" s="238">
        <v>0</v>
      </c>
      <c r="T614" s="239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40" t="s">
        <v>336</v>
      </c>
      <c r="AT614" s="240" t="s">
        <v>426</v>
      </c>
      <c r="AU614" s="240" t="s">
        <v>89</v>
      </c>
      <c r="AY614" s="18" t="s">
        <v>160</v>
      </c>
      <c r="BE614" s="241">
        <f>IF(N614="základní",J614,0)</f>
        <v>0</v>
      </c>
      <c r="BF614" s="241">
        <f>IF(N614="snížená",J614,0)</f>
        <v>0</v>
      </c>
      <c r="BG614" s="241">
        <f>IF(N614="zákl. přenesená",J614,0)</f>
        <v>0</v>
      </c>
      <c r="BH614" s="241">
        <f>IF(N614="sníž. přenesená",J614,0)</f>
        <v>0</v>
      </c>
      <c r="BI614" s="241">
        <f>IF(N614="nulová",J614,0)</f>
        <v>0</v>
      </c>
      <c r="BJ614" s="18" t="s">
        <v>87</v>
      </c>
      <c r="BK614" s="241">
        <f>ROUND(I614*H614,2)</f>
        <v>0</v>
      </c>
      <c r="BL614" s="18" t="s">
        <v>245</v>
      </c>
      <c r="BM614" s="240" t="s">
        <v>1284</v>
      </c>
    </row>
    <row r="615" s="13" customFormat="1">
      <c r="A615" s="13"/>
      <c r="B615" s="242"/>
      <c r="C615" s="243"/>
      <c r="D615" s="244" t="s">
        <v>168</v>
      </c>
      <c r="E615" s="245" t="s">
        <v>1</v>
      </c>
      <c r="F615" s="246" t="s">
        <v>1285</v>
      </c>
      <c r="G615" s="243"/>
      <c r="H615" s="247">
        <v>1.2</v>
      </c>
      <c r="I615" s="248"/>
      <c r="J615" s="243"/>
      <c r="K615" s="243"/>
      <c r="L615" s="249"/>
      <c r="M615" s="250"/>
      <c r="N615" s="251"/>
      <c r="O615" s="251"/>
      <c r="P615" s="251"/>
      <c r="Q615" s="251"/>
      <c r="R615" s="251"/>
      <c r="S615" s="251"/>
      <c r="T615" s="25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53" t="s">
        <v>168</v>
      </c>
      <c r="AU615" s="253" t="s">
        <v>89</v>
      </c>
      <c r="AV615" s="13" t="s">
        <v>89</v>
      </c>
      <c r="AW615" s="13" t="s">
        <v>34</v>
      </c>
      <c r="AX615" s="13" t="s">
        <v>79</v>
      </c>
      <c r="AY615" s="253" t="s">
        <v>160</v>
      </c>
    </row>
    <row r="616" s="13" customFormat="1">
      <c r="A616" s="13"/>
      <c r="B616" s="242"/>
      <c r="C616" s="243"/>
      <c r="D616" s="244" t="s">
        <v>168</v>
      </c>
      <c r="E616" s="245" t="s">
        <v>1</v>
      </c>
      <c r="F616" s="246" t="s">
        <v>1286</v>
      </c>
      <c r="G616" s="243"/>
      <c r="H616" s="247">
        <v>2.5</v>
      </c>
      <c r="I616" s="248"/>
      <c r="J616" s="243"/>
      <c r="K616" s="243"/>
      <c r="L616" s="249"/>
      <c r="M616" s="250"/>
      <c r="N616" s="251"/>
      <c r="O616" s="251"/>
      <c r="P616" s="251"/>
      <c r="Q616" s="251"/>
      <c r="R616" s="251"/>
      <c r="S616" s="251"/>
      <c r="T616" s="25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53" t="s">
        <v>168</v>
      </c>
      <c r="AU616" s="253" t="s">
        <v>89</v>
      </c>
      <c r="AV616" s="13" t="s">
        <v>89</v>
      </c>
      <c r="AW616" s="13" t="s">
        <v>34</v>
      </c>
      <c r="AX616" s="13" t="s">
        <v>79</v>
      </c>
      <c r="AY616" s="253" t="s">
        <v>160</v>
      </c>
    </row>
    <row r="617" s="14" customFormat="1">
      <c r="A617" s="14"/>
      <c r="B617" s="254"/>
      <c r="C617" s="255"/>
      <c r="D617" s="244" t="s">
        <v>168</v>
      </c>
      <c r="E617" s="256" t="s">
        <v>1</v>
      </c>
      <c r="F617" s="257" t="s">
        <v>171</v>
      </c>
      <c r="G617" s="255"/>
      <c r="H617" s="258">
        <v>3.7000000000000002</v>
      </c>
      <c r="I617" s="259"/>
      <c r="J617" s="255"/>
      <c r="K617" s="255"/>
      <c r="L617" s="260"/>
      <c r="M617" s="261"/>
      <c r="N617" s="262"/>
      <c r="O617" s="262"/>
      <c r="P617" s="262"/>
      <c r="Q617" s="262"/>
      <c r="R617" s="262"/>
      <c r="S617" s="262"/>
      <c r="T617" s="26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4" t="s">
        <v>168</v>
      </c>
      <c r="AU617" s="264" t="s">
        <v>89</v>
      </c>
      <c r="AV617" s="14" t="s">
        <v>166</v>
      </c>
      <c r="AW617" s="14" t="s">
        <v>34</v>
      </c>
      <c r="AX617" s="14" t="s">
        <v>87</v>
      </c>
      <c r="AY617" s="264" t="s">
        <v>160</v>
      </c>
    </row>
    <row r="618" s="2" customFormat="1" ht="24.15" customHeight="1">
      <c r="A618" s="39"/>
      <c r="B618" s="40"/>
      <c r="C618" s="228" t="s">
        <v>1287</v>
      </c>
      <c r="D618" s="228" t="s">
        <v>162</v>
      </c>
      <c r="E618" s="229" t="s">
        <v>1288</v>
      </c>
      <c r="F618" s="230" t="s">
        <v>1289</v>
      </c>
      <c r="G618" s="231" t="s">
        <v>347</v>
      </c>
      <c r="H618" s="232">
        <v>0.372</v>
      </c>
      <c r="I618" s="233"/>
      <c r="J618" s="234">
        <f>ROUND(I618*H618,2)</f>
        <v>0</v>
      </c>
      <c r="K618" s="235"/>
      <c r="L618" s="45"/>
      <c r="M618" s="236" t="s">
        <v>1</v>
      </c>
      <c r="N618" s="237" t="s">
        <v>44</v>
      </c>
      <c r="O618" s="92"/>
      <c r="P618" s="238">
        <f>O618*H618</f>
        <v>0</v>
      </c>
      <c r="Q618" s="238">
        <v>0</v>
      </c>
      <c r="R618" s="238">
        <f>Q618*H618</f>
        <v>0</v>
      </c>
      <c r="S618" s="238">
        <v>0</v>
      </c>
      <c r="T618" s="239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40" t="s">
        <v>245</v>
      </c>
      <c r="AT618" s="240" t="s">
        <v>162</v>
      </c>
      <c r="AU618" s="240" t="s">
        <v>89</v>
      </c>
      <c r="AY618" s="18" t="s">
        <v>160</v>
      </c>
      <c r="BE618" s="241">
        <f>IF(N618="základní",J618,0)</f>
        <v>0</v>
      </c>
      <c r="BF618" s="241">
        <f>IF(N618="snížená",J618,0)</f>
        <v>0</v>
      </c>
      <c r="BG618" s="241">
        <f>IF(N618="zákl. přenesená",J618,0)</f>
        <v>0</v>
      </c>
      <c r="BH618" s="241">
        <f>IF(N618="sníž. přenesená",J618,0)</f>
        <v>0</v>
      </c>
      <c r="BI618" s="241">
        <f>IF(N618="nulová",J618,0)</f>
        <v>0</v>
      </c>
      <c r="BJ618" s="18" t="s">
        <v>87</v>
      </c>
      <c r="BK618" s="241">
        <f>ROUND(I618*H618,2)</f>
        <v>0</v>
      </c>
      <c r="BL618" s="18" t="s">
        <v>245</v>
      </c>
      <c r="BM618" s="240" t="s">
        <v>1290</v>
      </c>
    </row>
    <row r="619" s="12" customFormat="1" ht="22.8" customHeight="1">
      <c r="A619" s="12"/>
      <c r="B619" s="212"/>
      <c r="C619" s="213"/>
      <c r="D619" s="214" t="s">
        <v>78</v>
      </c>
      <c r="E619" s="226" t="s">
        <v>1291</v>
      </c>
      <c r="F619" s="226" t="s">
        <v>1292</v>
      </c>
      <c r="G619" s="213"/>
      <c r="H619" s="213"/>
      <c r="I619" s="216"/>
      <c r="J619" s="227">
        <f>BK619</f>
        <v>0</v>
      </c>
      <c r="K619" s="213"/>
      <c r="L619" s="218"/>
      <c r="M619" s="219"/>
      <c r="N619" s="220"/>
      <c r="O619" s="220"/>
      <c r="P619" s="221">
        <f>SUM(P620:P665)</f>
        <v>0</v>
      </c>
      <c r="Q619" s="220"/>
      <c r="R619" s="221">
        <f>SUM(R620:R665)</f>
        <v>87.389771260000003</v>
      </c>
      <c r="S619" s="220"/>
      <c r="T619" s="222">
        <f>SUM(T620:T665)</f>
        <v>0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R619" s="223" t="s">
        <v>89</v>
      </c>
      <c r="AT619" s="224" t="s">
        <v>78</v>
      </c>
      <c r="AU619" s="224" t="s">
        <v>87</v>
      </c>
      <c r="AY619" s="223" t="s">
        <v>160</v>
      </c>
      <c r="BK619" s="225">
        <f>SUM(BK620:BK665)</f>
        <v>0</v>
      </c>
    </row>
    <row r="620" s="2" customFormat="1" ht="24.15" customHeight="1">
      <c r="A620" s="39"/>
      <c r="B620" s="40"/>
      <c r="C620" s="228" t="s">
        <v>1293</v>
      </c>
      <c r="D620" s="228" t="s">
        <v>162</v>
      </c>
      <c r="E620" s="229" t="s">
        <v>1294</v>
      </c>
      <c r="F620" s="230" t="s">
        <v>1295</v>
      </c>
      <c r="G620" s="231" t="s">
        <v>165</v>
      </c>
      <c r="H620" s="232">
        <v>150.34800000000001</v>
      </c>
      <c r="I620" s="233"/>
      <c r="J620" s="234">
        <f>ROUND(I620*H620,2)</f>
        <v>0</v>
      </c>
      <c r="K620" s="235"/>
      <c r="L620" s="45"/>
      <c r="M620" s="236" t="s">
        <v>1</v>
      </c>
      <c r="N620" s="237" t="s">
        <v>44</v>
      </c>
      <c r="O620" s="92"/>
      <c r="P620" s="238">
        <f>O620*H620</f>
        <v>0</v>
      </c>
      <c r="Q620" s="238">
        <v>0.00072000000000000005</v>
      </c>
      <c r="R620" s="238">
        <f>Q620*H620</f>
        <v>0.10825056000000001</v>
      </c>
      <c r="S620" s="238">
        <v>0</v>
      </c>
      <c r="T620" s="239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40" t="s">
        <v>245</v>
      </c>
      <c r="AT620" s="240" t="s">
        <v>162</v>
      </c>
      <c r="AU620" s="240" t="s">
        <v>89</v>
      </c>
      <c r="AY620" s="18" t="s">
        <v>160</v>
      </c>
      <c r="BE620" s="241">
        <f>IF(N620="základní",J620,0)</f>
        <v>0</v>
      </c>
      <c r="BF620" s="241">
        <f>IF(N620="snížená",J620,0)</f>
        <v>0</v>
      </c>
      <c r="BG620" s="241">
        <f>IF(N620="zákl. přenesená",J620,0)</f>
        <v>0</v>
      </c>
      <c r="BH620" s="241">
        <f>IF(N620="sníž. přenesená",J620,0)</f>
        <v>0</v>
      </c>
      <c r="BI620" s="241">
        <f>IF(N620="nulová",J620,0)</f>
        <v>0</v>
      </c>
      <c r="BJ620" s="18" t="s">
        <v>87</v>
      </c>
      <c r="BK620" s="241">
        <f>ROUND(I620*H620,2)</f>
        <v>0</v>
      </c>
      <c r="BL620" s="18" t="s">
        <v>245</v>
      </c>
      <c r="BM620" s="240" t="s">
        <v>1296</v>
      </c>
    </row>
    <row r="621" s="13" customFormat="1">
      <c r="A621" s="13"/>
      <c r="B621" s="242"/>
      <c r="C621" s="243"/>
      <c r="D621" s="244" t="s">
        <v>168</v>
      </c>
      <c r="E621" s="245" t="s">
        <v>1</v>
      </c>
      <c r="F621" s="246" t="s">
        <v>1297</v>
      </c>
      <c r="G621" s="243"/>
      <c r="H621" s="247">
        <v>150.34800000000001</v>
      </c>
      <c r="I621" s="248"/>
      <c r="J621" s="243"/>
      <c r="K621" s="243"/>
      <c r="L621" s="249"/>
      <c r="M621" s="250"/>
      <c r="N621" s="251"/>
      <c r="O621" s="251"/>
      <c r="P621" s="251"/>
      <c r="Q621" s="251"/>
      <c r="R621" s="251"/>
      <c r="S621" s="251"/>
      <c r="T621" s="25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3" t="s">
        <v>168</v>
      </c>
      <c r="AU621" s="253" t="s">
        <v>89</v>
      </c>
      <c r="AV621" s="13" t="s">
        <v>89</v>
      </c>
      <c r="AW621" s="13" t="s">
        <v>34</v>
      </c>
      <c r="AX621" s="13" t="s">
        <v>87</v>
      </c>
      <c r="AY621" s="253" t="s">
        <v>160</v>
      </c>
    </row>
    <row r="622" s="2" customFormat="1" ht="24.15" customHeight="1">
      <c r="A622" s="39"/>
      <c r="B622" s="40"/>
      <c r="C622" s="284" t="s">
        <v>1298</v>
      </c>
      <c r="D622" s="284" t="s">
        <v>426</v>
      </c>
      <c r="E622" s="285" t="s">
        <v>1299</v>
      </c>
      <c r="F622" s="286" t="s">
        <v>1300</v>
      </c>
      <c r="G622" s="287" t="s">
        <v>165</v>
      </c>
      <c r="H622" s="288">
        <v>165.38300000000001</v>
      </c>
      <c r="I622" s="289"/>
      <c r="J622" s="290">
        <f>ROUND(I622*H622,2)</f>
        <v>0</v>
      </c>
      <c r="K622" s="291"/>
      <c r="L622" s="292"/>
      <c r="M622" s="293" t="s">
        <v>1</v>
      </c>
      <c r="N622" s="294" t="s">
        <v>44</v>
      </c>
      <c r="O622" s="92"/>
      <c r="P622" s="238">
        <f>O622*H622</f>
        <v>0</v>
      </c>
      <c r="Q622" s="238">
        <v>0.0020999999999999999</v>
      </c>
      <c r="R622" s="238">
        <f>Q622*H622</f>
        <v>0.34730430000000001</v>
      </c>
      <c r="S622" s="238">
        <v>0</v>
      </c>
      <c r="T622" s="239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40" t="s">
        <v>336</v>
      </c>
      <c r="AT622" s="240" t="s">
        <v>426</v>
      </c>
      <c r="AU622" s="240" t="s">
        <v>89</v>
      </c>
      <c r="AY622" s="18" t="s">
        <v>160</v>
      </c>
      <c r="BE622" s="241">
        <f>IF(N622="základní",J622,0)</f>
        <v>0</v>
      </c>
      <c r="BF622" s="241">
        <f>IF(N622="snížená",J622,0)</f>
        <v>0</v>
      </c>
      <c r="BG622" s="241">
        <f>IF(N622="zákl. přenesená",J622,0)</f>
        <v>0</v>
      </c>
      <c r="BH622" s="241">
        <f>IF(N622="sníž. přenesená",J622,0)</f>
        <v>0</v>
      </c>
      <c r="BI622" s="241">
        <f>IF(N622="nulová",J622,0)</f>
        <v>0</v>
      </c>
      <c r="BJ622" s="18" t="s">
        <v>87</v>
      </c>
      <c r="BK622" s="241">
        <f>ROUND(I622*H622,2)</f>
        <v>0</v>
      </c>
      <c r="BL622" s="18" t="s">
        <v>245</v>
      </c>
      <c r="BM622" s="240" t="s">
        <v>1301</v>
      </c>
    </row>
    <row r="623" s="13" customFormat="1">
      <c r="A623" s="13"/>
      <c r="B623" s="242"/>
      <c r="C623" s="243"/>
      <c r="D623" s="244" t="s">
        <v>168</v>
      </c>
      <c r="E623" s="243"/>
      <c r="F623" s="246" t="s">
        <v>1302</v>
      </c>
      <c r="G623" s="243"/>
      <c r="H623" s="247">
        <v>165.38300000000001</v>
      </c>
      <c r="I623" s="248"/>
      <c r="J623" s="243"/>
      <c r="K623" s="243"/>
      <c r="L623" s="249"/>
      <c r="M623" s="250"/>
      <c r="N623" s="251"/>
      <c r="O623" s="251"/>
      <c r="P623" s="251"/>
      <c r="Q623" s="251"/>
      <c r="R623" s="251"/>
      <c r="S623" s="251"/>
      <c r="T623" s="252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3" t="s">
        <v>168</v>
      </c>
      <c r="AU623" s="253" t="s">
        <v>89</v>
      </c>
      <c r="AV623" s="13" t="s">
        <v>89</v>
      </c>
      <c r="AW623" s="13" t="s">
        <v>4</v>
      </c>
      <c r="AX623" s="13" t="s">
        <v>87</v>
      </c>
      <c r="AY623" s="253" t="s">
        <v>160</v>
      </c>
    </row>
    <row r="624" s="2" customFormat="1" ht="33" customHeight="1">
      <c r="A624" s="39"/>
      <c r="B624" s="40"/>
      <c r="C624" s="228" t="s">
        <v>1303</v>
      </c>
      <c r="D624" s="228" t="s">
        <v>162</v>
      </c>
      <c r="E624" s="229" t="s">
        <v>1304</v>
      </c>
      <c r="F624" s="230" t="s">
        <v>1305</v>
      </c>
      <c r="G624" s="231" t="s">
        <v>236</v>
      </c>
      <c r="H624" s="232">
        <v>600</v>
      </c>
      <c r="I624" s="233"/>
      <c r="J624" s="234">
        <f>ROUND(I624*H624,2)</f>
        <v>0</v>
      </c>
      <c r="K624" s="235"/>
      <c r="L624" s="45"/>
      <c r="M624" s="236" t="s">
        <v>1</v>
      </c>
      <c r="N624" s="237" t="s">
        <v>44</v>
      </c>
      <c r="O624" s="92"/>
      <c r="P624" s="238">
        <f>O624*H624</f>
        <v>0</v>
      </c>
      <c r="Q624" s="238">
        <v>0</v>
      </c>
      <c r="R624" s="238">
        <f>Q624*H624</f>
        <v>0</v>
      </c>
      <c r="S624" s="238">
        <v>0</v>
      </c>
      <c r="T624" s="239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40" t="s">
        <v>245</v>
      </c>
      <c r="AT624" s="240" t="s">
        <v>162</v>
      </c>
      <c r="AU624" s="240" t="s">
        <v>89</v>
      </c>
      <c r="AY624" s="18" t="s">
        <v>160</v>
      </c>
      <c r="BE624" s="241">
        <f>IF(N624="základní",J624,0)</f>
        <v>0</v>
      </c>
      <c r="BF624" s="241">
        <f>IF(N624="snížená",J624,0)</f>
        <v>0</v>
      </c>
      <c r="BG624" s="241">
        <f>IF(N624="zákl. přenesená",J624,0)</f>
        <v>0</v>
      </c>
      <c r="BH624" s="241">
        <f>IF(N624="sníž. přenesená",J624,0)</f>
        <v>0</v>
      </c>
      <c r="BI624" s="241">
        <f>IF(N624="nulová",J624,0)</f>
        <v>0</v>
      </c>
      <c r="BJ624" s="18" t="s">
        <v>87</v>
      </c>
      <c r="BK624" s="241">
        <f>ROUND(I624*H624,2)</f>
        <v>0</v>
      </c>
      <c r="BL624" s="18" t="s">
        <v>245</v>
      </c>
      <c r="BM624" s="240" t="s">
        <v>1306</v>
      </c>
    </row>
    <row r="625" s="13" customFormat="1">
      <c r="A625" s="13"/>
      <c r="B625" s="242"/>
      <c r="C625" s="243"/>
      <c r="D625" s="244" t="s">
        <v>168</v>
      </c>
      <c r="E625" s="245" t="s">
        <v>1</v>
      </c>
      <c r="F625" s="246" t="s">
        <v>1307</v>
      </c>
      <c r="G625" s="243"/>
      <c r="H625" s="247">
        <v>600</v>
      </c>
      <c r="I625" s="248"/>
      <c r="J625" s="243"/>
      <c r="K625" s="243"/>
      <c r="L625" s="249"/>
      <c r="M625" s="250"/>
      <c r="N625" s="251"/>
      <c r="O625" s="251"/>
      <c r="P625" s="251"/>
      <c r="Q625" s="251"/>
      <c r="R625" s="251"/>
      <c r="S625" s="251"/>
      <c r="T625" s="25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3" t="s">
        <v>168</v>
      </c>
      <c r="AU625" s="253" t="s">
        <v>89</v>
      </c>
      <c r="AV625" s="13" t="s">
        <v>89</v>
      </c>
      <c r="AW625" s="13" t="s">
        <v>34</v>
      </c>
      <c r="AX625" s="13" t="s">
        <v>87</v>
      </c>
      <c r="AY625" s="253" t="s">
        <v>160</v>
      </c>
    </row>
    <row r="626" s="2" customFormat="1" ht="24.15" customHeight="1">
      <c r="A626" s="39"/>
      <c r="B626" s="40"/>
      <c r="C626" s="284" t="s">
        <v>1308</v>
      </c>
      <c r="D626" s="284" t="s">
        <v>426</v>
      </c>
      <c r="E626" s="285" t="s">
        <v>1309</v>
      </c>
      <c r="F626" s="286" t="s">
        <v>1310</v>
      </c>
      <c r="G626" s="287" t="s">
        <v>236</v>
      </c>
      <c r="H626" s="288">
        <v>630</v>
      </c>
      <c r="I626" s="289"/>
      <c r="J626" s="290">
        <f>ROUND(I626*H626,2)</f>
        <v>0</v>
      </c>
      <c r="K626" s="291"/>
      <c r="L626" s="292"/>
      <c r="M626" s="293" t="s">
        <v>1</v>
      </c>
      <c r="N626" s="294" t="s">
        <v>44</v>
      </c>
      <c r="O626" s="92"/>
      <c r="P626" s="238">
        <f>O626*H626</f>
        <v>0</v>
      </c>
      <c r="Q626" s="238">
        <v>2.0000000000000002E-05</v>
      </c>
      <c r="R626" s="238">
        <f>Q626*H626</f>
        <v>0.012600000000000002</v>
      </c>
      <c r="S626" s="238">
        <v>0</v>
      </c>
      <c r="T626" s="239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40" t="s">
        <v>336</v>
      </c>
      <c r="AT626" s="240" t="s">
        <v>426</v>
      </c>
      <c r="AU626" s="240" t="s">
        <v>89</v>
      </c>
      <c r="AY626" s="18" t="s">
        <v>160</v>
      </c>
      <c r="BE626" s="241">
        <f>IF(N626="základní",J626,0)</f>
        <v>0</v>
      </c>
      <c r="BF626" s="241">
        <f>IF(N626="snížená",J626,0)</f>
        <v>0</v>
      </c>
      <c r="BG626" s="241">
        <f>IF(N626="zákl. přenesená",J626,0)</f>
        <v>0</v>
      </c>
      <c r="BH626" s="241">
        <f>IF(N626="sníž. přenesená",J626,0)</f>
        <v>0</v>
      </c>
      <c r="BI626" s="241">
        <f>IF(N626="nulová",J626,0)</f>
        <v>0</v>
      </c>
      <c r="BJ626" s="18" t="s">
        <v>87</v>
      </c>
      <c r="BK626" s="241">
        <f>ROUND(I626*H626,2)</f>
        <v>0</v>
      </c>
      <c r="BL626" s="18" t="s">
        <v>245</v>
      </c>
      <c r="BM626" s="240" t="s">
        <v>1311</v>
      </c>
    </row>
    <row r="627" s="13" customFormat="1">
      <c r="A627" s="13"/>
      <c r="B627" s="242"/>
      <c r="C627" s="243"/>
      <c r="D627" s="244" t="s">
        <v>168</v>
      </c>
      <c r="E627" s="243"/>
      <c r="F627" s="246" t="s">
        <v>1312</v>
      </c>
      <c r="G627" s="243"/>
      <c r="H627" s="247">
        <v>630</v>
      </c>
      <c r="I627" s="248"/>
      <c r="J627" s="243"/>
      <c r="K627" s="243"/>
      <c r="L627" s="249"/>
      <c r="M627" s="250"/>
      <c r="N627" s="251"/>
      <c r="O627" s="251"/>
      <c r="P627" s="251"/>
      <c r="Q627" s="251"/>
      <c r="R627" s="251"/>
      <c r="S627" s="251"/>
      <c r="T627" s="25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3" t="s">
        <v>168</v>
      </c>
      <c r="AU627" s="253" t="s">
        <v>89</v>
      </c>
      <c r="AV627" s="13" t="s">
        <v>89</v>
      </c>
      <c r="AW627" s="13" t="s">
        <v>4</v>
      </c>
      <c r="AX627" s="13" t="s">
        <v>87</v>
      </c>
      <c r="AY627" s="253" t="s">
        <v>160</v>
      </c>
    </row>
    <row r="628" s="2" customFormat="1" ht="24.15" customHeight="1">
      <c r="A628" s="39"/>
      <c r="B628" s="40"/>
      <c r="C628" s="228" t="s">
        <v>1313</v>
      </c>
      <c r="D628" s="228" t="s">
        <v>162</v>
      </c>
      <c r="E628" s="229" t="s">
        <v>1314</v>
      </c>
      <c r="F628" s="230" t="s">
        <v>1315</v>
      </c>
      <c r="G628" s="231" t="s">
        <v>236</v>
      </c>
      <c r="H628" s="232">
        <v>600</v>
      </c>
      <c r="I628" s="233"/>
      <c r="J628" s="234">
        <f>ROUND(I628*H628,2)</f>
        <v>0</v>
      </c>
      <c r="K628" s="235"/>
      <c r="L628" s="45"/>
      <c r="M628" s="236" t="s">
        <v>1</v>
      </c>
      <c r="N628" s="237" t="s">
        <v>44</v>
      </c>
      <c r="O628" s="92"/>
      <c r="P628" s="238">
        <f>O628*H628</f>
        <v>0</v>
      </c>
      <c r="Q628" s="238">
        <v>0</v>
      </c>
      <c r="R628" s="238">
        <f>Q628*H628</f>
        <v>0</v>
      </c>
      <c r="S628" s="238">
        <v>0</v>
      </c>
      <c r="T628" s="239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40" t="s">
        <v>245</v>
      </c>
      <c r="AT628" s="240" t="s">
        <v>162</v>
      </c>
      <c r="AU628" s="240" t="s">
        <v>89</v>
      </c>
      <c r="AY628" s="18" t="s">
        <v>160</v>
      </c>
      <c r="BE628" s="241">
        <f>IF(N628="základní",J628,0)</f>
        <v>0</v>
      </c>
      <c r="BF628" s="241">
        <f>IF(N628="snížená",J628,0)</f>
        <v>0</v>
      </c>
      <c r="BG628" s="241">
        <f>IF(N628="zákl. přenesená",J628,0)</f>
        <v>0</v>
      </c>
      <c r="BH628" s="241">
        <f>IF(N628="sníž. přenesená",J628,0)</f>
        <v>0</v>
      </c>
      <c r="BI628" s="241">
        <f>IF(N628="nulová",J628,0)</f>
        <v>0</v>
      </c>
      <c r="BJ628" s="18" t="s">
        <v>87</v>
      </c>
      <c r="BK628" s="241">
        <f>ROUND(I628*H628,2)</f>
        <v>0</v>
      </c>
      <c r="BL628" s="18" t="s">
        <v>245</v>
      </c>
      <c r="BM628" s="240" t="s">
        <v>1316</v>
      </c>
    </row>
    <row r="629" s="2" customFormat="1" ht="24.15" customHeight="1">
      <c r="A629" s="39"/>
      <c r="B629" s="40"/>
      <c r="C629" s="284" t="s">
        <v>1317</v>
      </c>
      <c r="D629" s="284" t="s">
        <v>426</v>
      </c>
      <c r="E629" s="285" t="s">
        <v>1318</v>
      </c>
      <c r="F629" s="286" t="s">
        <v>1319</v>
      </c>
      <c r="G629" s="287" t="s">
        <v>165</v>
      </c>
      <c r="H629" s="288">
        <v>6</v>
      </c>
      <c r="I629" s="289"/>
      <c r="J629" s="290">
        <f>ROUND(I629*H629,2)</f>
        <v>0</v>
      </c>
      <c r="K629" s="291"/>
      <c r="L629" s="292"/>
      <c r="M629" s="293" t="s">
        <v>1</v>
      </c>
      <c r="N629" s="294" t="s">
        <v>44</v>
      </c>
      <c r="O629" s="92"/>
      <c r="P629" s="238">
        <f>O629*H629</f>
        <v>0</v>
      </c>
      <c r="Q629" s="238">
        <v>0.0019</v>
      </c>
      <c r="R629" s="238">
        <f>Q629*H629</f>
        <v>0.0114</v>
      </c>
      <c r="S629" s="238">
        <v>0</v>
      </c>
      <c r="T629" s="239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40" t="s">
        <v>336</v>
      </c>
      <c r="AT629" s="240" t="s">
        <v>426</v>
      </c>
      <c r="AU629" s="240" t="s">
        <v>89</v>
      </c>
      <c r="AY629" s="18" t="s">
        <v>160</v>
      </c>
      <c r="BE629" s="241">
        <f>IF(N629="základní",J629,0)</f>
        <v>0</v>
      </c>
      <c r="BF629" s="241">
        <f>IF(N629="snížená",J629,0)</f>
        <v>0</v>
      </c>
      <c r="BG629" s="241">
        <f>IF(N629="zákl. přenesená",J629,0)</f>
        <v>0</v>
      </c>
      <c r="BH629" s="241">
        <f>IF(N629="sníž. přenesená",J629,0)</f>
        <v>0</v>
      </c>
      <c r="BI629" s="241">
        <f>IF(N629="nulová",J629,0)</f>
        <v>0</v>
      </c>
      <c r="BJ629" s="18" t="s">
        <v>87</v>
      </c>
      <c r="BK629" s="241">
        <f>ROUND(I629*H629,2)</f>
        <v>0</v>
      </c>
      <c r="BL629" s="18" t="s">
        <v>245</v>
      </c>
      <c r="BM629" s="240" t="s">
        <v>1320</v>
      </c>
    </row>
    <row r="630" s="13" customFormat="1">
      <c r="A630" s="13"/>
      <c r="B630" s="242"/>
      <c r="C630" s="243"/>
      <c r="D630" s="244" t="s">
        <v>168</v>
      </c>
      <c r="E630" s="243"/>
      <c r="F630" s="246" t="s">
        <v>1321</v>
      </c>
      <c r="G630" s="243"/>
      <c r="H630" s="247">
        <v>6</v>
      </c>
      <c r="I630" s="248"/>
      <c r="J630" s="243"/>
      <c r="K630" s="243"/>
      <c r="L630" s="249"/>
      <c r="M630" s="250"/>
      <c r="N630" s="251"/>
      <c r="O630" s="251"/>
      <c r="P630" s="251"/>
      <c r="Q630" s="251"/>
      <c r="R630" s="251"/>
      <c r="S630" s="251"/>
      <c r="T630" s="252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53" t="s">
        <v>168</v>
      </c>
      <c r="AU630" s="253" t="s">
        <v>89</v>
      </c>
      <c r="AV630" s="13" t="s">
        <v>89</v>
      </c>
      <c r="AW630" s="13" t="s">
        <v>4</v>
      </c>
      <c r="AX630" s="13" t="s">
        <v>87</v>
      </c>
      <c r="AY630" s="253" t="s">
        <v>160</v>
      </c>
    </row>
    <row r="631" s="2" customFormat="1" ht="24.15" customHeight="1">
      <c r="A631" s="39"/>
      <c r="B631" s="40"/>
      <c r="C631" s="228" t="s">
        <v>1322</v>
      </c>
      <c r="D631" s="228" t="s">
        <v>162</v>
      </c>
      <c r="E631" s="229" t="s">
        <v>1323</v>
      </c>
      <c r="F631" s="230" t="s">
        <v>1324</v>
      </c>
      <c r="G631" s="231" t="s">
        <v>165</v>
      </c>
      <c r="H631" s="232">
        <v>150.34800000000001</v>
      </c>
      <c r="I631" s="233"/>
      <c r="J631" s="234">
        <f>ROUND(I631*H631,2)</f>
        <v>0</v>
      </c>
      <c r="K631" s="235"/>
      <c r="L631" s="45"/>
      <c r="M631" s="236" t="s">
        <v>1</v>
      </c>
      <c r="N631" s="237" t="s">
        <v>44</v>
      </c>
      <c r="O631" s="92"/>
      <c r="P631" s="238">
        <f>O631*H631</f>
        <v>0</v>
      </c>
      <c r="Q631" s="238">
        <v>0</v>
      </c>
      <c r="R631" s="238">
        <f>Q631*H631</f>
        <v>0</v>
      </c>
      <c r="S631" s="238">
        <v>0</v>
      </c>
      <c r="T631" s="239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40" t="s">
        <v>245</v>
      </c>
      <c r="AT631" s="240" t="s">
        <v>162</v>
      </c>
      <c r="AU631" s="240" t="s">
        <v>89</v>
      </c>
      <c r="AY631" s="18" t="s">
        <v>160</v>
      </c>
      <c r="BE631" s="241">
        <f>IF(N631="základní",J631,0)</f>
        <v>0</v>
      </c>
      <c r="BF631" s="241">
        <f>IF(N631="snížená",J631,0)</f>
        <v>0</v>
      </c>
      <c r="BG631" s="241">
        <f>IF(N631="zákl. přenesená",J631,0)</f>
        <v>0</v>
      </c>
      <c r="BH631" s="241">
        <f>IF(N631="sníž. přenesená",J631,0)</f>
        <v>0</v>
      </c>
      <c r="BI631" s="241">
        <f>IF(N631="nulová",J631,0)</f>
        <v>0</v>
      </c>
      <c r="BJ631" s="18" t="s">
        <v>87</v>
      </c>
      <c r="BK631" s="241">
        <f>ROUND(I631*H631,2)</f>
        <v>0</v>
      </c>
      <c r="BL631" s="18" t="s">
        <v>245</v>
      </c>
      <c r="BM631" s="240" t="s">
        <v>1325</v>
      </c>
    </row>
    <row r="632" s="13" customFormat="1">
      <c r="A632" s="13"/>
      <c r="B632" s="242"/>
      <c r="C632" s="243"/>
      <c r="D632" s="244" t="s">
        <v>168</v>
      </c>
      <c r="E632" s="245" t="s">
        <v>1</v>
      </c>
      <c r="F632" s="246" t="s">
        <v>1297</v>
      </c>
      <c r="G632" s="243"/>
      <c r="H632" s="247">
        <v>150.34800000000001</v>
      </c>
      <c r="I632" s="248"/>
      <c r="J632" s="243"/>
      <c r="K632" s="243"/>
      <c r="L632" s="249"/>
      <c r="M632" s="250"/>
      <c r="N632" s="251"/>
      <c r="O632" s="251"/>
      <c r="P632" s="251"/>
      <c r="Q632" s="251"/>
      <c r="R632" s="251"/>
      <c r="S632" s="251"/>
      <c r="T632" s="252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3" t="s">
        <v>168</v>
      </c>
      <c r="AU632" s="253" t="s">
        <v>89</v>
      </c>
      <c r="AV632" s="13" t="s">
        <v>89</v>
      </c>
      <c r="AW632" s="13" t="s">
        <v>34</v>
      </c>
      <c r="AX632" s="13" t="s">
        <v>87</v>
      </c>
      <c r="AY632" s="253" t="s">
        <v>160</v>
      </c>
    </row>
    <row r="633" s="2" customFormat="1" ht="24.15" customHeight="1">
      <c r="A633" s="39"/>
      <c r="B633" s="40"/>
      <c r="C633" s="284" t="s">
        <v>1326</v>
      </c>
      <c r="D633" s="284" t="s">
        <v>426</v>
      </c>
      <c r="E633" s="285" t="s">
        <v>1327</v>
      </c>
      <c r="F633" s="286" t="s">
        <v>1328</v>
      </c>
      <c r="G633" s="287" t="s">
        <v>165</v>
      </c>
      <c r="H633" s="288">
        <v>165.38300000000001</v>
      </c>
      <c r="I633" s="289"/>
      <c r="J633" s="290">
        <f>ROUND(I633*H633,2)</f>
        <v>0</v>
      </c>
      <c r="K633" s="291"/>
      <c r="L633" s="292"/>
      <c r="M633" s="293" t="s">
        <v>1</v>
      </c>
      <c r="N633" s="294" t="s">
        <v>44</v>
      </c>
      <c r="O633" s="92"/>
      <c r="P633" s="238">
        <f>O633*H633</f>
        <v>0</v>
      </c>
      <c r="Q633" s="238">
        <v>0.00050000000000000001</v>
      </c>
      <c r="R633" s="238">
        <f>Q633*H633</f>
        <v>0.082691500000000001</v>
      </c>
      <c r="S633" s="238">
        <v>0</v>
      </c>
      <c r="T633" s="239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40" t="s">
        <v>336</v>
      </c>
      <c r="AT633" s="240" t="s">
        <v>426</v>
      </c>
      <c r="AU633" s="240" t="s">
        <v>89</v>
      </c>
      <c r="AY633" s="18" t="s">
        <v>160</v>
      </c>
      <c r="BE633" s="241">
        <f>IF(N633="základní",J633,0)</f>
        <v>0</v>
      </c>
      <c r="BF633" s="241">
        <f>IF(N633="snížená",J633,0)</f>
        <v>0</v>
      </c>
      <c r="BG633" s="241">
        <f>IF(N633="zákl. přenesená",J633,0)</f>
        <v>0</v>
      </c>
      <c r="BH633" s="241">
        <f>IF(N633="sníž. přenesená",J633,0)</f>
        <v>0</v>
      </c>
      <c r="BI633" s="241">
        <f>IF(N633="nulová",J633,0)</f>
        <v>0</v>
      </c>
      <c r="BJ633" s="18" t="s">
        <v>87</v>
      </c>
      <c r="BK633" s="241">
        <f>ROUND(I633*H633,2)</f>
        <v>0</v>
      </c>
      <c r="BL633" s="18" t="s">
        <v>245</v>
      </c>
      <c r="BM633" s="240" t="s">
        <v>1329</v>
      </c>
    </row>
    <row r="634" s="13" customFormat="1">
      <c r="A634" s="13"/>
      <c r="B634" s="242"/>
      <c r="C634" s="243"/>
      <c r="D634" s="244" t="s">
        <v>168</v>
      </c>
      <c r="E634" s="243"/>
      <c r="F634" s="246" t="s">
        <v>1302</v>
      </c>
      <c r="G634" s="243"/>
      <c r="H634" s="247">
        <v>165.38300000000001</v>
      </c>
      <c r="I634" s="248"/>
      <c r="J634" s="243"/>
      <c r="K634" s="243"/>
      <c r="L634" s="249"/>
      <c r="M634" s="250"/>
      <c r="N634" s="251"/>
      <c r="O634" s="251"/>
      <c r="P634" s="251"/>
      <c r="Q634" s="251"/>
      <c r="R634" s="251"/>
      <c r="S634" s="251"/>
      <c r="T634" s="25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3" t="s">
        <v>168</v>
      </c>
      <c r="AU634" s="253" t="s">
        <v>89</v>
      </c>
      <c r="AV634" s="13" t="s">
        <v>89</v>
      </c>
      <c r="AW634" s="13" t="s">
        <v>4</v>
      </c>
      <c r="AX634" s="13" t="s">
        <v>87</v>
      </c>
      <c r="AY634" s="253" t="s">
        <v>160</v>
      </c>
    </row>
    <row r="635" s="2" customFormat="1" ht="24.15" customHeight="1">
      <c r="A635" s="39"/>
      <c r="B635" s="40"/>
      <c r="C635" s="228" t="s">
        <v>1330</v>
      </c>
      <c r="D635" s="228" t="s">
        <v>162</v>
      </c>
      <c r="E635" s="229" t="s">
        <v>1331</v>
      </c>
      <c r="F635" s="230" t="s">
        <v>1332</v>
      </c>
      <c r="G635" s="231" t="s">
        <v>165</v>
      </c>
      <c r="H635" s="232">
        <v>150.34800000000001</v>
      </c>
      <c r="I635" s="233"/>
      <c r="J635" s="234">
        <f>ROUND(I635*H635,2)</f>
        <v>0</v>
      </c>
      <c r="K635" s="235"/>
      <c r="L635" s="45"/>
      <c r="M635" s="236" t="s">
        <v>1</v>
      </c>
      <c r="N635" s="237" t="s">
        <v>44</v>
      </c>
      <c r="O635" s="92"/>
      <c r="P635" s="238">
        <f>O635*H635</f>
        <v>0</v>
      </c>
      <c r="Q635" s="238">
        <v>0</v>
      </c>
      <c r="R635" s="238">
        <f>Q635*H635</f>
        <v>0</v>
      </c>
      <c r="S635" s="238">
        <v>0</v>
      </c>
      <c r="T635" s="239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40" t="s">
        <v>245</v>
      </c>
      <c r="AT635" s="240" t="s">
        <v>162</v>
      </c>
      <c r="AU635" s="240" t="s">
        <v>89</v>
      </c>
      <c r="AY635" s="18" t="s">
        <v>160</v>
      </c>
      <c r="BE635" s="241">
        <f>IF(N635="základní",J635,0)</f>
        <v>0</v>
      </c>
      <c r="BF635" s="241">
        <f>IF(N635="snížená",J635,0)</f>
        <v>0</v>
      </c>
      <c r="BG635" s="241">
        <f>IF(N635="zákl. přenesená",J635,0)</f>
        <v>0</v>
      </c>
      <c r="BH635" s="241">
        <f>IF(N635="sníž. přenesená",J635,0)</f>
        <v>0</v>
      </c>
      <c r="BI635" s="241">
        <f>IF(N635="nulová",J635,0)</f>
        <v>0</v>
      </c>
      <c r="BJ635" s="18" t="s">
        <v>87</v>
      </c>
      <c r="BK635" s="241">
        <f>ROUND(I635*H635,2)</f>
        <v>0</v>
      </c>
      <c r="BL635" s="18" t="s">
        <v>245</v>
      </c>
      <c r="BM635" s="240" t="s">
        <v>1333</v>
      </c>
    </row>
    <row r="636" s="13" customFormat="1">
      <c r="A636" s="13"/>
      <c r="B636" s="242"/>
      <c r="C636" s="243"/>
      <c r="D636" s="244" t="s">
        <v>168</v>
      </c>
      <c r="E636" s="245" t="s">
        <v>1</v>
      </c>
      <c r="F636" s="246" t="s">
        <v>1297</v>
      </c>
      <c r="G636" s="243"/>
      <c r="H636" s="247">
        <v>150.34800000000001</v>
      </c>
      <c r="I636" s="248"/>
      <c r="J636" s="243"/>
      <c r="K636" s="243"/>
      <c r="L636" s="249"/>
      <c r="M636" s="250"/>
      <c r="N636" s="251"/>
      <c r="O636" s="251"/>
      <c r="P636" s="251"/>
      <c r="Q636" s="251"/>
      <c r="R636" s="251"/>
      <c r="S636" s="251"/>
      <c r="T636" s="252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3" t="s">
        <v>168</v>
      </c>
      <c r="AU636" s="253" t="s">
        <v>89</v>
      </c>
      <c r="AV636" s="13" t="s">
        <v>89</v>
      </c>
      <c r="AW636" s="13" t="s">
        <v>34</v>
      </c>
      <c r="AX636" s="13" t="s">
        <v>87</v>
      </c>
      <c r="AY636" s="253" t="s">
        <v>160</v>
      </c>
    </row>
    <row r="637" s="2" customFormat="1" ht="24.15" customHeight="1">
      <c r="A637" s="39"/>
      <c r="B637" s="40"/>
      <c r="C637" s="284" t="s">
        <v>1334</v>
      </c>
      <c r="D637" s="284" t="s">
        <v>426</v>
      </c>
      <c r="E637" s="285" t="s">
        <v>1335</v>
      </c>
      <c r="F637" s="286" t="s">
        <v>1336</v>
      </c>
      <c r="G637" s="287" t="s">
        <v>165</v>
      </c>
      <c r="H637" s="288">
        <v>157.86500000000001</v>
      </c>
      <c r="I637" s="289"/>
      <c r="J637" s="290">
        <f>ROUND(I637*H637,2)</f>
        <v>0</v>
      </c>
      <c r="K637" s="291"/>
      <c r="L637" s="292"/>
      <c r="M637" s="293" t="s">
        <v>1</v>
      </c>
      <c r="N637" s="294" t="s">
        <v>44</v>
      </c>
      <c r="O637" s="92"/>
      <c r="P637" s="238">
        <f>O637*H637</f>
        <v>0</v>
      </c>
      <c r="Q637" s="238">
        <v>0.00059999999999999995</v>
      </c>
      <c r="R637" s="238">
        <f>Q637*H637</f>
        <v>0.094718999999999998</v>
      </c>
      <c r="S637" s="238">
        <v>0</v>
      </c>
      <c r="T637" s="239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40" t="s">
        <v>336</v>
      </c>
      <c r="AT637" s="240" t="s">
        <v>426</v>
      </c>
      <c r="AU637" s="240" t="s">
        <v>89</v>
      </c>
      <c r="AY637" s="18" t="s">
        <v>160</v>
      </c>
      <c r="BE637" s="241">
        <f>IF(N637="základní",J637,0)</f>
        <v>0</v>
      </c>
      <c r="BF637" s="241">
        <f>IF(N637="snížená",J637,0)</f>
        <v>0</v>
      </c>
      <c r="BG637" s="241">
        <f>IF(N637="zákl. přenesená",J637,0)</f>
        <v>0</v>
      </c>
      <c r="BH637" s="241">
        <f>IF(N637="sníž. přenesená",J637,0)</f>
        <v>0</v>
      </c>
      <c r="BI637" s="241">
        <f>IF(N637="nulová",J637,0)</f>
        <v>0</v>
      </c>
      <c r="BJ637" s="18" t="s">
        <v>87</v>
      </c>
      <c r="BK637" s="241">
        <f>ROUND(I637*H637,2)</f>
        <v>0</v>
      </c>
      <c r="BL637" s="18" t="s">
        <v>245</v>
      </c>
      <c r="BM637" s="240" t="s">
        <v>1337</v>
      </c>
    </row>
    <row r="638" s="13" customFormat="1">
      <c r="A638" s="13"/>
      <c r="B638" s="242"/>
      <c r="C638" s="243"/>
      <c r="D638" s="244" t="s">
        <v>168</v>
      </c>
      <c r="E638" s="243"/>
      <c r="F638" s="246" t="s">
        <v>1338</v>
      </c>
      <c r="G638" s="243"/>
      <c r="H638" s="247">
        <v>157.86500000000001</v>
      </c>
      <c r="I638" s="248"/>
      <c r="J638" s="243"/>
      <c r="K638" s="243"/>
      <c r="L638" s="249"/>
      <c r="M638" s="250"/>
      <c r="N638" s="251"/>
      <c r="O638" s="251"/>
      <c r="P638" s="251"/>
      <c r="Q638" s="251"/>
      <c r="R638" s="251"/>
      <c r="S638" s="251"/>
      <c r="T638" s="252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53" t="s">
        <v>168</v>
      </c>
      <c r="AU638" s="253" t="s">
        <v>89</v>
      </c>
      <c r="AV638" s="13" t="s">
        <v>89</v>
      </c>
      <c r="AW638" s="13" t="s">
        <v>4</v>
      </c>
      <c r="AX638" s="13" t="s">
        <v>87</v>
      </c>
      <c r="AY638" s="253" t="s">
        <v>160</v>
      </c>
    </row>
    <row r="639" s="2" customFormat="1" ht="24.15" customHeight="1">
      <c r="A639" s="39"/>
      <c r="B639" s="40"/>
      <c r="C639" s="228" t="s">
        <v>1339</v>
      </c>
      <c r="D639" s="228" t="s">
        <v>162</v>
      </c>
      <c r="E639" s="229" t="s">
        <v>1340</v>
      </c>
      <c r="F639" s="230" t="s">
        <v>1341</v>
      </c>
      <c r="G639" s="231" t="s">
        <v>165</v>
      </c>
      <c r="H639" s="232">
        <v>119.68000000000001</v>
      </c>
      <c r="I639" s="233"/>
      <c r="J639" s="234">
        <f>ROUND(I639*H639,2)</f>
        <v>0</v>
      </c>
      <c r="K639" s="235"/>
      <c r="L639" s="45"/>
      <c r="M639" s="236" t="s">
        <v>1</v>
      </c>
      <c r="N639" s="237" t="s">
        <v>44</v>
      </c>
      <c r="O639" s="92"/>
      <c r="P639" s="238">
        <f>O639*H639</f>
        <v>0</v>
      </c>
      <c r="Q639" s="238">
        <v>0</v>
      </c>
      <c r="R639" s="238">
        <f>Q639*H639</f>
        <v>0</v>
      </c>
      <c r="S639" s="238">
        <v>0</v>
      </c>
      <c r="T639" s="239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40" t="s">
        <v>245</v>
      </c>
      <c r="AT639" s="240" t="s">
        <v>162</v>
      </c>
      <c r="AU639" s="240" t="s">
        <v>89</v>
      </c>
      <c r="AY639" s="18" t="s">
        <v>160</v>
      </c>
      <c r="BE639" s="241">
        <f>IF(N639="základní",J639,0)</f>
        <v>0</v>
      </c>
      <c r="BF639" s="241">
        <f>IF(N639="snížená",J639,0)</f>
        <v>0</v>
      </c>
      <c r="BG639" s="241">
        <f>IF(N639="zákl. přenesená",J639,0)</f>
        <v>0</v>
      </c>
      <c r="BH639" s="241">
        <f>IF(N639="sníž. přenesená",J639,0)</f>
        <v>0</v>
      </c>
      <c r="BI639" s="241">
        <f>IF(N639="nulová",J639,0)</f>
        <v>0</v>
      </c>
      <c r="BJ639" s="18" t="s">
        <v>87</v>
      </c>
      <c r="BK639" s="241">
        <f>ROUND(I639*H639,2)</f>
        <v>0</v>
      </c>
      <c r="BL639" s="18" t="s">
        <v>245</v>
      </c>
      <c r="BM639" s="240" t="s">
        <v>1342</v>
      </c>
    </row>
    <row r="640" s="13" customFormat="1">
      <c r="A640" s="13"/>
      <c r="B640" s="242"/>
      <c r="C640" s="243"/>
      <c r="D640" s="244" t="s">
        <v>168</v>
      </c>
      <c r="E640" s="245" t="s">
        <v>1</v>
      </c>
      <c r="F640" s="246" t="s">
        <v>1343</v>
      </c>
      <c r="G640" s="243"/>
      <c r="H640" s="247">
        <v>119.68000000000001</v>
      </c>
      <c r="I640" s="248"/>
      <c r="J640" s="243"/>
      <c r="K640" s="243"/>
      <c r="L640" s="249"/>
      <c r="M640" s="250"/>
      <c r="N640" s="251"/>
      <c r="O640" s="251"/>
      <c r="P640" s="251"/>
      <c r="Q640" s="251"/>
      <c r="R640" s="251"/>
      <c r="S640" s="251"/>
      <c r="T640" s="252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3" t="s">
        <v>168</v>
      </c>
      <c r="AU640" s="253" t="s">
        <v>89</v>
      </c>
      <c r="AV640" s="13" t="s">
        <v>89</v>
      </c>
      <c r="AW640" s="13" t="s">
        <v>34</v>
      </c>
      <c r="AX640" s="13" t="s">
        <v>87</v>
      </c>
      <c r="AY640" s="253" t="s">
        <v>160</v>
      </c>
    </row>
    <row r="641" s="2" customFormat="1" ht="37.8" customHeight="1">
      <c r="A641" s="39"/>
      <c r="B641" s="40"/>
      <c r="C641" s="284" t="s">
        <v>1344</v>
      </c>
      <c r="D641" s="284" t="s">
        <v>426</v>
      </c>
      <c r="E641" s="285" t="s">
        <v>1345</v>
      </c>
      <c r="F641" s="286" t="s">
        <v>1346</v>
      </c>
      <c r="G641" s="287" t="s">
        <v>165</v>
      </c>
      <c r="H641" s="288">
        <v>125.664</v>
      </c>
      <c r="I641" s="289"/>
      <c r="J641" s="290">
        <f>ROUND(I641*H641,2)</f>
        <v>0</v>
      </c>
      <c r="K641" s="291"/>
      <c r="L641" s="292"/>
      <c r="M641" s="293" t="s">
        <v>1</v>
      </c>
      <c r="N641" s="294" t="s">
        <v>44</v>
      </c>
      <c r="O641" s="92"/>
      <c r="P641" s="238">
        <f>O641*H641</f>
        <v>0</v>
      </c>
      <c r="Q641" s="238">
        <v>0.0013500000000000001</v>
      </c>
      <c r="R641" s="238">
        <f>Q641*H641</f>
        <v>0.1696464</v>
      </c>
      <c r="S641" s="238">
        <v>0</v>
      </c>
      <c r="T641" s="239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40" t="s">
        <v>336</v>
      </c>
      <c r="AT641" s="240" t="s">
        <v>426</v>
      </c>
      <c r="AU641" s="240" t="s">
        <v>89</v>
      </c>
      <c r="AY641" s="18" t="s">
        <v>160</v>
      </c>
      <c r="BE641" s="241">
        <f>IF(N641="základní",J641,0)</f>
        <v>0</v>
      </c>
      <c r="BF641" s="241">
        <f>IF(N641="snížená",J641,0)</f>
        <v>0</v>
      </c>
      <c r="BG641" s="241">
        <f>IF(N641="zákl. přenesená",J641,0)</f>
        <v>0</v>
      </c>
      <c r="BH641" s="241">
        <f>IF(N641="sníž. přenesená",J641,0)</f>
        <v>0</v>
      </c>
      <c r="BI641" s="241">
        <f>IF(N641="nulová",J641,0)</f>
        <v>0</v>
      </c>
      <c r="BJ641" s="18" t="s">
        <v>87</v>
      </c>
      <c r="BK641" s="241">
        <f>ROUND(I641*H641,2)</f>
        <v>0</v>
      </c>
      <c r="BL641" s="18" t="s">
        <v>245</v>
      </c>
      <c r="BM641" s="240" t="s">
        <v>1347</v>
      </c>
    </row>
    <row r="642" s="2" customFormat="1">
      <c r="A642" s="39"/>
      <c r="B642" s="40"/>
      <c r="C642" s="41"/>
      <c r="D642" s="244" t="s">
        <v>175</v>
      </c>
      <c r="E642" s="41"/>
      <c r="F642" s="265" t="s">
        <v>1348</v>
      </c>
      <c r="G642" s="41"/>
      <c r="H642" s="41"/>
      <c r="I642" s="266"/>
      <c r="J642" s="41"/>
      <c r="K642" s="41"/>
      <c r="L642" s="45"/>
      <c r="M642" s="267"/>
      <c r="N642" s="268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175</v>
      </c>
      <c r="AU642" s="18" t="s">
        <v>89</v>
      </c>
    </row>
    <row r="643" s="13" customFormat="1">
      <c r="A643" s="13"/>
      <c r="B643" s="242"/>
      <c r="C643" s="243"/>
      <c r="D643" s="244" t="s">
        <v>168</v>
      </c>
      <c r="E643" s="243"/>
      <c r="F643" s="246" t="s">
        <v>1349</v>
      </c>
      <c r="G643" s="243"/>
      <c r="H643" s="247">
        <v>125.664</v>
      </c>
      <c r="I643" s="248"/>
      <c r="J643" s="243"/>
      <c r="K643" s="243"/>
      <c r="L643" s="249"/>
      <c r="M643" s="250"/>
      <c r="N643" s="251"/>
      <c r="O643" s="251"/>
      <c r="P643" s="251"/>
      <c r="Q643" s="251"/>
      <c r="R643" s="251"/>
      <c r="S643" s="251"/>
      <c r="T643" s="25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3" t="s">
        <v>168</v>
      </c>
      <c r="AU643" s="253" t="s">
        <v>89</v>
      </c>
      <c r="AV643" s="13" t="s">
        <v>89</v>
      </c>
      <c r="AW643" s="13" t="s">
        <v>4</v>
      </c>
      <c r="AX643" s="13" t="s">
        <v>87</v>
      </c>
      <c r="AY643" s="253" t="s">
        <v>160</v>
      </c>
    </row>
    <row r="644" s="2" customFormat="1" ht="33" customHeight="1">
      <c r="A644" s="39"/>
      <c r="B644" s="40"/>
      <c r="C644" s="228" t="s">
        <v>1350</v>
      </c>
      <c r="D644" s="228" t="s">
        <v>162</v>
      </c>
      <c r="E644" s="229" t="s">
        <v>1351</v>
      </c>
      <c r="F644" s="230" t="s">
        <v>1352</v>
      </c>
      <c r="G644" s="231" t="s">
        <v>165</v>
      </c>
      <c r="H644" s="232">
        <v>119.68000000000001</v>
      </c>
      <c r="I644" s="233"/>
      <c r="J644" s="234">
        <f>ROUND(I644*H644,2)</f>
        <v>0</v>
      </c>
      <c r="K644" s="235"/>
      <c r="L644" s="45"/>
      <c r="M644" s="236" t="s">
        <v>1</v>
      </c>
      <c r="N644" s="237" t="s">
        <v>44</v>
      </c>
      <c r="O644" s="92"/>
      <c r="P644" s="238">
        <f>O644*H644</f>
        <v>0</v>
      </c>
      <c r="Q644" s="238">
        <v>0</v>
      </c>
      <c r="R644" s="238">
        <f>Q644*H644</f>
        <v>0</v>
      </c>
      <c r="S644" s="238">
        <v>0</v>
      </c>
      <c r="T644" s="239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40" t="s">
        <v>245</v>
      </c>
      <c r="AT644" s="240" t="s">
        <v>162</v>
      </c>
      <c r="AU644" s="240" t="s">
        <v>89</v>
      </c>
      <c r="AY644" s="18" t="s">
        <v>160</v>
      </c>
      <c r="BE644" s="241">
        <f>IF(N644="základní",J644,0)</f>
        <v>0</v>
      </c>
      <c r="BF644" s="241">
        <f>IF(N644="snížená",J644,0)</f>
        <v>0</v>
      </c>
      <c r="BG644" s="241">
        <f>IF(N644="zákl. přenesená",J644,0)</f>
        <v>0</v>
      </c>
      <c r="BH644" s="241">
        <f>IF(N644="sníž. přenesená",J644,0)</f>
        <v>0</v>
      </c>
      <c r="BI644" s="241">
        <f>IF(N644="nulová",J644,0)</f>
        <v>0</v>
      </c>
      <c r="BJ644" s="18" t="s">
        <v>87</v>
      </c>
      <c r="BK644" s="241">
        <f>ROUND(I644*H644,2)</f>
        <v>0</v>
      </c>
      <c r="BL644" s="18" t="s">
        <v>245</v>
      </c>
      <c r="BM644" s="240" t="s">
        <v>1353</v>
      </c>
    </row>
    <row r="645" s="13" customFormat="1">
      <c r="A645" s="13"/>
      <c r="B645" s="242"/>
      <c r="C645" s="243"/>
      <c r="D645" s="244" t="s">
        <v>168</v>
      </c>
      <c r="E645" s="245" t="s">
        <v>1</v>
      </c>
      <c r="F645" s="246" t="s">
        <v>1343</v>
      </c>
      <c r="G645" s="243"/>
      <c r="H645" s="247">
        <v>119.68000000000001</v>
      </c>
      <c r="I645" s="248"/>
      <c r="J645" s="243"/>
      <c r="K645" s="243"/>
      <c r="L645" s="249"/>
      <c r="M645" s="250"/>
      <c r="N645" s="251"/>
      <c r="O645" s="251"/>
      <c r="P645" s="251"/>
      <c r="Q645" s="251"/>
      <c r="R645" s="251"/>
      <c r="S645" s="251"/>
      <c r="T645" s="252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3" t="s">
        <v>168</v>
      </c>
      <c r="AU645" s="253" t="s">
        <v>89</v>
      </c>
      <c r="AV645" s="13" t="s">
        <v>89</v>
      </c>
      <c r="AW645" s="13" t="s">
        <v>34</v>
      </c>
      <c r="AX645" s="13" t="s">
        <v>87</v>
      </c>
      <c r="AY645" s="253" t="s">
        <v>160</v>
      </c>
    </row>
    <row r="646" s="2" customFormat="1" ht="24.15" customHeight="1">
      <c r="A646" s="39"/>
      <c r="B646" s="40"/>
      <c r="C646" s="284" t="s">
        <v>1354</v>
      </c>
      <c r="D646" s="284" t="s">
        <v>426</v>
      </c>
      <c r="E646" s="285" t="s">
        <v>1355</v>
      </c>
      <c r="F646" s="286" t="s">
        <v>1356</v>
      </c>
      <c r="G646" s="287" t="s">
        <v>165</v>
      </c>
      <c r="H646" s="288">
        <v>123.27</v>
      </c>
      <c r="I646" s="289"/>
      <c r="J646" s="290">
        <f>ROUND(I646*H646,2)</f>
        <v>0</v>
      </c>
      <c r="K646" s="291"/>
      <c r="L646" s="292"/>
      <c r="M646" s="293" t="s">
        <v>1</v>
      </c>
      <c r="N646" s="294" t="s">
        <v>44</v>
      </c>
      <c r="O646" s="92"/>
      <c r="P646" s="238">
        <f>O646*H646</f>
        <v>0</v>
      </c>
      <c r="Q646" s="238">
        <v>0.65000000000000002</v>
      </c>
      <c r="R646" s="238">
        <f>Q646*H646</f>
        <v>80.125500000000002</v>
      </c>
      <c r="S646" s="238">
        <v>0</v>
      </c>
      <c r="T646" s="239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40" t="s">
        <v>336</v>
      </c>
      <c r="AT646" s="240" t="s">
        <v>426</v>
      </c>
      <c r="AU646" s="240" t="s">
        <v>89</v>
      </c>
      <c r="AY646" s="18" t="s">
        <v>160</v>
      </c>
      <c r="BE646" s="241">
        <f>IF(N646="základní",J646,0)</f>
        <v>0</v>
      </c>
      <c r="BF646" s="241">
        <f>IF(N646="snížená",J646,0)</f>
        <v>0</v>
      </c>
      <c r="BG646" s="241">
        <f>IF(N646="zákl. přenesená",J646,0)</f>
        <v>0</v>
      </c>
      <c r="BH646" s="241">
        <f>IF(N646="sníž. přenesená",J646,0)</f>
        <v>0</v>
      </c>
      <c r="BI646" s="241">
        <f>IF(N646="nulová",J646,0)</f>
        <v>0</v>
      </c>
      <c r="BJ646" s="18" t="s">
        <v>87</v>
      </c>
      <c r="BK646" s="241">
        <f>ROUND(I646*H646,2)</f>
        <v>0</v>
      </c>
      <c r="BL646" s="18" t="s">
        <v>245</v>
      </c>
      <c r="BM646" s="240" t="s">
        <v>1357</v>
      </c>
    </row>
    <row r="647" s="2" customFormat="1">
      <c r="A647" s="39"/>
      <c r="B647" s="40"/>
      <c r="C647" s="41"/>
      <c r="D647" s="244" t="s">
        <v>175</v>
      </c>
      <c r="E647" s="41"/>
      <c r="F647" s="265" t="s">
        <v>1358</v>
      </c>
      <c r="G647" s="41"/>
      <c r="H647" s="41"/>
      <c r="I647" s="266"/>
      <c r="J647" s="41"/>
      <c r="K647" s="41"/>
      <c r="L647" s="45"/>
      <c r="M647" s="267"/>
      <c r="N647" s="268"/>
      <c r="O647" s="92"/>
      <c r="P647" s="92"/>
      <c r="Q647" s="92"/>
      <c r="R647" s="92"/>
      <c r="S647" s="92"/>
      <c r="T647" s="93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175</v>
      </c>
      <c r="AU647" s="18" t="s">
        <v>89</v>
      </c>
    </row>
    <row r="648" s="13" customFormat="1">
      <c r="A648" s="13"/>
      <c r="B648" s="242"/>
      <c r="C648" s="243"/>
      <c r="D648" s="244" t="s">
        <v>168</v>
      </c>
      <c r="E648" s="243"/>
      <c r="F648" s="246" t="s">
        <v>1359</v>
      </c>
      <c r="G648" s="243"/>
      <c r="H648" s="247">
        <v>123.27</v>
      </c>
      <c r="I648" s="248"/>
      <c r="J648" s="243"/>
      <c r="K648" s="243"/>
      <c r="L648" s="249"/>
      <c r="M648" s="250"/>
      <c r="N648" s="251"/>
      <c r="O648" s="251"/>
      <c r="P648" s="251"/>
      <c r="Q648" s="251"/>
      <c r="R648" s="251"/>
      <c r="S648" s="251"/>
      <c r="T648" s="252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3" t="s">
        <v>168</v>
      </c>
      <c r="AU648" s="253" t="s">
        <v>89</v>
      </c>
      <c r="AV648" s="13" t="s">
        <v>89</v>
      </c>
      <c r="AW648" s="13" t="s">
        <v>4</v>
      </c>
      <c r="AX648" s="13" t="s">
        <v>87</v>
      </c>
      <c r="AY648" s="253" t="s">
        <v>160</v>
      </c>
    </row>
    <row r="649" s="2" customFormat="1" ht="24.15" customHeight="1">
      <c r="A649" s="39"/>
      <c r="B649" s="40"/>
      <c r="C649" s="228" t="s">
        <v>1360</v>
      </c>
      <c r="D649" s="228" t="s">
        <v>162</v>
      </c>
      <c r="E649" s="229" t="s">
        <v>1361</v>
      </c>
      <c r="F649" s="230" t="s">
        <v>1362</v>
      </c>
      <c r="G649" s="231" t="s">
        <v>165</v>
      </c>
      <c r="H649" s="232">
        <v>119.68000000000001</v>
      </c>
      <c r="I649" s="233"/>
      <c r="J649" s="234">
        <f>ROUND(I649*H649,2)</f>
        <v>0</v>
      </c>
      <c r="K649" s="235"/>
      <c r="L649" s="45"/>
      <c r="M649" s="236" t="s">
        <v>1</v>
      </c>
      <c r="N649" s="237" t="s">
        <v>44</v>
      </c>
      <c r="O649" s="92"/>
      <c r="P649" s="238">
        <f>O649*H649</f>
        <v>0</v>
      </c>
      <c r="Q649" s="238">
        <v>0</v>
      </c>
      <c r="R649" s="238">
        <f>Q649*H649</f>
        <v>0</v>
      </c>
      <c r="S649" s="238">
        <v>0</v>
      </c>
      <c r="T649" s="239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40" t="s">
        <v>245</v>
      </c>
      <c r="AT649" s="240" t="s">
        <v>162</v>
      </c>
      <c r="AU649" s="240" t="s">
        <v>89</v>
      </c>
      <c r="AY649" s="18" t="s">
        <v>160</v>
      </c>
      <c r="BE649" s="241">
        <f>IF(N649="základní",J649,0)</f>
        <v>0</v>
      </c>
      <c r="BF649" s="241">
        <f>IF(N649="snížená",J649,0)</f>
        <v>0</v>
      </c>
      <c r="BG649" s="241">
        <f>IF(N649="zákl. přenesená",J649,0)</f>
        <v>0</v>
      </c>
      <c r="BH649" s="241">
        <f>IF(N649="sníž. přenesená",J649,0)</f>
        <v>0</v>
      </c>
      <c r="BI649" s="241">
        <f>IF(N649="nulová",J649,0)</f>
        <v>0</v>
      </c>
      <c r="BJ649" s="18" t="s">
        <v>87</v>
      </c>
      <c r="BK649" s="241">
        <f>ROUND(I649*H649,2)</f>
        <v>0</v>
      </c>
      <c r="BL649" s="18" t="s">
        <v>245</v>
      </c>
      <c r="BM649" s="240" t="s">
        <v>1363</v>
      </c>
    </row>
    <row r="650" s="13" customFormat="1">
      <c r="A650" s="13"/>
      <c r="B650" s="242"/>
      <c r="C650" s="243"/>
      <c r="D650" s="244" t="s">
        <v>168</v>
      </c>
      <c r="E650" s="245" t="s">
        <v>1</v>
      </c>
      <c r="F650" s="246" t="s">
        <v>1343</v>
      </c>
      <c r="G650" s="243"/>
      <c r="H650" s="247">
        <v>119.68000000000001</v>
      </c>
      <c r="I650" s="248"/>
      <c r="J650" s="243"/>
      <c r="K650" s="243"/>
      <c r="L650" s="249"/>
      <c r="M650" s="250"/>
      <c r="N650" s="251"/>
      <c r="O650" s="251"/>
      <c r="P650" s="251"/>
      <c r="Q650" s="251"/>
      <c r="R650" s="251"/>
      <c r="S650" s="251"/>
      <c r="T650" s="25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3" t="s">
        <v>168</v>
      </c>
      <c r="AU650" s="253" t="s">
        <v>89</v>
      </c>
      <c r="AV650" s="13" t="s">
        <v>89</v>
      </c>
      <c r="AW650" s="13" t="s">
        <v>34</v>
      </c>
      <c r="AX650" s="13" t="s">
        <v>87</v>
      </c>
      <c r="AY650" s="253" t="s">
        <v>160</v>
      </c>
    </row>
    <row r="651" s="2" customFormat="1" ht="16.5" customHeight="1">
      <c r="A651" s="39"/>
      <c r="B651" s="40"/>
      <c r="C651" s="284" t="s">
        <v>1364</v>
      </c>
      <c r="D651" s="284" t="s">
        <v>426</v>
      </c>
      <c r="E651" s="285" t="s">
        <v>1365</v>
      </c>
      <c r="F651" s="286" t="s">
        <v>1366</v>
      </c>
      <c r="G651" s="287" t="s">
        <v>165</v>
      </c>
      <c r="H651" s="288">
        <v>119.68000000000001</v>
      </c>
      <c r="I651" s="289"/>
      <c r="J651" s="290">
        <f>ROUND(I651*H651,2)</f>
        <v>0</v>
      </c>
      <c r="K651" s="291"/>
      <c r="L651" s="292"/>
      <c r="M651" s="293" t="s">
        <v>1</v>
      </c>
      <c r="N651" s="294" t="s">
        <v>44</v>
      </c>
      <c r="O651" s="92"/>
      <c r="P651" s="238">
        <f>O651*H651</f>
        <v>0</v>
      </c>
      <c r="Q651" s="238">
        <v>0.010999999999999999</v>
      </c>
      <c r="R651" s="238">
        <f>Q651*H651</f>
        <v>1.3164800000000001</v>
      </c>
      <c r="S651" s="238">
        <v>0</v>
      </c>
      <c r="T651" s="239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40" t="s">
        <v>336</v>
      </c>
      <c r="AT651" s="240" t="s">
        <v>426</v>
      </c>
      <c r="AU651" s="240" t="s">
        <v>89</v>
      </c>
      <c r="AY651" s="18" t="s">
        <v>160</v>
      </c>
      <c r="BE651" s="241">
        <f>IF(N651="základní",J651,0)</f>
        <v>0</v>
      </c>
      <c r="BF651" s="241">
        <f>IF(N651="snížená",J651,0)</f>
        <v>0</v>
      </c>
      <c r="BG651" s="241">
        <f>IF(N651="zákl. přenesená",J651,0)</f>
        <v>0</v>
      </c>
      <c r="BH651" s="241">
        <f>IF(N651="sníž. přenesená",J651,0)</f>
        <v>0</v>
      </c>
      <c r="BI651" s="241">
        <f>IF(N651="nulová",J651,0)</f>
        <v>0</v>
      </c>
      <c r="BJ651" s="18" t="s">
        <v>87</v>
      </c>
      <c r="BK651" s="241">
        <f>ROUND(I651*H651,2)</f>
        <v>0</v>
      </c>
      <c r="BL651" s="18" t="s">
        <v>245</v>
      </c>
      <c r="BM651" s="240" t="s">
        <v>1367</v>
      </c>
    </row>
    <row r="652" s="2" customFormat="1">
      <c r="A652" s="39"/>
      <c r="B652" s="40"/>
      <c r="C652" s="41"/>
      <c r="D652" s="244" t="s">
        <v>175</v>
      </c>
      <c r="E652" s="41"/>
      <c r="F652" s="265" t="s">
        <v>1368</v>
      </c>
      <c r="G652" s="41"/>
      <c r="H652" s="41"/>
      <c r="I652" s="266"/>
      <c r="J652" s="41"/>
      <c r="K652" s="41"/>
      <c r="L652" s="45"/>
      <c r="M652" s="267"/>
      <c r="N652" s="268"/>
      <c r="O652" s="92"/>
      <c r="P652" s="92"/>
      <c r="Q652" s="92"/>
      <c r="R652" s="92"/>
      <c r="S652" s="92"/>
      <c r="T652" s="93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18" t="s">
        <v>175</v>
      </c>
      <c r="AU652" s="18" t="s">
        <v>89</v>
      </c>
    </row>
    <row r="653" s="2" customFormat="1" ht="24.15" customHeight="1">
      <c r="A653" s="39"/>
      <c r="B653" s="40"/>
      <c r="C653" s="228" t="s">
        <v>1369</v>
      </c>
      <c r="D653" s="228" t="s">
        <v>162</v>
      </c>
      <c r="E653" s="229" t="s">
        <v>1370</v>
      </c>
      <c r="F653" s="230" t="s">
        <v>1371</v>
      </c>
      <c r="G653" s="231" t="s">
        <v>211</v>
      </c>
      <c r="H653" s="232">
        <v>3.0670000000000002</v>
      </c>
      <c r="I653" s="233"/>
      <c r="J653" s="234">
        <f>ROUND(I653*H653,2)</f>
        <v>0</v>
      </c>
      <c r="K653" s="235"/>
      <c r="L653" s="45"/>
      <c r="M653" s="236" t="s">
        <v>1</v>
      </c>
      <c r="N653" s="237" t="s">
        <v>44</v>
      </c>
      <c r="O653" s="92"/>
      <c r="P653" s="238">
        <f>O653*H653</f>
        <v>0</v>
      </c>
      <c r="Q653" s="238">
        <v>0</v>
      </c>
      <c r="R653" s="238">
        <f>Q653*H653</f>
        <v>0</v>
      </c>
      <c r="S653" s="238">
        <v>0</v>
      </c>
      <c r="T653" s="239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40" t="s">
        <v>245</v>
      </c>
      <c r="AT653" s="240" t="s">
        <v>162</v>
      </c>
      <c r="AU653" s="240" t="s">
        <v>89</v>
      </c>
      <c r="AY653" s="18" t="s">
        <v>160</v>
      </c>
      <c r="BE653" s="241">
        <f>IF(N653="základní",J653,0)</f>
        <v>0</v>
      </c>
      <c r="BF653" s="241">
        <f>IF(N653="snížená",J653,0)</f>
        <v>0</v>
      </c>
      <c r="BG653" s="241">
        <f>IF(N653="zákl. přenesená",J653,0)</f>
        <v>0</v>
      </c>
      <c r="BH653" s="241">
        <f>IF(N653="sníž. přenesená",J653,0)</f>
        <v>0</v>
      </c>
      <c r="BI653" s="241">
        <f>IF(N653="nulová",J653,0)</f>
        <v>0</v>
      </c>
      <c r="BJ653" s="18" t="s">
        <v>87</v>
      </c>
      <c r="BK653" s="241">
        <f>ROUND(I653*H653,2)</f>
        <v>0</v>
      </c>
      <c r="BL653" s="18" t="s">
        <v>245</v>
      </c>
      <c r="BM653" s="240" t="s">
        <v>1372</v>
      </c>
    </row>
    <row r="654" s="13" customFormat="1">
      <c r="A654" s="13"/>
      <c r="B654" s="242"/>
      <c r="C654" s="243"/>
      <c r="D654" s="244" t="s">
        <v>168</v>
      </c>
      <c r="E654" s="245" t="s">
        <v>1</v>
      </c>
      <c r="F654" s="246" t="s">
        <v>1373</v>
      </c>
      <c r="G654" s="243"/>
      <c r="H654" s="247">
        <v>3.0670000000000002</v>
      </c>
      <c r="I654" s="248"/>
      <c r="J654" s="243"/>
      <c r="K654" s="243"/>
      <c r="L654" s="249"/>
      <c r="M654" s="250"/>
      <c r="N654" s="251"/>
      <c r="O654" s="251"/>
      <c r="P654" s="251"/>
      <c r="Q654" s="251"/>
      <c r="R654" s="251"/>
      <c r="S654" s="251"/>
      <c r="T654" s="252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3" t="s">
        <v>168</v>
      </c>
      <c r="AU654" s="253" t="s">
        <v>89</v>
      </c>
      <c r="AV654" s="13" t="s">
        <v>89</v>
      </c>
      <c r="AW654" s="13" t="s">
        <v>34</v>
      </c>
      <c r="AX654" s="13" t="s">
        <v>87</v>
      </c>
      <c r="AY654" s="253" t="s">
        <v>160</v>
      </c>
    </row>
    <row r="655" s="2" customFormat="1" ht="16.5" customHeight="1">
      <c r="A655" s="39"/>
      <c r="B655" s="40"/>
      <c r="C655" s="284" t="s">
        <v>1374</v>
      </c>
      <c r="D655" s="284" t="s">
        <v>426</v>
      </c>
      <c r="E655" s="285" t="s">
        <v>1375</v>
      </c>
      <c r="F655" s="286" t="s">
        <v>1376</v>
      </c>
      <c r="G655" s="287" t="s">
        <v>347</v>
      </c>
      <c r="H655" s="288">
        <v>5.0679999999999996</v>
      </c>
      <c r="I655" s="289"/>
      <c r="J655" s="290">
        <f>ROUND(I655*H655,2)</f>
        <v>0</v>
      </c>
      <c r="K655" s="291"/>
      <c r="L655" s="292"/>
      <c r="M655" s="293" t="s">
        <v>1</v>
      </c>
      <c r="N655" s="294" t="s">
        <v>44</v>
      </c>
      <c r="O655" s="92"/>
      <c r="P655" s="238">
        <f>O655*H655</f>
        <v>0</v>
      </c>
      <c r="Q655" s="238">
        <v>1</v>
      </c>
      <c r="R655" s="238">
        <f>Q655*H655</f>
        <v>5.0679999999999996</v>
      </c>
      <c r="S655" s="238">
        <v>0</v>
      </c>
      <c r="T655" s="239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40" t="s">
        <v>336</v>
      </c>
      <c r="AT655" s="240" t="s">
        <v>426</v>
      </c>
      <c r="AU655" s="240" t="s">
        <v>89</v>
      </c>
      <c r="AY655" s="18" t="s">
        <v>160</v>
      </c>
      <c r="BE655" s="241">
        <f>IF(N655="základní",J655,0)</f>
        <v>0</v>
      </c>
      <c r="BF655" s="241">
        <f>IF(N655="snížená",J655,0)</f>
        <v>0</v>
      </c>
      <c r="BG655" s="241">
        <f>IF(N655="zákl. přenesená",J655,0)</f>
        <v>0</v>
      </c>
      <c r="BH655" s="241">
        <f>IF(N655="sníž. přenesená",J655,0)</f>
        <v>0</v>
      </c>
      <c r="BI655" s="241">
        <f>IF(N655="nulová",J655,0)</f>
        <v>0</v>
      </c>
      <c r="BJ655" s="18" t="s">
        <v>87</v>
      </c>
      <c r="BK655" s="241">
        <f>ROUND(I655*H655,2)</f>
        <v>0</v>
      </c>
      <c r="BL655" s="18" t="s">
        <v>245</v>
      </c>
      <c r="BM655" s="240" t="s">
        <v>1377</v>
      </c>
    </row>
    <row r="656" s="13" customFormat="1">
      <c r="A656" s="13"/>
      <c r="B656" s="242"/>
      <c r="C656" s="243"/>
      <c r="D656" s="244" t="s">
        <v>168</v>
      </c>
      <c r="E656" s="245" t="s">
        <v>1</v>
      </c>
      <c r="F656" s="246" t="s">
        <v>1373</v>
      </c>
      <c r="G656" s="243"/>
      <c r="H656" s="247">
        <v>3.0670000000000002</v>
      </c>
      <c r="I656" s="248"/>
      <c r="J656" s="243"/>
      <c r="K656" s="243"/>
      <c r="L656" s="249"/>
      <c r="M656" s="250"/>
      <c r="N656" s="251"/>
      <c r="O656" s="251"/>
      <c r="P656" s="251"/>
      <c r="Q656" s="251"/>
      <c r="R656" s="251"/>
      <c r="S656" s="251"/>
      <c r="T656" s="25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3" t="s">
        <v>168</v>
      </c>
      <c r="AU656" s="253" t="s">
        <v>89</v>
      </c>
      <c r="AV656" s="13" t="s">
        <v>89</v>
      </c>
      <c r="AW656" s="13" t="s">
        <v>34</v>
      </c>
      <c r="AX656" s="13" t="s">
        <v>87</v>
      </c>
      <c r="AY656" s="253" t="s">
        <v>160</v>
      </c>
    </row>
    <row r="657" s="13" customFormat="1">
      <c r="A657" s="13"/>
      <c r="B657" s="242"/>
      <c r="C657" s="243"/>
      <c r="D657" s="244" t="s">
        <v>168</v>
      </c>
      <c r="E657" s="243"/>
      <c r="F657" s="246" t="s">
        <v>1378</v>
      </c>
      <c r="G657" s="243"/>
      <c r="H657" s="247">
        <v>5.0679999999999996</v>
      </c>
      <c r="I657" s="248"/>
      <c r="J657" s="243"/>
      <c r="K657" s="243"/>
      <c r="L657" s="249"/>
      <c r="M657" s="250"/>
      <c r="N657" s="251"/>
      <c r="O657" s="251"/>
      <c r="P657" s="251"/>
      <c r="Q657" s="251"/>
      <c r="R657" s="251"/>
      <c r="S657" s="251"/>
      <c r="T657" s="25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3" t="s">
        <v>168</v>
      </c>
      <c r="AU657" s="253" t="s">
        <v>89</v>
      </c>
      <c r="AV657" s="13" t="s">
        <v>89</v>
      </c>
      <c r="AW657" s="13" t="s">
        <v>4</v>
      </c>
      <c r="AX657" s="13" t="s">
        <v>87</v>
      </c>
      <c r="AY657" s="253" t="s">
        <v>160</v>
      </c>
    </row>
    <row r="658" s="2" customFormat="1" ht="21.75" customHeight="1">
      <c r="A658" s="39"/>
      <c r="B658" s="40"/>
      <c r="C658" s="228" t="s">
        <v>1379</v>
      </c>
      <c r="D658" s="228" t="s">
        <v>162</v>
      </c>
      <c r="E658" s="229" t="s">
        <v>1380</v>
      </c>
      <c r="F658" s="230" t="s">
        <v>1381</v>
      </c>
      <c r="G658" s="231" t="s">
        <v>201</v>
      </c>
      <c r="H658" s="232">
        <v>53.560000000000002</v>
      </c>
      <c r="I658" s="233"/>
      <c r="J658" s="234">
        <f>ROUND(I658*H658,2)</f>
        <v>0</v>
      </c>
      <c r="K658" s="235"/>
      <c r="L658" s="45"/>
      <c r="M658" s="236" t="s">
        <v>1</v>
      </c>
      <c r="N658" s="237" t="s">
        <v>44</v>
      </c>
      <c r="O658" s="92"/>
      <c r="P658" s="238">
        <f>O658*H658</f>
        <v>0</v>
      </c>
      <c r="Q658" s="238">
        <v>0</v>
      </c>
      <c r="R658" s="238">
        <f>Q658*H658</f>
        <v>0</v>
      </c>
      <c r="S658" s="238">
        <v>0</v>
      </c>
      <c r="T658" s="239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40" t="s">
        <v>245</v>
      </c>
      <c r="AT658" s="240" t="s">
        <v>162</v>
      </c>
      <c r="AU658" s="240" t="s">
        <v>89</v>
      </c>
      <c r="AY658" s="18" t="s">
        <v>160</v>
      </c>
      <c r="BE658" s="241">
        <f>IF(N658="základní",J658,0)</f>
        <v>0</v>
      </c>
      <c r="BF658" s="241">
        <f>IF(N658="snížená",J658,0)</f>
        <v>0</v>
      </c>
      <c r="BG658" s="241">
        <f>IF(N658="zákl. přenesená",J658,0)</f>
        <v>0</v>
      </c>
      <c r="BH658" s="241">
        <f>IF(N658="sníž. přenesená",J658,0)</f>
        <v>0</v>
      </c>
      <c r="BI658" s="241">
        <f>IF(N658="nulová",J658,0)</f>
        <v>0</v>
      </c>
      <c r="BJ658" s="18" t="s">
        <v>87</v>
      </c>
      <c r="BK658" s="241">
        <f>ROUND(I658*H658,2)</f>
        <v>0</v>
      </c>
      <c r="BL658" s="18" t="s">
        <v>245</v>
      </c>
      <c r="BM658" s="240" t="s">
        <v>1382</v>
      </c>
    </row>
    <row r="659" s="13" customFormat="1">
      <c r="A659" s="13"/>
      <c r="B659" s="242"/>
      <c r="C659" s="243"/>
      <c r="D659" s="244" t="s">
        <v>168</v>
      </c>
      <c r="E659" s="245" t="s">
        <v>1</v>
      </c>
      <c r="F659" s="246" t="s">
        <v>1383</v>
      </c>
      <c r="G659" s="243"/>
      <c r="H659" s="247">
        <v>53.560000000000002</v>
      </c>
      <c r="I659" s="248"/>
      <c r="J659" s="243"/>
      <c r="K659" s="243"/>
      <c r="L659" s="249"/>
      <c r="M659" s="250"/>
      <c r="N659" s="251"/>
      <c r="O659" s="251"/>
      <c r="P659" s="251"/>
      <c r="Q659" s="251"/>
      <c r="R659" s="251"/>
      <c r="S659" s="251"/>
      <c r="T659" s="25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53" t="s">
        <v>168</v>
      </c>
      <c r="AU659" s="253" t="s">
        <v>89</v>
      </c>
      <c r="AV659" s="13" t="s">
        <v>89</v>
      </c>
      <c r="AW659" s="13" t="s">
        <v>34</v>
      </c>
      <c r="AX659" s="13" t="s">
        <v>87</v>
      </c>
      <c r="AY659" s="253" t="s">
        <v>160</v>
      </c>
    </row>
    <row r="660" s="2" customFormat="1" ht="24.15" customHeight="1">
      <c r="A660" s="39"/>
      <c r="B660" s="40"/>
      <c r="C660" s="228" t="s">
        <v>1384</v>
      </c>
      <c r="D660" s="228" t="s">
        <v>162</v>
      </c>
      <c r="E660" s="229" t="s">
        <v>1385</v>
      </c>
      <c r="F660" s="230" t="s">
        <v>1386</v>
      </c>
      <c r="G660" s="231" t="s">
        <v>201</v>
      </c>
      <c r="H660" s="232">
        <v>48.799999999999997</v>
      </c>
      <c r="I660" s="233"/>
      <c r="J660" s="234">
        <f>ROUND(I660*H660,2)</f>
        <v>0</v>
      </c>
      <c r="K660" s="235"/>
      <c r="L660" s="45"/>
      <c r="M660" s="236" t="s">
        <v>1</v>
      </c>
      <c r="N660" s="237" t="s">
        <v>44</v>
      </c>
      <c r="O660" s="92"/>
      <c r="P660" s="238">
        <f>O660*H660</f>
        <v>0</v>
      </c>
      <c r="Q660" s="238">
        <v>2.0000000000000002E-05</v>
      </c>
      <c r="R660" s="238">
        <f>Q660*H660</f>
        <v>0.00097599999999999998</v>
      </c>
      <c r="S660" s="238">
        <v>0</v>
      </c>
      <c r="T660" s="239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40" t="s">
        <v>245</v>
      </c>
      <c r="AT660" s="240" t="s">
        <v>162</v>
      </c>
      <c r="AU660" s="240" t="s">
        <v>89</v>
      </c>
      <c r="AY660" s="18" t="s">
        <v>160</v>
      </c>
      <c r="BE660" s="241">
        <f>IF(N660="základní",J660,0)</f>
        <v>0</v>
      </c>
      <c r="BF660" s="241">
        <f>IF(N660="snížená",J660,0)</f>
        <v>0</v>
      </c>
      <c r="BG660" s="241">
        <f>IF(N660="zákl. přenesená",J660,0)</f>
        <v>0</v>
      </c>
      <c r="BH660" s="241">
        <f>IF(N660="sníž. přenesená",J660,0)</f>
        <v>0</v>
      </c>
      <c r="BI660" s="241">
        <f>IF(N660="nulová",J660,0)</f>
        <v>0</v>
      </c>
      <c r="BJ660" s="18" t="s">
        <v>87</v>
      </c>
      <c r="BK660" s="241">
        <f>ROUND(I660*H660,2)</f>
        <v>0</v>
      </c>
      <c r="BL660" s="18" t="s">
        <v>245</v>
      </c>
      <c r="BM660" s="240" t="s">
        <v>1387</v>
      </c>
    </row>
    <row r="661" s="13" customFormat="1">
      <c r="A661" s="13"/>
      <c r="B661" s="242"/>
      <c r="C661" s="243"/>
      <c r="D661" s="244" t="s">
        <v>168</v>
      </c>
      <c r="E661" s="245" t="s">
        <v>1</v>
      </c>
      <c r="F661" s="246" t="s">
        <v>1388</v>
      </c>
      <c r="G661" s="243"/>
      <c r="H661" s="247">
        <v>48.799999999999997</v>
      </c>
      <c r="I661" s="248"/>
      <c r="J661" s="243"/>
      <c r="K661" s="243"/>
      <c r="L661" s="249"/>
      <c r="M661" s="250"/>
      <c r="N661" s="251"/>
      <c r="O661" s="251"/>
      <c r="P661" s="251"/>
      <c r="Q661" s="251"/>
      <c r="R661" s="251"/>
      <c r="S661" s="251"/>
      <c r="T661" s="25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3" t="s">
        <v>168</v>
      </c>
      <c r="AU661" s="253" t="s">
        <v>89</v>
      </c>
      <c r="AV661" s="13" t="s">
        <v>89</v>
      </c>
      <c r="AW661" s="13" t="s">
        <v>34</v>
      </c>
      <c r="AX661" s="13" t="s">
        <v>87</v>
      </c>
      <c r="AY661" s="253" t="s">
        <v>160</v>
      </c>
    </row>
    <row r="662" s="2" customFormat="1" ht="16.5" customHeight="1">
      <c r="A662" s="39"/>
      <c r="B662" s="40"/>
      <c r="C662" s="284" t="s">
        <v>1389</v>
      </c>
      <c r="D662" s="284" t="s">
        <v>426</v>
      </c>
      <c r="E662" s="285" t="s">
        <v>1390</v>
      </c>
      <c r="F662" s="286" t="s">
        <v>1391</v>
      </c>
      <c r="G662" s="287" t="s">
        <v>201</v>
      </c>
      <c r="H662" s="288">
        <v>104.407</v>
      </c>
      <c r="I662" s="289"/>
      <c r="J662" s="290">
        <f>ROUND(I662*H662,2)</f>
        <v>0</v>
      </c>
      <c r="K662" s="291"/>
      <c r="L662" s="292"/>
      <c r="M662" s="293" t="s">
        <v>1</v>
      </c>
      <c r="N662" s="294" t="s">
        <v>44</v>
      </c>
      <c r="O662" s="92"/>
      <c r="P662" s="238">
        <f>O662*H662</f>
        <v>0</v>
      </c>
      <c r="Q662" s="238">
        <v>0.00050000000000000001</v>
      </c>
      <c r="R662" s="238">
        <f>Q662*H662</f>
        <v>0.0522035</v>
      </c>
      <c r="S662" s="238">
        <v>0</v>
      </c>
      <c r="T662" s="239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40" t="s">
        <v>336</v>
      </c>
      <c r="AT662" s="240" t="s">
        <v>426</v>
      </c>
      <c r="AU662" s="240" t="s">
        <v>89</v>
      </c>
      <c r="AY662" s="18" t="s">
        <v>160</v>
      </c>
      <c r="BE662" s="241">
        <f>IF(N662="základní",J662,0)</f>
        <v>0</v>
      </c>
      <c r="BF662" s="241">
        <f>IF(N662="snížená",J662,0)</f>
        <v>0</v>
      </c>
      <c r="BG662" s="241">
        <f>IF(N662="zákl. přenesená",J662,0)</f>
        <v>0</v>
      </c>
      <c r="BH662" s="241">
        <f>IF(N662="sníž. přenesená",J662,0)</f>
        <v>0</v>
      </c>
      <c r="BI662" s="241">
        <f>IF(N662="nulová",J662,0)</f>
        <v>0</v>
      </c>
      <c r="BJ662" s="18" t="s">
        <v>87</v>
      </c>
      <c r="BK662" s="241">
        <f>ROUND(I662*H662,2)</f>
        <v>0</v>
      </c>
      <c r="BL662" s="18" t="s">
        <v>245</v>
      </c>
      <c r="BM662" s="240" t="s">
        <v>1392</v>
      </c>
    </row>
    <row r="663" s="13" customFormat="1">
      <c r="A663" s="13"/>
      <c r="B663" s="242"/>
      <c r="C663" s="243"/>
      <c r="D663" s="244" t="s">
        <v>168</v>
      </c>
      <c r="E663" s="245" t="s">
        <v>1</v>
      </c>
      <c r="F663" s="246" t="s">
        <v>1393</v>
      </c>
      <c r="G663" s="243"/>
      <c r="H663" s="247">
        <v>102.36</v>
      </c>
      <c r="I663" s="248"/>
      <c r="J663" s="243"/>
      <c r="K663" s="243"/>
      <c r="L663" s="249"/>
      <c r="M663" s="250"/>
      <c r="N663" s="251"/>
      <c r="O663" s="251"/>
      <c r="P663" s="251"/>
      <c r="Q663" s="251"/>
      <c r="R663" s="251"/>
      <c r="S663" s="251"/>
      <c r="T663" s="25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3" t="s">
        <v>168</v>
      </c>
      <c r="AU663" s="253" t="s">
        <v>89</v>
      </c>
      <c r="AV663" s="13" t="s">
        <v>89</v>
      </c>
      <c r="AW663" s="13" t="s">
        <v>34</v>
      </c>
      <c r="AX663" s="13" t="s">
        <v>87</v>
      </c>
      <c r="AY663" s="253" t="s">
        <v>160</v>
      </c>
    </row>
    <row r="664" s="13" customFormat="1">
      <c r="A664" s="13"/>
      <c r="B664" s="242"/>
      <c r="C664" s="243"/>
      <c r="D664" s="244" t="s">
        <v>168</v>
      </c>
      <c r="E664" s="243"/>
      <c r="F664" s="246" t="s">
        <v>1394</v>
      </c>
      <c r="G664" s="243"/>
      <c r="H664" s="247">
        <v>104.407</v>
      </c>
      <c r="I664" s="248"/>
      <c r="J664" s="243"/>
      <c r="K664" s="243"/>
      <c r="L664" s="249"/>
      <c r="M664" s="250"/>
      <c r="N664" s="251"/>
      <c r="O664" s="251"/>
      <c r="P664" s="251"/>
      <c r="Q664" s="251"/>
      <c r="R664" s="251"/>
      <c r="S664" s="251"/>
      <c r="T664" s="252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3" t="s">
        <v>168</v>
      </c>
      <c r="AU664" s="253" t="s">
        <v>89</v>
      </c>
      <c r="AV664" s="13" t="s">
        <v>89</v>
      </c>
      <c r="AW664" s="13" t="s">
        <v>4</v>
      </c>
      <c r="AX664" s="13" t="s">
        <v>87</v>
      </c>
      <c r="AY664" s="253" t="s">
        <v>160</v>
      </c>
    </row>
    <row r="665" s="2" customFormat="1" ht="24.15" customHeight="1">
      <c r="A665" s="39"/>
      <c r="B665" s="40"/>
      <c r="C665" s="228" t="s">
        <v>1395</v>
      </c>
      <c r="D665" s="228" t="s">
        <v>162</v>
      </c>
      <c r="E665" s="229" t="s">
        <v>1396</v>
      </c>
      <c r="F665" s="230" t="s">
        <v>1397</v>
      </c>
      <c r="G665" s="231" t="s">
        <v>347</v>
      </c>
      <c r="H665" s="232">
        <v>87.390000000000001</v>
      </c>
      <c r="I665" s="233"/>
      <c r="J665" s="234">
        <f>ROUND(I665*H665,2)</f>
        <v>0</v>
      </c>
      <c r="K665" s="235"/>
      <c r="L665" s="45"/>
      <c r="M665" s="236" t="s">
        <v>1</v>
      </c>
      <c r="N665" s="237" t="s">
        <v>44</v>
      </c>
      <c r="O665" s="92"/>
      <c r="P665" s="238">
        <f>O665*H665</f>
        <v>0</v>
      </c>
      <c r="Q665" s="238">
        <v>0</v>
      </c>
      <c r="R665" s="238">
        <f>Q665*H665</f>
        <v>0</v>
      </c>
      <c r="S665" s="238">
        <v>0</v>
      </c>
      <c r="T665" s="239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40" t="s">
        <v>245</v>
      </c>
      <c r="AT665" s="240" t="s">
        <v>162</v>
      </c>
      <c r="AU665" s="240" t="s">
        <v>89</v>
      </c>
      <c r="AY665" s="18" t="s">
        <v>160</v>
      </c>
      <c r="BE665" s="241">
        <f>IF(N665="základní",J665,0)</f>
        <v>0</v>
      </c>
      <c r="BF665" s="241">
        <f>IF(N665="snížená",J665,0)</f>
        <v>0</v>
      </c>
      <c r="BG665" s="241">
        <f>IF(N665="zákl. přenesená",J665,0)</f>
        <v>0</v>
      </c>
      <c r="BH665" s="241">
        <f>IF(N665="sníž. přenesená",J665,0)</f>
        <v>0</v>
      </c>
      <c r="BI665" s="241">
        <f>IF(N665="nulová",J665,0)</f>
        <v>0</v>
      </c>
      <c r="BJ665" s="18" t="s">
        <v>87</v>
      </c>
      <c r="BK665" s="241">
        <f>ROUND(I665*H665,2)</f>
        <v>0</v>
      </c>
      <c r="BL665" s="18" t="s">
        <v>245</v>
      </c>
      <c r="BM665" s="240" t="s">
        <v>1398</v>
      </c>
    </row>
    <row r="666" s="12" customFormat="1" ht="22.8" customHeight="1">
      <c r="A666" s="12"/>
      <c r="B666" s="212"/>
      <c r="C666" s="213"/>
      <c r="D666" s="214" t="s">
        <v>78</v>
      </c>
      <c r="E666" s="226" t="s">
        <v>1399</v>
      </c>
      <c r="F666" s="226" t="s">
        <v>1400</v>
      </c>
      <c r="G666" s="213"/>
      <c r="H666" s="213"/>
      <c r="I666" s="216"/>
      <c r="J666" s="227">
        <f>BK666</f>
        <v>0</v>
      </c>
      <c r="K666" s="213"/>
      <c r="L666" s="218"/>
      <c r="M666" s="219"/>
      <c r="N666" s="220"/>
      <c r="O666" s="220"/>
      <c r="P666" s="221">
        <f>SUM(P667:P736)</f>
        <v>0</v>
      </c>
      <c r="Q666" s="220"/>
      <c r="R666" s="221">
        <f>SUM(R667:R736)</f>
        <v>1.6621589800000001</v>
      </c>
      <c r="S666" s="220"/>
      <c r="T666" s="222">
        <f>SUM(T667:T736)</f>
        <v>0</v>
      </c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R666" s="223" t="s">
        <v>89</v>
      </c>
      <c r="AT666" s="224" t="s">
        <v>78</v>
      </c>
      <c r="AU666" s="224" t="s">
        <v>87</v>
      </c>
      <c r="AY666" s="223" t="s">
        <v>160</v>
      </c>
      <c r="BK666" s="225">
        <f>SUM(BK667:BK736)</f>
        <v>0</v>
      </c>
    </row>
    <row r="667" s="2" customFormat="1" ht="24.15" customHeight="1">
      <c r="A667" s="39"/>
      <c r="B667" s="40"/>
      <c r="C667" s="228" t="s">
        <v>1401</v>
      </c>
      <c r="D667" s="228" t="s">
        <v>162</v>
      </c>
      <c r="E667" s="229" t="s">
        <v>1402</v>
      </c>
      <c r="F667" s="230" t="s">
        <v>1403</v>
      </c>
      <c r="G667" s="231" t="s">
        <v>165</v>
      </c>
      <c r="H667" s="232">
        <v>80.599000000000004</v>
      </c>
      <c r="I667" s="233"/>
      <c r="J667" s="234">
        <f>ROUND(I667*H667,2)</f>
        <v>0</v>
      </c>
      <c r="K667" s="235"/>
      <c r="L667" s="45"/>
      <c r="M667" s="236" t="s">
        <v>1</v>
      </c>
      <c r="N667" s="237" t="s">
        <v>44</v>
      </c>
      <c r="O667" s="92"/>
      <c r="P667" s="238">
        <f>O667*H667</f>
        <v>0</v>
      </c>
      <c r="Q667" s="238">
        <v>0</v>
      </c>
      <c r="R667" s="238">
        <f>Q667*H667</f>
        <v>0</v>
      </c>
      <c r="S667" s="238">
        <v>0</v>
      </c>
      <c r="T667" s="239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40" t="s">
        <v>245</v>
      </c>
      <c r="AT667" s="240" t="s">
        <v>162</v>
      </c>
      <c r="AU667" s="240" t="s">
        <v>89</v>
      </c>
      <c r="AY667" s="18" t="s">
        <v>160</v>
      </c>
      <c r="BE667" s="241">
        <f>IF(N667="základní",J667,0)</f>
        <v>0</v>
      </c>
      <c r="BF667" s="241">
        <f>IF(N667="snížená",J667,0)</f>
        <v>0</v>
      </c>
      <c r="BG667" s="241">
        <f>IF(N667="zákl. přenesená",J667,0)</f>
        <v>0</v>
      </c>
      <c r="BH667" s="241">
        <f>IF(N667="sníž. přenesená",J667,0)</f>
        <v>0</v>
      </c>
      <c r="BI667" s="241">
        <f>IF(N667="nulová",J667,0)</f>
        <v>0</v>
      </c>
      <c r="BJ667" s="18" t="s">
        <v>87</v>
      </c>
      <c r="BK667" s="241">
        <f>ROUND(I667*H667,2)</f>
        <v>0</v>
      </c>
      <c r="BL667" s="18" t="s">
        <v>245</v>
      </c>
      <c r="BM667" s="240" t="s">
        <v>1404</v>
      </c>
    </row>
    <row r="668" s="15" customFormat="1">
      <c r="A668" s="15"/>
      <c r="B668" s="269"/>
      <c r="C668" s="270"/>
      <c r="D668" s="244" t="s">
        <v>168</v>
      </c>
      <c r="E668" s="271" t="s">
        <v>1</v>
      </c>
      <c r="F668" s="272" t="s">
        <v>1405</v>
      </c>
      <c r="G668" s="270"/>
      <c r="H668" s="271" t="s">
        <v>1</v>
      </c>
      <c r="I668" s="273"/>
      <c r="J668" s="270"/>
      <c r="K668" s="270"/>
      <c r="L668" s="274"/>
      <c r="M668" s="275"/>
      <c r="N668" s="276"/>
      <c r="O668" s="276"/>
      <c r="P668" s="276"/>
      <c r="Q668" s="276"/>
      <c r="R668" s="276"/>
      <c r="S668" s="276"/>
      <c r="T668" s="277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78" t="s">
        <v>168</v>
      </c>
      <c r="AU668" s="278" t="s">
        <v>89</v>
      </c>
      <c r="AV668" s="15" t="s">
        <v>87</v>
      </c>
      <c r="AW668" s="15" t="s">
        <v>34</v>
      </c>
      <c r="AX668" s="15" t="s">
        <v>79</v>
      </c>
      <c r="AY668" s="278" t="s">
        <v>160</v>
      </c>
    </row>
    <row r="669" s="15" customFormat="1">
      <c r="A669" s="15"/>
      <c r="B669" s="269"/>
      <c r="C669" s="270"/>
      <c r="D669" s="244" t="s">
        <v>168</v>
      </c>
      <c r="E669" s="271" t="s">
        <v>1</v>
      </c>
      <c r="F669" s="272" t="s">
        <v>705</v>
      </c>
      <c r="G669" s="270"/>
      <c r="H669" s="271" t="s">
        <v>1</v>
      </c>
      <c r="I669" s="273"/>
      <c r="J669" s="270"/>
      <c r="K669" s="270"/>
      <c r="L669" s="274"/>
      <c r="M669" s="275"/>
      <c r="N669" s="276"/>
      <c r="O669" s="276"/>
      <c r="P669" s="276"/>
      <c r="Q669" s="276"/>
      <c r="R669" s="276"/>
      <c r="S669" s="276"/>
      <c r="T669" s="277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78" t="s">
        <v>168</v>
      </c>
      <c r="AU669" s="278" t="s">
        <v>89</v>
      </c>
      <c r="AV669" s="15" t="s">
        <v>87</v>
      </c>
      <c r="AW669" s="15" t="s">
        <v>34</v>
      </c>
      <c r="AX669" s="15" t="s">
        <v>79</v>
      </c>
      <c r="AY669" s="278" t="s">
        <v>160</v>
      </c>
    </row>
    <row r="670" s="13" customFormat="1">
      <c r="A670" s="13"/>
      <c r="B670" s="242"/>
      <c r="C670" s="243"/>
      <c r="D670" s="244" t="s">
        <v>168</v>
      </c>
      <c r="E670" s="245" t="s">
        <v>1</v>
      </c>
      <c r="F670" s="246" t="s">
        <v>1406</v>
      </c>
      <c r="G670" s="243"/>
      <c r="H670" s="247">
        <v>8.1600000000000001</v>
      </c>
      <c r="I670" s="248"/>
      <c r="J670" s="243"/>
      <c r="K670" s="243"/>
      <c r="L670" s="249"/>
      <c r="M670" s="250"/>
      <c r="N670" s="251"/>
      <c r="O670" s="251"/>
      <c r="P670" s="251"/>
      <c r="Q670" s="251"/>
      <c r="R670" s="251"/>
      <c r="S670" s="251"/>
      <c r="T670" s="252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3" t="s">
        <v>168</v>
      </c>
      <c r="AU670" s="253" t="s">
        <v>89</v>
      </c>
      <c r="AV670" s="13" t="s">
        <v>89</v>
      </c>
      <c r="AW670" s="13" t="s">
        <v>34</v>
      </c>
      <c r="AX670" s="13" t="s">
        <v>79</v>
      </c>
      <c r="AY670" s="253" t="s">
        <v>160</v>
      </c>
    </row>
    <row r="671" s="13" customFormat="1">
      <c r="A671" s="13"/>
      <c r="B671" s="242"/>
      <c r="C671" s="243"/>
      <c r="D671" s="244" t="s">
        <v>168</v>
      </c>
      <c r="E671" s="245" t="s">
        <v>1</v>
      </c>
      <c r="F671" s="246" t="s">
        <v>1407</v>
      </c>
      <c r="G671" s="243"/>
      <c r="H671" s="247">
        <v>5.79</v>
      </c>
      <c r="I671" s="248"/>
      <c r="J671" s="243"/>
      <c r="K671" s="243"/>
      <c r="L671" s="249"/>
      <c r="M671" s="250"/>
      <c r="N671" s="251"/>
      <c r="O671" s="251"/>
      <c r="P671" s="251"/>
      <c r="Q671" s="251"/>
      <c r="R671" s="251"/>
      <c r="S671" s="251"/>
      <c r="T671" s="25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53" t="s">
        <v>168</v>
      </c>
      <c r="AU671" s="253" t="s">
        <v>89</v>
      </c>
      <c r="AV671" s="13" t="s">
        <v>89</v>
      </c>
      <c r="AW671" s="13" t="s">
        <v>34</v>
      </c>
      <c r="AX671" s="13" t="s">
        <v>79</v>
      </c>
      <c r="AY671" s="253" t="s">
        <v>160</v>
      </c>
    </row>
    <row r="672" s="13" customFormat="1">
      <c r="A672" s="13"/>
      <c r="B672" s="242"/>
      <c r="C672" s="243"/>
      <c r="D672" s="244" t="s">
        <v>168</v>
      </c>
      <c r="E672" s="245" t="s">
        <v>1</v>
      </c>
      <c r="F672" s="246" t="s">
        <v>1408</v>
      </c>
      <c r="G672" s="243"/>
      <c r="H672" s="247">
        <v>4.1200000000000001</v>
      </c>
      <c r="I672" s="248"/>
      <c r="J672" s="243"/>
      <c r="K672" s="243"/>
      <c r="L672" s="249"/>
      <c r="M672" s="250"/>
      <c r="N672" s="251"/>
      <c r="O672" s="251"/>
      <c r="P672" s="251"/>
      <c r="Q672" s="251"/>
      <c r="R672" s="251"/>
      <c r="S672" s="251"/>
      <c r="T672" s="25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3" t="s">
        <v>168</v>
      </c>
      <c r="AU672" s="253" t="s">
        <v>89</v>
      </c>
      <c r="AV672" s="13" t="s">
        <v>89</v>
      </c>
      <c r="AW672" s="13" t="s">
        <v>34</v>
      </c>
      <c r="AX672" s="13" t="s">
        <v>79</v>
      </c>
      <c r="AY672" s="253" t="s">
        <v>160</v>
      </c>
    </row>
    <row r="673" s="13" customFormat="1">
      <c r="A673" s="13"/>
      <c r="B673" s="242"/>
      <c r="C673" s="243"/>
      <c r="D673" s="244" t="s">
        <v>168</v>
      </c>
      <c r="E673" s="245" t="s">
        <v>1</v>
      </c>
      <c r="F673" s="246" t="s">
        <v>1409</v>
      </c>
      <c r="G673" s="243"/>
      <c r="H673" s="247">
        <v>0.504</v>
      </c>
      <c r="I673" s="248"/>
      <c r="J673" s="243"/>
      <c r="K673" s="243"/>
      <c r="L673" s="249"/>
      <c r="M673" s="250"/>
      <c r="N673" s="251"/>
      <c r="O673" s="251"/>
      <c r="P673" s="251"/>
      <c r="Q673" s="251"/>
      <c r="R673" s="251"/>
      <c r="S673" s="251"/>
      <c r="T673" s="252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3" t="s">
        <v>168</v>
      </c>
      <c r="AU673" s="253" t="s">
        <v>89</v>
      </c>
      <c r="AV673" s="13" t="s">
        <v>89</v>
      </c>
      <c r="AW673" s="13" t="s">
        <v>34</v>
      </c>
      <c r="AX673" s="13" t="s">
        <v>79</v>
      </c>
      <c r="AY673" s="253" t="s">
        <v>160</v>
      </c>
    </row>
    <row r="674" s="15" customFormat="1">
      <c r="A674" s="15"/>
      <c r="B674" s="269"/>
      <c r="C674" s="270"/>
      <c r="D674" s="244" t="s">
        <v>168</v>
      </c>
      <c r="E674" s="271" t="s">
        <v>1</v>
      </c>
      <c r="F674" s="272" t="s">
        <v>709</v>
      </c>
      <c r="G674" s="270"/>
      <c r="H674" s="271" t="s">
        <v>1</v>
      </c>
      <c r="I674" s="273"/>
      <c r="J674" s="270"/>
      <c r="K674" s="270"/>
      <c r="L674" s="274"/>
      <c r="M674" s="275"/>
      <c r="N674" s="276"/>
      <c r="O674" s="276"/>
      <c r="P674" s="276"/>
      <c r="Q674" s="276"/>
      <c r="R674" s="276"/>
      <c r="S674" s="276"/>
      <c r="T674" s="277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78" t="s">
        <v>168</v>
      </c>
      <c r="AU674" s="278" t="s">
        <v>89</v>
      </c>
      <c r="AV674" s="15" t="s">
        <v>87</v>
      </c>
      <c r="AW674" s="15" t="s">
        <v>34</v>
      </c>
      <c r="AX674" s="15" t="s">
        <v>79</v>
      </c>
      <c r="AY674" s="278" t="s">
        <v>160</v>
      </c>
    </row>
    <row r="675" s="13" customFormat="1">
      <c r="A675" s="13"/>
      <c r="B675" s="242"/>
      <c r="C675" s="243"/>
      <c r="D675" s="244" t="s">
        <v>168</v>
      </c>
      <c r="E675" s="245" t="s">
        <v>1</v>
      </c>
      <c r="F675" s="246" t="s">
        <v>1410</v>
      </c>
      <c r="G675" s="243"/>
      <c r="H675" s="247">
        <v>8.0099999999999998</v>
      </c>
      <c r="I675" s="248"/>
      <c r="J675" s="243"/>
      <c r="K675" s="243"/>
      <c r="L675" s="249"/>
      <c r="M675" s="250"/>
      <c r="N675" s="251"/>
      <c r="O675" s="251"/>
      <c r="P675" s="251"/>
      <c r="Q675" s="251"/>
      <c r="R675" s="251"/>
      <c r="S675" s="251"/>
      <c r="T675" s="25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3" t="s">
        <v>168</v>
      </c>
      <c r="AU675" s="253" t="s">
        <v>89</v>
      </c>
      <c r="AV675" s="13" t="s">
        <v>89</v>
      </c>
      <c r="AW675" s="13" t="s">
        <v>34</v>
      </c>
      <c r="AX675" s="13" t="s">
        <v>79</v>
      </c>
      <c r="AY675" s="253" t="s">
        <v>160</v>
      </c>
    </row>
    <row r="676" s="13" customFormat="1">
      <c r="A676" s="13"/>
      <c r="B676" s="242"/>
      <c r="C676" s="243"/>
      <c r="D676" s="244" t="s">
        <v>168</v>
      </c>
      <c r="E676" s="245" t="s">
        <v>1</v>
      </c>
      <c r="F676" s="246" t="s">
        <v>1411</v>
      </c>
      <c r="G676" s="243"/>
      <c r="H676" s="247">
        <v>7.2800000000000002</v>
      </c>
      <c r="I676" s="248"/>
      <c r="J676" s="243"/>
      <c r="K676" s="243"/>
      <c r="L676" s="249"/>
      <c r="M676" s="250"/>
      <c r="N676" s="251"/>
      <c r="O676" s="251"/>
      <c r="P676" s="251"/>
      <c r="Q676" s="251"/>
      <c r="R676" s="251"/>
      <c r="S676" s="251"/>
      <c r="T676" s="25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53" t="s">
        <v>168</v>
      </c>
      <c r="AU676" s="253" t="s">
        <v>89</v>
      </c>
      <c r="AV676" s="13" t="s">
        <v>89</v>
      </c>
      <c r="AW676" s="13" t="s">
        <v>34</v>
      </c>
      <c r="AX676" s="13" t="s">
        <v>79</v>
      </c>
      <c r="AY676" s="253" t="s">
        <v>160</v>
      </c>
    </row>
    <row r="677" s="13" customFormat="1">
      <c r="A677" s="13"/>
      <c r="B677" s="242"/>
      <c r="C677" s="243"/>
      <c r="D677" s="244" t="s">
        <v>168</v>
      </c>
      <c r="E677" s="245" t="s">
        <v>1</v>
      </c>
      <c r="F677" s="246" t="s">
        <v>1412</v>
      </c>
      <c r="G677" s="243"/>
      <c r="H677" s="247">
        <v>7.2800000000000002</v>
      </c>
      <c r="I677" s="248"/>
      <c r="J677" s="243"/>
      <c r="K677" s="243"/>
      <c r="L677" s="249"/>
      <c r="M677" s="250"/>
      <c r="N677" s="251"/>
      <c r="O677" s="251"/>
      <c r="P677" s="251"/>
      <c r="Q677" s="251"/>
      <c r="R677" s="251"/>
      <c r="S677" s="251"/>
      <c r="T677" s="25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53" t="s">
        <v>168</v>
      </c>
      <c r="AU677" s="253" t="s">
        <v>89</v>
      </c>
      <c r="AV677" s="13" t="s">
        <v>89</v>
      </c>
      <c r="AW677" s="13" t="s">
        <v>34</v>
      </c>
      <c r="AX677" s="13" t="s">
        <v>79</v>
      </c>
      <c r="AY677" s="253" t="s">
        <v>160</v>
      </c>
    </row>
    <row r="678" s="13" customFormat="1">
      <c r="A678" s="13"/>
      <c r="B678" s="242"/>
      <c r="C678" s="243"/>
      <c r="D678" s="244" t="s">
        <v>168</v>
      </c>
      <c r="E678" s="245" t="s">
        <v>1</v>
      </c>
      <c r="F678" s="246" t="s">
        <v>1413</v>
      </c>
      <c r="G678" s="243"/>
      <c r="H678" s="247">
        <v>9.1899999999999995</v>
      </c>
      <c r="I678" s="248"/>
      <c r="J678" s="243"/>
      <c r="K678" s="243"/>
      <c r="L678" s="249"/>
      <c r="M678" s="250"/>
      <c r="N678" s="251"/>
      <c r="O678" s="251"/>
      <c r="P678" s="251"/>
      <c r="Q678" s="251"/>
      <c r="R678" s="251"/>
      <c r="S678" s="251"/>
      <c r="T678" s="25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53" t="s">
        <v>168</v>
      </c>
      <c r="AU678" s="253" t="s">
        <v>89</v>
      </c>
      <c r="AV678" s="13" t="s">
        <v>89</v>
      </c>
      <c r="AW678" s="13" t="s">
        <v>34</v>
      </c>
      <c r="AX678" s="13" t="s">
        <v>79</v>
      </c>
      <c r="AY678" s="253" t="s">
        <v>160</v>
      </c>
    </row>
    <row r="679" s="13" customFormat="1">
      <c r="A679" s="13"/>
      <c r="B679" s="242"/>
      <c r="C679" s="243"/>
      <c r="D679" s="244" t="s">
        <v>168</v>
      </c>
      <c r="E679" s="245" t="s">
        <v>1</v>
      </c>
      <c r="F679" s="246" t="s">
        <v>1414</v>
      </c>
      <c r="G679" s="243"/>
      <c r="H679" s="247">
        <v>9.1899999999999995</v>
      </c>
      <c r="I679" s="248"/>
      <c r="J679" s="243"/>
      <c r="K679" s="243"/>
      <c r="L679" s="249"/>
      <c r="M679" s="250"/>
      <c r="N679" s="251"/>
      <c r="O679" s="251"/>
      <c r="P679" s="251"/>
      <c r="Q679" s="251"/>
      <c r="R679" s="251"/>
      <c r="S679" s="251"/>
      <c r="T679" s="25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3" t="s">
        <v>168</v>
      </c>
      <c r="AU679" s="253" t="s">
        <v>89</v>
      </c>
      <c r="AV679" s="13" t="s">
        <v>89</v>
      </c>
      <c r="AW679" s="13" t="s">
        <v>34</v>
      </c>
      <c r="AX679" s="13" t="s">
        <v>79</v>
      </c>
      <c r="AY679" s="253" t="s">
        <v>160</v>
      </c>
    </row>
    <row r="680" s="13" customFormat="1">
      <c r="A680" s="13"/>
      <c r="B680" s="242"/>
      <c r="C680" s="243"/>
      <c r="D680" s="244" t="s">
        <v>168</v>
      </c>
      <c r="E680" s="245" t="s">
        <v>1</v>
      </c>
      <c r="F680" s="246" t="s">
        <v>1415</v>
      </c>
      <c r="G680" s="243"/>
      <c r="H680" s="247">
        <v>1.135</v>
      </c>
      <c r="I680" s="248"/>
      <c r="J680" s="243"/>
      <c r="K680" s="243"/>
      <c r="L680" s="249"/>
      <c r="M680" s="250"/>
      <c r="N680" s="251"/>
      <c r="O680" s="251"/>
      <c r="P680" s="251"/>
      <c r="Q680" s="251"/>
      <c r="R680" s="251"/>
      <c r="S680" s="251"/>
      <c r="T680" s="252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3" t="s">
        <v>168</v>
      </c>
      <c r="AU680" s="253" t="s">
        <v>89</v>
      </c>
      <c r="AV680" s="13" t="s">
        <v>89</v>
      </c>
      <c r="AW680" s="13" t="s">
        <v>34</v>
      </c>
      <c r="AX680" s="13" t="s">
        <v>79</v>
      </c>
      <c r="AY680" s="253" t="s">
        <v>160</v>
      </c>
    </row>
    <row r="681" s="16" customFormat="1">
      <c r="A681" s="16"/>
      <c r="B681" s="295"/>
      <c r="C681" s="296"/>
      <c r="D681" s="244" t="s">
        <v>168</v>
      </c>
      <c r="E681" s="297" t="s">
        <v>1</v>
      </c>
      <c r="F681" s="298" t="s">
        <v>1416</v>
      </c>
      <c r="G681" s="296"/>
      <c r="H681" s="299">
        <v>60.658999999999999</v>
      </c>
      <c r="I681" s="300"/>
      <c r="J681" s="296"/>
      <c r="K681" s="296"/>
      <c r="L681" s="301"/>
      <c r="M681" s="302"/>
      <c r="N681" s="303"/>
      <c r="O681" s="303"/>
      <c r="P681" s="303"/>
      <c r="Q681" s="303"/>
      <c r="R681" s="303"/>
      <c r="S681" s="303"/>
      <c r="T681" s="304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T681" s="305" t="s">
        <v>168</v>
      </c>
      <c r="AU681" s="305" t="s">
        <v>89</v>
      </c>
      <c r="AV681" s="16" t="s">
        <v>178</v>
      </c>
      <c r="AW681" s="16" t="s">
        <v>34</v>
      </c>
      <c r="AX681" s="16" t="s">
        <v>79</v>
      </c>
      <c r="AY681" s="305" t="s">
        <v>160</v>
      </c>
    </row>
    <row r="682" s="15" customFormat="1">
      <c r="A682" s="15"/>
      <c r="B682" s="269"/>
      <c r="C682" s="270"/>
      <c r="D682" s="244" t="s">
        <v>168</v>
      </c>
      <c r="E682" s="271" t="s">
        <v>1</v>
      </c>
      <c r="F682" s="272" t="s">
        <v>1417</v>
      </c>
      <c r="G682" s="270"/>
      <c r="H682" s="271" t="s">
        <v>1</v>
      </c>
      <c r="I682" s="273"/>
      <c r="J682" s="270"/>
      <c r="K682" s="270"/>
      <c r="L682" s="274"/>
      <c r="M682" s="275"/>
      <c r="N682" s="276"/>
      <c r="O682" s="276"/>
      <c r="P682" s="276"/>
      <c r="Q682" s="276"/>
      <c r="R682" s="276"/>
      <c r="S682" s="276"/>
      <c r="T682" s="277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78" t="s">
        <v>168</v>
      </c>
      <c r="AU682" s="278" t="s">
        <v>89</v>
      </c>
      <c r="AV682" s="15" t="s">
        <v>87</v>
      </c>
      <c r="AW682" s="15" t="s">
        <v>34</v>
      </c>
      <c r="AX682" s="15" t="s">
        <v>79</v>
      </c>
      <c r="AY682" s="278" t="s">
        <v>160</v>
      </c>
    </row>
    <row r="683" s="15" customFormat="1">
      <c r="A683" s="15"/>
      <c r="B683" s="269"/>
      <c r="C683" s="270"/>
      <c r="D683" s="244" t="s">
        <v>168</v>
      </c>
      <c r="E683" s="271" t="s">
        <v>1</v>
      </c>
      <c r="F683" s="272" t="s">
        <v>705</v>
      </c>
      <c r="G683" s="270"/>
      <c r="H683" s="271" t="s">
        <v>1</v>
      </c>
      <c r="I683" s="273"/>
      <c r="J683" s="270"/>
      <c r="K683" s="270"/>
      <c r="L683" s="274"/>
      <c r="M683" s="275"/>
      <c r="N683" s="276"/>
      <c r="O683" s="276"/>
      <c r="P683" s="276"/>
      <c r="Q683" s="276"/>
      <c r="R683" s="276"/>
      <c r="S683" s="276"/>
      <c r="T683" s="277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78" t="s">
        <v>168</v>
      </c>
      <c r="AU683" s="278" t="s">
        <v>89</v>
      </c>
      <c r="AV683" s="15" t="s">
        <v>87</v>
      </c>
      <c r="AW683" s="15" t="s">
        <v>34</v>
      </c>
      <c r="AX683" s="15" t="s">
        <v>79</v>
      </c>
      <c r="AY683" s="278" t="s">
        <v>160</v>
      </c>
    </row>
    <row r="684" s="13" customFormat="1">
      <c r="A684" s="13"/>
      <c r="B684" s="242"/>
      <c r="C684" s="243"/>
      <c r="D684" s="244" t="s">
        <v>168</v>
      </c>
      <c r="E684" s="245" t="s">
        <v>1</v>
      </c>
      <c r="F684" s="246" t="s">
        <v>1418</v>
      </c>
      <c r="G684" s="243"/>
      <c r="H684" s="247">
        <v>13.27</v>
      </c>
      <c r="I684" s="248"/>
      <c r="J684" s="243"/>
      <c r="K684" s="243"/>
      <c r="L684" s="249"/>
      <c r="M684" s="250"/>
      <c r="N684" s="251"/>
      <c r="O684" s="251"/>
      <c r="P684" s="251"/>
      <c r="Q684" s="251"/>
      <c r="R684" s="251"/>
      <c r="S684" s="251"/>
      <c r="T684" s="25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53" t="s">
        <v>168</v>
      </c>
      <c r="AU684" s="253" t="s">
        <v>89</v>
      </c>
      <c r="AV684" s="13" t="s">
        <v>89</v>
      </c>
      <c r="AW684" s="13" t="s">
        <v>34</v>
      </c>
      <c r="AX684" s="13" t="s">
        <v>79</v>
      </c>
      <c r="AY684" s="253" t="s">
        <v>160</v>
      </c>
    </row>
    <row r="685" s="13" customFormat="1">
      <c r="A685" s="13"/>
      <c r="B685" s="242"/>
      <c r="C685" s="243"/>
      <c r="D685" s="244" t="s">
        <v>168</v>
      </c>
      <c r="E685" s="245" t="s">
        <v>1</v>
      </c>
      <c r="F685" s="246" t="s">
        <v>1419</v>
      </c>
      <c r="G685" s="243"/>
      <c r="H685" s="247">
        <v>6.1699999999999999</v>
      </c>
      <c r="I685" s="248"/>
      <c r="J685" s="243"/>
      <c r="K685" s="243"/>
      <c r="L685" s="249"/>
      <c r="M685" s="250"/>
      <c r="N685" s="251"/>
      <c r="O685" s="251"/>
      <c r="P685" s="251"/>
      <c r="Q685" s="251"/>
      <c r="R685" s="251"/>
      <c r="S685" s="251"/>
      <c r="T685" s="25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3" t="s">
        <v>168</v>
      </c>
      <c r="AU685" s="253" t="s">
        <v>89</v>
      </c>
      <c r="AV685" s="13" t="s">
        <v>89</v>
      </c>
      <c r="AW685" s="13" t="s">
        <v>34</v>
      </c>
      <c r="AX685" s="13" t="s">
        <v>79</v>
      </c>
      <c r="AY685" s="253" t="s">
        <v>160</v>
      </c>
    </row>
    <row r="686" s="13" customFormat="1">
      <c r="A686" s="13"/>
      <c r="B686" s="242"/>
      <c r="C686" s="243"/>
      <c r="D686" s="244" t="s">
        <v>168</v>
      </c>
      <c r="E686" s="245" t="s">
        <v>1</v>
      </c>
      <c r="F686" s="246" t="s">
        <v>1420</v>
      </c>
      <c r="G686" s="243"/>
      <c r="H686" s="247">
        <v>0.5</v>
      </c>
      <c r="I686" s="248"/>
      <c r="J686" s="243"/>
      <c r="K686" s="243"/>
      <c r="L686" s="249"/>
      <c r="M686" s="250"/>
      <c r="N686" s="251"/>
      <c r="O686" s="251"/>
      <c r="P686" s="251"/>
      <c r="Q686" s="251"/>
      <c r="R686" s="251"/>
      <c r="S686" s="251"/>
      <c r="T686" s="25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53" t="s">
        <v>168</v>
      </c>
      <c r="AU686" s="253" t="s">
        <v>89</v>
      </c>
      <c r="AV686" s="13" t="s">
        <v>89</v>
      </c>
      <c r="AW686" s="13" t="s">
        <v>34</v>
      </c>
      <c r="AX686" s="13" t="s">
        <v>79</v>
      </c>
      <c r="AY686" s="253" t="s">
        <v>160</v>
      </c>
    </row>
    <row r="687" s="16" customFormat="1">
      <c r="A687" s="16"/>
      <c r="B687" s="295"/>
      <c r="C687" s="296"/>
      <c r="D687" s="244" t="s">
        <v>168</v>
      </c>
      <c r="E687" s="297" t="s">
        <v>1</v>
      </c>
      <c r="F687" s="298" t="s">
        <v>1416</v>
      </c>
      <c r="G687" s="296"/>
      <c r="H687" s="299">
        <v>19.939999999999998</v>
      </c>
      <c r="I687" s="300"/>
      <c r="J687" s="296"/>
      <c r="K687" s="296"/>
      <c r="L687" s="301"/>
      <c r="M687" s="302"/>
      <c r="N687" s="303"/>
      <c r="O687" s="303"/>
      <c r="P687" s="303"/>
      <c r="Q687" s="303"/>
      <c r="R687" s="303"/>
      <c r="S687" s="303"/>
      <c r="T687" s="304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T687" s="305" t="s">
        <v>168</v>
      </c>
      <c r="AU687" s="305" t="s">
        <v>89</v>
      </c>
      <c r="AV687" s="16" t="s">
        <v>178</v>
      </c>
      <c r="AW687" s="16" t="s">
        <v>34</v>
      </c>
      <c r="AX687" s="16" t="s">
        <v>79</v>
      </c>
      <c r="AY687" s="305" t="s">
        <v>160</v>
      </c>
    </row>
    <row r="688" s="14" customFormat="1">
      <c r="A688" s="14"/>
      <c r="B688" s="254"/>
      <c r="C688" s="255"/>
      <c r="D688" s="244" t="s">
        <v>168</v>
      </c>
      <c r="E688" s="256" t="s">
        <v>1</v>
      </c>
      <c r="F688" s="257" t="s">
        <v>171</v>
      </c>
      <c r="G688" s="255"/>
      <c r="H688" s="258">
        <v>80.599000000000004</v>
      </c>
      <c r="I688" s="259"/>
      <c r="J688" s="255"/>
      <c r="K688" s="255"/>
      <c r="L688" s="260"/>
      <c r="M688" s="261"/>
      <c r="N688" s="262"/>
      <c r="O688" s="262"/>
      <c r="P688" s="262"/>
      <c r="Q688" s="262"/>
      <c r="R688" s="262"/>
      <c r="S688" s="262"/>
      <c r="T688" s="263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4" t="s">
        <v>168</v>
      </c>
      <c r="AU688" s="264" t="s">
        <v>89</v>
      </c>
      <c r="AV688" s="14" t="s">
        <v>166</v>
      </c>
      <c r="AW688" s="14" t="s">
        <v>34</v>
      </c>
      <c r="AX688" s="14" t="s">
        <v>87</v>
      </c>
      <c r="AY688" s="264" t="s">
        <v>160</v>
      </c>
    </row>
    <row r="689" s="2" customFormat="1" ht="24.15" customHeight="1">
      <c r="A689" s="39"/>
      <c r="B689" s="40"/>
      <c r="C689" s="284" t="s">
        <v>1421</v>
      </c>
      <c r="D689" s="284" t="s">
        <v>426</v>
      </c>
      <c r="E689" s="285" t="s">
        <v>1422</v>
      </c>
      <c r="F689" s="286" t="s">
        <v>1423</v>
      </c>
      <c r="G689" s="287" t="s">
        <v>165</v>
      </c>
      <c r="H689" s="288">
        <v>63.692</v>
      </c>
      <c r="I689" s="289"/>
      <c r="J689" s="290">
        <f>ROUND(I689*H689,2)</f>
        <v>0</v>
      </c>
      <c r="K689" s="291"/>
      <c r="L689" s="292"/>
      <c r="M689" s="293" t="s">
        <v>1</v>
      </c>
      <c r="N689" s="294" t="s">
        <v>44</v>
      </c>
      <c r="O689" s="92"/>
      <c r="P689" s="238">
        <f>O689*H689</f>
        <v>0</v>
      </c>
      <c r="Q689" s="238">
        <v>0.0018</v>
      </c>
      <c r="R689" s="238">
        <f>Q689*H689</f>
        <v>0.1146456</v>
      </c>
      <c r="S689" s="238">
        <v>0</v>
      </c>
      <c r="T689" s="239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40" t="s">
        <v>336</v>
      </c>
      <c r="AT689" s="240" t="s">
        <v>426</v>
      </c>
      <c r="AU689" s="240" t="s">
        <v>89</v>
      </c>
      <c r="AY689" s="18" t="s">
        <v>160</v>
      </c>
      <c r="BE689" s="241">
        <f>IF(N689="základní",J689,0)</f>
        <v>0</v>
      </c>
      <c r="BF689" s="241">
        <f>IF(N689="snížená",J689,0)</f>
        <v>0</v>
      </c>
      <c r="BG689" s="241">
        <f>IF(N689="zákl. přenesená",J689,0)</f>
        <v>0</v>
      </c>
      <c r="BH689" s="241">
        <f>IF(N689="sníž. přenesená",J689,0)</f>
        <v>0</v>
      </c>
      <c r="BI689" s="241">
        <f>IF(N689="nulová",J689,0)</f>
        <v>0</v>
      </c>
      <c r="BJ689" s="18" t="s">
        <v>87</v>
      </c>
      <c r="BK689" s="241">
        <f>ROUND(I689*H689,2)</f>
        <v>0</v>
      </c>
      <c r="BL689" s="18" t="s">
        <v>245</v>
      </c>
      <c r="BM689" s="240" t="s">
        <v>1424</v>
      </c>
    </row>
    <row r="690" s="13" customFormat="1">
      <c r="A690" s="13"/>
      <c r="B690" s="242"/>
      <c r="C690" s="243"/>
      <c r="D690" s="244" t="s">
        <v>168</v>
      </c>
      <c r="E690" s="243"/>
      <c r="F690" s="246" t="s">
        <v>1425</v>
      </c>
      <c r="G690" s="243"/>
      <c r="H690" s="247">
        <v>63.692</v>
      </c>
      <c r="I690" s="248"/>
      <c r="J690" s="243"/>
      <c r="K690" s="243"/>
      <c r="L690" s="249"/>
      <c r="M690" s="250"/>
      <c r="N690" s="251"/>
      <c r="O690" s="251"/>
      <c r="P690" s="251"/>
      <c r="Q690" s="251"/>
      <c r="R690" s="251"/>
      <c r="S690" s="251"/>
      <c r="T690" s="25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53" t="s">
        <v>168</v>
      </c>
      <c r="AU690" s="253" t="s">
        <v>89</v>
      </c>
      <c r="AV690" s="13" t="s">
        <v>89</v>
      </c>
      <c r="AW690" s="13" t="s">
        <v>4</v>
      </c>
      <c r="AX690" s="13" t="s">
        <v>87</v>
      </c>
      <c r="AY690" s="253" t="s">
        <v>160</v>
      </c>
    </row>
    <row r="691" s="2" customFormat="1" ht="24.15" customHeight="1">
      <c r="A691" s="39"/>
      <c r="B691" s="40"/>
      <c r="C691" s="284" t="s">
        <v>1426</v>
      </c>
      <c r="D691" s="284" t="s">
        <v>426</v>
      </c>
      <c r="E691" s="285" t="s">
        <v>1427</v>
      </c>
      <c r="F691" s="286" t="s">
        <v>1428</v>
      </c>
      <c r="G691" s="287" t="s">
        <v>165</v>
      </c>
      <c r="H691" s="288">
        <v>20.937000000000001</v>
      </c>
      <c r="I691" s="289"/>
      <c r="J691" s="290">
        <f>ROUND(I691*H691,2)</f>
        <v>0</v>
      </c>
      <c r="K691" s="291"/>
      <c r="L691" s="292"/>
      <c r="M691" s="293" t="s">
        <v>1</v>
      </c>
      <c r="N691" s="294" t="s">
        <v>44</v>
      </c>
      <c r="O691" s="92"/>
      <c r="P691" s="238">
        <f>O691*H691</f>
        <v>0</v>
      </c>
      <c r="Q691" s="238">
        <v>0.00059999999999999995</v>
      </c>
      <c r="R691" s="238">
        <f>Q691*H691</f>
        <v>0.012562199999999999</v>
      </c>
      <c r="S691" s="238">
        <v>0</v>
      </c>
      <c r="T691" s="239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40" t="s">
        <v>336</v>
      </c>
      <c r="AT691" s="240" t="s">
        <v>426</v>
      </c>
      <c r="AU691" s="240" t="s">
        <v>89</v>
      </c>
      <c r="AY691" s="18" t="s">
        <v>160</v>
      </c>
      <c r="BE691" s="241">
        <f>IF(N691="základní",J691,0)</f>
        <v>0</v>
      </c>
      <c r="BF691" s="241">
        <f>IF(N691="snížená",J691,0)</f>
        <v>0</v>
      </c>
      <c r="BG691" s="241">
        <f>IF(N691="zákl. přenesená",J691,0)</f>
        <v>0</v>
      </c>
      <c r="BH691" s="241">
        <f>IF(N691="sníž. přenesená",J691,0)</f>
        <v>0</v>
      </c>
      <c r="BI691" s="241">
        <f>IF(N691="nulová",J691,0)</f>
        <v>0</v>
      </c>
      <c r="BJ691" s="18" t="s">
        <v>87</v>
      </c>
      <c r="BK691" s="241">
        <f>ROUND(I691*H691,2)</f>
        <v>0</v>
      </c>
      <c r="BL691" s="18" t="s">
        <v>245</v>
      </c>
      <c r="BM691" s="240" t="s">
        <v>1429</v>
      </c>
    </row>
    <row r="692" s="13" customFormat="1">
      <c r="A692" s="13"/>
      <c r="B692" s="242"/>
      <c r="C692" s="243"/>
      <c r="D692" s="244" t="s">
        <v>168</v>
      </c>
      <c r="E692" s="243"/>
      <c r="F692" s="246" t="s">
        <v>1430</v>
      </c>
      <c r="G692" s="243"/>
      <c r="H692" s="247">
        <v>20.937000000000001</v>
      </c>
      <c r="I692" s="248"/>
      <c r="J692" s="243"/>
      <c r="K692" s="243"/>
      <c r="L692" s="249"/>
      <c r="M692" s="250"/>
      <c r="N692" s="251"/>
      <c r="O692" s="251"/>
      <c r="P692" s="251"/>
      <c r="Q692" s="251"/>
      <c r="R692" s="251"/>
      <c r="S692" s="251"/>
      <c r="T692" s="25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53" t="s">
        <v>168</v>
      </c>
      <c r="AU692" s="253" t="s">
        <v>89</v>
      </c>
      <c r="AV692" s="13" t="s">
        <v>89</v>
      </c>
      <c r="AW692" s="13" t="s">
        <v>4</v>
      </c>
      <c r="AX692" s="13" t="s">
        <v>87</v>
      </c>
      <c r="AY692" s="253" t="s">
        <v>160</v>
      </c>
    </row>
    <row r="693" s="2" customFormat="1" ht="24.15" customHeight="1">
      <c r="A693" s="39"/>
      <c r="B693" s="40"/>
      <c r="C693" s="228" t="s">
        <v>1431</v>
      </c>
      <c r="D693" s="228" t="s">
        <v>162</v>
      </c>
      <c r="E693" s="229" t="s">
        <v>1432</v>
      </c>
      <c r="F693" s="230" t="s">
        <v>1433</v>
      </c>
      <c r="G693" s="231" t="s">
        <v>165</v>
      </c>
      <c r="H693" s="232">
        <v>46.060000000000002</v>
      </c>
      <c r="I693" s="233"/>
      <c r="J693" s="234">
        <f>ROUND(I693*H693,2)</f>
        <v>0</v>
      </c>
      <c r="K693" s="235"/>
      <c r="L693" s="45"/>
      <c r="M693" s="236" t="s">
        <v>1</v>
      </c>
      <c r="N693" s="237" t="s">
        <v>44</v>
      </c>
      <c r="O693" s="92"/>
      <c r="P693" s="238">
        <f>O693*H693</f>
        <v>0</v>
      </c>
      <c r="Q693" s="238">
        <v>0.0060000000000000001</v>
      </c>
      <c r="R693" s="238">
        <f>Q693*H693</f>
        <v>0.27635999999999999</v>
      </c>
      <c r="S693" s="238">
        <v>0</v>
      </c>
      <c r="T693" s="239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40" t="s">
        <v>245</v>
      </c>
      <c r="AT693" s="240" t="s">
        <v>162</v>
      </c>
      <c r="AU693" s="240" t="s">
        <v>89</v>
      </c>
      <c r="AY693" s="18" t="s">
        <v>160</v>
      </c>
      <c r="BE693" s="241">
        <f>IF(N693="základní",J693,0)</f>
        <v>0</v>
      </c>
      <c r="BF693" s="241">
        <f>IF(N693="snížená",J693,0)</f>
        <v>0</v>
      </c>
      <c r="BG693" s="241">
        <f>IF(N693="zákl. přenesená",J693,0)</f>
        <v>0</v>
      </c>
      <c r="BH693" s="241">
        <f>IF(N693="sníž. přenesená",J693,0)</f>
        <v>0</v>
      </c>
      <c r="BI693" s="241">
        <f>IF(N693="nulová",J693,0)</f>
        <v>0</v>
      </c>
      <c r="BJ693" s="18" t="s">
        <v>87</v>
      </c>
      <c r="BK693" s="241">
        <f>ROUND(I693*H693,2)</f>
        <v>0</v>
      </c>
      <c r="BL693" s="18" t="s">
        <v>245</v>
      </c>
      <c r="BM693" s="240" t="s">
        <v>1434</v>
      </c>
    </row>
    <row r="694" s="13" customFormat="1">
      <c r="A694" s="13"/>
      <c r="B694" s="242"/>
      <c r="C694" s="243"/>
      <c r="D694" s="244" t="s">
        <v>168</v>
      </c>
      <c r="E694" s="245" t="s">
        <v>1</v>
      </c>
      <c r="F694" s="246" t="s">
        <v>1090</v>
      </c>
      <c r="G694" s="243"/>
      <c r="H694" s="247">
        <v>46.060000000000002</v>
      </c>
      <c r="I694" s="248"/>
      <c r="J694" s="243"/>
      <c r="K694" s="243"/>
      <c r="L694" s="249"/>
      <c r="M694" s="250"/>
      <c r="N694" s="251"/>
      <c r="O694" s="251"/>
      <c r="P694" s="251"/>
      <c r="Q694" s="251"/>
      <c r="R694" s="251"/>
      <c r="S694" s="251"/>
      <c r="T694" s="252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3" t="s">
        <v>168</v>
      </c>
      <c r="AU694" s="253" t="s">
        <v>89</v>
      </c>
      <c r="AV694" s="13" t="s">
        <v>89</v>
      </c>
      <c r="AW694" s="13" t="s">
        <v>34</v>
      </c>
      <c r="AX694" s="13" t="s">
        <v>87</v>
      </c>
      <c r="AY694" s="253" t="s">
        <v>160</v>
      </c>
    </row>
    <row r="695" s="2" customFormat="1" ht="16.5" customHeight="1">
      <c r="A695" s="39"/>
      <c r="B695" s="40"/>
      <c r="C695" s="284" t="s">
        <v>1435</v>
      </c>
      <c r="D695" s="284" t="s">
        <v>426</v>
      </c>
      <c r="E695" s="285" t="s">
        <v>1436</v>
      </c>
      <c r="F695" s="286" t="s">
        <v>1437</v>
      </c>
      <c r="G695" s="287" t="s">
        <v>165</v>
      </c>
      <c r="H695" s="288">
        <v>48.363</v>
      </c>
      <c r="I695" s="289"/>
      <c r="J695" s="290">
        <f>ROUND(I695*H695,2)</f>
        <v>0</v>
      </c>
      <c r="K695" s="291"/>
      <c r="L695" s="292"/>
      <c r="M695" s="293" t="s">
        <v>1</v>
      </c>
      <c r="N695" s="294" t="s">
        <v>44</v>
      </c>
      <c r="O695" s="92"/>
      <c r="P695" s="238">
        <f>O695*H695</f>
        <v>0</v>
      </c>
      <c r="Q695" s="238">
        <v>0.00027999999999999998</v>
      </c>
      <c r="R695" s="238">
        <f>Q695*H695</f>
        <v>0.013541639999999999</v>
      </c>
      <c r="S695" s="238">
        <v>0</v>
      </c>
      <c r="T695" s="239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40" t="s">
        <v>336</v>
      </c>
      <c r="AT695" s="240" t="s">
        <v>426</v>
      </c>
      <c r="AU695" s="240" t="s">
        <v>89</v>
      </c>
      <c r="AY695" s="18" t="s">
        <v>160</v>
      </c>
      <c r="BE695" s="241">
        <f>IF(N695="základní",J695,0)</f>
        <v>0</v>
      </c>
      <c r="BF695" s="241">
        <f>IF(N695="snížená",J695,0)</f>
        <v>0</v>
      </c>
      <c r="BG695" s="241">
        <f>IF(N695="zákl. přenesená",J695,0)</f>
        <v>0</v>
      </c>
      <c r="BH695" s="241">
        <f>IF(N695="sníž. přenesená",J695,0)</f>
        <v>0</v>
      </c>
      <c r="BI695" s="241">
        <f>IF(N695="nulová",J695,0)</f>
        <v>0</v>
      </c>
      <c r="BJ695" s="18" t="s">
        <v>87</v>
      </c>
      <c r="BK695" s="241">
        <f>ROUND(I695*H695,2)</f>
        <v>0</v>
      </c>
      <c r="BL695" s="18" t="s">
        <v>245</v>
      </c>
      <c r="BM695" s="240" t="s">
        <v>1438</v>
      </c>
    </row>
    <row r="696" s="13" customFormat="1">
      <c r="A696" s="13"/>
      <c r="B696" s="242"/>
      <c r="C696" s="243"/>
      <c r="D696" s="244" t="s">
        <v>168</v>
      </c>
      <c r="E696" s="243"/>
      <c r="F696" s="246" t="s">
        <v>1439</v>
      </c>
      <c r="G696" s="243"/>
      <c r="H696" s="247">
        <v>48.363</v>
      </c>
      <c r="I696" s="248"/>
      <c r="J696" s="243"/>
      <c r="K696" s="243"/>
      <c r="L696" s="249"/>
      <c r="M696" s="250"/>
      <c r="N696" s="251"/>
      <c r="O696" s="251"/>
      <c r="P696" s="251"/>
      <c r="Q696" s="251"/>
      <c r="R696" s="251"/>
      <c r="S696" s="251"/>
      <c r="T696" s="25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3" t="s">
        <v>168</v>
      </c>
      <c r="AU696" s="253" t="s">
        <v>89</v>
      </c>
      <c r="AV696" s="13" t="s">
        <v>89</v>
      </c>
      <c r="AW696" s="13" t="s">
        <v>4</v>
      </c>
      <c r="AX696" s="13" t="s">
        <v>87</v>
      </c>
      <c r="AY696" s="253" t="s">
        <v>160</v>
      </c>
    </row>
    <row r="697" s="2" customFormat="1" ht="33" customHeight="1">
      <c r="A697" s="39"/>
      <c r="B697" s="40"/>
      <c r="C697" s="228" t="s">
        <v>1440</v>
      </c>
      <c r="D697" s="228" t="s">
        <v>162</v>
      </c>
      <c r="E697" s="229" t="s">
        <v>1441</v>
      </c>
      <c r="F697" s="230" t="s">
        <v>1442</v>
      </c>
      <c r="G697" s="231" t="s">
        <v>165</v>
      </c>
      <c r="H697" s="232">
        <v>51.512999999999998</v>
      </c>
      <c r="I697" s="233"/>
      <c r="J697" s="234">
        <f>ROUND(I697*H697,2)</f>
        <v>0</v>
      </c>
      <c r="K697" s="235"/>
      <c r="L697" s="45"/>
      <c r="M697" s="236" t="s">
        <v>1</v>
      </c>
      <c r="N697" s="237" t="s">
        <v>44</v>
      </c>
      <c r="O697" s="92"/>
      <c r="P697" s="238">
        <f>O697*H697</f>
        <v>0</v>
      </c>
      <c r="Q697" s="238">
        <v>5.0000000000000002E-05</v>
      </c>
      <c r="R697" s="238">
        <f>Q697*H697</f>
        <v>0.0025756500000000001</v>
      </c>
      <c r="S697" s="238">
        <v>0</v>
      </c>
      <c r="T697" s="239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40" t="s">
        <v>245</v>
      </c>
      <c r="AT697" s="240" t="s">
        <v>162</v>
      </c>
      <c r="AU697" s="240" t="s">
        <v>89</v>
      </c>
      <c r="AY697" s="18" t="s">
        <v>160</v>
      </c>
      <c r="BE697" s="241">
        <f>IF(N697="základní",J697,0)</f>
        <v>0</v>
      </c>
      <c r="BF697" s="241">
        <f>IF(N697="snížená",J697,0)</f>
        <v>0</v>
      </c>
      <c r="BG697" s="241">
        <f>IF(N697="zákl. přenesená",J697,0)</f>
        <v>0</v>
      </c>
      <c r="BH697" s="241">
        <f>IF(N697="sníž. přenesená",J697,0)</f>
        <v>0</v>
      </c>
      <c r="BI697" s="241">
        <f>IF(N697="nulová",J697,0)</f>
        <v>0</v>
      </c>
      <c r="BJ697" s="18" t="s">
        <v>87</v>
      </c>
      <c r="BK697" s="241">
        <f>ROUND(I697*H697,2)</f>
        <v>0</v>
      </c>
      <c r="BL697" s="18" t="s">
        <v>245</v>
      </c>
      <c r="BM697" s="240" t="s">
        <v>1443</v>
      </c>
    </row>
    <row r="698" s="15" customFormat="1">
      <c r="A698" s="15"/>
      <c r="B698" s="269"/>
      <c r="C698" s="270"/>
      <c r="D698" s="244" t="s">
        <v>168</v>
      </c>
      <c r="E698" s="271" t="s">
        <v>1</v>
      </c>
      <c r="F698" s="272" t="s">
        <v>705</v>
      </c>
      <c r="G698" s="270"/>
      <c r="H698" s="271" t="s">
        <v>1</v>
      </c>
      <c r="I698" s="273"/>
      <c r="J698" s="270"/>
      <c r="K698" s="270"/>
      <c r="L698" s="274"/>
      <c r="M698" s="275"/>
      <c r="N698" s="276"/>
      <c r="O698" s="276"/>
      <c r="P698" s="276"/>
      <c r="Q698" s="276"/>
      <c r="R698" s="276"/>
      <c r="S698" s="276"/>
      <c r="T698" s="277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78" t="s">
        <v>168</v>
      </c>
      <c r="AU698" s="278" t="s">
        <v>89</v>
      </c>
      <c r="AV698" s="15" t="s">
        <v>87</v>
      </c>
      <c r="AW698" s="15" t="s">
        <v>34</v>
      </c>
      <c r="AX698" s="15" t="s">
        <v>79</v>
      </c>
      <c r="AY698" s="278" t="s">
        <v>160</v>
      </c>
    </row>
    <row r="699" s="13" customFormat="1">
      <c r="A699" s="13"/>
      <c r="B699" s="242"/>
      <c r="C699" s="243"/>
      <c r="D699" s="244" t="s">
        <v>168</v>
      </c>
      <c r="E699" s="245" t="s">
        <v>1</v>
      </c>
      <c r="F699" s="246" t="s">
        <v>1444</v>
      </c>
      <c r="G699" s="243"/>
      <c r="H699" s="247">
        <v>3.3809999999999998</v>
      </c>
      <c r="I699" s="248"/>
      <c r="J699" s="243"/>
      <c r="K699" s="243"/>
      <c r="L699" s="249"/>
      <c r="M699" s="250"/>
      <c r="N699" s="251"/>
      <c r="O699" s="251"/>
      <c r="P699" s="251"/>
      <c r="Q699" s="251"/>
      <c r="R699" s="251"/>
      <c r="S699" s="251"/>
      <c r="T699" s="25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53" t="s">
        <v>168</v>
      </c>
      <c r="AU699" s="253" t="s">
        <v>89</v>
      </c>
      <c r="AV699" s="13" t="s">
        <v>89</v>
      </c>
      <c r="AW699" s="13" t="s">
        <v>34</v>
      </c>
      <c r="AX699" s="13" t="s">
        <v>79</v>
      </c>
      <c r="AY699" s="253" t="s">
        <v>160</v>
      </c>
    </row>
    <row r="700" s="13" customFormat="1">
      <c r="A700" s="13"/>
      <c r="B700" s="242"/>
      <c r="C700" s="243"/>
      <c r="D700" s="244" t="s">
        <v>168</v>
      </c>
      <c r="E700" s="245" t="s">
        <v>1</v>
      </c>
      <c r="F700" s="246" t="s">
        <v>1445</v>
      </c>
      <c r="G700" s="243"/>
      <c r="H700" s="247">
        <v>9.9809999999999999</v>
      </c>
      <c r="I700" s="248"/>
      <c r="J700" s="243"/>
      <c r="K700" s="243"/>
      <c r="L700" s="249"/>
      <c r="M700" s="250"/>
      <c r="N700" s="251"/>
      <c r="O700" s="251"/>
      <c r="P700" s="251"/>
      <c r="Q700" s="251"/>
      <c r="R700" s="251"/>
      <c r="S700" s="251"/>
      <c r="T700" s="252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3" t="s">
        <v>168</v>
      </c>
      <c r="AU700" s="253" t="s">
        <v>89</v>
      </c>
      <c r="AV700" s="13" t="s">
        <v>89</v>
      </c>
      <c r="AW700" s="13" t="s">
        <v>34</v>
      </c>
      <c r="AX700" s="13" t="s">
        <v>79</v>
      </c>
      <c r="AY700" s="253" t="s">
        <v>160</v>
      </c>
    </row>
    <row r="701" s="13" customFormat="1">
      <c r="A701" s="13"/>
      <c r="B701" s="242"/>
      <c r="C701" s="243"/>
      <c r="D701" s="244" t="s">
        <v>168</v>
      </c>
      <c r="E701" s="245" t="s">
        <v>1</v>
      </c>
      <c r="F701" s="246" t="s">
        <v>1446</v>
      </c>
      <c r="G701" s="243"/>
      <c r="H701" s="247">
        <v>9.7729999999999997</v>
      </c>
      <c r="I701" s="248"/>
      <c r="J701" s="243"/>
      <c r="K701" s="243"/>
      <c r="L701" s="249"/>
      <c r="M701" s="250"/>
      <c r="N701" s="251"/>
      <c r="O701" s="251"/>
      <c r="P701" s="251"/>
      <c r="Q701" s="251"/>
      <c r="R701" s="251"/>
      <c r="S701" s="251"/>
      <c r="T701" s="25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53" t="s">
        <v>168</v>
      </c>
      <c r="AU701" s="253" t="s">
        <v>89</v>
      </c>
      <c r="AV701" s="13" t="s">
        <v>89</v>
      </c>
      <c r="AW701" s="13" t="s">
        <v>34</v>
      </c>
      <c r="AX701" s="13" t="s">
        <v>79</v>
      </c>
      <c r="AY701" s="253" t="s">
        <v>160</v>
      </c>
    </row>
    <row r="702" s="15" customFormat="1">
      <c r="A702" s="15"/>
      <c r="B702" s="269"/>
      <c r="C702" s="270"/>
      <c r="D702" s="244" t="s">
        <v>168</v>
      </c>
      <c r="E702" s="271" t="s">
        <v>1</v>
      </c>
      <c r="F702" s="272" t="s">
        <v>709</v>
      </c>
      <c r="G702" s="270"/>
      <c r="H702" s="271" t="s">
        <v>1</v>
      </c>
      <c r="I702" s="273"/>
      <c r="J702" s="270"/>
      <c r="K702" s="270"/>
      <c r="L702" s="274"/>
      <c r="M702" s="275"/>
      <c r="N702" s="276"/>
      <c r="O702" s="276"/>
      <c r="P702" s="276"/>
      <c r="Q702" s="276"/>
      <c r="R702" s="276"/>
      <c r="S702" s="276"/>
      <c r="T702" s="277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78" t="s">
        <v>168</v>
      </c>
      <c r="AU702" s="278" t="s">
        <v>89</v>
      </c>
      <c r="AV702" s="15" t="s">
        <v>87</v>
      </c>
      <c r="AW702" s="15" t="s">
        <v>34</v>
      </c>
      <c r="AX702" s="15" t="s">
        <v>79</v>
      </c>
      <c r="AY702" s="278" t="s">
        <v>160</v>
      </c>
    </row>
    <row r="703" s="13" customFormat="1">
      <c r="A703" s="13"/>
      <c r="B703" s="242"/>
      <c r="C703" s="243"/>
      <c r="D703" s="244" t="s">
        <v>168</v>
      </c>
      <c r="E703" s="245" t="s">
        <v>1</v>
      </c>
      <c r="F703" s="246" t="s">
        <v>1447</v>
      </c>
      <c r="G703" s="243"/>
      <c r="H703" s="247">
        <v>19.745999999999999</v>
      </c>
      <c r="I703" s="248"/>
      <c r="J703" s="243"/>
      <c r="K703" s="243"/>
      <c r="L703" s="249"/>
      <c r="M703" s="250"/>
      <c r="N703" s="251"/>
      <c r="O703" s="251"/>
      <c r="P703" s="251"/>
      <c r="Q703" s="251"/>
      <c r="R703" s="251"/>
      <c r="S703" s="251"/>
      <c r="T703" s="25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3" t="s">
        <v>168</v>
      </c>
      <c r="AU703" s="253" t="s">
        <v>89</v>
      </c>
      <c r="AV703" s="13" t="s">
        <v>89</v>
      </c>
      <c r="AW703" s="13" t="s">
        <v>34</v>
      </c>
      <c r="AX703" s="13" t="s">
        <v>79</v>
      </c>
      <c r="AY703" s="253" t="s">
        <v>160</v>
      </c>
    </row>
    <row r="704" s="13" customFormat="1">
      <c r="A704" s="13"/>
      <c r="B704" s="242"/>
      <c r="C704" s="243"/>
      <c r="D704" s="244" t="s">
        <v>168</v>
      </c>
      <c r="E704" s="245" t="s">
        <v>1</v>
      </c>
      <c r="F704" s="246" t="s">
        <v>1448</v>
      </c>
      <c r="G704" s="243"/>
      <c r="H704" s="247">
        <v>8.6319999999999997</v>
      </c>
      <c r="I704" s="248"/>
      <c r="J704" s="243"/>
      <c r="K704" s="243"/>
      <c r="L704" s="249"/>
      <c r="M704" s="250"/>
      <c r="N704" s="251"/>
      <c r="O704" s="251"/>
      <c r="P704" s="251"/>
      <c r="Q704" s="251"/>
      <c r="R704" s="251"/>
      <c r="S704" s="251"/>
      <c r="T704" s="252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3" t="s">
        <v>168</v>
      </c>
      <c r="AU704" s="253" t="s">
        <v>89</v>
      </c>
      <c r="AV704" s="13" t="s">
        <v>89</v>
      </c>
      <c r="AW704" s="13" t="s">
        <v>34</v>
      </c>
      <c r="AX704" s="13" t="s">
        <v>79</v>
      </c>
      <c r="AY704" s="253" t="s">
        <v>160</v>
      </c>
    </row>
    <row r="705" s="14" customFormat="1">
      <c r="A705" s="14"/>
      <c r="B705" s="254"/>
      <c r="C705" s="255"/>
      <c r="D705" s="244" t="s">
        <v>168</v>
      </c>
      <c r="E705" s="256" t="s">
        <v>1</v>
      </c>
      <c r="F705" s="257" t="s">
        <v>171</v>
      </c>
      <c r="G705" s="255"/>
      <c r="H705" s="258">
        <v>51.512999999999998</v>
      </c>
      <c r="I705" s="259"/>
      <c r="J705" s="255"/>
      <c r="K705" s="255"/>
      <c r="L705" s="260"/>
      <c r="M705" s="261"/>
      <c r="N705" s="262"/>
      <c r="O705" s="262"/>
      <c r="P705" s="262"/>
      <c r="Q705" s="262"/>
      <c r="R705" s="262"/>
      <c r="S705" s="262"/>
      <c r="T705" s="263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4" t="s">
        <v>168</v>
      </c>
      <c r="AU705" s="264" t="s">
        <v>89</v>
      </c>
      <c r="AV705" s="14" t="s">
        <v>166</v>
      </c>
      <c r="AW705" s="14" t="s">
        <v>34</v>
      </c>
      <c r="AX705" s="14" t="s">
        <v>87</v>
      </c>
      <c r="AY705" s="264" t="s">
        <v>160</v>
      </c>
    </row>
    <row r="706" s="2" customFormat="1" ht="24.15" customHeight="1">
      <c r="A706" s="39"/>
      <c r="B706" s="40"/>
      <c r="C706" s="284" t="s">
        <v>1449</v>
      </c>
      <c r="D706" s="284" t="s">
        <v>426</v>
      </c>
      <c r="E706" s="285" t="s">
        <v>1450</v>
      </c>
      <c r="F706" s="286" t="s">
        <v>1451</v>
      </c>
      <c r="G706" s="287" t="s">
        <v>165</v>
      </c>
      <c r="H706" s="288">
        <v>55.634</v>
      </c>
      <c r="I706" s="289"/>
      <c r="J706" s="290">
        <f>ROUND(I706*H706,2)</f>
        <v>0</v>
      </c>
      <c r="K706" s="291"/>
      <c r="L706" s="292"/>
      <c r="M706" s="293" t="s">
        <v>1</v>
      </c>
      <c r="N706" s="294" t="s">
        <v>44</v>
      </c>
      <c r="O706" s="92"/>
      <c r="P706" s="238">
        <f>O706*H706</f>
        <v>0</v>
      </c>
      <c r="Q706" s="238">
        <v>0.0023999999999999998</v>
      </c>
      <c r="R706" s="238">
        <f>Q706*H706</f>
        <v>0.13352159999999999</v>
      </c>
      <c r="S706" s="238">
        <v>0</v>
      </c>
      <c r="T706" s="239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40" t="s">
        <v>336</v>
      </c>
      <c r="AT706" s="240" t="s">
        <v>426</v>
      </c>
      <c r="AU706" s="240" t="s">
        <v>89</v>
      </c>
      <c r="AY706" s="18" t="s">
        <v>160</v>
      </c>
      <c r="BE706" s="241">
        <f>IF(N706="základní",J706,0)</f>
        <v>0</v>
      </c>
      <c r="BF706" s="241">
        <f>IF(N706="snížená",J706,0)</f>
        <v>0</v>
      </c>
      <c r="BG706" s="241">
        <f>IF(N706="zákl. přenesená",J706,0)</f>
        <v>0</v>
      </c>
      <c r="BH706" s="241">
        <f>IF(N706="sníž. přenesená",J706,0)</f>
        <v>0</v>
      </c>
      <c r="BI706" s="241">
        <f>IF(N706="nulová",J706,0)</f>
        <v>0</v>
      </c>
      <c r="BJ706" s="18" t="s">
        <v>87</v>
      </c>
      <c r="BK706" s="241">
        <f>ROUND(I706*H706,2)</f>
        <v>0</v>
      </c>
      <c r="BL706" s="18" t="s">
        <v>245</v>
      </c>
      <c r="BM706" s="240" t="s">
        <v>1452</v>
      </c>
    </row>
    <row r="707" s="13" customFormat="1">
      <c r="A707" s="13"/>
      <c r="B707" s="242"/>
      <c r="C707" s="243"/>
      <c r="D707" s="244" t="s">
        <v>168</v>
      </c>
      <c r="E707" s="243"/>
      <c r="F707" s="246" t="s">
        <v>1453</v>
      </c>
      <c r="G707" s="243"/>
      <c r="H707" s="247">
        <v>55.634</v>
      </c>
      <c r="I707" s="248"/>
      <c r="J707" s="243"/>
      <c r="K707" s="243"/>
      <c r="L707" s="249"/>
      <c r="M707" s="250"/>
      <c r="N707" s="251"/>
      <c r="O707" s="251"/>
      <c r="P707" s="251"/>
      <c r="Q707" s="251"/>
      <c r="R707" s="251"/>
      <c r="S707" s="251"/>
      <c r="T707" s="25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3" t="s">
        <v>168</v>
      </c>
      <c r="AU707" s="253" t="s">
        <v>89</v>
      </c>
      <c r="AV707" s="13" t="s">
        <v>89</v>
      </c>
      <c r="AW707" s="13" t="s">
        <v>4</v>
      </c>
      <c r="AX707" s="13" t="s">
        <v>87</v>
      </c>
      <c r="AY707" s="253" t="s">
        <v>160</v>
      </c>
    </row>
    <row r="708" s="2" customFormat="1" ht="24.15" customHeight="1">
      <c r="A708" s="39"/>
      <c r="B708" s="40"/>
      <c r="C708" s="228" t="s">
        <v>1454</v>
      </c>
      <c r="D708" s="228" t="s">
        <v>162</v>
      </c>
      <c r="E708" s="229" t="s">
        <v>1455</v>
      </c>
      <c r="F708" s="230" t="s">
        <v>1456</v>
      </c>
      <c r="G708" s="231" t="s">
        <v>165</v>
      </c>
      <c r="H708" s="232">
        <v>30.812000000000001</v>
      </c>
      <c r="I708" s="233"/>
      <c r="J708" s="234">
        <f>ROUND(I708*H708,2)</f>
        <v>0</v>
      </c>
      <c r="K708" s="235"/>
      <c r="L708" s="45"/>
      <c r="M708" s="236" t="s">
        <v>1</v>
      </c>
      <c r="N708" s="237" t="s">
        <v>44</v>
      </c>
      <c r="O708" s="92"/>
      <c r="P708" s="238">
        <f>O708*H708</f>
        <v>0</v>
      </c>
      <c r="Q708" s="238">
        <v>0.0060000000000000001</v>
      </c>
      <c r="R708" s="238">
        <f>Q708*H708</f>
        <v>0.18487200000000001</v>
      </c>
      <c r="S708" s="238">
        <v>0</v>
      </c>
      <c r="T708" s="239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40" t="s">
        <v>245</v>
      </c>
      <c r="AT708" s="240" t="s">
        <v>162</v>
      </c>
      <c r="AU708" s="240" t="s">
        <v>89</v>
      </c>
      <c r="AY708" s="18" t="s">
        <v>160</v>
      </c>
      <c r="BE708" s="241">
        <f>IF(N708="základní",J708,0)</f>
        <v>0</v>
      </c>
      <c r="BF708" s="241">
        <f>IF(N708="snížená",J708,0)</f>
        <v>0</v>
      </c>
      <c r="BG708" s="241">
        <f>IF(N708="zákl. přenesená",J708,0)</f>
        <v>0</v>
      </c>
      <c r="BH708" s="241">
        <f>IF(N708="sníž. přenesená",J708,0)</f>
        <v>0</v>
      </c>
      <c r="BI708" s="241">
        <f>IF(N708="nulová",J708,0)</f>
        <v>0</v>
      </c>
      <c r="BJ708" s="18" t="s">
        <v>87</v>
      </c>
      <c r="BK708" s="241">
        <f>ROUND(I708*H708,2)</f>
        <v>0</v>
      </c>
      <c r="BL708" s="18" t="s">
        <v>245</v>
      </c>
      <c r="BM708" s="240" t="s">
        <v>1457</v>
      </c>
    </row>
    <row r="709" s="15" customFormat="1">
      <c r="A709" s="15"/>
      <c r="B709" s="269"/>
      <c r="C709" s="270"/>
      <c r="D709" s="244" t="s">
        <v>168</v>
      </c>
      <c r="E709" s="271" t="s">
        <v>1</v>
      </c>
      <c r="F709" s="272" t="s">
        <v>1458</v>
      </c>
      <c r="G709" s="270"/>
      <c r="H709" s="271" t="s">
        <v>1</v>
      </c>
      <c r="I709" s="273"/>
      <c r="J709" s="270"/>
      <c r="K709" s="270"/>
      <c r="L709" s="274"/>
      <c r="M709" s="275"/>
      <c r="N709" s="276"/>
      <c r="O709" s="276"/>
      <c r="P709" s="276"/>
      <c r="Q709" s="276"/>
      <c r="R709" s="276"/>
      <c r="S709" s="276"/>
      <c r="T709" s="277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78" t="s">
        <v>168</v>
      </c>
      <c r="AU709" s="278" t="s">
        <v>89</v>
      </c>
      <c r="AV709" s="15" t="s">
        <v>87</v>
      </c>
      <c r="AW709" s="15" t="s">
        <v>34</v>
      </c>
      <c r="AX709" s="15" t="s">
        <v>79</v>
      </c>
      <c r="AY709" s="278" t="s">
        <v>160</v>
      </c>
    </row>
    <row r="710" s="13" customFormat="1">
      <c r="A710" s="13"/>
      <c r="B710" s="242"/>
      <c r="C710" s="243"/>
      <c r="D710" s="244" t="s">
        <v>168</v>
      </c>
      <c r="E710" s="245" t="s">
        <v>1</v>
      </c>
      <c r="F710" s="246" t="s">
        <v>1459</v>
      </c>
      <c r="G710" s="243"/>
      <c r="H710" s="247">
        <v>11.635</v>
      </c>
      <c r="I710" s="248"/>
      <c r="J710" s="243"/>
      <c r="K710" s="243"/>
      <c r="L710" s="249"/>
      <c r="M710" s="250"/>
      <c r="N710" s="251"/>
      <c r="O710" s="251"/>
      <c r="P710" s="251"/>
      <c r="Q710" s="251"/>
      <c r="R710" s="251"/>
      <c r="S710" s="251"/>
      <c r="T710" s="25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3" t="s">
        <v>168</v>
      </c>
      <c r="AU710" s="253" t="s">
        <v>89</v>
      </c>
      <c r="AV710" s="13" t="s">
        <v>89</v>
      </c>
      <c r="AW710" s="13" t="s">
        <v>34</v>
      </c>
      <c r="AX710" s="13" t="s">
        <v>79</v>
      </c>
      <c r="AY710" s="253" t="s">
        <v>160</v>
      </c>
    </row>
    <row r="711" s="13" customFormat="1">
      <c r="A711" s="13"/>
      <c r="B711" s="242"/>
      <c r="C711" s="243"/>
      <c r="D711" s="244" t="s">
        <v>168</v>
      </c>
      <c r="E711" s="245" t="s">
        <v>1</v>
      </c>
      <c r="F711" s="246" t="s">
        <v>1460</v>
      </c>
      <c r="G711" s="243"/>
      <c r="H711" s="247">
        <v>3.3420000000000001</v>
      </c>
      <c r="I711" s="248"/>
      <c r="J711" s="243"/>
      <c r="K711" s="243"/>
      <c r="L711" s="249"/>
      <c r="M711" s="250"/>
      <c r="N711" s="251"/>
      <c r="O711" s="251"/>
      <c r="P711" s="251"/>
      <c r="Q711" s="251"/>
      <c r="R711" s="251"/>
      <c r="S711" s="251"/>
      <c r="T711" s="25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53" t="s">
        <v>168</v>
      </c>
      <c r="AU711" s="253" t="s">
        <v>89</v>
      </c>
      <c r="AV711" s="13" t="s">
        <v>89</v>
      </c>
      <c r="AW711" s="13" t="s">
        <v>34</v>
      </c>
      <c r="AX711" s="13" t="s">
        <v>79</v>
      </c>
      <c r="AY711" s="253" t="s">
        <v>160</v>
      </c>
    </row>
    <row r="712" s="13" customFormat="1">
      <c r="A712" s="13"/>
      <c r="B712" s="242"/>
      <c r="C712" s="243"/>
      <c r="D712" s="244" t="s">
        <v>168</v>
      </c>
      <c r="E712" s="245" t="s">
        <v>1</v>
      </c>
      <c r="F712" s="246" t="s">
        <v>1461</v>
      </c>
      <c r="G712" s="243"/>
      <c r="H712" s="247">
        <v>4.4400000000000004</v>
      </c>
      <c r="I712" s="248"/>
      <c r="J712" s="243"/>
      <c r="K712" s="243"/>
      <c r="L712" s="249"/>
      <c r="M712" s="250"/>
      <c r="N712" s="251"/>
      <c r="O712" s="251"/>
      <c r="P712" s="251"/>
      <c r="Q712" s="251"/>
      <c r="R712" s="251"/>
      <c r="S712" s="251"/>
      <c r="T712" s="25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3" t="s">
        <v>168</v>
      </c>
      <c r="AU712" s="253" t="s">
        <v>89</v>
      </c>
      <c r="AV712" s="13" t="s">
        <v>89</v>
      </c>
      <c r="AW712" s="13" t="s">
        <v>34</v>
      </c>
      <c r="AX712" s="13" t="s">
        <v>79</v>
      </c>
      <c r="AY712" s="253" t="s">
        <v>160</v>
      </c>
    </row>
    <row r="713" s="16" customFormat="1">
      <c r="A713" s="16"/>
      <c r="B713" s="295"/>
      <c r="C713" s="296"/>
      <c r="D713" s="244" t="s">
        <v>168</v>
      </c>
      <c r="E713" s="297" t="s">
        <v>1</v>
      </c>
      <c r="F713" s="298" t="s">
        <v>1416</v>
      </c>
      <c r="G713" s="296"/>
      <c r="H713" s="299">
        <v>19.417000000000002</v>
      </c>
      <c r="I713" s="300"/>
      <c r="J713" s="296"/>
      <c r="K713" s="296"/>
      <c r="L713" s="301"/>
      <c r="M713" s="302"/>
      <c r="N713" s="303"/>
      <c r="O713" s="303"/>
      <c r="P713" s="303"/>
      <c r="Q713" s="303"/>
      <c r="R713" s="303"/>
      <c r="S713" s="303"/>
      <c r="T713" s="304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T713" s="305" t="s">
        <v>168</v>
      </c>
      <c r="AU713" s="305" t="s">
        <v>89</v>
      </c>
      <c r="AV713" s="16" t="s">
        <v>178</v>
      </c>
      <c r="AW713" s="16" t="s">
        <v>34</v>
      </c>
      <c r="AX713" s="16" t="s">
        <v>79</v>
      </c>
      <c r="AY713" s="305" t="s">
        <v>160</v>
      </c>
    </row>
    <row r="714" s="13" customFormat="1">
      <c r="A714" s="13"/>
      <c r="B714" s="242"/>
      <c r="C714" s="243"/>
      <c r="D714" s="244" t="s">
        <v>168</v>
      </c>
      <c r="E714" s="245" t="s">
        <v>1</v>
      </c>
      <c r="F714" s="246" t="s">
        <v>1462</v>
      </c>
      <c r="G714" s="243"/>
      <c r="H714" s="247">
        <v>11.395</v>
      </c>
      <c r="I714" s="248"/>
      <c r="J714" s="243"/>
      <c r="K714" s="243"/>
      <c r="L714" s="249"/>
      <c r="M714" s="250"/>
      <c r="N714" s="251"/>
      <c r="O714" s="251"/>
      <c r="P714" s="251"/>
      <c r="Q714" s="251"/>
      <c r="R714" s="251"/>
      <c r="S714" s="251"/>
      <c r="T714" s="25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3" t="s">
        <v>168</v>
      </c>
      <c r="AU714" s="253" t="s">
        <v>89</v>
      </c>
      <c r="AV714" s="13" t="s">
        <v>89</v>
      </c>
      <c r="AW714" s="13" t="s">
        <v>34</v>
      </c>
      <c r="AX714" s="13" t="s">
        <v>79</v>
      </c>
      <c r="AY714" s="253" t="s">
        <v>160</v>
      </c>
    </row>
    <row r="715" s="14" customFormat="1">
      <c r="A715" s="14"/>
      <c r="B715" s="254"/>
      <c r="C715" s="255"/>
      <c r="D715" s="244" t="s">
        <v>168</v>
      </c>
      <c r="E715" s="256" t="s">
        <v>1</v>
      </c>
      <c r="F715" s="257" t="s">
        <v>171</v>
      </c>
      <c r="G715" s="255"/>
      <c r="H715" s="258">
        <v>30.812000000000001</v>
      </c>
      <c r="I715" s="259"/>
      <c r="J715" s="255"/>
      <c r="K715" s="255"/>
      <c r="L715" s="260"/>
      <c r="M715" s="261"/>
      <c r="N715" s="262"/>
      <c r="O715" s="262"/>
      <c r="P715" s="262"/>
      <c r="Q715" s="262"/>
      <c r="R715" s="262"/>
      <c r="S715" s="262"/>
      <c r="T715" s="263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4" t="s">
        <v>168</v>
      </c>
      <c r="AU715" s="264" t="s">
        <v>89</v>
      </c>
      <c r="AV715" s="14" t="s">
        <v>166</v>
      </c>
      <c r="AW715" s="14" t="s">
        <v>34</v>
      </c>
      <c r="AX715" s="14" t="s">
        <v>87</v>
      </c>
      <c r="AY715" s="264" t="s">
        <v>160</v>
      </c>
    </row>
    <row r="716" s="2" customFormat="1" ht="16.5" customHeight="1">
      <c r="A716" s="39"/>
      <c r="B716" s="40"/>
      <c r="C716" s="284" t="s">
        <v>1463</v>
      </c>
      <c r="D716" s="284" t="s">
        <v>426</v>
      </c>
      <c r="E716" s="285" t="s">
        <v>1464</v>
      </c>
      <c r="F716" s="286" t="s">
        <v>1465</v>
      </c>
      <c r="G716" s="287" t="s">
        <v>165</v>
      </c>
      <c r="H716" s="288">
        <v>20.388000000000002</v>
      </c>
      <c r="I716" s="289"/>
      <c r="J716" s="290">
        <f>ROUND(I716*H716,2)</f>
        <v>0</v>
      </c>
      <c r="K716" s="291"/>
      <c r="L716" s="292"/>
      <c r="M716" s="293" t="s">
        <v>1</v>
      </c>
      <c r="N716" s="294" t="s">
        <v>44</v>
      </c>
      <c r="O716" s="92"/>
      <c r="P716" s="238">
        <f>O716*H716</f>
        <v>0</v>
      </c>
      <c r="Q716" s="238">
        <v>0.00069999999999999999</v>
      </c>
      <c r="R716" s="238">
        <f>Q716*H716</f>
        <v>0.014271600000000001</v>
      </c>
      <c r="S716" s="238">
        <v>0</v>
      </c>
      <c r="T716" s="239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40" t="s">
        <v>336</v>
      </c>
      <c r="AT716" s="240" t="s">
        <v>426</v>
      </c>
      <c r="AU716" s="240" t="s">
        <v>89</v>
      </c>
      <c r="AY716" s="18" t="s">
        <v>160</v>
      </c>
      <c r="BE716" s="241">
        <f>IF(N716="základní",J716,0)</f>
        <v>0</v>
      </c>
      <c r="BF716" s="241">
        <f>IF(N716="snížená",J716,0)</f>
        <v>0</v>
      </c>
      <c r="BG716" s="241">
        <f>IF(N716="zákl. přenesená",J716,0)</f>
        <v>0</v>
      </c>
      <c r="BH716" s="241">
        <f>IF(N716="sníž. přenesená",J716,0)</f>
        <v>0</v>
      </c>
      <c r="BI716" s="241">
        <f>IF(N716="nulová",J716,0)</f>
        <v>0</v>
      </c>
      <c r="BJ716" s="18" t="s">
        <v>87</v>
      </c>
      <c r="BK716" s="241">
        <f>ROUND(I716*H716,2)</f>
        <v>0</v>
      </c>
      <c r="BL716" s="18" t="s">
        <v>245</v>
      </c>
      <c r="BM716" s="240" t="s">
        <v>1466</v>
      </c>
    </row>
    <row r="717" s="13" customFormat="1">
      <c r="A717" s="13"/>
      <c r="B717" s="242"/>
      <c r="C717" s="243"/>
      <c r="D717" s="244" t="s">
        <v>168</v>
      </c>
      <c r="E717" s="245" t="s">
        <v>1</v>
      </c>
      <c r="F717" s="246" t="s">
        <v>1467</v>
      </c>
      <c r="G717" s="243"/>
      <c r="H717" s="247">
        <v>19.417000000000002</v>
      </c>
      <c r="I717" s="248"/>
      <c r="J717" s="243"/>
      <c r="K717" s="243"/>
      <c r="L717" s="249"/>
      <c r="M717" s="250"/>
      <c r="N717" s="251"/>
      <c r="O717" s="251"/>
      <c r="P717" s="251"/>
      <c r="Q717" s="251"/>
      <c r="R717" s="251"/>
      <c r="S717" s="251"/>
      <c r="T717" s="25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53" t="s">
        <v>168</v>
      </c>
      <c r="AU717" s="253" t="s">
        <v>89</v>
      </c>
      <c r="AV717" s="13" t="s">
        <v>89</v>
      </c>
      <c r="AW717" s="13" t="s">
        <v>34</v>
      </c>
      <c r="AX717" s="13" t="s">
        <v>87</v>
      </c>
      <c r="AY717" s="253" t="s">
        <v>160</v>
      </c>
    </row>
    <row r="718" s="13" customFormat="1">
      <c r="A718" s="13"/>
      <c r="B718" s="242"/>
      <c r="C718" s="243"/>
      <c r="D718" s="244" t="s">
        <v>168</v>
      </c>
      <c r="E718" s="243"/>
      <c r="F718" s="246" t="s">
        <v>1468</v>
      </c>
      <c r="G718" s="243"/>
      <c r="H718" s="247">
        <v>20.388000000000002</v>
      </c>
      <c r="I718" s="248"/>
      <c r="J718" s="243"/>
      <c r="K718" s="243"/>
      <c r="L718" s="249"/>
      <c r="M718" s="250"/>
      <c r="N718" s="251"/>
      <c r="O718" s="251"/>
      <c r="P718" s="251"/>
      <c r="Q718" s="251"/>
      <c r="R718" s="251"/>
      <c r="S718" s="251"/>
      <c r="T718" s="25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53" t="s">
        <v>168</v>
      </c>
      <c r="AU718" s="253" t="s">
        <v>89</v>
      </c>
      <c r="AV718" s="13" t="s">
        <v>89</v>
      </c>
      <c r="AW718" s="13" t="s">
        <v>4</v>
      </c>
      <c r="AX718" s="13" t="s">
        <v>87</v>
      </c>
      <c r="AY718" s="253" t="s">
        <v>160</v>
      </c>
    </row>
    <row r="719" s="2" customFormat="1" ht="16.5" customHeight="1">
      <c r="A719" s="39"/>
      <c r="B719" s="40"/>
      <c r="C719" s="284" t="s">
        <v>1469</v>
      </c>
      <c r="D719" s="284" t="s">
        <v>426</v>
      </c>
      <c r="E719" s="285" t="s">
        <v>1436</v>
      </c>
      <c r="F719" s="286" t="s">
        <v>1437</v>
      </c>
      <c r="G719" s="287" t="s">
        <v>165</v>
      </c>
      <c r="H719" s="288">
        <v>11.965</v>
      </c>
      <c r="I719" s="289"/>
      <c r="J719" s="290">
        <f>ROUND(I719*H719,2)</f>
        <v>0</v>
      </c>
      <c r="K719" s="291"/>
      <c r="L719" s="292"/>
      <c r="M719" s="293" t="s">
        <v>1</v>
      </c>
      <c r="N719" s="294" t="s">
        <v>44</v>
      </c>
      <c r="O719" s="92"/>
      <c r="P719" s="238">
        <f>O719*H719</f>
        <v>0</v>
      </c>
      <c r="Q719" s="238">
        <v>0.00027999999999999998</v>
      </c>
      <c r="R719" s="238">
        <f>Q719*H719</f>
        <v>0.0033501999999999998</v>
      </c>
      <c r="S719" s="238">
        <v>0</v>
      </c>
      <c r="T719" s="239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40" t="s">
        <v>336</v>
      </c>
      <c r="AT719" s="240" t="s">
        <v>426</v>
      </c>
      <c r="AU719" s="240" t="s">
        <v>89</v>
      </c>
      <c r="AY719" s="18" t="s">
        <v>160</v>
      </c>
      <c r="BE719" s="241">
        <f>IF(N719="základní",J719,0)</f>
        <v>0</v>
      </c>
      <c r="BF719" s="241">
        <f>IF(N719="snížená",J719,0)</f>
        <v>0</v>
      </c>
      <c r="BG719" s="241">
        <f>IF(N719="zákl. přenesená",J719,0)</f>
        <v>0</v>
      </c>
      <c r="BH719" s="241">
        <f>IF(N719="sníž. přenesená",J719,0)</f>
        <v>0</v>
      </c>
      <c r="BI719" s="241">
        <f>IF(N719="nulová",J719,0)</f>
        <v>0</v>
      </c>
      <c r="BJ719" s="18" t="s">
        <v>87</v>
      </c>
      <c r="BK719" s="241">
        <f>ROUND(I719*H719,2)</f>
        <v>0</v>
      </c>
      <c r="BL719" s="18" t="s">
        <v>245</v>
      </c>
      <c r="BM719" s="240" t="s">
        <v>1470</v>
      </c>
    </row>
    <row r="720" s="13" customFormat="1">
      <c r="A720" s="13"/>
      <c r="B720" s="242"/>
      <c r="C720" s="243"/>
      <c r="D720" s="244" t="s">
        <v>168</v>
      </c>
      <c r="E720" s="245" t="s">
        <v>1</v>
      </c>
      <c r="F720" s="246" t="s">
        <v>1471</v>
      </c>
      <c r="G720" s="243"/>
      <c r="H720" s="247">
        <v>11.395</v>
      </c>
      <c r="I720" s="248"/>
      <c r="J720" s="243"/>
      <c r="K720" s="243"/>
      <c r="L720" s="249"/>
      <c r="M720" s="250"/>
      <c r="N720" s="251"/>
      <c r="O720" s="251"/>
      <c r="P720" s="251"/>
      <c r="Q720" s="251"/>
      <c r="R720" s="251"/>
      <c r="S720" s="251"/>
      <c r="T720" s="252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3" t="s">
        <v>168</v>
      </c>
      <c r="AU720" s="253" t="s">
        <v>89</v>
      </c>
      <c r="AV720" s="13" t="s">
        <v>89</v>
      </c>
      <c r="AW720" s="13" t="s">
        <v>34</v>
      </c>
      <c r="AX720" s="13" t="s">
        <v>87</v>
      </c>
      <c r="AY720" s="253" t="s">
        <v>160</v>
      </c>
    </row>
    <row r="721" s="13" customFormat="1">
      <c r="A721" s="13"/>
      <c r="B721" s="242"/>
      <c r="C721" s="243"/>
      <c r="D721" s="244" t="s">
        <v>168</v>
      </c>
      <c r="E721" s="243"/>
      <c r="F721" s="246" t="s">
        <v>1472</v>
      </c>
      <c r="G721" s="243"/>
      <c r="H721" s="247">
        <v>11.965</v>
      </c>
      <c r="I721" s="248"/>
      <c r="J721" s="243"/>
      <c r="K721" s="243"/>
      <c r="L721" s="249"/>
      <c r="M721" s="250"/>
      <c r="N721" s="251"/>
      <c r="O721" s="251"/>
      <c r="P721" s="251"/>
      <c r="Q721" s="251"/>
      <c r="R721" s="251"/>
      <c r="S721" s="251"/>
      <c r="T721" s="25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3" t="s">
        <v>168</v>
      </c>
      <c r="AU721" s="253" t="s">
        <v>89</v>
      </c>
      <c r="AV721" s="13" t="s">
        <v>89</v>
      </c>
      <c r="AW721" s="13" t="s">
        <v>4</v>
      </c>
      <c r="AX721" s="13" t="s">
        <v>87</v>
      </c>
      <c r="AY721" s="253" t="s">
        <v>160</v>
      </c>
    </row>
    <row r="722" s="2" customFormat="1" ht="24.15" customHeight="1">
      <c r="A722" s="39"/>
      <c r="B722" s="40"/>
      <c r="C722" s="228" t="s">
        <v>1473</v>
      </c>
      <c r="D722" s="228" t="s">
        <v>162</v>
      </c>
      <c r="E722" s="229" t="s">
        <v>1474</v>
      </c>
      <c r="F722" s="230" t="s">
        <v>1475</v>
      </c>
      <c r="G722" s="231" t="s">
        <v>165</v>
      </c>
      <c r="H722" s="232">
        <v>150.34800000000001</v>
      </c>
      <c r="I722" s="233"/>
      <c r="J722" s="234">
        <f>ROUND(I722*H722,2)</f>
        <v>0</v>
      </c>
      <c r="K722" s="235"/>
      <c r="L722" s="45"/>
      <c r="M722" s="236" t="s">
        <v>1</v>
      </c>
      <c r="N722" s="237" t="s">
        <v>44</v>
      </c>
      <c r="O722" s="92"/>
      <c r="P722" s="238">
        <f>O722*H722</f>
        <v>0</v>
      </c>
      <c r="Q722" s="238">
        <v>0.00116</v>
      </c>
      <c r="R722" s="238">
        <f>Q722*H722</f>
        <v>0.17440368000000001</v>
      </c>
      <c r="S722" s="238">
        <v>0</v>
      </c>
      <c r="T722" s="239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40" t="s">
        <v>245</v>
      </c>
      <c r="AT722" s="240" t="s">
        <v>162</v>
      </c>
      <c r="AU722" s="240" t="s">
        <v>89</v>
      </c>
      <c r="AY722" s="18" t="s">
        <v>160</v>
      </c>
      <c r="BE722" s="241">
        <f>IF(N722="základní",J722,0)</f>
        <v>0</v>
      </c>
      <c r="BF722" s="241">
        <f>IF(N722="snížená",J722,0)</f>
        <v>0</v>
      </c>
      <c r="BG722" s="241">
        <f>IF(N722="zákl. přenesená",J722,0)</f>
        <v>0</v>
      </c>
      <c r="BH722" s="241">
        <f>IF(N722="sníž. přenesená",J722,0)</f>
        <v>0</v>
      </c>
      <c r="BI722" s="241">
        <f>IF(N722="nulová",J722,0)</f>
        <v>0</v>
      </c>
      <c r="BJ722" s="18" t="s">
        <v>87</v>
      </c>
      <c r="BK722" s="241">
        <f>ROUND(I722*H722,2)</f>
        <v>0</v>
      </c>
      <c r="BL722" s="18" t="s">
        <v>245</v>
      </c>
      <c r="BM722" s="240" t="s">
        <v>1476</v>
      </c>
    </row>
    <row r="723" s="13" customFormat="1">
      <c r="A723" s="13"/>
      <c r="B723" s="242"/>
      <c r="C723" s="243"/>
      <c r="D723" s="244" t="s">
        <v>168</v>
      </c>
      <c r="E723" s="245" t="s">
        <v>1</v>
      </c>
      <c r="F723" s="246" t="s">
        <v>1297</v>
      </c>
      <c r="G723" s="243"/>
      <c r="H723" s="247">
        <v>150.34800000000001</v>
      </c>
      <c r="I723" s="248"/>
      <c r="J723" s="243"/>
      <c r="K723" s="243"/>
      <c r="L723" s="249"/>
      <c r="M723" s="250"/>
      <c r="N723" s="251"/>
      <c r="O723" s="251"/>
      <c r="P723" s="251"/>
      <c r="Q723" s="251"/>
      <c r="R723" s="251"/>
      <c r="S723" s="251"/>
      <c r="T723" s="25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3" t="s">
        <v>168</v>
      </c>
      <c r="AU723" s="253" t="s">
        <v>89</v>
      </c>
      <c r="AV723" s="13" t="s">
        <v>89</v>
      </c>
      <c r="AW723" s="13" t="s">
        <v>34</v>
      </c>
      <c r="AX723" s="13" t="s">
        <v>87</v>
      </c>
      <c r="AY723" s="253" t="s">
        <v>160</v>
      </c>
    </row>
    <row r="724" s="2" customFormat="1" ht="16.5" customHeight="1">
      <c r="A724" s="39"/>
      <c r="B724" s="40"/>
      <c r="C724" s="284" t="s">
        <v>1477</v>
      </c>
      <c r="D724" s="284" t="s">
        <v>426</v>
      </c>
      <c r="E724" s="285" t="s">
        <v>1478</v>
      </c>
      <c r="F724" s="286" t="s">
        <v>1479</v>
      </c>
      <c r="G724" s="287" t="s">
        <v>211</v>
      </c>
      <c r="H724" s="288">
        <v>9.4719999999999995</v>
      </c>
      <c r="I724" s="289"/>
      <c r="J724" s="290">
        <f>ROUND(I724*H724,2)</f>
        <v>0</v>
      </c>
      <c r="K724" s="291"/>
      <c r="L724" s="292"/>
      <c r="M724" s="293" t="s">
        <v>1</v>
      </c>
      <c r="N724" s="294" t="s">
        <v>44</v>
      </c>
      <c r="O724" s="92"/>
      <c r="P724" s="238">
        <f>O724*H724</f>
        <v>0</v>
      </c>
      <c r="Q724" s="238">
        <v>0.025000000000000001</v>
      </c>
      <c r="R724" s="238">
        <f>Q724*H724</f>
        <v>0.23680000000000001</v>
      </c>
      <c r="S724" s="238">
        <v>0</v>
      </c>
      <c r="T724" s="239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40" t="s">
        <v>336</v>
      </c>
      <c r="AT724" s="240" t="s">
        <v>426</v>
      </c>
      <c r="AU724" s="240" t="s">
        <v>89</v>
      </c>
      <c r="AY724" s="18" t="s">
        <v>160</v>
      </c>
      <c r="BE724" s="241">
        <f>IF(N724="základní",J724,0)</f>
        <v>0</v>
      </c>
      <c r="BF724" s="241">
        <f>IF(N724="snížená",J724,0)</f>
        <v>0</v>
      </c>
      <c r="BG724" s="241">
        <f>IF(N724="zákl. přenesená",J724,0)</f>
        <v>0</v>
      </c>
      <c r="BH724" s="241">
        <f>IF(N724="sníž. přenesená",J724,0)</f>
        <v>0</v>
      </c>
      <c r="BI724" s="241">
        <f>IF(N724="nulová",J724,0)</f>
        <v>0</v>
      </c>
      <c r="BJ724" s="18" t="s">
        <v>87</v>
      </c>
      <c r="BK724" s="241">
        <f>ROUND(I724*H724,2)</f>
        <v>0</v>
      </c>
      <c r="BL724" s="18" t="s">
        <v>245</v>
      </c>
      <c r="BM724" s="240" t="s">
        <v>1480</v>
      </c>
    </row>
    <row r="725" s="13" customFormat="1">
      <c r="A725" s="13"/>
      <c r="B725" s="242"/>
      <c r="C725" s="243"/>
      <c r="D725" s="244" t="s">
        <v>168</v>
      </c>
      <c r="E725" s="245" t="s">
        <v>1</v>
      </c>
      <c r="F725" s="246" t="s">
        <v>1481</v>
      </c>
      <c r="G725" s="243"/>
      <c r="H725" s="247">
        <v>9.0210000000000008</v>
      </c>
      <c r="I725" s="248"/>
      <c r="J725" s="243"/>
      <c r="K725" s="243"/>
      <c r="L725" s="249"/>
      <c r="M725" s="250"/>
      <c r="N725" s="251"/>
      <c r="O725" s="251"/>
      <c r="P725" s="251"/>
      <c r="Q725" s="251"/>
      <c r="R725" s="251"/>
      <c r="S725" s="251"/>
      <c r="T725" s="25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3" t="s">
        <v>168</v>
      </c>
      <c r="AU725" s="253" t="s">
        <v>89</v>
      </c>
      <c r="AV725" s="13" t="s">
        <v>89</v>
      </c>
      <c r="AW725" s="13" t="s">
        <v>34</v>
      </c>
      <c r="AX725" s="13" t="s">
        <v>87</v>
      </c>
      <c r="AY725" s="253" t="s">
        <v>160</v>
      </c>
    </row>
    <row r="726" s="13" customFormat="1">
      <c r="A726" s="13"/>
      <c r="B726" s="242"/>
      <c r="C726" s="243"/>
      <c r="D726" s="244" t="s">
        <v>168</v>
      </c>
      <c r="E726" s="243"/>
      <c r="F726" s="246" t="s">
        <v>1482</v>
      </c>
      <c r="G726" s="243"/>
      <c r="H726" s="247">
        <v>9.4719999999999995</v>
      </c>
      <c r="I726" s="248"/>
      <c r="J726" s="243"/>
      <c r="K726" s="243"/>
      <c r="L726" s="249"/>
      <c r="M726" s="250"/>
      <c r="N726" s="251"/>
      <c r="O726" s="251"/>
      <c r="P726" s="251"/>
      <c r="Q726" s="251"/>
      <c r="R726" s="251"/>
      <c r="S726" s="251"/>
      <c r="T726" s="25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53" t="s">
        <v>168</v>
      </c>
      <c r="AU726" s="253" t="s">
        <v>89</v>
      </c>
      <c r="AV726" s="13" t="s">
        <v>89</v>
      </c>
      <c r="AW726" s="13" t="s">
        <v>4</v>
      </c>
      <c r="AX726" s="13" t="s">
        <v>87</v>
      </c>
      <c r="AY726" s="253" t="s">
        <v>160</v>
      </c>
    </row>
    <row r="727" s="2" customFormat="1" ht="37.8" customHeight="1">
      <c r="A727" s="39"/>
      <c r="B727" s="40"/>
      <c r="C727" s="228" t="s">
        <v>1483</v>
      </c>
      <c r="D727" s="228" t="s">
        <v>162</v>
      </c>
      <c r="E727" s="229" t="s">
        <v>1484</v>
      </c>
      <c r="F727" s="230" t="s">
        <v>1485</v>
      </c>
      <c r="G727" s="231" t="s">
        <v>165</v>
      </c>
      <c r="H727" s="232">
        <v>150.34800000000001</v>
      </c>
      <c r="I727" s="233"/>
      <c r="J727" s="234">
        <f>ROUND(I727*H727,2)</f>
        <v>0</v>
      </c>
      <c r="K727" s="235"/>
      <c r="L727" s="45"/>
      <c r="M727" s="236" t="s">
        <v>1</v>
      </c>
      <c r="N727" s="237" t="s">
        <v>44</v>
      </c>
      <c r="O727" s="92"/>
      <c r="P727" s="238">
        <f>O727*H727</f>
        <v>0</v>
      </c>
      <c r="Q727" s="238">
        <v>0.00020000000000000001</v>
      </c>
      <c r="R727" s="238">
        <f>Q727*H727</f>
        <v>0.030069600000000005</v>
      </c>
      <c r="S727" s="238">
        <v>0</v>
      </c>
      <c r="T727" s="239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40" t="s">
        <v>245</v>
      </c>
      <c r="AT727" s="240" t="s">
        <v>162</v>
      </c>
      <c r="AU727" s="240" t="s">
        <v>89</v>
      </c>
      <c r="AY727" s="18" t="s">
        <v>160</v>
      </c>
      <c r="BE727" s="241">
        <f>IF(N727="základní",J727,0)</f>
        <v>0</v>
      </c>
      <c r="BF727" s="241">
        <f>IF(N727="snížená",J727,0)</f>
        <v>0</v>
      </c>
      <c r="BG727" s="241">
        <f>IF(N727="zákl. přenesená",J727,0)</f>
        <v>0</v>
      </c>
      <c r="BH727" s="241">
        <f>IF(N727="sníž. přenesená",J727,0)</f>
        <v>0</v>
      </c>
      <c r="BI727" s="241">
        <f>IF(N727="nulová",J727,0)</f>
        <v>0</v>
      </c>
      <c r="BJ727" s="18" t="s">
        <v>87</v>
      </c>
      <c r="BK727" s="241">
        <f>ROUND(I727*H727,2)</f>
        <v>0</v>
      </c>
      <c r="BL727" s="18" t="s">
        <v>245</v>
      </c>
      <c r="BM727" s="240" t="s">
        <v>1486</v>
      </c>
    </row>
    <row r="728" s="2" customFormat="1" ht="24.15" customHeight="1">
      <c r="A728" s="39"/>
      <c r="B728" s="40"/>
      <c r="C728" s="228" t="s">
        <v>1487</v>
      </c>
      <c r="D728" s="228" t="s">
        <v>162</v>
      </c>
      <c r="E728" s="229" t="s">
        <v>1488</v>
      </c>
      <c r="F728" s="230" t="s">
        <v>1489</v>
      </c>
      <c r="G728" s="231" t="s">
        <v>165</v>
      </c>
      <c r="H728" s="232">
        <v>83.375</v>
      </c>
      <c r="I728" s="233"/>
      <c r="J728" s="234">
        <f>ROUND(I728*H728,2)</f>
        <v>0</v>
      </c>
      <c r="K728" s="235"/>
      <c r="L728" s="45"/>
      <c r="M728" s="236" t="s">
        <v>1</v>
      </c>
      <c r="N728" s="237" t="s">
        <v>44</v>
      </c>
      <c r="O728" s="92"/>
      <c r="P728" s="238">
        <f>O728*H728</f>
        <v>0</v>
      </c>
      <c r="Q728" s="238">
        <v>0</v>
      </c>
      <c r="R728" s="238">
        <f>Q728*H728</f>
        <v>0</v>
      </c>
      <c r="S728" s="238">
        <v>0</v>
      </c>
      <c r="T728" s="239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40" t="s">
        <v>245</v>
      </c>
      <c r="AT728" s="240" t="s">
        <v>162</v>
      </c>
      <c r="AU728" s="240" t="s">
        <v>89</v>
      </c>
      <c r="AY728" s="18" t="s">
        <v>160</v>
      </c>
      <c r="BE728" s="241">
        <f>IF(N728="základní",J728,0)</f>
        <v>0</v>
      </c>
      <c r="BF728" s="241">
        <f>IF(N728="snížená",J728,0)</f>
        <v>0</v>
      </c>
      <c r="BG728" s="241">
        <f>IF(N728="zákl. přenesená",J728,0)</f>
        <v>0</v>
      </c>
      <c r="BH728" s="241">
        <f>IF(N728="sníž. přenesená",J728,0)</f>
        <v>0</v>
      </c>
      <c r="BI728" s="241">
        <f>IF(N728="nulová",J728,0)</f>
        <v>0</v>
      </c>
      <c r="BJ728" s="18" t="s">
        <v>87</v>
      </c>
      <c r="BK728" s="241">
        <f>ROUND(I728*H728,2)</f>
        <v>0</v>
      </c>
      <c r="BL728" s="18" t="s">
        <v>245</v>
      </c>
      <c r="BM728" s="240" t="s">
        <v>1490</v>
      </c>
    </row>
    <row r="729" s="15" customFormat="1">
      <c r="A729" s="15"/>
      <c r="B729" s="269"/>
      <c r="C729" s="270"/>
      <c r="D729" s="244" t="s">
        <v>168</v>
      </c>
      <c r="E729" s="271" t="s">
        <v>1</v>
      </c>
      <c r="F729" s="272" t="s">
        <v>705</v>
      </c>
      <c r="G729" s="270"/>
      <c r="H729" s="271" t="s">
        <v>1</v>
      </c>
      <c r="I729" s="273"/>
      <c r="J729" s="270"/>
      <c r="K729" s="270"/>
      <c r="L729" s="274"/>
      <c r="M729" s="275"/>
      <c r="N729" s="276"/>
      <c r="O729" s="276"/>
      <c r="P729" s="276"/>
      <c r="Q729" s="276"/>
      <c r="R729" s="276"/>
      <c r="S729" s="276"/>
      <c r="T729" s="277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78" t="s">
        <v>168</v>
      </c>
      <c r="AU729" s="278" t="s">
        <v>89</v>
      </c>
      <c r="AV729" s="15" t="s">
        <v>87</v>
      </c>
      <c r="AW729" s="15" t="s">
        <v>34</v>
      </c>
      <c r="AX729" s="15" t="s">
        <v>79</v>
      </c>
      <c r="AY729" s="278" t="s">
        <v>160</v>
      </c>
    </row>
    <row r="730" s="13" customFormat="1">
      <c r="A730" s="13"/>
      <c r="B730" s="242"/>
      <c r="C730" s="243"/>
      <c r="D730" s="244" t="s">
        <v>168</v>
      </c>
      <c r="E730" s="245" t="s">
        <v>1</v>
      </c>
      <c r="F730" s="246" t="s">
        <v>1491</v>
      </c>
      <c r="G730" s="243"/>
      <c r="H730" s="247">
        <v>39.875</v>
      </c>
      <c r="I730" s="248"/>
      <c r="J730" s="243"/>
      <c r="K730" s="243"/>
      <c r="L730" s="249"/>
      <c r="M730" s="250"/>
      <c r="N730" s="251"/>
      <c r="O730" s="251"/>
      <c r="P730" s="251"/>
      <c r="Q730" s="251"/>
      <c r="R730" s="251"/>
      <c r="S730" s="251"/>
      <c r="T730" s="252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3" t="s">
        <v>168</v>
      </c>
      <c r="AU730" s="253" t="s">
        <v>89</v>
      </c>
      <c r="AV730" s="13" t="s">
        <v>89</v>
      </c>
      <c r="AW730" s="13" t="s">
        <v>34</v>
      </c>
      <c r="AX730" s="13" t="s">
        <v>79</v>
      </c>
      <c r="AY730" s="253" t="s">
        <v>160</v>
      </c>
    </row>
    <row r="731" s="15" customFormat="1">
      <c r="A731" s="15"/>
      <c r="B731" s="269"/>
      <c r="C731" s="270"/>
      <c r="D731" s="244" t="s">
        <v>168</v>
      </c>
      <c r="E731" s="271" t="s">
        <v>1</v>
      </c>
      <c r="F731" s="272" t="s">
        <v>709</v>
      </c>
      <c r="G731" s="270"/>
      <c r="H731" s="271" t="s">
        <v>1</v>
      </c>
      <c r="I731" s="273"/>
      <c r="J731" s="270"/>
      <c r="K731" s="270"/>
      <c r="L731" s="274"/>
      <c r="M731" s="275"/>
      <c r="N731" s="276"/>
      <c r="O731" s="276"/>
      <c r="P731" s="276"/>
      <c r="Q731" s="276"/>
      <c r="R731" s="276"/>
      <c r="S731" s="276"/>
      <c r="T731" s="277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78" t="s">
        <v>168</v>
      </c>
      <c r="AU731" s="278" t="s">
        <v>89</v>
      </c>
      <c r="AV731" s="15" t="s">
        <v>87</v>
      </c>
      <c r="AW731" s="15" t="s">
        <v>34</v>
      </c>
      <c r="AX731" s="15" t="s">
        <v>79</v>
      </c>
      <c r="AY731" s="278" t="s">
        <v>160</v>
      </c>
    </row>
    <row r="732" s="13" customFormat="1">
      <c r="A732" s="13"/>
      <c r="B732" s="242"/>
      <c r="C732" s="243"/>
      <c r="D732" s="244" t="s">
        <v>168</v>
      </c>
      <c r="E732" s="245" t="s">
        <v>1</v>
      </c>
      <c r="F732" s="246" t="s">
        <v>1492</v>
      </c>
      <c r="G732" s="243"/>
      <c r="H732" s="247">
        <v>43.5</v>
      </c>
      <c r="I732" s="248"/>
      <c r="J732" s="243"/>
      <c r="K732" s="243"/>
      <c r="L732" s="249"/>
      <c r="M732" s="250"/>
      <c r="N732" s="251"/>
      <c r="O732" s="251"/>
      <c r="P732" s="251"/>
      <c r="Q732" s="251"/>
      <c r="R732" s="251"/>
      <c r="S732" s="251"/>
      <c r="T732" s="25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3" t="s">
        <v>168</v>
      </c>
      <c r="AU732" s="253" t="s">
        <v>89</v>
      </c>
      <c r="AV732" s="13" t="s">
        <v>89</v>
      </c>
      <c r="AW732" s="13" t="s">
        <v>34</v>
      </c>
      <c r="AX732" s="13" t="s">
        <v>79</v>
      </c>
      <c r="AY732" s="253" t="s">
        <v>160</v>
      </c>
    </row>
    <row r="733" s="14" customFormat="1">
      <c r="A733" s="14"/>
      <c r="B733" s="254"/>
      <c r="C733" s="255"/>
      <c r="D733" s="244" t="s">
        <v>168</v>
      </c>
      <c r="E733" s="256" t="s">
        <v>1</v>
      </c>
      <c r="F733" s="257" t="s">
        <v>171</v>
      </c>
      <c r="G733" s="255"/>
      <c r="H733" s="258">
        <v>83.375</v>
      </c>
      <c r="I733" s="259"/>
      <c r="J733" s="255"/>
      <c r="K733" s="255"/>
      <c r="L733" s="260"/>
      <c r="M733" s="261"/>
      <c r="N733" s="262"/>
      <c r="O733" s="262"/>
      <c r="P733" s="262"/>
      <c r="Q733" s="262"/>
      <c r="R733" s="262"/>
      <c r="S733" s="262"/>
      <c r="T733" s="263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4" t="s">
        <v>168</v>
      </c>
      <c r="AU733" s="264" t="s">
        <v>89</v>
      </c>
      <c r="AV733" s="14" t="s">
        <v>166</v>
      </c>
      <c r="AW733" s="14" t="s">
        <v>34</v>
      </c>
      <c r="AX733" s="14" t="s">
        <v>87</v>
      </c>
      <c r="AY733" s="264" t="s">
        <v>160</v>
      </c>
    </row>
    <row r="734" s="2" customFormat="1" ht="24.15" customHeight="1">
      <c r="A734" s="39"/>
      <c r="B734" s="40"/>
      <c r="C734" s="284" t="s">
        <v>1493</v>
      </c>
      <c r="D734" s="284" t="s">
        <v>426</v>
      </c>
      <c r="E734" s="285" t="s">
        <v>1494</v>
      </c>
      <c r="F734" s="286" t="s">
        <v>1495</v>
      </c>
      <c r="G734" s="287" t="s">
        <v>165</v>
      </c>
      <c r="H734" s="288">
        <v>85.043000000000006</v>
      </c>
      <c r="I734" s="289"/>
      <c r="J734" s="290">
        <f>ROUND(I734*H734,2)</f>
        <v>0</v>
      </c>
      <c r="K734" s="291"/>
      <c r="L734" s="292"/>
      <c r="M734" s="293" t="s">
        <v>1</v>
      </c>
      <c r="N734" s="294" t="s">
        <v>44</v>
      </c>
      <c r="O734" s="92"/>
      <c r="P734" s="238">
        <f>O734*H734</f>
        <v>0</v>
      </c>
      <c r="Q734" s="238">
        <v>0.00547</v>
      </c>
      <c r="R734" s="238">
        <f>Q734*H734</f>
        <v>0.46518521000000002</v>
      </c>
      <c r="S734" s="238">
        <v>0</v>
      </c>
      <c r="T734" s="239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40" t="s">
        <v>336</v>
      </c>
      <c r="AT734" s="240" t="s">
        <v>426</v>
      </c>
      <c r="AU734" s="240" t="s">
        <v>89</v>
      </c>
      <c r="AY734" s="18" t="s">
        <v>160</v>
      </c>
      <c r="BE734" s="241">
        <f>IF(N734="základní",J734,0)</f>
        <v>0</v>
      </c>
      <c r="BF734" s="241">
        <f>IF(N734="snížená",J734,0)</f>
        <v>0</v>
      </c>
      <c r="BG734" s="241">
        <f>IF(N734="zákl. přenesená",J734,0)</f>
        <v>0</v>
      </c>
      <c r="BH734" s="241">
        <f>IF(N734="sníž. přenesená",J734,0)</f>
        <v>0</v>
      </c>
      <c r="BI734" s="241">
        <f>IF(N734="nulová",J734,0)</f>
        <v>0</v>
      </c>
      <c r="BJ734" s="18" t="s">
        <v>87</v>
      </c>
      <c r="BK734" s="241">
        <f>ROUND(I734*H734,2)</f>
        <v>0</v>
      </c>
      <c r="BL734" s="18" t="s">
        <v>245</v>
      </c>
      <c r="BM734" s="240" t="s">
        <v>1496</v>
      </c>
    </row>
    <row r="735" s="13" customFormat="1">
      <c r="A735" s="13"/>
      <c r="B735" s="242"/>
      <c r="C735" s="243"/>
      <c r="D735" s="244" t="s">
        <v>168</v>
      </c>
      <c r="E735" s="243"/>
      <c r="F735" s="246" t="s">
        <v>1497</v>
      </c>
      <c r="G735" s="243"/>
      <c r="H735" s="247">
        <v>85.043000000000006</v>
      </c>
      <c r="I735" s="248"/>
      <c r="J735" s="243"/>
      <c r="K735" s="243"/>
      <c r="L735" s="249"/>
      <c r="M735" s="250"/>
      <c r="N735" s="251"/>
      <c r="O735" s="251"/>
      <c r="P735" s="251"/>
      <c r="Q735" s="251"/>
      <c r="R735" s="251"/>
      <c r="S735" s="251"/>
      <c r="T735" s="25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3" t="s">
        <v>168</v>
      </c>
      <c r="AU735" s="253" t="s">
        <v>89</v>
      </c>
      <c r="AV735" s="13" t="s">
        <v>89</v>
      </c>
      <c r="AW735" s="13" t="s">
        <v>4</v>
      </c>
      <c r="AX735" s="13" t="s">
        <v>87</v>
      </c>
      <c r="AY735" s="253" t="s">
        <v>160</v>
      </c>
    </row>
    <row r="736" s="2" customFormat="1" ht="24.15" customHeight="1">
      <c r="A736" s="39"/>
      <c r="B736" s="40"/>
      <c r="C736" s="228" t="s">
        <v>1498</v>
      </c>
      <c r="D736" s="228" t="s">
        <v>162</v>
      </c>
      <c r="E736" s="229" t="s">
        <v>1499</v>
      </c>
      <c r="F736" s="230" t="s">
        <v>1500</v>
      </c>
      <c r="G736" s="231" t="s">
        <v>347</v>
      </c>
      <c r="H736" s="232">
        <v>1.6619999999999999</v>
      </c>
      <c r="I736" s="233"/>
      <c r="J736" s="234">
        <f>ROUND(I736*H736,2)</f>
        <v>0</v>
      </c>
      <c r="K736" s="235"/>
      <c r="L736" s="45"/>
      <c r="M736" s="236" t="s">
        <v>1</v>
      </c>
      <c r="N736" s="237" t="s">
        <v>44</v>
      </c>
      <c r="O736" s="92"/>
      <c r="P736" s="238">
        <f>O736*H736</f>
        <v>0</v>
      </c>
      <c r="Q736" s="238">
        <v>0</v>
      </c>
      <c r="R736" s="238">
        <f>Q736*H736</f>
        <v>0</v>
      </c>
      <c r="S736" s="238">
        <v>0</v>
      </c>
      <c r="T736" s="239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40" t="s">
        <v>245</v>
      </c>
      <c r="AT736" s="240" t="s">
        <v>162</v>
      </c>
      <c r="AU736" s="240" t="s">
        <v>89</v>
      </c>
      <c r="AY736" s="18" t="s">
        <v>160</v>
      </c>
      <c r="BE736" s="241">
        <f>IF(N736="základní",J736,0)</f>
        <v>0</v>
      </c>
      <c r="BF736" s="241">
        <f>IF(N736="snížená",J736,0)</f>
        <v>0</v>
      </c>
      <c r="BG736" s="241">
        <f>IF(N736="zákl. přenesená",J736,0)</f>
        <v>0</v>
      </c>
      <c r="BH736" s="241">
        <f>IF(N736="sníž. přenesená",J736,0)</f>
        <v>0</v>
      </c>
      <c r="BI736" s="241">
        <f>IF(N736="nulová",J736,0)</f>
        <v>0</v>
      </c>
      <c r="BJ736" s="18" t="s">
        <v>87</v>
      </c>
      <c r="BK736" s="241">
        <f>ROUND(I736*H736,2)</f>
        <v>0</v>
      </c>
      <c r="BL736" s="18" t="s">
        <v>245</v>
      </c>
      <c r="BM736" s="240" t="s">
        <v>1501</v>
      </c>
    </row>
    <row r="737" s="12" customFormat="1" ht="22.8" customHeight="1">
      <c r="A737" s="12"/>
      <c r="B737" s="212"/>
      <c r="C737" s="213"/>
      <c r="D737" s="214" t="s">
        <v>78</v>
      </c>
      <c r="E737" s="226" t="s">
        <v>1502</v>
      </c>
      <c r="F737" s="226" t="s">
        <v>1503</v>
      </c>
      <c r="G737" s="213"/>
      <c r="H737" s="213"/>
      <c r="I737" s="216"/>
      <c r="J737" s="227">
        <f>BK737</f>
        <v>0</v>
      </c>
      <c r="K737" s="213"/>
      <c r="L737" s="218"/>
      <c r="M737" s="219"/>
      <c r="N737" s="220"/>
      <c r="O737" s="220"/>
      <c r="P737" s="221">
        <f>SUM(P738:P746)</f>
        <v>0</v>
      </c>
      <c r="Q737" s="220"/>
      <c r="R737" s="221">
        <f>SUM(R738:R746)</f>
        <v>0.00464</v>
      </c>
      <c r="S737" s="220"/>
      <c r="T737" s="222">
        <f>SUM(T738:T746)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23" t="s">
        <v>89</v>
      </c>
      <c r="AT737" s="224" t="s">
        <v>78</v>
      </c>
      <c r="AU737" s="224" t="s">
        <v>87</v>
      </c>
      <c r="AY737" s="223" t="s">
        <v>160</v>
      </c>
      <c r="BK737" s="225">
        <f>SUM(BK738:BK746)</f>
        <v>0</v>
      </c>
    </row>
    <row r="738" s="2" customFormat="1" ht="16.5" customHeight="1">
      <c r="A738" s="39"/>
      <c r="B738" s="40"/>
      <c r="C738" s="228" t="s">
        <v>1504</v>
      </c>
      <c r="D738" s="228" t="s">
        <v>162</v>
      </c>
      <c r="E738" s="229" t="s">
        <v>1505</v>
      </c>
      <c r="F738" s="230" t="s">
        <v>1506</v>
      </c>
      <c r="G738" s="231" t="s">
        <v>236</v>
      </c>
      <c r="H738" s="232">
        <v>8</v>
      </c>
      <c r="I738" s="233"/>
      <c r="J738" s="234">
        <f>ROUND(I738*H738,2)</f>
        <v>0</v>
      </c>
      <c r="K738" s="235"/>
      <c r="L738" s="45"/>
      <c r="M738" s="236" t="s">
        <v>1</v>
      </c>
      <c r="N738" s="237" t="s">
        <v>44</v>
      </c>
      <c r="O738" s="92"/>
      <c r="P738" s="238">
        <f>O738*H738</f>
        <v>0</v>
      </c>
      <c r="Q738" s="238">
        <v>0</v>
      </c>
      <c r="R738" s="238">
        <f>Q738*H738</f>
        <v>0</v>
      </c>
      <c r="S738" s="238">
        <v>0</v>
      </c>
      <c r="T738" s="239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40" t="s">
        <v>245</v>
      </c>
      <c r="AT738" s="240" t="s">
        <v>162</v>
      </c>
      <c r="AU738" s="240" t="s">
        <v>89</v>
      </c>
      <c r="AY738" s="18" t="s">
        <v>160</v>
      </c>
      <c r="BE738" s="241">
        <f>IF(N738="základní",J738,0)</f>
        <v>0</v>
      </c>
      <c r="BF738" s="241">
        <f>IF(N738="snížená",J738,0)</f>
        <v>0</v>
      </c>
      <c r="BG738" s="241">
        <f>IF(N738="zákl. přenesená",J738,0)</f>
        <v>0</v>
      </c>
      <c r="BH738" s="241">
        <f>IF(N738="sníž. přenesená",J738,0)</f>
        <v>0</v>
      </c>
      <c r="BI738" s="241">
        <f>IF(N738="nulová",J738,0)</f>
        <v>0</v>
      </c>
      <c r="BJ738" s="18" t="s">
        <v>87</v>
      </c>
      <c r="BK738" s="241">
        <f>ROUND(I738*H738,2)</f>
        <v>0</v>
      </c>
      <c r="BL738" s="18" t="s">
        <v>245</v>
      </c>
      <c r="BM738" s="240" t="s">
        <v>1507</v>
      </c>
    </row>
    <row r="739" s="2" customFormat="1">
      <c r="A739" s="39"/>
      <c r="B739" s="40"/>
      <c r="C739" s="41"/>
      <c r="D739" s="244" t="s">
        <v>175</v>
      </c>
      <c r="E739" s="41"/>
      <c r="F739" s="265" t="s">
        <v>1508</v>
      </c>
      <c r="G739" s="41"/>
      <c r="H739" s="41"/>
      <c r="I739" s="266"/>
      <c r="J739" s="41"/>
      <c r="K739" s="41"/>
      <c r="L739" s="45"/>
      <c r="M739" s="267"/>
      <c r="N739" s="268"/>
      <c r="O739" s="92"/>
      <c r="P739" s="92"/>
      <c r="Q739" s="92"/>
      <c r="R739" s="92"/>
      <c r="S739" s="92"/>
      <c r="T739" s="93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175</v>
      </c>
      <c r="AU739" s="18" t="s">
        <v>89</v>
      </c>
    </row>
    <row r="740" s="2" customFormat="1" ht="21.75" customHeight="1">
      <c r="A740" s="39"/>
      <c r="B740" s="40"/>
      <c r="C740" s="284" t="s">
        <v>1509</v>
      </c>
      <c r="D740" s="284" t="s">
        <v>426</v>
      </c>
      <c r="E740" s="285" t="s">
        <v>1510</v>
      </c>
      <c r="F740" s="286" t="s">
        <v>1511</v>
      </c>
      <c r="G740" s="287" t="s">
        <v>236</v>
      </c>
      <c r="H740" s="288">
        <v>4</v>
      </c>
      <c r="I740" s="289"/>
      <c r="J740" s="290">
        <f>ROUND(I740*H740,2)</f>
        <v>0</v>
      </c>
      <c r="K740" s="291"/>
      <c r="L740" s="292"/>
      <c r="M740" s="293" t="s">
        <v>1</v>
      </c>
      <c r="N740" s="294" t="s">
        <v>44</v>
      </c>
      <c r="O740" s="92"/>
      <c r="P740" s="238">
        <f>O740*H740</f>
        <v>0</v>
      </c>
      <c r="Q740" s="238">
        <v>0.00012</v>
      </c>
      <c r="R740" s="238">
        <f>Q740*H740</f>
        <v>0.00048000000000000001</v>
      </c>
      <c r="S740" s="238">
        <v>0</v>
      </c>
      <c r="T740" s="239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40" t="s">
        <v>336</v>
      </c>
      <c r="AT740" s="240" t="s">
        <v>426</v>
      </c>
      <c r="AU740" s="240" t="s">
        <v>89</v>
      </c>
      <c r="AY740" s="18" t="s">
        <v>160</v>
      </c>
      <c r="BE740" s="241">
        <f>IF(N740="základní",J740,0)</f>
        <v>0</v>
      </c>
      <c r="BF740" s="241">
        <f>IF(N740="snížená",J740,0)</f>
        <v>0</v>
      </c>
      <c r="BG740" s="241">
        <f>IF(N740="zákl. přenesená",J740,0)</f>
        <v>0</v>
      </c>
      <c r="BH740" s="241">
        <f>IF(N740="sníž. přenesená",J740,0)</f>
        <v>0</v>
      </c>
      <c r="BI740" s="241">
        <f>IF(N740="nulová",J740,0)</f>
        <v>0</v>
      </c>
      <c r="BJ740" s="18" t="s">
        <v>87</v>
      </c>
      <c r="BK740" s="241">
        <f>ROUND(I740*H740,2)</f>
        <v>0</v>
      </c>
      <c r="BL740" s="18" t="s">
        <v>245</v>
      </c>
      <c r="BM740" s="240" t="s">
        <v>1512</v>
      </c>
    </row>
    <row r="741" s="2" customFormat="1" ht="16.5" customHeight="1">
      <c r="A741" s="39"/>
      <c r="B741" s="40"/>
      <c r="C741" s="284" t="s">
        <v>1513</v>
      </c>
      <c r="D741" s="284" t="s">
        <v>426</v>
      </c>
      <c r="E741" s="285" t="s">
        <v>1514</v>
      </c>
      <c r="F741" s="286" t="s">
        <v>1515</v>
      </c>
      <c r="G741" s="287" t="s">
        <v>236</v>
      </c>
      <c r="H741" s="288">
        <v>4</v>
      </c>
      <c r="I741" s="289"/>
      <c r="J741" s="290">
        <f>ROUND(I741*H741,2)</f>
        <v>0</v>
      </c>
      <c r="K741" s="291"/>
      <c r="L741" s="292"/>
      <c r="M741" s="293" t="s">
        <v>1</v>
      </c>
      <c r="N741" s="294" t="s">
        <v>44</v>
      </c>
      <c r="O741" s="92"/>
      <c r="P741" s="238">
        <f>O741*H741</f>
        <v>0</v>
      </c>
      <c r="Q741" s="238">
        <v>0.00020000000000000001</v>
      </c>
      <c r="R741" s="238">
        <f>Q741*H741</f>
        <v>0.00080000000000000004</v>
      </c>
      <c r="S741" s="238">
        <v>0</v>
      </c>
      <c r="T741" s="239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40" t="s">
        <v>336</v>
      </c>
      <c r="AT741" s="240" t="s">
        <v>426</v>
      </c>
      <c r="AU741" s="240" t="s">
        <v>89</v>
      </c>
      <c r="AY741" s="18" t="s">
        <v>160</v>
      </c>
      <c r="BE741" s="241">
        <f>IF(N741="základní",J741,0)</f>
        <v>0</v>
      </c>
      <c r="BF741" s="241">
        <f>IF(N741="snížená",J741,0)</f>
        <v>0</v>
      </c>
      <c r="BG741" s="241">
        <f>IF(N741="zákl. přenesená",J741,0)</f>
        <v>0</v>
      </c>
      <c r="BH741" s="241">
        <f>IF(N741="sníž. přenesená",J741,0)</f>
        <v>0</v>
      </c>
      <c r="BI741" s="241">
        <f>IF(N741="nulová",J741,0)</f>
        <v>0</v>
      </c>
      <c r="BJ741" s="18" t="s">
        <v>87</v>
      </c>
      <c r="BK741" s="241">
        <f>ROUND(I741*H741,2)</f>
        <v>0</v>
      </c>
      <c r="BL741" s="18" t="s">
        <v>245</v>
      </c>
      <c r="BM741" s="240" t="s">
        <v>1516</v>
      </c>
    </row>
    <row r="742" s="2" customFormat="1" ht="21.75" customHeight="1">
      <c r="A742" s="39"/>
      <c r="B742" s="40"/>
      <c r="C742" s="228" t="s">
        <v>1517</v>
      </c>
      <c r="D742" s="228" t="s">
        <v>162</v>
      </c>
      <c r="E742" s="229" t="s">
        <v>1518</v>
      </c>
      <c r="F742" s="230" t="s">
        <v>1519</v>
      </c>
      <c r="G742" s="231" t="s">
        <v>236</v>
      </c>
      <c r="H742" s="232">
        <v>8</v>
      </c>
      <c r="I742" s="233"/>
      <c r="J742" s="234">
        <f>ROUND(I742*H742,2)</f>
        <v>0</v>
      </c>
      <c r="K742" s="235"/>
      <c r="L742" s="45"/>
      <c r="M742" s="236" t="s">
        <v>1</v>
      </c>
      <c r="N742" s="237" t="s">
        <v>44</v>
      </c>
      <c r="O742" s="92"/>
      <c r="P742" s="238">
        <f>O742*H742</f>
        <v>0</v>
      </c>
      <c r="Q742" s="238">
        <v>0</v>
      </c>
      <c r="R742" s="238">
        <f>Q742*H742</f>
        <v>0</v>
      </c>
      <c r="S742" s="238">
        <v>0</v>
      </c>
      <c r="T742" s="239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40" t="s">
        <v>245</v>
      </c>
      <c r="AT742" s="240" t="s">
        <v>162</v>
      </c>
      <c r="AU742" s="240" t="s">
        <v>89</v>
      </c>
      <c r="AY742" s="18" t="s">
        <v>160</v>
      </c>
      <c r="BE742" s="241">
        <f>IF(N742="základní",J742,0)</f>
        <v>0</v>
      </c>
      <c r="BF742" s="241">
        <f>IF(N742="snížená",J742,0)</f>
        <v>0</v>
      </c>
      <c r="BG742" s="241">
        <f>IF(N742="zákl. přenesená",J742,0)</f>
        <v>0</v>
      </c>
      <c r="BH742" s="241">
        <f>IF(N742="sníž. přenesená",J742,0)</f>
        <v>0</v>
      </c>
      <c r="BI742" s="241">
        <f>IF(N742="nulová",J742,0)</f>
        <v>0</v>
      </c>
      <c r="BJ742" s="18" t="s">
        <v>87</v>
      </c>
      <c r="BK742" s="241">
        <f>ROUND(I742*H742,2)</f>
        <v>0</v>
      </c>
      <c r="BL742" s="18" t="s">
        <v>245</v>
      </c>
      <c r="BM742" s="240" t="s">
        <v>1520</v>
      </c>
    </row>
    <row r="743" s="2" customFormat="1">
      <c r="A743" s="39"/>
      <c r="B743" s="40"/>
      <c r="C743" s="41"/>
      <c r="D743" s="244" t="s">
        <v>175</v>
      </c>
      <c r="E743" s="41"/>
      <c r="F743" s="265" t="s">
        <v>1508</v>
      </c>
      <c r="G743" s="41"/>
      <c r="H743" s="41"/>
      <c r="I743" s="266"/>
      <c r="J743" s="41"/>
      <c r="K743" s="41"/>
      <c r="L743" s="45"/>
      <c r="M743" s="267"/>
      <c r="N743" s="268"/>
      <c r="O743" s="92"/>
      <c r="P743" s="92"/>
      <c r="Q743" s="92"/>
      <c r="R743" s="92"/>
      <c r="S743" s="92"/>
      <c r="T743" s="93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175</v>
      </c>
      <c r="AU743" s="18" t="s">
        <v>89</v>
      </c>
    </row>
    <row r="744" s="2" customFormat="1" ht="21.75" customHeight="1">
      <c r="A744" s="39"/>
      <c r="B744" s="40"/>
      <c r="C744" s="284" t="s">
        <v>1521</v>
      </c>
      <c r="D744" s="284" t="s">
        <v>426</v>
      </c>
      <c r="E744" s="285" t="s">
        <v>1522</v>
      </c>
      <c r="F744" s="286" t="s">
        <v>1523</v>
      </c>
      <c r="G744" s="287" t="s">
        <v>236</v>
      </c>
      <c r="H744" s="288">
        <v>4</v>
      </c>
      <c r="I744" s="289"/>
      <c r="J744" s="290">
        <f>ROUND(I744*H744,2)</f>
        <v>0</v>
      </c>
      <c r="K744" s="291"/>
      <c r="L744" s="292"/>
      <c r="M744" s="293" t="s">
        <v>1</v>
      </c>
      <c r="N744" s="294" t="s">
        <v>44</v>
      </c>
      <c r="O744" s="92"/>
      <c r="P744" s="238">
        <f>O744*H744</f>
        <v>0</v>
      </c>
      <c r="Q744" s="238">
        <v>0.00038000000000000002</v>
      </c>
      <c r="R744" s="238">
        <f>Q744*H744</f>
        <v>0.0015200000000000001</v>
      </c>
      <c r="S744" s="238">
        <v>0</v>
      </c>
      <c r="T744" s="239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40" t="s">
        <v>336</v>
      </c>
      <c r="AT744" s="240" t="s">
        <v>426</v>
      </c>
      <c r="AU744" s="240" t="s">
        <v>89</v>
      </c>
      <c r="AY744" s="18" t="s">
        <v>160</v>
      </c>
      <c r="BE744" s="241">
        <f>IF(N744="základní",J744,0)</f>
        <v>0</v>
      </c>
      <c r="BF744" s="241">
        <f>IF(N744="snížená",J744,0)</f>
        <v>0</v>
      </c>
      <c r="BG744" s="241">
        <f>IF(N744="zákl. přenesená",J744,0)</f>
        <v>0</v>
      </c>
      <c r="BH744" s="241">
        <f>IF(N744="sníž. přenesená",J744,0)</f>
        <v>0</v>
      </c>
      <c r="BI744" s="241">
        <f>IF(N744="nulová",J744,0)</f>
        <v>0</v>
      </c>
      <c r="BJ744" s="18" t="s">
        <v>87</v>
      </c>
      <c r="BK744" s="241">
        <f>ROUND(I744*H744,2)</f>
        <v>0</v>
      </c>
      <c r="BL744" s="18" t="s">
        <v>245</v>
      </c>
      <c r="BM744" s="240" t="s">
        <v>1524</v>
      </c>
    </row>
    <row r="745" s="2" customFormat="1" ht="16.5" customHeight="1">
      <c r="A745" s="39"/>
      <c r="B745" s="40"/>
      <c r="C745" s="284" t="s">
        <v>1525</v>
      </c>
      <c r="D745" s="284" t="s">
        <v>426</v>
      </c>
      <c r="E745" s="285" t="s">
        <v>1526</v>
      </c>
      <c r="F745" s="286" t="s">
        <v>1527</v>
      </c>
      <c r="G745" s="287" t="s">
        <v>236</v>
      </c>
      <c r="H745" s="288">
        <v>4</v>
      </c>
      <c r="I745" s="289"/>
      <c r="J745" s="290">
        <f>ROUND(I745*H745,2)</f>
        <v>0</v>
      </c>
      <c r="K745" s="291"/>
      <c r="L745" s="292"/>
      <c r="M745" s="293" t="s">
        <v>1</v>
      </c>
      <c r="N745" s="294" t="s">
        <v>44</v>
      </c>
      <c r="O745" s="92"/>
      <c r="P745" s="238">
        <f>O745*H745</f>
        <v>0</v>
      </c>
      <c r="Q745" s="238">
        <v>0.00046000000000000001</v>
      </c>
      <c r="R745" s="238">
        <f>Q745*H745</f>
        <v>0.0018400000000000001</v>
      </c>
      <c r="S745" s="238">
        <v>0</v>
      </c>
      <c r="T745" s="239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40" t="s">
        <v>336</v>
      </c>
      <c r="AT745" s="240" t="s">
        <v>426</v>
      </c>
      <c r="AU745" s="240" t="s">
        <v>89</v>
      </c>
      <c r="AY745" s="18" t="s">
        <v>160</v>
      </c>
      <c r="BE745" s="241">
        <f>IF(N745="základní",J745,0)</f>
        <v>0</v>
      </c>
      <c r="BF745" s="241">
        <f>IF(N745="snížená",J745,0)</f>
        <v>0</v>
      </c>
      <c r="BG745" s="241">
        <f>IF(N745="zákl. přenesená",J745,0)</f>
        <v>0</v>
      </c>
      <c r="BH745" s="241">
        <f>IF(N745="sníž. přenesená",J745,0)</f>
        <v>0</v>
      </c>
      <c r="BI745" s="241">
        <f>IF(N745="nulová",J745,0)</f>
        <v>0</v>
      </c>
      <c r="BJ745" s="18" t="s">
        <v>87</v>
      </c>
      <c r="BK745" s="241">
        <f>ROUND(I745*H745,2)</f>
        <v>0</v>
      </c>
      <c r="BL745" s="18" t="s">
        <v>245</v>
      </c>
      <c r="BM745" s="240" t="s">
        <v>1528</v>
      </c>
    </row>
    <row r="746" s="2" customFormat="1" ht="24.15" customHeight="1">
      <c r="A746" s="39"/>
      <c r="B746" s="40"/>
      <c r="C746" s="228" t="s">
        <v>1529</v>
      </c>
      <c r="D746" s="228" t="s">
        <v>162</v>
      </c>
      <c r="E746" s="229" t="s">
        <v>1530</v>
      </c>
      <c r="F746" s="230" t="s">
        <v>1531</v>
      </c>
      <c r="G746" s="231" t="s">
        <v>347</v>
      </c>
      <c r="H746" s="232">
        <v>0.0050000000000000001</v>
      </c>
      <c r="I746" s="233"/>
      <c r="J746" s="234">
        <f>ROUND(I746*H746,2)</f>
        <v>0</v>
      </c>
      <c r="K746" s="235"/>
      <c r="L746" s="45"/>
      <c r="M746" s="236" t="s">
        <v>1</v>
      </c>
      <c r="N746" s="237" t="s">
        <v>44</v>
      </c>
      <c r="O746" s="92"/>
      <c r="P746" s="238">
        <f>O746*H746</f>
        <v>0</v>
      </c>
      <c r="Q746" s="238">
        <v>0</v>
      </c>
      <c r="R746" s="238">
        <f>Q746*H746</f>
        <v>0</v>
      </c>
      <c r="S746" s="238">
        <v>0</v>
      </c>
      <c r="T746" s="239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40" t="s">
        <v>245</v>
      </c>
      <c r="AT746" s="240" t="s">
        <v>162</v>
      </c>
      <c r="AU746" s="240" t="s">
        <v>89</v>
      </c>
      <c r="AY746" s="18" t="s">
        <v>160</v>
      </c>
      <c r="BE746" s="241">
        <f>IF(N746="základní",J746,0)</f>
        <v>0</v>
      </c>
      <c r="BF746" s="241">
        <f>IF(N746="snížená",J746,0)</f>
        <v>0</v>
      </c>
      <c r="BG746" s="241">
        <f>IF(N746="zákl. přenesená",J746,0)</f>
        <v>0</v>
      </c>
      <c r="BH746" s="241">
        <f>IF(N746="sníž. přenesená",J746,0)</f>
        <v>0</v>
      </c>
      <c r="BI746" s="241">
        <f>IF(N746="nulová",J746,0)</f>
        <v>0</v>
      </c>
      <c r="BJ746" s="18" t="s">
        <v>87</v>
      </c>
      <c r="BK746" s="241">
        <f>ROUND(I746*H746,2)</f>
        <v>0</v>
      </c>
      <c r="BL746" s="18" t="s">
        <v>245</v>
      </c>
      <c r="BM746" s="240" t="s">
        <v>1532</v>
      </c>
    </row>
    <row r="747" s="12" customFormat="1" ht="22.8" customHeight="1">
      <c r="A747" s="12"/>
      <c r="B747" s="212"/>
      <c r="C747" s="213"/>
      <c r="D747" s="214" t="s">
        <v>78</v>
      </c>
      <c r="E747" s="226" t="s">
        <v>1533</v>
      </c>
      <c r="F747" s="226" t="s">
        <v>1534</v>
      </c>
      <c r="G747" s="213"/>
      <c r="H747" s="213"/>
      <c r="I747" s="216"/>
      <c r="J747" s="227">
        <f>BK747</f>
        <v>0</v>
      </c>
      <c r="K747" s="213"/>
      <c r="L747" s="218"/>
      <c r="M747" s="219"/>
      <c r="N747" s="220"/>
      <c r="O747" s="220"/>
      <c r="P747" s="221">
        <f>SUM(P748:P807)</f>
        <v>0</v>
      </c>
      <c r="Q747" s="220"/>
      <c r="R747" s="221">
        <f>SUM(R748:R807)</f>
        <v>5.6379653599999999</v>
      </c>
      <c r="S747" s="220"/>
      <c r="T747" s="222">
        <f>SUM(T748:T807)</f>
        <v>0</v>
      </c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R747" s="223" t="s">
        <v>89</v>
      </c>
      <c r="AT747" s="224" t="s">
        <v>78</v>
      </c>
      <c r="AU747" s="224" t="s">
        <v>87</v>
      </c>
      <c r="AY747" s="223" t="s">
        <v>160</v>
      </c>
      <c r="BK747" s="225">
        <f>SUM(BK748:BK807)</f>
        <v>0</v>
      </c>
    </row>
    <row r="748" s="2" customFormat="1" ht="24.15" customHeight="1">
      <c r="A748" s="39"/>
      <c r="B748" s="40"/>
      <c r="C748" s="228" t="s">
        <v>1535</v>
      </c>
      <c r="D748" s="228" t="s">
        <v>162</v>
      </c>
      <c r="E748" s="229" t="s">
        <v>1536</v>
      </c>
      <c r="F748" s="230" t="s">
        <v>1537</v>
      </c>
      <c r="G748" s="231" t="s">
        <v>201</v>
      </c>
      <c r="H748" s="232">
        <v>158.005</v>
      </c>
      <c r="I748" s="233"/>
      <c r="J748" s="234">
        <f>ROUND(I748*H748,2)</f>
        <v>0</v>
      </c>
      <c r="K748" s="235"/>
      <c r="L748" s="45"/>
      <c r="M748" s="236" t="s">
        <v>1</v>
      </c>
      <c r="N748" s="237" t="s">
        <v>44</v>
      </c>
      <c r="O748" s="92"/>
      <c r="P748" s="238">
        <f>O748*H748</f>
        <v>0</v>
      </c>
      <c r="Q748" s="238">
        <v>0</v>
      </c>
      <c r="R748" s="238">
        <f>Q748*H748</f>
        <v>0</v>
      </c>
      <c r="S748" s="238">
        <v>0</v>
      </c>
      <c r="T748" s="239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40" t="s">
        <v>245</v>
      </c>
      <c r="AT748" s="240" t="s">
        <v>162</v>
      </c>
      <c r="AU748" s="240" t="s">
        <v>89</v>
      </c>
      <c r="AY748" s="18" t="s">
        <v>160</v>
      </c>
      <c r="BE748" s="241">
        <f>IF(N748="základní",J748,0)</f>
        <v>0</v>
      </c>
      <c r="BF748" s="241">
        <f>IF(N748="snížená",J748,0)</f>
        <v>0</v>
      </c>
      <c r="BG748" s="241">
        <f>IF(N748="zákl. přenesená",J748,0)</f>
        <v>0</v>
      </c>
      <c r="BH748" s="241">
        <f>IF(N748="sníž. přenesená",J748,0)</f>
        <v>0</v>
      </c>
      <c r="BI748" s="241">
        <f>IF(N748="nulová",J748,0)</f>
        <v>0</v>
      </c>
      <c r="BJ748" s="18" t="s">
        <v>87</v>
      </c>
      <c r="BK748" s="241">
        <f>ROUND(I748*H748,2)</f>
        <v>0</v>
      </c>
      <c r="BL748" s="18" t="s">
        <v>245</v>
      </c>
      <c r="BM748" s="240" t="s">
        <v>1538</v>
      </c>
    </row>
    <row r="749" s="2" customFormat="1">
      <c r="A749" s="39"/>
      <c r="B749" s="40"/>
      <c r="C749" s="41"/>
      <c r="D749" s="244" t="s">
        <v>175</v>
      </c>
      <c r="E749" s="41"/>
      <c r="F749" s="265" t="s">
        <v>941</v>
      </c>
      <c r="G749" s="41"/>
      <c r="H749" s="41"/>
      <c r="I749" s="266"/>
      <c r="J749" s="41"/>
      <c r="K749" s="41"/>
      <c r="L749" s="45"/>
      <c r="M749" s="267"/>
      <c r="N749" s="268"/>
      <c r="O749" s="92"/>
      <c r="P749" s="92"/>
      <c r="Q749" s="92"/>
      <c r="R749" s="92"/>
      <c r="S749" s="92"/>
      <c r="T749" s="93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175</v>
      </c>
      <c r="AU749" s="18" t="s">
        <v>89</v>
      </c>
    </row>
    <row r="750" s="13" customFormat="1">
      <c r="A750" s="13"/>
      <c r="B750" s="242"/>
      <c r="C750" s="243"/>
      <c r="D750" s="244" t="s">
        <v>168</v>
      </c>
      <c r="E750" s="245" t="s">
        <v>1</v>
      </c>
      <c r="F750" s="246" t="s">
        <v>1539</v>
      </c>
      <c r="G750" s="243"/>
      <c r="H750" s="247">
        <v>34.859999999999999</v>
      </c>
      <c r="I750" s="248"/>
      <c r="J750" s="243"/>
      <c r="K750" s="243"/>
      <c r="L750" s="249"/>
      <c r="M750" s="250"/>
      <c r="N750" s="251"/>
      <c r="O750" s="251"/>
      <c r="P750" s="251"/>
      <c r="Q750" s="251"/>
      <c r="R750" s="251"/>
      <c r="S750" s="251"/>
      <c r="T750" s="252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3" t="s">
        <v>168</v>
      </c>
      <c r="AU750" s="253" t="s">
        <v>89</v>
      </c>
      <c r="AV750" s="13" t="s">
        <v>89</v>
      </c>
      <c r="AW750" s="13" t="s">
        <v>34</v>
      </c>
      <c r="AX750" s="13" t="s">
        <v>79</v>
      </c>
      <c r="AY750" s="253" t="s">
        <v>160</v>
      </c>
    </row>
    <row r="751" s="13" customFormat="1">
      <c r="A751" s="13"/>
      <c r="B751" s="242"/>
      <c r="C751" s="243"/>
      <c r="D751" s="244" t="s">
        <v>168</v>
      </c>
      <c r="E751" s="245" t="s">
        <v>1</v>
      </c>
      <c r="F751" s="246" t="s">
        <v>1540</v>
      </c>
      <c r="G751" s="243"/>
      <c r="H751" s="247">
        <v>38.640000000000001</v>
      </c>
      <c r="I751" s="248"/>
      <c r="J751" s="243"/>
      <c r="K751" s="243"/>
      <c r="L751" s="249"/>
      <c r="M751" s="250"/>
      <c r="N751" s="251"/>
      <c r="O751" s="251"/>
      <c r="P751" s="251"/>
      <c r="Q751" s="251"/>
      <c r="R751" s="251"/>
      <c r="S751" s="251"/>
      <c r="T751" s="252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3" t="s">
        <v>168</v>
      </c>
      <c r="AU751" s="253" t="s">
        <v>89</v>
      </c>
      <c r="AV751" s="13" t="s">
        <v>89</v>
      </c>
      <c r="AW751" s="13" t="s">
        <v>34</v>
      </c>
      <c r="AX751" s="13" t="s">
        <v>79</v>
      </c>
      <c r="AY751" s="253" t="s">
        <v>160</v>
      </c>
    </row>
    <row r="752" s="13" customFormat="1">
      <c r="A752" s="13"/>
      <c r="B752" s="242"/>
      <c r="C752" s="243"/>
      <c r="D752" s="244" t="s">
        <v>168</v>
      </c>
      <c r="E752" s="245" t="s">
        <v>1</v>
      </c>
      <c r="F752" s="246" t="s">
        <v>1541</v>
      </c>
      <c r="G752" s="243"/>
      <c r="H752" s="247">
        <v>2.8399999999999999</v>
      </c>
      <c r="I752" s="248"/>
      <c r="J752" s="243"/>
      <c r="K752" s="243"/>
      <c r="L752" s="249"/>
      <c r="M752" s="250"/>
      <c r="N752" s="251"/>
      <c r="O752" s="251"/>
      <c r="P752" s="251"/>
      <c r="Q752" s="251"/>
      <c r="R752" s="251"/>
      <c r="S752" s="251"/>
      <c r="T752" s="252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53" t="s">
        <v>168</v>
      </c>
      <c r="AU752" s="253" t="s">
        <v>89</v>
      </c>
      <c r="AV752" s="13" t="s">
        <v>89</v>
      </c>
      <c r="AW752" s="13" t="s">
        <v>34</v>
      </c>
      <c r="AX752" s="13" t="s">
        <v>79</v>
      </c>
      <c r="AY752" s="253" t="s">
        <v>160</v>
      </c>
    </row>
    <row r="753" s="13" customFormat="1">
      <c r="A753" s="13"/>
      <c r="B753" s="242"/>
      <c r="C753" s="243"/>
      <c r="D753" s="244" t="s">
        <v>168</v>
      </c>
      <c r="E753" s="245" t="s">
        <v>1</v>
      </c>
      <c r="F753" s="246" t="s">
        <v>1542</v>
      </c>
      <c r="G753" s="243"/>
      <c r="H753" s="247">
        <v>3.1549999999999998</v>
      </c>
      <c r="I753" s="248"/>
      <c r="J753" s="243"/>
      <c r="K753" s="243"/>
      <c r="L753" s="249"/>
      <c r="M753" s="250"/>
      <c r="N753" s="251"/>
      <c r="O753" s="251"/>
      <c r="P753" s="251"/>
      <c r="Q753" s="251"/>
      <c r="R753" s="251"/>
      <c r="S753" s="251"/>
      <c r="T753" s="252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3" t="s">
        <v>168</v>
      </c>
      <c r="AU753" s="253" t="s">
        <v>89</v>
      </c>
      <c r="AV753" s="13" t="s">
        <v>89</v>
      </c>
      <c r="AW753" s="13" t="s">
        <v>34</v>
      </c>
      <c r="AX753" s="13" t="s">
        <v>79</v>
      </c>
      <c r="AY753" s="253" t="s">
        <v>160</v>
      </c>
    </row>
    <row r="754" s="13" customFormat="1">
      <c r="A754" s="13"/>
      <c r="B754" s="242"/>
      <c r="C754" s="243"/>
      <c r="D754" s="244" t="s">
        <v>168</v>
      </c>
      <c r="E754" s="245" t="s">
        <v>1</v>
      </c>
      <c r="F754" s="246" t="s">
        <v>1543</v>
      </c>
      <c r="G754" s="243"/>
      <c r="H754" s="247">
        <v>8.0500000000000007</v>
      </c>
      <c r="I754" s="248"/>
      <c r="J754" s="243"/>
      <c r="K754" s="243"/>
      <c r="L754" s="249"/>
      <c r="M754" s="250"/>
      <c r="N754" s="251"/>
      <c r="O754" s="251"/>
      <c r="P754" s="251"/>
      <c r="Q754" s="251"/>
      <c r="R754" s="251"/>
      <c r="S754" s="251"/>
      <c r="T754" s="25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53" t="s">
        <v>168</v>
      </c>
      <c r="AU754" s="253" t="s">
        <v>89</v>
      </c>
      <c r="AV754" s="13" t="s">
        <v>89</v>
      </c>
      <c r="AW754" s="13" t="s">
        <v>34</v>
      </c>
      <c r="AX754" s="13" t="s">
        <v>79</v>
      </c>
      <c r="AY754" s="253" t="s">
        <v>160</v>
      </c>
    </row>
    <row r="755" s="13" customFormat="1">
      <c r="A755" s="13"/>
      <c r="B755" s="242"/>
      <c r="C755" s="243"/>
      <c r="D755" s="244" t="s">
        <v>168</v>
      </c>
      <c r="E755" s="245" t="s">
        <v>1</v>
      </c>
      <c r="F755" s="246" t="s">
        <v>1544</v>
      </c>
      <c r="G755" s="243"/>
      <c r="H755" s="247">
        <v>4.9400000000000004</v>
      </c>
      <c r="I755" s="248"/>
      <c r="J755" s="243"/>
      <c r="K755" s="243"/>
      <c r="L755" s="249"/>
      <c r="M755" s="250"/>
      <c r="N755" s="251"/>
      <c r="O755" s="251"/>
      <c r="P755" s="251"/>
      <c r="Q755" s="251"/>
      <c r="R755" s="251"/>
      <c r="S755" s="251"/>
      <c r="T755" s="252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3" t="s">
        <v>168</v>
      </c>
      <c r="AU755" s="253" t="s">
        <v>89</v>
      </c>
      <c r="AV755" s="13" t="s">
        <v>89</v>
      </c>
      <c r="AW755" s="13" t="s">
        <v>34</v>
      </c>
      <c r="AX755" s="13" t="s">
        <v>79</v>
      </c>
      <c r="AY755" s="253" t="s">
        <v>160</v>
      </c>
    </row>
    <row r="756" s="13" customFormat="1">
      <c r="A756" s="13"/>
      <c r="B756" s="242"/>
      <c r="C756" s="243"/>
      <c r="D756" s="244" t="s">
        <v>168</v>
      </c>
      <c r="E756" s="245" t="s">
        <v>1</v>
      </c>
      <c r="F756" s="246" t="s">
        <v>1545</v>
      </c>
      <c r="G756" s="243"/>
      <c r="H756" s="247">
        <v>30.420000000000002</v>
      </c>
      <c r="I756" s="248"/>
      <c r="J756" s="243"/>
      <c r="K756" s="243"/>
      <c r="L756" s="249"/>
      <c r="M756" s="250"/>
      <c r="N756" s="251"/>
      <c r="O756" s="251"/>
      <c r="P756" s="251"/>
      <c r="Q756" s="251"/>
      <c r="R756" s="251"/>
      <c r="S756" s="251"/>
      <c r="T756" s="25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53" t="s">
        <v>168</v>
      </c>
      <c r="AU756" s="253" t="s">
        <v>89</v>
      </c>
      <c r="AV756" s="13" t="s">
        <v>89</v>
      </c>
      <c r="AW756" s="13" t="s">
        <v>34</v>
      </c>
      <c r="AX756" s="13" t="s">
        <v>79</v>
      </c>
      <c r="AY756" s="253" t="s">
        <v>160</v>
      </c>
    </row>
    <row r="757" s="13" customFormat="1">
      <c r="A757" s="13"/>
      <c r="B757" s="242"/>
      <c r="C757" s="243"/>
      <c r="D757" s="244" t="s">
        <v>168</v>
      </c>
      <c r="E757" s="245" t="s">
        <v>1</v>
      </c>
      <c r="F757" s="246" t="s">
        <v>1546</v>
      </c>
      <c r="G757" s="243"/>
      <c r="H757" s="247">
        <v>35.100000000000001</v>
      </c>
      <c r="I757" s="248"/>
      <c r="J757" s="243"/>
      <c r="K757" s="243"/>
      <c r="L757" s="249"/>
      <c r="M757" s="250"/>
      <c r="N757" s="251"/>
      <c r="O757" s="251"/>
      <c r="P757" s="251"/>
      <c r="Q757" s="251"/>
      <c r="R757" s="251"/>
      <c r="S757" s="251"/>
      <c r="T757" s="252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3" t="s">
        <v>168</v>
      </c>
      <c r="AU757" s="253" t="s">
        <v>89</v>
      </c>
      <c r="AV757" s="13" t="s">
        <v>89</v>
      </c>
      <c r="AW757" s="13" t="s">
        <v>34</v>
      </c>
      <c r="AX757" s="13" t="s">
        <v>79</v>
      </c>
      <c r="AY757" s="253" t="s">
        <v>160</v>
      </c>
    </row>
    <row r="758" s="14" customFormat="1">
      <c r="A758" s="14"/>
      <c r="B758" s="254"/>
      <c r="C758" s="255"/>
      <c r="D758" s="244" t="s">
        <v>168</v>
      </c>
      <c r="E758" s="256" t="s">
        <v>1</v>
      </c>
      <c r="F758" s="257" t="s">
        <v>171</v>
      </c>
      <c r="G758" s="255"/>
      <c r="H758" s="258">
        <v>158.005</v>
      </c>
      <c r="I758" s="259"/>
      <c r="J758" s="255"/>
      <c r="K758" s="255"/>
      <c r="L758" s="260"/>
      <c r="M758" s="261"/>
      <c r="N758" s="262"/>
      <c r="O758" s="262"/>
      <c r="P758" s="262"/>
      <c r="Q758" s="262"/>
      <c r="R758" s="262"/>
      <c r="S758" s="262"/>
      <c r="T758" s="263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4" t="s">
        <v>168</v>
      </c>
      <c r="AU758" s="264" t="s">
        <v>89</v>
      </c>
      <c r="AV758" s="14" t="s">
        <v>166</v>
      </c>
      <c r="AW758" s="14" t="s">
        <v>34</v>
      </c>
      <c r="AX758" s="14" t="s">
        <v>87</v>
      </c>
      <c r="AY758" s="264" t="s">
        <v>160</v>
      </c>
    </row>
    <row r="759" s="2" customFormat="1" ht="21.75" customHeight="1">
      <c r="A759" s="39"/>
      <c r="B759" s="40"/>
      <c r="C759" s="284" t="s">
        <v>1547</v>
      </c>
      <c r="D759" s="284" t="s">
        <v>426</v>
      </c>
      <c r="E759" s="285" t="s">
        <v>1548</v>
      </c>
      <c r="F759" s="286" t="s">
        <v>1549</v>
      </c>
      <c r="G759" s="287" t="s">
        <v>211</v>
      </c>
      <c r="H759" s="288">
        <v>2.3889999999999998</v>
      </c>
      <c r="I759" s="289"/>
      <c r="J759" s="290">
        <f>ROUND(I759*H759,2)</f>
        <v>0</v>
      </c>
      <c r="K759" s="291"/>
      <c r="L759" s="292"/>
      <c r="M759" s="293" t="s">
        <v>1</v>
      </c>
      <c r="N759" s="294" t="s">
        <v>44</v>
      </c>
      <c r="O759" s="92"/>
      <c r="P759" s="238">
        <f>O759*H759</f>
        <v>0</v>
      </c>
      <c r="Q759" s="238">
        <v>0.55000000000000004</v>
      </c>
      <c r="R759" s="238">
        <f>Q759*H759</f>
        <v>1.31395</v>
      </c>
      <c r="S759" s="238">
        <v>0</v>
      </c>
      <c r="T759" s="239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40" t="s">
        <v>336</v>
      </c>
      <c r="AT759" s="240" t="s">
        <v>426</v>
      </c>
      <c r="AU759" s="240" t="s">
        <v>89</v>
      </c>
      <c r="AY759" s="18" t="s">
        <v>160</v>
      </c>
      <c r="BE759" s="241">
        <f>IF(N759="základní",J759,0)</f>
        <v>0</v>
      </c>
      <c r="BF759" s="241">
        <f>IF(N759="snížená",J759,0)</f>
        <v>0</v>
      </c>
      <c r="BG759" s="241">
        <f>IF(N759="zákl. přenesená",J759,0)</f>
        <v>0</v>
      </c>
      <c r="BH759" s="241">
        <f>IF(N759="sníž. přenesená",J759,0)</f>
        <v>0</v>
      </c>
      <c r="BI759" s="241">
        <f>IF(N759="nulová",J759,0)</f>
        <v>0</v>
      </c>
      <c r="BJ759" s="18" t="s">
        <v>87</v>
      </c>
      <c r="BK759" s="241">
        <f>ROUND(I759*H759,2)</f>
        <v>0</v>
      </c>
      <c r="BL759" s="18" t="s">
        <v>245</v>
      </c>
      <c r="BM759" s="240" t="s">
        <v>1550</v>
      </c>
    </row>
    <row r="760" s="13" customFormat="1">
      <c r="A760" s="13"/>
      <c r="B760" s="242"/>
      <c r="C760" s="243"/>
      <c r="D760" s="244" t="s">
        <v>168</v>
      </c>
      <c r="E760" s="245" t="s">
        <v>1</v>
      </c>
      <c r="F760" s="246" t="s">
        <v>1551</v>
      </c>
      <c r="G760" s="243"/>
      <c r="H760" s="247">
        <v>0.48799999999999999</v>
      </c>
      <c r="I760" s="248"/>
      <c r="J760" s="243"/>
      <c r="K760" s="243"/>
      <c r="L760" s="249"/>
      <c r="M760" s="250"/>
      <c r="N760" s="251"/>
      <c r="O760" s="251"/>
      <c r="P760" s="251"/>
      <c r="Q760" s="251"/>
      <c r="R760" s="251"/>
      <c r="S760" s="251"/>
      <c r="T760" s="252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53" t="s">
        <v>168</v>
      </c>
      <c r="AU760" s="253" t="s">
        <v>89</v>
      </c>
      <c r="AV760" s="13" t="s">
        <v>89</v>
      </c>
      <c r="AW760" s="13" t="s">
        <v>34</v>
      </c>
      <c r="AX760" s="13" t="s">
        <v>79</v>
      </c>
      <c r="AY760" s="253" t="s">
        <v>160</v>
      </c>
    </row>
    <row r="761" s="13" customFormat="1">
      <c r="A761" s="13"/>
      <c r="B761" s="242"/>
      <c r="C761" s="243"/>
      <c r="D761" s="244" t="s">
        <v>168</v>
      </c>
      <c r="E761" s="245" t="s">
        <v>1</v>
      </c>
      <c r="F761" s="246" t="s">
        <v>1552</v>
      </c>
      <c r="G761" s="243"/>
      <c r="H761" s="247">
        <v>0.54100000000000004</v>
      </c>
      <c r="I761" s="248"/>
      <c r="J761" s="243"/>
      <c r="K761" s="243"/>
      <c r="L761" s="249"/>
      <c r="M761" s="250"/>
      <c r="N761" s="251"/>
      <c r="O761" s="251"/>
      <c r="P761" s="251"/>
      <c r="Q761" s="251"/>
      <c r="R761" s="251"/>
      <c r="S761" s="251"/>
      <c r="T761" s="252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3" t="s">
        <v>168</v>
      </c>
      <c r="AU761" s="253" t="s">
        <v>89</v>
      </c>
      <c r="AV761" s="13" t="s">
        <v>89</v>
      </c>
      <c r="AW761" s="13" t="s">
        <v>34</v>
      </c>
      <c r="AX761" s="13" t="s">
        <v>79</v>
      </c>
      <c r="AY761" s="253" t="s">
        <v>160</v>
      </c>
    </row>
    <row r="762" s="13" customFormat="1">
      <c r="A762" s="13"/>
      <c r="B762" s="242"/>
      <c r="C762" s="243"/>
      <c r="D762" s="244" t="s">
        <v>168</v>
      </c>
      <c r="E762" s="245" t="s">
        <v>1</v>
      </c>
      <c r="F762" s="246" t="s">
        <v>1553</v>
      </c>
      <c r="G762" s="243"/>
      <c r="H762" s="247">
        <v>0.040000000000000001</v>
      </c>
      <c r="I762" s="248"/>
      <c r="J762" s="243"/>
      <c r="K762" s="243"/>
      <c r="L762" s="249"/>
      <c r="M762" s="250"/>
      <c r="N762" s="251"/>
      <c r="O762" s="251"/>
      <c r="P762" s="251"/>
      <c r="Q762" s="251"/>
      <c r="R762" s="251"/>
      <c r="S762" s="251"/>
      <c r="T762" s="252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3" t="s">
        <v>168</v>
      </c>
      <c r="AU762" s="253" t="s">
        <v>89</v>
      </c>
      <c r="AV762" s="13" t="s">
        <v>89</v>
      </c>
      <c r="AW762" s="13" t="s">
        <v>34</v>
      </c>
      <c r="AX762" s="13" t="s">
        <v>79</v>
      </c>
      <c r="AY762" s="253" t="s">
        <v>160</v>
      </c>
    </row>
    <row r="763" s="13" customFormat="1">
      <c r="A763" s="13"/>
      <c r="B763" s="242"/>
      <c r="C763" s="243"/>
      <c r="D763" s="244" t="s">
        <v>168</v>
      </c>
      <c r="E763" s="245" t="s">
        <v>1</v>
      </c>
      <c r="F763" s="246" t="s">
        <v>1554</v>
      </c>
      <c r="G763" s="243"/>
      <c r="H763" s="247">
        <v>0.043999999999999997</v>
      </c>
      <c r="I763" s="248"/>
      <c r="J763" s="243"/>
      <c r="K763" s="243"/>
      <c r="L763" s="249"/>
      <c r="M763" s="250"/>
      <c r="N763" s="251"/>
      <c r="O763" s="251"/>
      <c r="P763" s="251"/>
      <c r="Q763" s="251"/>
      <c r="R763" s="251"/>
      <c r="S763" s="251"/>
      <c r="T763" s="25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53" t="s">
        <v>168</v>
      </c>
      <c r="AU763" s="253" t="s">
        <v>89</v>
      </c>
      <c r="AV763" s="13" t="s">
        <v>89</v>
      </c>
      <c r="AW763" s="13" t="s">
        <v>34</v>
      </c>
      <c r="AX763" s="13" t="s">
        <v>79</v>
      </c>
      <c r="AY763" s="253" t="s">
        <v>160</v>
      </c>
    </row>
    <row r="764" s="13" customFormat="1">
      <c r="A764" s="13"/>
      <c r="B764" s="242"/>
      <c r="C764" s="243"/>
      <c r="D764" s="244" t="s">
        <v>168</v>
      </c>
      <c r="E764" s="245" t="s">
        <v>1</v>
      </c>
      <c r="F764" s="246" t="s">
        <v>1555</v>
      </c>
      <c r="G764" s="243"/>
      <c r="H764" s="247">
        <v>0.113</v>
      </c>
      <c r="I764" s="248"/>
      <c r="J764" s="243"/>
      <c r="K764" s="243"/>
      <c r="L764" s="249"/>
      <c r="M764" s="250"/>
      <c r="N764" s="251"/>
      <c r="O764" s="251"/>
      <c r="P764" s="251"/>
      <c r="Q764" s="251"/>
      <c r="R764" s="251"/>
      <c r="S764" s="251"/>
      <c r="T764" s="25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53" t="s">
        <v>168</v>
      </c>
      <c r="AU764" s="253" t="s">
        <v>89</v>
      </c>
      <c r="AV764" s="13" t="s">
        <v>89</v>
      </c>
      <c r="AW764" s="13" t="s">
        <v>34</v>
      </c>
      <c r="AX764" s="13" t="s">
        <v>79</v>
      </c>
      <c r="AY764" s="253" t="s">
        <v>160</v>
      </c>
    </row>
    <row r="765" s="13" customFormat="1">
      <c r="A765" s="13"/>
      <c r="B765" s="242"/>
      <c r="C765" s="243"/>
      <c r="D765" s="244" t="s">
        <v>168</v>
      </c>
      <c r="E765" s="245" t="s">
        <v>1</v>
      </c>
      <c r="F765" s="246" t="s">
        <v>1556</v>
      </c>
      <c r="G765" s="243"/>
      <c r="H765" s="247">
        <v>0.069000000000000006</v>
      </c>
      <c r="I765" s="248"/>
      <c r="J765" s="243"/>
      <c r="K765" s="243"/>
      <c r="L765" s="249"/>
      <c r="M765" s="250"/>
      <c r="N765" s="251"/>
      <c r="O765" s="251"/>
      <c r="P765" s="251"/>
      <c r="Q765" s="251"/>
      <c r="R765" s="251"/>
      <c r="S765" s="251"/>
      <c r="T765" s="252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3" t="s">
        <v>168</v>
      </c>
      <c r="AU765" s="253" t="s">
        <v>89</v>
      </c>
      <c r="AV765" s="13" t="s">
        <v>89</v>
      </c>
      <c r="AW765" s="13" t="s">
        <v>34</v>
      </c>
      <c r="AX765" s="13" t="s">
        <v>79</v>
      </c>
      <c r="AY765" s="253" t="s">
        <v>160</v>
      </c>
    </row>
    <row r="766" s="13" customFormat="1">
      <c r="A766" s="13"/>
      <c r="B766" s="242"/>
      <c r="C766" s="243"/>
      <c r="D766" s="244" t="s">
        <v>168</v>
      </c>
      <c r="E766" s="245" t="s">
        <v>1</v>
      </c>
      <c r="F766" s="246" t="s">
        <v>1557</v>
      </c>
      <c r="G766" s="243"/>
      <c r="H766" s="247">
        <v>0.42599999999999999</v>
      </c>
      <c r="I766" s="248"/>
      <c r="J766" s="243"/>
      <c r="K766" s="243"/>
      <c r="L766" s="249"/>
      <c r="M766" s="250"/>
      <c r="N766" s="251"/>
      <c r="O766" s="251"/>
      <c r="P766" s="251"/>
      <c r="Q766" s="251"/>
      <c r="R766" s="251"/>
      <c r="S766" s="251"/>
      <c r="T766" s="252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3" t="s">
        <v>168</v>
      </c>
      <c r="AU766" s="253" t="s">
        <v>89</v>
      </c>
      <c r="AV766" s="13" t="s">
        <v>89</v>
      </c>
      <c r="AW766" s="13" t="s">
        <v>34</v>
      </c>
      <c r="AX766" s="13" t="s">
        <v>79</v>
      </c>
      <c r="AY766" s="253" t="s">
        <v>160</v>
      </c>
    </row>
    <row r="767" s="13" customFormat="1">
      <c r="A767" s="13"/>
      <c r="B767" s="242"/>
      <c r="C767" s="243"/>
      <c r="D767" s="244" t="s">
        <v>168</v>
      </c>
      <c r="E767" s="245" t="s">
        <v>1</v>
      </c>
      <c r="F767" s="246" t="s">
        <v>1558</v>
      </c>
      <c r="G767" s="243"/>
      <c r="H767" s="247">
        <v>0.49099999999999999</v>
      </c>
      <c r="I767" s="248"/>
      <c r="J767" s="243"/>
      <c r="K767" s="243"/>
      <c r="L767" s="249"/>
      <c r="M767" s="250"/>
      <c r="N767" s="251"/>
      <c r="O767" s="251"/>
      <c r="P767" s="251"/>
      <c r="Q767" s="251"/>
      <c r="R767" s="251"/>
      <c r="S767" s="251"/>
      <c r="T767" s="252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3" t="s">
        <v>168</v>
      </c>
      <c r="AU767" s="253" t="s">
        <v>89</v>
      </c>
      <c r="AV767" s="13" t="s">
        <v>89</v>
      </c>
      <c r="AW767" s="13" t="s">
        <v>34</v>
      </c>
      <c r="AX767" s="13" t="s">
        <v>79</v>
      </c>
      <c r="AY767" s="253" t="s">
        <v>160</v>
      </c>
    </row>
    <row r="768" s="14" customFormat="1">
      <c r="A768" s="14"/>
      <c r="B768" s="254"/>
      <c r="C768" s="255"/>
      <c r="D768" s="244" t="s">
        <v>168</v>
      </c>
      <c r="E768" s="256" t="s">
        <v>1</v>
      </c>
      <c r="F768" s="257" t="s">
        <v>171</v>
      </c>
      <c r="G768" s="255"/>
      <c r="H768" s="258">
        <v>2.2119999999999997</v>
      </c>
      <c r="I768" s="259"/>
      <c r="J768" s="255"/>
      <c r="K768" s="255"/>
      <c r="L768" s="260"/>
      <c r="M768" s="261"/>
      <c r="N768" s="262"/>
      <c r="O768" s="262"/>
      <c r="P768" s="262"/>
      <c r="Q768" s="262"/>
      <c r="R768" s="262"/>
      <c r="S768" s="262"/>
      <c r="T768" s="263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4" t="s">
        <v>168</v>
      </c>
      <c r="AU768" s="264" t="s">
        <v>89</v>
      </c>
      <c r="AV768" s="14" t="s">
        <v>166</v>
      </c>
      <c r="AW768" s="14" t="s">
        <v>34</v>
      </c>
      <c r="AX768" s="14" t="s">
        <v>87</v>
      </c>
      <c r="AY768" s="264" t="s">
        <v>160</v>
      </c>
    </row>
    <row r="769" s="13" customFormat="1">
      <c r="A769" s="13"/>
      <c r="B769" s="242"/>
      <c r="C769" s="243"/>
      <c r="D769" s="244" t="s">
        <v>168</v>
      </c>
      <c r="E769" s="243"/>
      <c r="F769" s="246" t="s">
        <v>1559</v>
      </c>
      <c r="G769" s="243"/>
      <c r="H769" s="247">
        <v>2.3889999999999998</v>
      </c>
      <c r="I769" s="248"/>
      <c r="J769" s="243"/>
      <c r="K769" s="243"/>
      <c r="L769" s="249"/>
      <c r="M769" s="250"/>
      <c r="N769" s="251"/>
      <c r="O769" s="251"/>
      <c r="P769" s="251"/>
      <c r="Q769" s="251"/>
      <c r="R769" s="251"/>
      <c r="S769" s="251"/>
      <c r="T769" s="252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3" t="s">
        <v>168</v>
      </c>
      <c r="AU769" s="253" t="s">
        <v>89</v>
      </c>
      <c r="AV769" s="13" t="s">
        <v>89</v>
      </c>
      <c r="AW769" s="13" t="s">
        <v>4</v>
      </c>
      <c r="AX769" s="13" t="s">
        <v>87</v>
      </c>
      <c r="AY769" s="253" t="s">
        <v>160</v>
      </c>
    </row>
    <row r="770" s="2" customFormat="1" ht="33" customHeight="1">
      <c r="A770" s="39"/>
      <c r="B770" s="40"/>
      <c r="C770" s="228" t="s">
        <v>1560</v>
      </c>
      <c r="D770" s="228" t="s">
        <v>162</v>
      </c>
      <c r="E770" s="229" t="s">
        <v>1561</v>
      </c>
      <c r="F770" s="230" t="s">
        <v>1562</v>
      </c>
      <c r="G770" s="231" t="s">
        <v>201</v>
      </c>
      <c r="H770" s="232">
        <v>106.303</v>
      </c>
      <c r="I770" s="233"/>
      <c r="J770" s="234">
        <f>ROUND(I770*H770,2)</f>
        <v>0</v>
      </c>
      <c r="K770" s="235"/>
      <c r="L770" s="45"/>
      <c r="M770" s="236" t="s">
        <v>1</v>
      </c>
      <c r="N770" s="237" t="s">
        <v>44</v>
      </c>
      <c r="O770" s="92"/>
      <c r="P770" s="238">
        <f>O770*H770</f>
        <v>0</v>
      </c>
      <c r="Q770" s="238">
        <v>0</v>
      </c>
      <c r="R770" s="238">
        <f>Q770*H770</f>
        <v>0</v>
      </c>
      <c r="S770" s="238">
        <v>0</v>
      </c>
      <c r="T770" s="239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40" t="s">
        <v>245</v>
      </c>
      <c r="AT770" s="240" t="s">
        <v>162</v>
      </c>
      <c r="AU770" s="240" t="s">
        <v>89</v>
      </c>
      <c r="AY770" s="18" t="s">
        <v>160</v>
      </c>
      <c r="BE770" s="241">
        <f>IF(N770="základní",J770,0)</f>
        <v>0</v>
      </c>
      <c r="BF770" s="241">
        <f>IF(N770="snížená",J770,0)</f>
        <v>0</v>
      </c>
      <c r="BG770" s="241">
        <f>IF(N770="zákl. přenesená",J770,0)</f>
        <v>0</v>
      </c>
      <c r="BH770" s="241">
        <f>IF(N770="sníž. přenesená",J770,0)</f>
        <v>0</v>
      </c>
      <c r="BI770" s="241">
        <f>IF(N770="nulová",J770,0)</f>
        <v>0</v>
      </c>
      <c r="BJ770" s="18" t="s">
        <v>87</v>
      </c>
      <c r="BK770" s="241">
        <f>ROUND(I770*H770,2)</f>
        <v>0</v>
      </c>
      <c r="BL770" s="18" t="s">
        <v>245</v>
      </c>
      <c r="BM770" s="240" t="s">
        <v>1563</v>
      </c>
    </row>
    <row r="771" s="2" customFormat="1">
      <c r="A771" s="39"/>
      <c r="B771" s="40"/>
      <c r="C771" s="41"/>
      <c r="D771" s="244" t="s">
        <v>175</v>
      </c>
      <c r="E771" s="41"/>
      <c r="F771" s="265" t="s">
        <v>941</v>
      </c>
      <c r="G771" s="41"/>
      <c r="H771" s="41"/>
      <c r="I771" s="266"/>
      <c r="J771" s="41"/>
      <c r="K771" s="41"/>
      <c r="L771" s="45"/>
      <c r="M771" s="267"/>
      <c r="N771" s="268"/>
      <c r="O771" s="92"/>
      <c r="P771" s="92"/>
      <c r="Q771" s="92"/>
      <c r="R771" s="92"/>
      <c r="S771" s="92"/>
      <c r="T771" s="93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175</v>
      </c>
      <c r="AU771" s="18" t="s">
        <v>89</v>
      </c>
    </row>
    <row r="772" s="13" customFormat="1">
      <c r="A772" s="13"/>
      <c r="B772" s="242"/>
      <c r="C772" s="243"/>
      <c r="D772" s="244" t="s">
        <v>168</v>
      </c>
      <c r="E772" s="245" t="s">
        <v>1</v>
      </c>
      <c r="F772" s="246" t="s">
        <v>1564</v>
      </c>
      <c r="G772" s="243"/>
      <c r="H772" s="247">
        <v>23.914999999999999</v>
      </c>
      <c r="I772" s="248"/>
      <c r="J772" s="243"/>
      <c r="K772" s="243"/>
      <c r="L772" s="249"/>
      <c r="M772" s="250"/>
      <c r="N772" s="251"/>
      <c r="O772" s="251"/>
      <c r="P772" s="251"/>
      <c r="Q772" s="251"/>
      <c r="R772" s="251"/>
      <c r="S772" s="251"/>
      <c r="T772" s="252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53" t="s">
        <v>168</v>
      </c>
      <c r="AU772" s="253" t="s">
        <v>89</v>
      </c>
      <c r="AV772" s="13" t="s">
        <v>89</v>
      </c>
      <c r="AW772" s="13" t="s">
        <v>34</v>
      </c>
      <c r="AX772" s="13" t="s">
        <v>79</v>
      </c>
      <c r="AY772" s="253" t="s">
        <v>160</v>
      </c>
    </row>
    <row r="773" s="13" customFormat="1">
      <c r="A773" s="13"/>
      <c r="B773" s="242"/>
      <c r="C773" s="243"/>
      <c r="D773" s="244" t="s">
        <v>168</v>
      </c>
      <c r="E773" s="245" t="s">
        <v>1</v>
      </c>
      <c r="F773" s="246" t="s">
        <v>1565</v>
      </c>
      <c r="G773" s="243"/>
      <c r="H773" s="247">
        <v>36.810000000000002</v>
      </c>
      <c r="I773" s="248"/>
      <c r="J773" s="243"/>
      <c r="K773" s="243"/>
      <c r="L773" s="249"/>
      <c r="M773" s="250"/>
      <c r="N773" s="251"/>
      <c r="O773" s="251"/>
      <c r="P773" s="251"/>
      <c r="Q773" s="251"/>
      <c r="R773" s="251"/>
      <c r="S773" s="251"/>
      <c r="T773" s="252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3" t="s">
        <v>168</v>
      </c>
      <c r="AU773" s="253" t="s">
        <v>89</v>
      </c>
      <c r="AV773" s="13" t="s">
        <v>89</v>
      </c>
      <c r="AW773" s="13" t="s">
        <v>34</v>
      </c>
      <c r="AX773" s="13" t="s">
        <v>79</v>
      </c>
      <c r="AY773" s="253" t="s">
        <v>160</v>
      </c>
    </row>
    <row r="774" s="13" customFormat="1">
      <c r="A774" s="13"/>
      <c r="B774" s="242"/>
      <c r="C774" s="243"/>
      <c r="D774" s="244" t="s">
        <v>168</v>
      </c>
      <c r="E774" s="245" t="s">
        <v>1</v>
      </c>
      <c r="F774" s="246" t="s">
        <v>1566</v>
      </c>
      <c r="G774" s="243"/>
      <c r="H774" s="247">
        <v>12.765000000000001</v>
      </c>
      <c r="I774" s="248"/>
      <c r="J774" s="243"/>
      <c r="K774" s="243"/>
      <c r="L774" s="249"/>
      <c r="M774" s="250"/>
      <c r="N774" s="251"/>
      <c r="O774" s="251"/>
      <c r="P774" s="251"/>
      <c r="Q774" s="251"/>
      <c r="R774" s="251"/>
      <c r="S774" s="251"/>
      <c r="T774" s="25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53" t="s">
        <v>168</v>
      </c>
      <c r="AU774" s="253" t="s">
        <v>89</v>
      </c>
      <c r="AV774" s="13" t="s">
        <v>89</v>
      </c>
      <c r="AW774" s="13" t="s">
        <v>34</v>
      </c>
      <c r="AX774" s="13" t="s">
        <v>79</v>
      </c>
      <c r="AY774" s="253" t="s">
        <v>160</v>
      </c>
    </row>
    <row r="775" s="13" customFormat="1">
      <c r="A775" s="13"/>
      <c r="B775" s="242"/>
      <c r="C775" s="243"/>
      <c r="D775" s="244" t="s">
        <v>168</v>
      </c>
      <c r="E775" s="245" t="s">
        <v>1</v>
      </c>
      <c r="F775" s="246" t="s">
        <v>1567</v>
      </c>
      <c r="G775" s="243"/>
      <c r="H775" s="247">
        <v>28.218</v>
      </c>
      <c r="I775" s="248"/>
      <c r="J775" s="243"/>
      <c r="K775" s="243"/>
      <c r="L775" s="249"/>
      <c r="M775" s="250"/>
      <c r="N775" s="251"/>
      <c r="O775" s="251"/>
      <c r="P775" s="251"/>
      <c r="Q775" s="251"/>
      <c r="R775" s="251"/>
      <c r="S775" s="251"/>
      <c r="T775" s="25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3" t="s">
        <v>168</v>
      </c>
      <c r="AU775" s="253" t="s">
        <v>89</v>
      </c>
      <c r="AV775" s="13" t="s">
        <v>89</v>
      </c>
      <c r="AW775" s="13" t="s">
        <v>34</v>
      </c>
      <c r="AX775" s="13" t="s">
        <v>79</v>
      </c>
      <c r="AY775" s="253" t="s">
        <v>160</v>
      </c>
    </row>
    <row r="776" s="13" customFormat="1">
      <c r="A776" s="13"/>
      <c r="B776" s="242"/>
      <c r="C776" s="243"/>
      <c r="D776" s="244" t="s">
        <v>168</v>
      </c>
      <c r="E776" s="245" t="s">
        <v>1</v>
      </c>
      <c r="F776" s="246" t="s">
        <v>1568</v>
      </c>
      <c r="G776" s="243"/>
      <c r="H776" s="247">
        <v>4.5949999999999998</v>
      </c>
      <c r="I776" s="248"/>
      <c r="J776" s="243"/>
      <c r="K776" s="243"/>
      <c r="L776" s="249"/>
      <c r="M776" s="250"/>
      <c r="N776" s="251"/>
      <c r="O776" s="251"/>
      <c r="P776" s="251"/>
      <c r="Q776" s="251"/>
      <c r="R776" s="251"/>
      <c r="S776" s="251"/>
      <c r="T776" s="25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53" t="s">
        <v>168</v>
      </c>
      <c r="AU776" s="253" t="s">
        <v>89</v>
      </c>
      <c r="AV776" s="13" t="s">
        <v>89</v>
      </c>
      <c r="AW776" s="13" t="s">
        <v>34</v>
      </c>
      <c r="AX776" s="13" t="s">
        <v>79</v>
      </c>
      <c r="AY776" s="253" t="s">
        <v>160</v>
      </c>
    </row>
    <row r="777" s="14" customFormat="1">
      <c r="A777" s="14"/>
      <c r="B777" s="254"/>
      <c r="C777" s="255"/>
      <c r="D777" s="244" t="s">
        <v>168</v>
      </c>
      <c r="E777" s="256" t="s">
        <v>1</v>
      </c>
      <c r="F777" s="257" t="s">
        <v>171</v>
      </c>
      <c r="G777" s="255"/>
      <c r="H777" s="258">
        <v>106.30300000000001</v>
      </c>
      <c r="I777" s="259"/>
      <c r="J777" s="255"/>
      <c r="K777" s="255"/>
      <c r="L777" s="260"/>
      <c r="M777" s="261"/>
      <c r="N777" s="262"/>
      <c r="O777" s="262"/>
      <c r="P777" s="262"/>
      <c r="Q777" s="262"/>
      <c r="R777" s="262"/>
      <c r="S777" s="262"/>
      <c r="T777" s="26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4" t="s">
        <v>168</v>
      </c>
      <c r="AU777" s="264" t="s">
        <v>89</v>
      </c>
      <c r="AV777" s="14" t="s">
        <v>166</v>
      </c>
      <c r="AW777" s="14" t="s">
        <v>34</v>
      </c>
      <c r="AX777" s="14" t="s">
        <v>87</v>
      </c>
      <c r="AY777" s="264" t="s">
        <v>160</v>
      </c>
    </row>
    <row r="778" s="2" customFormat="1" ht="21.75" customHeight="1">
      <c r="A778" s="39"/>
      <c r="B778" s="40"/>
      <c r="C778" s="284" t="s">
        <v>1569</v>
      </c>
      <c r="D778" s="284" t="s">
        <v>426</v>
      </c>
      <c r="E778" s="285" t="s">
        <v>1570</v>
      </c>
      <c r="F778" s="286" t="s">
        <v>1571</v>
      </c>
      <c r="G778" s="287" t="s">
        <v>211</v>
      </c>
      <c r="H778" s="288">
        <v>2.625</v>
      </c>
      <c r="I778" s="289"/>
      <c r="J778" s="290">
        <f>ROUND(I778*H778,2)</f>
        <v>0</v>
      </c>
      <c r="K778" s="291"/>
      <c r="L778" s="292"/>
      <c r="M778" s="293" t="s">
        <v>1</v>
      </c>
      <c r="N778" s="294" t="s">
        <v>44</v>
      </c>
      <c r="O778" s="92"/>
      <c r="P778" s="238">
        <f>O778*H778</f>
        <v>0</v>
      </c>
      <c r="Q778" s="238">
        <v>0.55000000000000004</v>
      </c>
      <c r="R778" s="238">
        <f>Q778*H778</f>
        <v>1.4437500000000001</v>
      </c>
      <c r="S778" s="238">
        <v>0</v>
      </c>
      <c r="T778" s="239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40" t="s">
        <v>336</v>
      </c>
      <c r="AT778" s="240" t="s">
        <v>426</v>
      </c>
      <c r="AU778" s="240" t="s">
        <v>89</v>
      </c>
      <c r="AY778" s="18" t="s">
        <v>160</v>
      </c>
      <c r="BE778" s="241">
        <f>IF(N778="základní",J778,0)</f>
        <v>0</v>
      </c>
      <c r="BF778" s="241">
        <f>IF(N778="snížená",J778,0)</f>
        <v>0</v>
      </c>
      <c r="BG778" s="241">
        <f>IF(N778="zákl. přenesená",J778,0)</f>
        <v>0</v>
      </c>
      <c r="BH778" s="241">
        <f>IF(N778="sníž. přenesená",J778,0)</f>
        <v>0</v>
      </c>
      <c r="BI778" s="241">
        <f>IF(N778="nulová",J778,0)</f>
        <v>0</v>
      </c>
      <c r="BJ778" s="18" t="s">
        <v>87</v>
      </c>
      <c r="BK778" s="241">
        <f>ROUND(I778*H778,2)</f>
        <v>0</v>
      </c>
      <c r="BL778" s="18" t="s">
        <v>245</v>
      </c>
      <c r="BM778" s="240" t="s">
        <v>1572</v>
      </c>
    </row>
    <row r="779" s="13" customFormat="1">
      <c r="A779" s="13"/>
      <c r="B779" s="242"/>
      <c r="C779" s="243"/>
      <c r="D779" s="244" t="s">
        <v>168</v>
      </c>
      <c r="E779" s="245" t="s">
        <v>1</v>
      </c>
      <c r="F779" s="246" t="s">
        <v>1573</v>
      </c>
      <c r="G779" s="243"/>
      <c r="H779" s="247">
        <v>0.58599999999999997</v>
      </c>
      <c r="I779" s="248"/>
      <c r="J779" s="243"/>
      <c r="K779" s="243"/>
      <c r="L779" s="249"/>
      <c r="M779" s="250"/>
      <c r="N779" s="251"/>
      <c r="O779" s="251"/>
      <c r="P779" s="251"/>
      <c r="Q779" s="251"/>
      <c r="R779" s="251"/>
      <c r="S779" s="251"/>
      <c r="T779" s="252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3" t="s">
        <v>168</v>
      </c>
      <c r="AU779" s="253" t="s">
        <v>89</v>
      </c>
      <c r="AV779" s="13" t="s">
        <v>89</v>
      </c>
      <c r="AW779" s="13" t="s">
        <v>34</v>
      </c>
      <c r="AX779" s="13" t="s">
        <v>79</v>
      </c>
      <c r="AY779" s="253" t="s">
        <v>160</v>
      </c>
    </row>
    <row r="780" s="13" customFormat="1">
      <c r="A780" s="13"/>
      <c r="B780" s="242"/>
      <c r="C780" s="243"/>
      <c r="D780" s="244" t="s">
        <v>168</v>
      </c>
      <c r="E780" s="245" t="s">
        <v>1</v>
      </c>
      <c r="F780" s="246" t="s">
        <v>1574</v>
      </c>
      <c r="G780" s="243"/>
      <c r="H780" s="247">
        <v>0.77300000000000002</v>
      </c>
      <c r="I780" s="248"/>
      <c r="J780" s="243"/>
      <c r="K780" s="243"/>
      <c r="L780" s="249"/>
      <c r="M780" s="250"/>
      <c r="N780" s="251"/>
      <c r="O780" s="251"/>
      <c r="P780" s="251"/>
      <c r="Q780" s="251"/>
      <c r="R780" s="251"/>
      <c r="S780" s="251"/>
      <c r="T780" s="252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53" t="s">
        <v>168</v>
      </c>
      <c r="AU780" s="253" t="s">
        <v>89</v>
      </c>
      <c r="AV780" s="13" t="s">
        <v>89</v>
      </c>
      <c r="AW780" s="13" t="s">
        <v>34</v>
      </c>
      <c r="AX780" s="13" t="s">
        <v>79</v>
      </c>
      <c r="AY780" s="253" t="s">
        <v>160</v>
      </c>
    </row>
    <row r="781" s="13" customFormat="1">
      <c r="A781" s="13"/>
      <c r="B781" s="242"/>
      <c r="C781" s="243"/>
      <c r="D781" s="244" t="s">
        <v>168</v>
      </c>
      <c r="E781" s="245" t="s">
        <v>1</v>
      </c>
      <c r="F781" s="246" t="s">
        <v>1575</v>
      </c>
      <c r="G781" s="243"/>
      <c r="H781" s="247">
        <v>0.26800000000000002</v>
      </c>
      <c r="I781" s="248"/>
      <c r="J781" s="243"/>
      <c r="K781" s="243"/>
      <c r="L781" s="249"/>
      <c r="M781" s="250"/>
      <c r="N781" s="251"/>
      <c r="O781" s="251"/>
      <c r="P781" s="251"/>
      <c r="Q781" s="251"/>
      <c r="R781" s="251"/>
      <c r="S781" s="251"/>
      <c r="T781" s="252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53" t="s">
        <v>168</v>
      </c>
      <c r="AU781" s="253" t="s">
        <v>89</v>
      </c>
      <c r="AV781" s="13" t="s">
        <v>89</v>
      </c>
      <c r="AW781" s="13" t="s">
        <v>34</v>
      </c>
      <c r="AX781" s="13" t="s">
        <v>79</v>
      </c>
      <c r="AY781" s="253" t="s">
        <v>160</v>
      </c>
    </row>
    <row r="782" s="13" customFormat="1">
      <c r="A782" s="13"/>
      <c r="B782" s="242"/>
      <c r="C782" s="243"/>
      <c r="D782" s="244" t="s">
        <v>168</v>
      </c>
      <c r="E782" s="245" t="s">
        <v>1</v>
      </c>
      <c r="F782" s="246" t="s">
        <v>1576</v>
      </c>
      <c r="G782" s="243"/>
      <c r="H782" s="247">
        <v>0.69099999999999995</v>
      </c>
      <c r="I782" s="248"/>
      <c r="J782" s="243"/>
      <c r="K782" s="243"/>
      <c r="L782" s="249"/>
      <c r="M782" s="250"/>
      <c r="N782" s="251"/>
      <c r="O782" s="251"/>
      <c r="P782" s="251"/>
      <c r="Q782" s="251"/>
      <c r="R782" s="251"/>
      <c r="S782" s="251"/>
      <c r="T782" s="25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3" t="s">
        <v>168</v>
      </c>
      <c r="AU782" s="253" t="s">
        <v>89</v>
      </c>
      <c r="AV782" s="13" t="s">
        <v>89</v>
      </c>
      <c r="AW782" s="13" t="s">
        <v>34</v>
      </c>
      <c r="AX782" s="13" t="s">
        <v>79</v>
      </c>
      <c r="AY782" s="253" t="s">
        <v>160</v>
      </c>
    </row>
    <row r="783" s="13" customFormat="1">
      <c r="A783" s="13"/>
      <c r="B783" s="242"/>
      <c r="C783" s="243"/>
      <c r="D783" s="244" t="s">
        <v>168</v>
      </c>
      <c r="E783" s="245" t="s">
        <v>1</v>
      </c>
      <c r="F783" s="246" t="s">
        <v>1577</v>
      </c>
      <c r="G783" s="243"/>
      <c r="H783" s="247">
        <v>0.113</v>
      </c>
      <c r="I783" s="248"/>
      <c r="J783" s="243"/>
      <c r="K783" s="243"/>
      <c r="L783" s="249"/>
      <c r="M783" s="250"/>
      <c r="N783" s="251"/>
      <c r="O783" s="251"/>
      <c r="P783" s="251"/>
      <c r="Q783" s="251"/>
      <c r="R783" s="251"/>
      <c r="S783" s="251"/>
      <c r="T783" s="252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53" t="s">
        <v>168</v>
      </c>
      <c r="AU783" s="253" t="s">
        <v>89</v>
      </c>
      <c r="AV783" s="13" t="s">
        <v>89</v>
      </c>
      <c r="AW783" s="13" t="s">
        <v>34</v>
      </c>
      <c r="AX783" s="13" t="s">
        <v>79</v>
      </c>
      <c r="AY783" s="253" t="s">
        <v>160</v>
      </c>
    </row>
    <row r="784" s="14" customFormat="1">
      <c r="A784" s="14"/>
      <c r="B784" s="254"/>
      <c r="C784" s="255"/>
      <c r="D784" s="244" t="s">
        <v>168</v>
      </c>
      <c r="E784" s="256" t="s">
        <v>1</v>
      </c>
      <c r="F784" s="257" t="s">
        <v>171</v>
      </c>
      <c r="G784" s="255"/>
      <c r="H784" s="258">
        <v>2.431</v>
      </c>
      <c r="I784" s="259"/>
      <c r="J784" s="255"/>
      <c r="K784" s="255"/>
      <c r="L784" s="260"/>
      <c r="M784" s="261"/>
      <c r="N784" s="262"/>
      <c r="O784" s="262"/>
      <c r="P784" s="262"/>
      <c r="Q784" s="262"/>
      <c r="R784" s="262"/>
      <c r="S784" s="262"/>
      <c r="T784" s="26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4" t="s">
        <v>168</v>
      </c>
      <c r="AU784" s="264" t="s">
        <v>89</v>
      </c>
      <c r="AV784" s="14" t="s">
        <v>166</v>
      </c>
      <c r="AW784" s="14" t="s">
        <v>34</v>
      </c>
      <c r="AX784" s="14" t="s">
        <v>87</v>
      </c>
      <c r="AY784" s="264" t="s">
        <v>160</v>
      </c>
    </row>
    <row r="785" s="13" customFormat="1">
      <c r="A785" s="13"/>
      <c r="B785" s="242"/>
      <c r="C785" s="243"/>
      <c r="D785" s="244" t="s">
        <v>168</v>
      </c>
      <c r="E785" s="243"/>
      <c r="F785" s="246" t="s">
        <v>1578</v>
      </c>
      <c r="G785" s="243"/>
      <c r="H785" s="247">
        <v>2.625</v>
      </c>
      <c r="I785" s="248"/>
      <c r="J785" s="243"/>
      <c r="K785" s="243"/>
      <c r="L785" s="249"/>
      <c r="M785" s="250"/>
      <c r="N785" s="251"/>
      <c r="O785" s="251"/>
      <c r="P785" s="251"/>
      <c r="Q785" s="251"/>
      <c r="R785" s="251"/>
      <c r="S785" s="251"/>
      <c r="T785" s="252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53" t="s">
        <v>168</v>
      </c>
      <c r="AU785" s="253" t="s">
        <v>89</v>
      </c>
      <c r="AV785" s="13" t="s">
        <v>89</v>
      </c>
      <c r="AW785" s="13" t="s">
        <v>4</v>
      </c>
      <c r="AX785" s="13" t="s">
        <v>87</v>
      </c>
      <c r="AY785" s="253" t="s">
        <v>160</v>
      </c>
    </row>
    <row r="786" s="2" customFormat="1" ht="33" customHeight="1">
      <c r="A786" s="39"/>
      <c r="B786" s="40"/>
      <c r="C786" s="228" t="s">
        <v>1579</v>
      </c>
      <c r="D786" s="228" t="s">
        <v>162</v>
      </c>
      <c r="E786" s="229" t="s">
        <v>1580</v>
      </c>
      <c r="F786" s="230" t="s">
        <v>1581</v>
      </c>
      <c r="G786" s="231" t="s">
        <v>201</v>
      </c>
      <c r="H786" s="232">
        <v>12.16</v>
      </c>
      <c r="I786" s="233"/>
      <c r="J786" s="234">
        <f>ROUND(I786*H786,2)</f>
        <v>0</v>
      </c>
      <c r="K786" s="235"/>
      <c r="L786" s="45"/>
      <c r="M786" s="236" t="s">
        <v>1</v>
      </c>
      <c r="N786" s="237" t="s">
        <v>44</v>
      </c>
      <c r="O786" s="92"/>
      <c r="P786" s="238">
        <f>O786*H786</f>
        <v>0</v>
      </c>
      <c r="Q786" s="238">
        <v>0</v>
      </c>
      <c r="R786" s="238">
        <f>Q786*H786</f>
        <v>0</v>
      </c>
      <c r="S786" s="238">
        <v>0</v>
      </c>
      <c r="T786" s="239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40" t="s">
        <v>245</v>
      </c>
      <c r="AT786" s="240" t="s">
        <v>162</v>
      </c>
      <c r="AU786" s="240" t="s">
        <v>89</v>
      </c>
      <c r="AY786" s="18" t="s">
        <v>160</v>
      </c>
      <c r="BE786" s="241">
        <f>IF(N786="základní",J786,0)</f>
        <v>0</v>
      </c>
      <c r="BF786" s="241">
        <f>IF(N786="snížená",J786,0)</f>
        <v>0</v>
      </c>
      <c r="BG786" s="241">
        <f>IF(N786="zákl. přenesená",J786,0)</f>
        <v>0</v>
      </c>
      <c r="BH786" s="241">
        <f>IF(N786="sníž. přenesená",J786,0)</f>
        <v>0</v>
      </c>
      <c r="BI786" s="241">
        <f>IF(N786="nulová",J786,0)</f>
        <v>0</v>
      </c>
      <c r="BJ786" s="18" t="s">
        <v>87</v>
      </c>
      <c r="BK786" s="241">
        <f>ROUND(I786*H786,2)</f>
        <v>0</v>
      </c>
      <c r="BL786" s="18" t="s">
        <v>245</v>
      </c>
      <c r="BM786" s="240" t="s">
        <v>1582</v>
      </c>
    </row>
    <row r="787" s="2" customFormat="1">
      <c r="A787" s="39"/>
      <c r="B787" s="40"/>
      <c r="C787" s="41"/>
      <c r="D787" s="244" t="s">
        <v>175</v>
      </c>
      <c r="E787" s="41"/>
      <c r="F787" s="265" t="s">
        <v>941</v>
      </c>
      <c r="G787" s="41"/>
      <c r="H787" s="41"/>
      <c r="I787" s="266"/>
      <c r="J787" s="41"/>
      <c r="K787" s="41"/>
      <c r="L787" s="45"/>
      <c r="M787" s="267"/>
      <c r="N787" s="268"/>
      <c r="O787" s="92"/>
      <c r="P787" s="92"/>
      <c r="Q787" s="92"/>
      <c r="R787" s="92"/>
      <c r="S787" s="92"/>
      <c r="T787" s="93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175</v>
      </c>
      <c r="AU787" s="18" t="s">
        <v>89</v>
      </c>
    </row>
    <row r="788" s="13" customFormat="1">
      <c r="A788" s="13"/>
      <c r="B788" s="242"/>
      <c r="C788" s="243"/>
      <c r="D788" s="244" t="s">
        <v>168</v>
      </c>
      <c r="E788" s="245" t="s">
        <v>1</v>
      </c>
      <c r="F788" s="246" t="s">
        <v>1583</v>
      </c>
      <c r="G788" s="243"/>
      <c r="H788" s="247">
        <v>4.4000000000000004</v>
      </c>
      <c r="I788" s="248"/>
      <c r="J788" s="243"/>
      <c r="K788" s="243"/>
      <c r="L788" s="249"/>
      <c r="M788" s="250"/>
      <c r="N788" s="251"/>
      <c r="O788" s="251"/>
      <c r="P788" s="251"/>
      <c r="Q788" s="251"/>
      <c r="R788" s="251"/>
      <c r="S788" s="251"/>
      <c r="T788" s="252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3" t="s">
        <v>168</v>
      </c>
      <c r="AU788" s="253" t="s">
        <v>89</v>
      </c>
      <c r="AV788" s="13" t="s">
        <v>89</v>
      </c>
      <c r="AW788" s="13" t="s">
        <v>34</v>
      </c>
      <c r="AX788" s="13" t="s">
        <v>79</v>
      </c>
      <c r="AY788" s="253" t="s">
        <v>160</v>
      </c>
    </row>
    <row r="789" s="13" customFormat="1">
      <c r="A789" s="13"/>
      <c r="B789" s="242"/>
      <c r="C789" s="243"/>
      <c r="D789" s="244" t="s">
        <v>168</v>
      </c>
      <c r="E789" s="245" t="s">
        <v>1</v>
      </c>
      <c r="F789" s="246" t="s">
        <v>1584</v>
      </c>
      <c r="G789" s="243"/>
      <c r="H789" s="247">
        <v>3.8050000000000002</v>
      </c>
      <c r="I789" s="248"/>
      <c r="J789" s="243"/>
      <c r="K789" s="243"/>
      <c r="L789" s="249"/>
      <c r="M789" s="250"/>
      <c r="N789" s="251"/>
      <c r="O789" s="251"/>
      <c r="P789" s="251"/>
      <c r="Q789" s="251"/>
      <c r="R789" s="251"/>
      <c r="S789" s="251"/>
      <c r="T789" s="252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53" t="s">
        <v>168</v>
      </c>
      <c r="AU789" s="253" t="s">
        <v>89</v>
      </c>
      <c r="AV789" s="13" t="s">
        <v>89</v>
      </c>
      <c r="AW789" s="13" t="s">
        <v>34</v>
      </c>
      <c r="AX789" s="13" t="s">
        <v>79</v>
      </c>
      <c r="AY789" s="253" t="s">
        <v>160</v>
      </c>
    </row>
    <row r="790" s="13" customFormat="1">
      <c r="A790" s="13"/>
      <c r="B790" s="242"/>
      <c r="C790" s="243"/>
      <c r="D790" s="244" t="s">
        <v>168</v>
      </c>
      <c r="E790" s="245" t="s">
        <v>1</v>
      </c>
      <c r="F790" s="246" t="s">
        <v>1585</v>
      </c>
      <c r="G790" s="243"/>
      <c r="H790" s="247">
        <v>3.9550000000000001</v>
      </c>
      <c r="I790" s="248"/>
      <c r="J790" s="243"/>
      <c r="K790" s="243"/>
      <c r="L790" s="249"/>
      <c r="M790" s="250"/>
      <c r="N790" s="251"/>
      <c r="O790" s="251"/>
      <c r="P790" s="251"/>
      <c r="Q790" s="251"/>
      <c r="R790" s="251"/>
      <c r="S790" s="251"/>
      <c r="T790" s="252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3" t="s">
        <v>168</v>
      </c>
      <c r="AU790" s="253" t="s">
        <v>89</v>
      </c>
      <c r="AV790" s="13" t="s">
        <v>89</v>
      </c>
      <c r="AW790" s="13" t="s">
        <v>34</v>
      </c>
      <c r="AX790" s="13" t="s">
        <v>79</v>
      </c>
      <c r="AY790" s="253" t="s">
        <v>160</v>
      </c>
    </row>
    <row r="791" s="14" customFormat="1">
      <c r="A791" s="14"/>
      <c r="B791" s="254"/>
      <c r="C791" s="255"/>
      <c r="D791" s="244" t="s">
        <v>168</v>
      </c>
      <c r="E791" s="256" t="s">
        <v>1</v>
      </c>
      <c r="F791" s="257" t="s">
        <v>171</v>
      </c>
      <c r="G791" s="255"/>
      <c r="H791" s="258">
        <v>12.16</v>
      </c>
      <c r="I791" s="259"/>
      <c r="J791" s="255"/>
      <c r="K791" s="255"/>
      <c r="L791" s="260"/>
      <c r="M791" s="261"/>
      <c r="N791" s="262"/>
      <c r="O791" s="262"/>
      <c r="P791" s="262"/>
      <c r="Q791" s="262"/>
      <c r="R791" s="262"/>
      <c r="S791" s="262"/>
      <c r="T791" s="263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4" t="s">
        <v>168</v>
      </c>
      <c r="AU791" s="264" t="s">
        <v>89</v>
      </c>
      <c r="AV791" s="14" t="s">
        <v>166</v>
      </c>
      <c r="AW791" s="14" t="s">
        <v>34</v>
      </c>
      <c r="AX791" s="14" t="s">
        <v>87</v>
      </c>
      <c r="AY791" s="264" t="s">
        <v>160</v>
      </c>
    </row>
    <row r="792" s="2" customFormat="1" ht="21.75" customHeight="1">
      <c r="A792" s="39"/>
      <c r="B792" s="40"/>
      <c r="C792" s="284" t="s">
        <v>1586</v>
      </c>
      <c r="D792" s="284" t="s">
        <v>426</v>
      </c>
      <c r="E792" s="285" t="s">
        <v>1587</v>
      </c>
      <c r="F792" s="286" t="s">
        <v>1588</v>
      </c>
      <c r="G792" s="287" t="s">
        <v>211</v>
      </c>
      <c r="H792" s="288">
        <v>0.42099999999999999</v>
      </c>
      <c r="I792" s="289"/>
      <c r="J792" s="290">
        <f>ROUND(I792*H792,2)</f>
        <v>0</v>
      </c>
      <c r="K792" s="291"/>
      <c r="L792" s="292"/>
      <c r="M792" s="293" t="s">
        <v>1</v>
      </c>
      <c r="N792" s="294" t="s">
        <v>44</v>
      </c>
      <c r="O792" s="92"/>
      <c r="P792" s="238">
        <f>O792*H792</f>
        <v>0</v>
      </c>
      <c r="Q792" s="238">
        <v>0.55000000000000004</v>
      </c>
      <c r="R792" s="238">
        <f>Q792*H792</f>
        <v>0.23155000000000001</v>
      </c>
      <c r="S792" s="238">
        <v>0</v>
      </c>
      <c r="T792" s="239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40" t="s">
        <v>336</v>
      </c>
      <c r="AT792" s="240" t="s">
        <v>426</v>
      </c>
      <c r="AU792" s="240" t="s">
        <v>89</v>
      </c>
      <c r="AY792" s="18" t="s">
        <v>160</v>
      </c>
      <c r="BE792" s="241">
        <f>IF(N792="základní",J792,0)</f>
        <v>0</v>
      </c>
      <c r="BF792" s="241">
        <f>IF(N792="snížená",J792,0)</f>
        <v>0</v>
      </c>
      <c r="BG792" s="241">
        <f>IF(N792="zákl. přenesená",J792,0)</f>
        <v>0</v>
      </c>
      <c r="BH792" s="241">
        <f>IF(N792="sníž. přenesená",J792,0)</f>
        <v>0</v>
      </c>
      <c r="BI792" s="241">
        <f>IF(N792="nulová",J792,0)</f>
        <v>0</v>
      </c>
      <c r="BJ792" s="18" t="s">
        <v>87</v>
      </c>
      <c r="BK792" s="241">
        <f>ROUND(I792*H792,2)</f>
        <v>0</v>
      </c>
      <c r="BL792" s="18" t="s">
        <v>245</v>
      </c>
      <c r="BM792" s="240" t="s">
        <v>1589</v>
      </c>
    </row>
    <row r="793" s="13" customFormat="1">
      <c r="A793" s="13"/>
      <c r="B793" s="242"/>
      <c r="C793" s="243"/>
      <c r="D793" s="244" t="s">
        <v>168</v>
      </c>
      <c r="E793" s="245" t="s">
        <v>1</v>
      </c>
      <c r="F793" s="246" t="s">
        <v>1590</v>
      </c>
      <c r="G793" s="243"/>
      <c r="H793" s="247">
        <v>0.14099999999999999</v>
      </c>
      <c r="I793" s="248"/>
      <c r="J793" s="243"/>
      <c r="K793" s="243"/>
      <c r="L793" s="249"/>
      <c r="M793" s="250"/>
      <c r="N793" s="251"/>
      <c r="O793" s="251"/>
      <c r="P793" s="251"/>
      <c r="Q793" s="251"/>
      <c r="R793" s="251"/>
      <c r="S793" s="251"/>
      <c r="T793" s="25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3" t="s">
        <v>168</v>
      </c>
      <c r="AU793" s="253" t="s">
        <v>89</v>
      </c>
      <c r="AV793" s="13" t="s">
        <v>89</v>
      </c>
      <c r="AW793" s="13" t="s">
        <v>34</v>
      </c>
      <c r="AX793" s="13" t="s">
        <v>79</v>
      </c>
      <c r="AY793" s="253" t="s">
        <v>160</v>
      </c>
    </row>
    <row r="794" s="13" customFormat="1">
      <c r="A794" s="13"/>
      <c r="B794" s="242"/>
      <c r="C794" s="243"/>
      <c r="D794" s="244" t="s">
        <v>168</v>
      </c>
      <c r="E794" s="245" t="s">
        <v>1</v>
      </c>
      <c r="F794" s="246" t="s">
        <v>1591</v>
      </c>
      <c r="G794" s="243"/>
      <c r="H794" s="247">
        <v>0.122</v>
      </c>
      <c r="I794" s="248"/>
      <c r="J794" s="243"/>
      <c r="K794" s="243"/>
      <c r="L794" s="249"/>
      <c r="M794" s="250"/>
      <c r="N794" s="251"/>
      <c r="O794" s="251"/>
      <c r="P794" s="251"/>
      <c r="Q794" s="251"/>
      <c r="R794" s="251"/>
      <c r="S794" s="251"/>
      <c r="T794" s="25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3" t="s">
        <v>168</v>
      </c>
      <c r="AU794" s="253" t="s">
        <v>89</v>
      </c>
      <c r="AV794" s="13" t="s">
        <v>89</v>
      </c>
      <c r="AW794" s="13" t="s">
        <v>34</v>
      </c>
      <c r="AX794" s="13" t="s">
        <v>79</v>
      </c>
      <c r="AY794" s="253" t="s">
        <v>160</v>
      </c>
    </row>
    <row r="795" s="13" customFormat="1">
      <c r="A795" s="13"/>
      <c r="B795" s="242"/>
      <c r="C795" s="243"/>
      <c r="D795" s="244" t="s">
        <v>168</v>
      </c>
      <c r="E795" s="245" t="s">
        <v>1</v>
      </c>
      <c r="F795" s="246" t="s">
        <v>1592</v>
      </c>
      <c r="G795" s="243"/>
      <c r="H795" s="247">
        <v>0.127</v>
      </c>
      <c r="I795" s="248"/>
      <c r="J795" s="243"/>
      <c r="K795" s="243"/>
      <c r="L795" s="249"/>
      <c r="M795" s="250"/>
      <c r="N795" s="251"/>
      <c r="O795" s="251"/>
      <c r="P795" s="251"/>
      <c r="Q795" s="251"/>
      <c r="R795" s="251"/>
      <c r="S795" s="251"/>
      <c r="T795" s="252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3" t="s">
        <v>168</v>
      </c>
      <c r="AU795" s="253" t="s">
        <v>89</v>
      </c>
      <c r="AV795" s="13" t="s">
        <v>89</v>
      </c>
      <c r="AW795" s="13" t="s">
        <v>34</v>
      </c>
      <c r="AX795" s="13" t="s">
        <v>79</v>
      </c>
      <c r="AY795" s="253" t="s">
        <v>160</v>
      </c>
    </row>
    <row r="796" s="14" customFormat="1">
      <c r="A796" s="14"/>
      <c r="B796" s="254"/>
      <c r="C796" s="255"/>
      <c r="D796" s="244" t="s">
        <v>168</v>
      </c>
      <c r="E796" s="256" t="s">
        <v>1</v>
      </c>
      <c r="F796" s="257" t="s">
        <v>171</v>
      </c>
      <c r="G796" s="255"/>
      <c r="H796" s="258">
        <v>0.39000000000000001</v>
      </c>
      <c r="I796" s="259"/>
      <c r="J796" s="255"/>
      <c r="K796" s="255"/>
      <c r="L796" s="260"/>
      <c r="M796" s="261"/>
      <c r="N796" s="262"/>
      <c r="O796" s="262"/>
      <c r="P796" s="262"/>
      <c r="Q796" s="262"/>
      <c r="R796" s="262"/>
      <c r="S796" s="262"/>
      <c r="T796" s="263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64" t="s">
        <v>168</v>
      </c>
      <c r="AU796" s="264" t="s">
        <v>89</v>
      </c>
      <c r="AV796" s="14" t="s">
        <v>166</v>
      </c>
      <c r="AW796" s="14" t="s">
        <v>34</v>
      </c>
      <c r="AX796" s="14" t="s">
        <v>87</v>
      </c>
      <c r="AY796" s="264" t="s">
        <v>160</v>
      </c>
    </row>
    <row r="797" s="13" customFormat="1">
      <c r="A797" s="13"/>
      <c r="B797" s="242"/>
      <c r="C797" s="243"/>
      <c r="D797" s="244" t="s">
        <v>168</v>
      </c>
      <c r="E797" s="243"/>
      <c r="F797" s="246" t="s">
        <v>1593</v>
      </c>
      <c r="G797" s="243"/>
      <c r="H797" s="247">
        <v>0.42099999999999999</v>
      </c>
      <c r="I797" s="248"/>
      <c r="J797" s="243"/>
      <c r="K797" s="243"/>
      <c r="L797" s="249"/>
      <c r="M797" s="250"/>
      <c r="N797" s="251"/>
      <c r="O797" s="251"/>
      <c r="P797" s="251"/>
      <c r="Q797" s="251"/>
      <c r="R797" s="251"/>
      <c r="S797" s="251"/>
      <c r="T797" s="252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3" t="s">
        <v>168</v>
      </c>
      <c r="AU797" s="253" t="s">
        <v>89</v>
      </c>
      <c r="AV797" s="13" t="s">
        <v>89</v>
      </c>
      <c r="AW797" s="13" t="s">
        <v>4</v>
      </c>
      <c r="AX797" s="13" t="s">
        <v>87</v>
      </c>
      <c r="AY797" s="253" t="s">
        <v>160</v>
      </c>
    </row>
    <row r="798" s="2" customFormat="1" ht="21.75" customHeight="1">
      <c r="A798" s="39"/>
      <c r="B798" s="40"/>
      <c r="C798" s="228" t="s">
        <v>1594</v>
      </c>
      <c r="D798" s="228" t="s">
        <v>162</v>
      </c>
      <c r="E798" s="229" t="s">
        <v>1595</v>
      </c>
      <c r="F798" s="230" t="s">
        <v>1596</v>
      </c>
      <c r="G798" s="231" t="s">
        <v>165</v>
      </c>
      <c r="H798" s="232">
        <v>150.34800000000001</v>
      </c>
      <c r="I798" s="233"/>
      <c r="J798" s="234">
        <f>ROUND(I798*H798,2)</f>
        <v>0</v>
      </c>
      <c r="K798" s="235"/>
      <c r="L798" s="45"/>
      <c r="M798" s="236" t="s">
        <v>1</v>
      </c>
      <c r="N798" s="237" t="s">
        <v>44</v>
      </c>
      <c r="O798" s="92"/>
      <c r="P798" s="238">
        <f>O798*H798</f>
        <v>0</v>
      </c>
      <c r="Q798" s="238">
        <v>0</v>
      </c>
      <c r="R798" s="238">
        <f>Q798*H798</f>
        <v>0</v>
      </c>
      <c r="S798" s="238">
        <v>0</v>
      </c>
      <c r="T798" s="239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40" t="s">
        <v>245</v>
      </c>
      <c r="AT798" s="240" t="s">
        <v>162</v>
      </c>
      <c r="AU798" s="240" t="s">
        <v>89</v>
      </c>
      <c r="AY798" s="18" t="s">
        <v>160</v>
      </c>
      <c r="BE798" s="241">
        <f>IF(N798="základní",J798,0)</f>
        <v>0</v>
      </c>
      <c r="BF798" s="241">
        <f>IF(N798="snížená",J798,0)</f>
        <v>0</v>
      </c>
      <c r="BG798" s="241">
        <f>IF(N798="zákl. přenesená",J798,0)</f>
        <v>0</v>
      </c>
      <c r="BH798" s="241">
        <f>IF(N798="sníž. přenesená",J798,0)</f>
        <v>0</v>
      </c>
      <c r="BI798" s="241">
        <f>IF(N798="nulová",J798,0)</f>
        <v>0</v>
      </c>
      <c r="BJ798" s="18" t="s">
        <v>87</v>
      </c>
      <c r="BK798" s="241">
        <f>ROUND(I798*H798,2)</f>
        <v>0</v>
      </c>
      <c r="BL798" s="18" t="s">
        <v>245</v>
      </c>
      <c r="BM798" s="240" t="s">
        <v>1597</v>
      </c>
    </row>
    <row r="799" s="13" customFormat="1">
      <c r="A799" s="13"/>
      <c r="B799" s="242"/>
      <c r="C799" s="243"/>
      <c r="D799" s="244" t="s">
        <v>168</v>
      </c>
      <c r="E799" s="245" t="s">
        <v>1</v>
      </c>
      <c r="F799" s="246" t="s">
        <v>1297</v>
      </c>
      <c r="G799" s="243"/>
      <c r="H799" s="247">
        <v>150.34800000000001</v>
      </c>
      <c r="I799" s="248"/>
      <c r="J799" s="243"/>
      <c r="K799" s="243"/>
      <c r="L799" s="249"/>
      <c r="M799" s="250"/>
      <c r="N799" s="251"/>
      <c r="O799" s="251"/>
      <c r="P799" s="251"/>
      <c r="Q799" s="251"/>
      <c r="R799" s="251"/>
      <c r="S799" s="251"/>
      <c r="T799" s="252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53" t="s">
        <v>168</v>
      </c>
      <c r="AU799" s="253" t="s">
        <v>89</v>
      </c>
      <c r="AV799" s="13" t="s">
        <v>89</v>
      </c>
      <c r="AW799" s="13" t="s">
        <v>34</v>
      </c>
      <c r="AX799" s="13" t="s">
        <v>87</v>
      </c>
      <c r="AY799" s="253" t="s">
        <v>160</v>
      </c>
    </row>
    <row r="800" s="2" customFormat="1" ht="16.5" customHeight="1">
      <c r="A800" s="39"/>
      <c r="B800" s="40"/>
      <c r="C800" s="284" t="s">
        <v>1598</v>
      </c>
      <c r="D800" s="284" t="s">
        <v>426</v>
      </c>
      <c r="E800" s="285" t="s">
        <v>1599</v>
      </c>
      <c r="F800" s="286" t="s">
        <v>1600</v>
      </c>
      <c r="G800" s="287" t="s">
        <v>211</v>
      </c>
      <c r="H800" s="288">
        <v>3.9470000000000001</v>
      </c>
      <c r="I800" s="289"/>
      <c r="J800" s="290">
        <f>ROUND(I800*H800,2)</f>
        <v>0</v>
      </c>
      <c r="K800" s="291"/>
      <c r="L800" s="292"/>
      <c r="M800" s="293" t="s">
        <v>1</v>
      </c>
      <c r="N800" s="294" t="s">
        <v>44</v>
      </c>
      <c r="O800" s="92"/>
      <c r="P800" s="238">
        <f>O800*H800</f>
        <v>0</v>
      </c>
      <c r="Q800" s="238">
        <v>0.55000000000000004</v>
      </c>
      <c r="R800" s="238">
        <f>Q800*H800</f>
        <v>2.1708500000000002</v>
      </c>
      <c r="S800" s="238">
        <v>0</v>
      </c>
      <c r="T800" s="239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40" t="s">
        <v>336</v>
      </c>
      <c r="AT800" s="240" t="s">
        <v>426</v>
      </c>
      <c r="AU800" s="240" t="s">
        <v>89</v>
      </c>
      <c r="AY800" s="18" t="s">
        <v>160</v>
      </c>
      <c r="BE800" s="241">
        <f>IF(N800="základní",J800,0)</f>
        <v>0</v>
      </c>
      <c r="BF800" s="241">
        <f>IF(N800="snížená",J800,0)</f>
        <v>0</v>
      </c>
      <c r="BG800" s="241">
        <f>IF(N800="zákl. přenesená",J800,0)</f>
        <v>0</v>
      </c>
      <c r="BH800" s="241">
        <f>IF(N800="sníž. přenesená",J800,0)</f>
        <v>0</v>
      </c>
      <c r="BI800" s="241">
        <f>IF(N800="nulová",J800,0)</f>
        <v>0</v>
      </c>
      <c r="BJ800" s="18" t="s">
        <v>87</v>
      </c>
      <c r="BK800" s="241">
        <f>ROUND(I800*H800,2)</f>
        <v>0</v>
      </c>
      <c r="BL800" s="18" t="s">
        <v>245</v>
      </c>
      <c r="BM800" s="240" t="s">
        <v>1601</v>
      </c>
    </row>
    <row r="801" s="13" customFormat="1">
      <c r="A801" s="13"/>
      <c r="B801" s="242"/>
      <c r="C801" s="243"/>
      <c r="D801" s="244" t="s">
        <v>168</v>
      </c>
      <c r="E801" s="245" t="s">
        <v>1</v>
      </c>
      <c r="F801" s="246" t="s">
        <v>1602</v>
      </c>
      <c r="G801" s="243"/>
      <c r="H801" s="247">
        <v>3.7589999999999999</v>
      </c>
      <c r="I801" s="248"/>
      <c r="J801" s="243"/>
      <c r="K801" s="243"/>
      <c r="L801" s="249"/>
      <c r="M801" s="250"/>
      <c r="N801" s="251"/>
      <c r="O801" s="251"/>
      <c r="P801" s="251"/>
      <c r="Q801" s="251"/>
      <c r="R801" s="251"/>
      <c r="S801" s="251"/>
      <c r="T801" s="25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53" t="s">
        <v>168</v>
      </c>
      <c r="AU801" s="253" t="s">
        <v>89</v>
      </c>
      <c r="AV801" s="13" t="s">
        <v>89</v>
      </c>
      <c r="AW801" s="13" t="s">
        <v>34</v>
      </c>
      <c r="AX801" s="13" t="s">
        <v>87</v>
      </c>
      <c r="AY801" s="253" t="s">
        <v>160</v>
      </c>
    </row>
    <row r="802" s="13" customFormat="1">
      <c r="A802" s="13"/>
      <c r="B802" s="242"/>
      <c r="C802" s="243"/>
      <c r="D802" s="244" t="s">
        <v>168</v>
      </c>
      <c r="E802" s="243"/>
      <c r="F802" s="246" t="s">
        <v>1603</v>
      </c>
      <c r="G802" s="243"/>
      <c r="H802" s="247">
        <v>3.9470000000000001</v>
      </c>
      <c r="I802" s="248"/>
      <c r="J802" s="243"/>
      <c r="K802" s="243"/>
      <c r="L802" s="249"/>
      <c r="M802" s="250"/>
      <c r="N802" s="251"/>
      <c r="O802" s="251"/>
      <c r="P802" s="251"/>
      <c r="Q802" s="251"/>
      <c r="R802" s="251"/>
      <c r="S802" s="251"/>
      <c r="T802" s="25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53" t="s">
        <v>168</v>
      </c>
      <c r="AU802" s="253" t="s">
        <v>89</v>
      </c>
      <c r="AV802" s="13" t="s">
        <v>89</v>
      </c>
      <c r="AW802" s="13" t="s">
        <v>4</v>
      </c>
      <c r="AX802" s="13" t="s">
        <v>87</v>
      </c>
      <c r="AY802" s="253" t="s">
        <v>160</v>
      </c>
    </row>
    <row r="803" s="2" customFormat="1" ht="24.15" customHeight="1">
      <c r="A803" s="39"/>
      <c r="B803" s="40"/>
      <c r="C803" s="228" t="s">
        <v>1604</v>
      </c>
      <c r="D803" s="228" t="s">
        <v>162</v>
      </c>
      <c r="E803" s="229" t="s">
        <v>1605</v>
      </c>
      <c r="F803" s="230" t="s">
        <v>1606</v>
      </c>
      <c r="G803" s="231" t="s">
        <v>165</v>
      </c>
      <c r="H803" s="232">
        <v>46.060000000000002</v>
      </c>
      <c r="I803" s="233"/>
      <c r="J803" s="234">
        <f>ROUND(I803*H803,2)</f>
        <v>0</v>
      </c>
      <c r="K803" s="235"/>
      <c r="L803" s="45"/>
      <c r="M803" s="236" t="s">
        <v>1</v>
      </c>
      <c r="N803" s="237" t="s">
        <v>44</v>
      </c>
      <c r="O803" s="92"/>
      <c r="P803" s="238">
        <f>O803*H803</f>
        <v>0</v>
      </c>
      <c r="Q803" s="238">
        <v>0.0097800000000000005</v>
      </c>
      <c r="R803" s="238">
        <f>Q803*H803</f>
        <v>0.45046680000000006</v>
      </c>
      <c r="S803" s="238">
        <v>0</v>
      </c>
      <c r="T803" s="239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40" t="s">
        <v>245</v>
      </c>
      <c r="AT803" s="240" t="s">
        <v>162</v>
      </c>
      <c r="AU803" s="240" t="s">
        <v>89</v>
      </c>
      <c r="AY803" s="18" t="s">
        <v>160</v>
      </c>
      <c r="BE803" s="241">
        <f>IF(N803="základní",J803,0)</f>
        <v>0</v>
      </c>
      <c r="BF803" s="241">
        <f>IF(N803="snížená",J803,0)</f>
        <v>0</v>
      </c>
      <c r="BG803" s="241">
        <f>IF(N803="zákl. přenesená",J803,0)</f>
        <v>0</v>
      </c>
      <c r="BH803" s="241">
        <f>IF(N803="sníž. přenesená",J803,0)</f>
        <v>0</v>
      </c>
      <c r="BI803" s="241">
        <f>IF(N803="nulová",J803,0)</f>
        <v>0</v>
      </c>
      <c r="BJ803" s="18" t="s">
        <v>87</v>
      </c>
      <c r="BK803" s="241">
        <f>ROUND(I803*H803,2)</f>
        <v>0</v>
      </c>
      <c r="BL803" s="18" t="s">
        <v>245</v>
      </c>
      <c r="BM803" s="240" t="s">
        <v>1607</v>
      </c>
    </row>
    <row r="804" s="13" customFormat="1">
      <c r="A804" s="13"/>
      <c r="B804" s="242"/>
      <c r="C804" s="243"/>
      <c r="D804" s="244" t="s">
        <v>168</v>
      </c>
      <c r="E804" s="245" t="s">
        <v>1</v>
      </c>
      <c r="F804" s="246" t="s">
        <v>1608</v>
      </c>
      <c r="G804" s="243"/>
      <c r="H804" s="247">
        <v>46.060000000000002</v>
      </c>
      <c r="I804" s="248"/>
      <c r="J804" s="243"/>
      <c r="K804" s="243"/>
      <c r="L804" s="249"/>
      <c r="M804" s="250"/>
      <c r="N804" s="251"/>
      <c r="O804" s="251"/>
      <c r="P804" s="251"/>
      <c r="Q804" s="251"/>
      <c r="R804" s="251"/>
      <c r="S804" s="251"/>
      <c r="T804" s="252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53" t="s">
        <v>168</v>
      </c>
      <c r="AU804" s="253" t="s">
        <v>89</v>
      </c>
      <c r="AV804" s="13" t="s">
        <v>89</v>
      </c>
      <c r="AW804" s="13" t="s">
        <v>34</v>
      </c>
      <c r="AX804" s="13" t="s">
        <v>87</v>
      </c>
      <c r="AY804" s="253" t="s">
        <v>160</v>
      </c>
    </row>
    <row r="805" s="2" customFormat="1" ht="24.15" customHeight="1">
      <c r="A805" s="39"/>
      <c r="B805" s="40"/>
      <c r="C805" s="228" t="s">
        <v>1609</v>
      </c>
      <c r="D805" s="228" t="s">
        <v>162</v>
      </c>
      <c r="E805" s="229" t="s">
        <v>1610</v>
      </c>
      <c r="F805" s="230" t="s">
        <v>1611</v>
      </c>
      <c r="G805" s="231" t="s">
        <v>211</v>
      </c>
      <c r="H805" s="232">
        <v>10.073</v>
      </c>
      <c r="I805" s="233"/>
      <c r="J805" s="234">
        <f>ROUND(I805*H805,2)</f>
        <v>0</v>
      </c>
      <c r="K805" s="235"/>
      <c r="L805" s="45"/>
      <c r="M805" s="236" t="s">
        <v>1</v>
      </c>
      <c r="N805" s="237" t="s">
        <v>44</v>
      </c>
      <c r="O805" s="92"/>
      <c r="P805" s="238">
        <f>O805*H805</f>
        <v>0</v>
      </c>
      <c r="Q805" s="238">
        <v>0.0027200000000000002</v>
      </c>
      <c r="R805" s="238">
        <f>Q805*H805</f>
        <v>0.027398560000000002</v>
      </c>
      <c r="S805" s="238">
        <v>0</v>
      </c>
      <c r="T805" s="239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40" t="s">
        <v>245</v>
      </c>
      <c r="AT805" s="240" t="s">
        <v>162</v>
      </c>
      <c r="AU805" s="240" t="s">
        <v>89</v>
      </c>
      <c r="AY805" s="18" t="s">
        <v>160</v>
      </c>
      <c r="BE805" s="241">
        <f>IF(N805="základní",J805,0)</f>
        <v>0</v>
      </c>
      <c r="BF805" s="241">
        <f>IF(N805="snížená",J805,0)</f>
        <v>0</v>
      </c>
      <c r="BG805" s="241">
        <f>IF(N805="zákl. přenesená",J805,0)</f>
        <v>0</v>
      </c>
      <c r="BH805" s="241">
        <f>IF(N805="sníž. přenesená",J805,0)</f>
        <v>0</v>
      </c>
      <c r="BI805" s="241">
        <f>IF(N805="nulová",J805,0)</f>
        <v>0</v>
      </c>
      <c r="BJ805" s="18" t="s">
        <v>87</v>
      </c>
      <c r="BK805" s="241">
        <f>ROUND(I805*H805,2)</f>
        <v>0</v>
      </c>
      <c r="BL805" s="18" t="s">
        <v>245</v>
      </c>
      <c r="BM805" s="240" t="s">
        <v>1612</v>
      </c>
    </row>
    <row r="806" s="13" customFormat="1">
      <c r="A806" s="13"/>
      <c r="B806" s="242"/>
      <c r="C806" s="243"/>
      <c r="D806" s="244" t="s">
        <v>168</v>
      </c>
      <c r="E806" s="245" t="s">
        <v>1</v>
      </c>
      <c r="F806" s="246" t="s">
        <v>1613</v>
      </c>
      <c r="G806" s="243"/>
      <c r="H806" s="247">
        <v>10.073</v>
      </c>
      <c r="I806" s="248"/>
      <c r="J806" s="243"/>
      <c r="K806" s="243"/>
      <c r="L806" s="249"/>
      <c r="M806" s="250"/>
      <c r="N806" s="251"/>
      <c r="O806" s="251"/>
      <c r="P806" s="251"/>
      <c r="Q806" s="251"/>
      <c r="R806" s="251"/>
      <c r="S806" s="251"/>
      <c r="T806" s="25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53" t="s">
        <v>168</v>
      </c>
      <c r="AU806" s="253" t="s">
        <v>89</v>
      </c>
      <c r="AV806" s="13" t="s">
        <v>89</v>
      </c>
      <c r="AW806" s="13" t="s">
        <v>34</v>
      </c>
      <c r="AX806" s="13" t="s">
        <v>87</v>
      </c>
      <c r="AY806" s="253" t="s">
        <v>160</v>
      </c>
    </row>
    <row r="807" s="2" customFormat="1" ht="24.15" customHeight="1">
      <c r="A807" s="39"/>
      <c r="B807" s="40"/>
      <c r="C807" s="228" t="s">
        <v>1614</v>
      </c>
      <c r="D807" s="228" t="s">
        <v>162</v>
      </c>
      <c r="E807" s="229" t="s">
        <v>1615</v>
      </c>
      <c r="F807" s="230" t="s">
        <v>1616</v>
      </c>
      <c r="G807" s="231" t="s">
        <v>347</v>
      </c>
      <c r="H807" s="232">
        <v>5.6379999999999999</v>
      </c>
      <c r="I807" s="233"/>
      <c r="J807" s="234">
        <f>ROUND(I807*H807,2)</f>
        <v>0</v>
      </c>
      <c r="K807" s="235"/>
      <c r="L807" s="45"/>
      <c r="M807" s="236" t="s">
        <v>1</v>
      </c>
      <c r="N807" s="237" t="s">
        <v>44</v>
      </c>
      <c r="O807" s="92"/>
      <c r="P807" s="238">
        <f>O807*H807</f>
        <v>0</v>
      </c>
      <c r="Q807" s="238">
        <v>0</v>
      </c>
      <c r="R807" s="238">
        <f>Q807*H807</f>
        <v>0</v>
      </c>
      <c r="S807" s="238">
        <v>0</v>
      </c>
      <c r="T807" s="239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40" t="s">
        <v>245</v>
      </c>
      <c r="AT807" s="240" t="s">
        <v>162</v>
      </c>
      <c r="AU807" s="240" t="s">
        <v>89</v>
      </c>
      <c r="AY807" s="18" t="s">
        <v>160</v>
      </c>
      <c r="BE807" s="241">
        <f>IF(N807="základní",J807,0)</f>
        <v>0</v>
      </c>
      <c r="BF807" s="241">
        <f>IF(N807="snížená",J807,0)</f>
        <v>0</v>
      </c>
      <c r="BG807" s="241">
        <f>IF(N807="zákl. přenesená",J807,0)</f>
        <v>0</v>
      </c>
      <c r="BH807" s="241">
        <f>IF(N807="sníž. přenesená",J807,0)</f>
        <v>0</v>
      </c>
      <c r="BI807" s="241">
        <f>IF(N807="nulová",J807,0)</f>
        <v>0</v>
      </c>
      <c r="BJ807" s="18" t="s">
        <v>87</v>
      </c>
      <c r="BK807" s="241">
        <f>ROUND(I807*H807,2)</f>
        <v>0</v>
      </c>
      <c r="BL807" s="18" t="s">
        <v>245</v>
      </c>
      <c r="BM807" s="240" t="s">
        <v>1617</v>
      </c>
    </row>
    <row r="808" s="12" customFormat="1" ht="22.8" customHeight="1">
      <c r="A808" s="12"/>
      <c r="B808" s="212"/>
      <c r="C808" s="213"/>
      <c r="D808" s="214" t="s">
        <v>78</v>
      </c>
      <c r="E808" s="226" t="s">
        <v>1618</v>
      </c>
      <c r="F808" s="226" t="s">
        <v>1619</v>
      </c>
      <c r="G808" s="213"/>
      <c r="H808" s="213"/>
      <c r="I808" s="216"/>
      <c r="J808" s="227">
        <f>BK808</f>
        <v>0</v>
      </c>
      <c r="K808" s="213"/>
      <c r="L808" s="218"/>
      <c r="M808" s="219"/>
      <c r="N808" s="220"/>
      <c r="O808" s="220"/>
      <c r="P808" s="221">
        <f>SUM(P809:P843)</f>
        <v>0</v>
      </c>
      <c r="Q808" s="220"/>
      <c r="R808" s="221">
        <f>SUM(R809:R843)</f>
        <v>1.1543197200000002</v>
      </c>
      <c r="S808" s="220"/>
      <c r="T808" s="222">
        <f>SUM(T809:T843)</f>
        <v>0</v>
      </c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R808" s="223" t="s">
        <v>89</v>
      </c>
      <c r="AT808" s="224" t="s">
        <v>78</v>
      </c>
      <c r="AU808" s="224" t="s">
        <v>87</v>
      </c>
      <c r="AY808" s="223" t="s">
        <v>160</v>
      </c>
      <c r="BK808" s="225">
        <f>SUM(BK809:BK843)</f>
        <v>0</v>
      </c>
    </row>
    <row r="809" s="2" customFormat="1" ht="24.15" customHeight="1">
      <c r="A809" s="39"/>
      <c r="B809" s="40"/>
      <c r="C809" s="228" t="s">
        <v>1620</v>
      </c>
      <c r="D809" s="228" t="s">
        <v>162</v>
      </c>
      <c r="E809" s="229" t="s">
        <v>1621</v>
      </c>
      <c r="F809" s="230" t="s">
        <v>1622</v>
      </c>
      <c r="G809" s="231" t="s">
        <v>165</v>
      </c>
      <c r="H809" s="232">
        <v>40.640000000000001</v>
      </c>
      <c r="I809" s="233"/>
      <c r="J809" s="234">
        <f>ROUND(I809*H809,2)</f>
        <v>0</v>
      </c>
      <c r="K809" s="235"/>
      <c r="L809" s="45"/>
      <c r="M809" s="236" t="s">
        <v>1</v>
      </c>
      <c r="N809" s="237" t="s">
        <v>44</v>
      </c>
      <c r="O809" s="92"/>
      <c r="P809" s="238">
        <f>O809*H809</f>
        <v>0</v>
      </c>
      <c r="Q809" s="238">
        <v>0.012200000000000001</v>
      </c>
      <c r="R809" s="238">
        <f>Q809*H809</f>
        <v>0.49580800000000003</v>
      </c>
      <c r="S809" s="238">
        <v>0</v>
      </c>
      <c r="T809" s="239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40" t="s">
        <v>245</v>
      </c>
      <c r="AT809" s="240" t="s">
        <v>162</v>
      </c>
      <c r="AU809" s="240" t="s">
        <v>89</v>
      </c>
      <c r="AY809" s="18" t="s">
        <v>160</v>
      </c>
      <c r="BE809" s="241">
        <f>IF(N809="základní",J809,0)</f>
        <v>0</v>
      </c>
      <c r="BF809" s="241">
        <f>IF(N809="snížená",J809,0)</f>
        <v>0</v>
      </c>
      <c r="BG809" s="241">
        <f>IF(N809="zákl. přenesená",J809,0)</f>
        <v>0</v>
      </c>
      <c r="BH809" s="241">
        <f>IF(N809="sníž. přenesená",J809,0)</f>
        <v>0</v>
      </c>
      <c r="BI809" s="241">
        <f>IF(N809="nulová",J809,0)</f>
        <v>0</v>
      </c>
      <c r="BJ809" s="18" t="s">
        <v>87</v>
      </c>
      <c r="BK809" s="241">
        <f>ROUND(I809*H809,2)</f>
        <v>0</v>
      </c>
      <c r="BL809" s="18" t="s">
        <v>245</v>
      </c>
      <c r="BM809" s="240" t="s">
        <v>1623</v>
      </c>
    </row>
    <row r="810" s="15" customFormat="1">
      <c r="A810" s="15"/>
      <c r="B810" s="269"/>
      <c r="C810" s="270"/>
      <c r="D810" s="244" t="s">
        <v>168</v>
      </c>
      <c r="E810" s="271" t="s">
        <v>1</v>
      </c>
      <c r="F810" s="272" t="s">
        <v>705</v>
      </c>
      <c r="G810" s="270"/>
      <c r="H810" s="271" t="s">
        <v>1</v>
      </c>
      <c r="I810" s="273"/>
      <c r="J810" s="270"/>
      <c r="K810" s="270"/>
      <c r="L810" s="274"/>
      <c r="M810" s="275"/>
      <c r="N810" s="276"/>
      <c r="O810" s="276"/>
      <c r="P810" s="276"/>
      <c r="Q810" s="276"/>
      <c r="R810" s="276"/>
      <c r="S810" s="276"/>
      <c r="T810" s="277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T810" s="278" t="s">
        <v>168</v>
      </c>
      <c r="AU810" s="278" t="s">
        <v>89</v>
      </c>
      <c r="AV810" s="15" t="s">
        <v>87</v>
      </c>
      <c r="AW810" s="15" t="s">
        <v>34</v>
      </c>
      <c r="AX810" s="15" t="s">
        <v>79</v>
      </c>
      <c r="AY810" s="278" t="s">
        <v>160</v>
      </c>
    </row>
    <row r="811" s="13" customFormat="1">
      <c r="A811" s="13"/>
      <c r="B811" s="242"/>
      <c r="C811" s="243"/>
      <c r="D811" s="244" t="s">
        <v>168</v>
      </c>
      <c r="E811" s="245" t="s">
        <v>1</v>
      </c>
      <c r="F811" s="246" t="s">
        <v>1406</v>
      </c>
      <c r="G811" s="243"/>
      <c r="H811" s="247">
        <v>8.1600000000000001</v>
      </c>
      <c r="I811" s="248"/>
      <c r="J811" s="243"/>
      <c r="K811" s="243"/>
      <c r="L811" s="249"/>
      <c r="M811" s="250"/>
      <c r="N811" s="251"/>
      <c r="O811" s="251"/>
      <c r="P811" s="251"/>
      <c r="Q811" s="251"/>
      <c r="R811" s="251"/>
      <c r="S811" s="251"/>
      <c r="T811" s="25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53" t="s">
        <v>168</v>
      </c>
      <c r="AU811" s="253" t="s">
        <v>89</v>
      </c>
      <c r="AV811" s="13" t="s">
        <v>89</v>
      </c>
      <c r="AW811" s="13" t="s">
        <v>34</v>
      </c>
      <c r="AX811" s="13" t="s">
        <v>79</v>
      </c>
      <c r="AY811" s="253" t="s">
        <v>160</v>
      </c>
    </row>
    <row r="812" s="13" customFormat="1">
      <c r="A812" s="13"/>
      <c r="B812" s="242"/>
      <c r="C812" s="243"/>
      <c r="D812" s="244" t="s">
        <v>168</v>
      </c>
      <c r="E812" s="245" t="s">
        <v>1</v>
      </c>
      <c r="F812" s="246" t="s">
        <v>1407</v>
      </c>
      <c r="G812" s="243"/>
      <c r="H812" s="247">
        <v>5.79</v>
      </c>
      <c r="I812" s="248"/>
      <c r="J812" s="243"/>
      <c r="K812" s="243"/>
      <c r="L812" s="249"/>
      <c r="M812" s="250"/>
      <c r="N812" s="251"/>
      <c r="O812" s="251"/>
      <c r="P812" s="251"/>
      <c r="Q812" s="251"/>
      <c r="R812" s="251"/>
      <c r="S812" s="251"/>
      <c r="T812" s="25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53" t="s">
        <v>168</v>
      </c>
      <c r="AU812" s="253" t="s">
        <v>89</v>
      </c>
      <c r="AV812" s="13" t="s">
        <v>89</v>
      </c>
      <c r="AW812" s="13" t="s">
        <v>34</v>
      </c>
      <c r="AX812" s="13" t="s">
        <v>79</v>
      </c>
      <c r="AY812" s="253" t="s">
        <v>160</v>
      </c>
    </row>
    <row r="813" s="13" customFormat="1">
      <c r="A813" s="13"/>
      <c r="B813" s="242"/>
      <c r="C813" s="243"/>
      <c r="D813" s="244" t="s">
        <v>168</v>
      </c>
      <c r="E813" s="245" t="s">
        <v>1</v>
      </c>
      <c r="F813" s="246" t="s">
        <v>1408</v>
      </c>
      <c r="G813" s="243"/>
      <c r="H813" s="247">
        <v>4.1200000000000001</v>
      </c>
      <c r="I813" s="248"/>
      <c r="J813" s="243"/>
      <c r="K813" s="243"/>
      <c r="L813" s="249"/>
      <c r="M813" s="250"/>
      <c r="N813" s="251"/>
      <c r="O813" s="251"/>
      <c r="P813" s="251"/>
      <c r="Q813" s="251"/>
      <c r="R813" s="251"/>
      <c r="S813" s="251"/>
      <c r="T813" s="252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3" t="s">
        <v>168</v>
      </c>
      <c r="AU813" s="253" t="s">
        <v>89</v>
      </c>
      <c r="AV813" s="13" t="s">
        <v>89</v>
      </c>
      <c r="AW813" s="13" t="s">
        <v>34</v>
      </c>
      <c r="AX813" s="13" t="s">
        <v>79</v>
      </c>
      <c r="AY813" s="253" t="s">
        <v>160</v>
      </c>
    </row>
    <row r="814" s="15" customFormat="1">
      <c r="A814" s="15"/>
      <c r="B814" s="269"/>
      <c r="C814" s="270"/>
      <c r="D814" s="244" t="s">
        <v>168</v>
      </c>
      <c r="E814" s="271" t="s">
        <v>1</v>
      </c>
      <c r="F814" s="272" t="s">
        <v>709</v>
      </c>
      <c r="G814" s="270"/>
      <c r="H814" s="271" t="s">
        <v>1</v>
      </c>
      <c r="I814" s="273"/>
      <c r="J814" s="270"/>
      <c r="K814" s="270"/>
      <c r="L814" s="274"/>
      <c r="M814" s="275"/>
      <c r="N814" s="276"/>
      <c r="O814" s="276"/>
      <c r="P814" s="276"/>
      <c r="Q814" s="276"/>
      <c r="R814" s="276"/>
      <c r="S814" s="276"/>
      <c r="T814" s="277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78" t="s">
        <v>168</v>
      </c>
      <c r="AU814" s="278" t="s">
        <v>89</v>
      </c>
      <c r="AV814" s="15" t="s">
        <v>87</v>
      </c>
      <c r="AW814" s="15" t="s">
        <v>34</v>
      </c>
      <c r="AX814" s="15" t="s">
        <v>79</v>
      </c>
      <c r="AY814" s="278" t="s">
        <v>160</v>
      </c>
    </row>
    <row r="815" s="13" customFormat="1">
      <c r="A815" s="13"/>
      <c r="B815" s="242"/>
      <c r="C815" s="243"/>
      <c r="D815" s="244" t="s">
        <v>168</v>
      </c>
      <c r="E815" s="245" t="s">
        <v>1</v>
      </c>
      <c r="F815" s="246" t="s">
        <v>1410</v>
      </c>
      <c r="G815" s="243"/>
      <c r="H815" s="247">
        <v>8.0099999999999998</v>
      </c>
      <c r="I815" s="248"/>
      <c r="J815" s="243"/>
      <c r="K815" s="243"/>
      <c r="L815" s="249"/>
      <c r="M815" s="250"/>
      <c r="N815" s="251"/>
      <c r="O815" s="251"/>
      <c r="P815" s="251"/>
      <c r="Q815" s="251"/>
      <c r="R815" s="251"/>
      <c r="S815" s="251"/>
      <c r="T815" s="252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3" t="s">
        <v>168</v>
      </c>
      <c r="AU815" s="253" t="s">
        <v>89</v>
      </c>
      <c r="AV815" s="13" t="s">
        <v>89</v>
      </c>
      <c r="AW815" s="13" t="s">
        <v>34</v>
      </c>
      <c r="AX815" s="13" t="s">
        <v>79</v>
      </c>
      <c r="AY815" s="253" t="s">
        <v>160</v>
      </c>
    </row>
    <row r="816" s="13" customFormat="1">
      <c r="A816" s="13"/>
      <c r="B816" s="242"/>
      <c r="C816" s="243"/>
      <c r="D816" s="244" t="s">
        <v>168</v>
      </c>
      <c r="E816" s="245" t="s">
        <v>1</v>
      </c>
      <c r="F816" s="246" t="s">
        <v>1411</v>
      </c>
      <c r="G816" s="243"/>
      <c r="H816" s="247">
        <v>7.2800000000000002</v>
      </c>
      <c r="I816" s="248"/>
      <c r="J816" s="243"/>
      <c r="K816" s="243"/>
      <c r="L816" s="249"/>
      <c r="M816" s="250"/>
      <c r="N816" s="251"/>
      <c r="O816" s="251"/>
      <c r="P816" s="251"/>
      <c r="Q816" s="251"/>
      <c r="R816" s="251"/>
      <c r="S816" s="251"/>
      <c r="T816" s="252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53" t="s">
        <v>168</v>
      </c>
      <c r="AU816" s="253" t="s">
        <v>89</v>
      </c>
      <c r="AV816" s="13" t="s">
        <v>89</v>
      </c>
      <c r="AW816" s="13" t="s">
        <v>34</v>
      </c>
      <c r="AX816" s="13" t="s">
        <v>79</v>
      </c>
      <c r="AY816" s="253" t="s">
        <v>160</v>
      </c>
    </row>
    <row r="817" s="13" customFormat="1">
      <c r="A817" s="13"/>
      <c r="B817" s="242"/>
      <c r="C817" s="243"/>
      <c r="D817" s="244" t="s">
        <v>168</v>
      </c>
      <c r="E817" s="245" t="s">
        <v>1</v>
      </c>
      <c r="F817" s="246" t="s">
        <v>1412</v>
      </c>
      <c r="G817" s="243"/>
      <c r="H817" s="247">
        <v>7.2800000000000002</v>
      </c>
      <c r="I817" s="248"/>
      <c r="J817" s="243"/>
      <c r="K817" s="243"/>
      <c r="L817" s="249"/>
      <c r="M817" s="250"/>
      <c r="N817" s="251"/>
      <c r="O817" s="251"/>
      <c r="P817" s="251"/>
      <c r="Q817" s="251"/>
      <c r="R817" s="251"/>
      <c r="S817" s="251"/>
      <c r="T817" s="252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3" t="s">
        <v>168</v>
      </c>
      <c r="AU817" s="253" t="s">
        <v>89</v>
      </c>
      <c r="AV817" s="13" t="s">
        <v>89</v>
      </c>
      <c r="AW817" s="13" t="s">
        <v>34</v>
      </c>
      <c r="AX817" s="13" t="s">
        <v>79</v>
      </c>
      <c r="AY817" s="253" t="s">
        <v>160</v>
      </c>
    </row>
    <row r="818" s="14" customFormat="1">
      <c r="A818" s="14"/>
      <c r="B818" s="254"/>
      <c r="C818" s="255"/>
      <c r="D818" s="244" t="s">
        <v>168</v>
      </c>
      <c r="E818" s="256" t="s">
        <v>1</v>
      </c>
      <c r="F818" s="257" t="s">
        <v>171</v>
      </c>
      <c r="G818" s="255"/>
      <c r="H818" s="258">
        <v>40.640000000000001</v>
      </c>
      <c r="I818" s="259"/>
      <c r="J818" s="255"/>
      <c r="K818" s="255"/>
      <c r="L818" s="260"/>
      <c r="M818" s="261"/>
      <c r="N818" s="262"/>
      <c r="O818" s="262"/>
      <c r="P818" s="262"/>
      <c r="Q818" s="262"/>
      <c r="R818" s="262"/>
      <c r="S818" s="262"/>
      <c r="T818" s="263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4" t="s">
        <v>168</v>
      </c>
      <c r="AU818" s="264" t="s">
        <v>89</v>
      </c>
      <c r="AV818" s="14" t="s">
        <v>166</v>
      </c>
      <c r="AW818" s="14" t="s">
        <v>34</v>
      </c>
      <c r="AX818" s="14" t="s">
        <v>87</v>
      </c>
      <c r="AY818" s="264" t="s">
        <v>160</v>
      </c>
    </row>
    <row r="819" s="2" customFormat="1" ht="24.15" customHeight="1">
      <c r="A819" s="39"/>
      <c r="B819" s="40"/>
      <c r="C819" s="228" t="s">
        <v>1624</v>
      </c>
      <c r="D819" s="228" t="s">
        <v>162</v>
      </c>
      <c r="E819" s="229" t="s">
        <v>1625</v>
      </c>
      <c r="F819" s="230" t="s">
        <v>1626</v>
      </c>
      <c r="G819" s="231" t="s">
        <v>165</v>
      </c>
      <c r="H819" s="232">
        <v>18.379999999999999</v>
      </c>
      <c r="I819" s="233"/>
      <c r="J819" s="234">
        <f>ROUND(I819*H819,2)</f>
        <v>0</v>
      </c>
      <c r="K819" s="235"/>
      <c r="L819" s="45"/>
      <c r="M819" s="236" t="s">
        <v>1</v>
      </c>
      <c r="N819" s="237" t="s">
        <v>44</v>
      </c>
      <c r="O819" s="92"/>
      <c r="P819" s="238">
        <f>O819*H819</f>
        <v>0</v>
      </c>
      <c r="Q819" s="238">
        <v>0.0126</v>
      </c>
      <c r="R819" s="238">
        <f>Q819*H819</f>
        <v>0.23158799999999999</v>
      </c>
      <c r="S819" s="238">
        <v>0</v>
      </c>
      <c r="T819" s="239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40" t="s">
        <v>245</v>
      </c>
      <c r="AT819" s="240" t="s">
        <v>162</v>
      </c>
      <c r="AU819" s="240" t="s">
        <v>89</v>
      </c>
      <c r="AY819" s="18" t="s">
        <v>160</v>
      </c>
      <c r="BE819" s="241">
        <f>IF(N819="základní",J819,0)</f>
        <v>0</v>
      </c>
      <c r="BF819" s="241">
        <f>IF(N819="snížená",J819,0)</f>
        <v>0</v>
      </c>
      <c r="BG819" s="241">
        <f>IF(N819="zákl. přenesená",J819,0)</f>
        <v>0</v>
      </c>
      <c r="BH819" s="241">
        <f>IF(N819="sníž. přenesená",J819,0)</f>
        <v>0</v>
      </c>
      <c r="BI819" s="241">
        <f>IF(N819="nulová",J819,0)</f>
        <v>0</v>
      </c>
      <c r="BJ819" s="18" t="s">
        <v>87</v>
      </c>
      <c r="BK819" s="241">
        <f>ROUND(I819*H819,2)</f>
        <v>0</v>
      </c>
      <c r="BL819" s="18" t="s">
        <v>245</v>
      </c>
      <c r="BM819" s="240" t="s">
        <v>1627</v>
      </c>
    </row>
    <row r="820" s="15" customFormat="1">
      <c r="A820" s="15"/>
      <c r="B820" s="269"/>
      <c r="C820" s="270"/>
      <c r="D820" s="244" t="s">
        <v>168</v>
      </c>
      <c r="E820" s="271" t="s">
        <v>1</v>
      </c>
      <c r="F820" s="272" t="s">
        <v>709</v>
      </c>
      <c r="G820" s="270"/>
      <c r="H820" s="271" t="s">
        <v>1</v>
      </c>
      <c r="I820" s="273"/>
      <c r="J820" s="270"/>
      <c r="K820" s="270"/>
      <c r="L820" s="274"/>
      <c r="M820" s="275"/>
      <c r="N820" s="276"/>
      <c r="O820" s="276"/>
      <c r="P820" s="276"/>
      <c r="Q820" s="276"/>
      <c r="R820" s="276"/>
      <c r="S820" s="276"/>
      <c r="T820" s="277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78" t="s">
        <v>168</v>
      </c>
      <c r="AU820" s="278" t="s">
        <v>89</v>
      </c>
      <c r="AV820" s="15" t="s">
        <v>87</v>
      </c>
      <c r="AW820" s="15" t="s">
        <v>34</v>
      </c>
      <c r="AX820" s="15" t="s">
        <v>79</v>
      </c>
      <c r="AY820" s="278" t="s">
        <v>160</v>
      </c>
    </row>
    <row r="821" s="13" customFormat="1">
      <c r="A821" s="13"/>
      <c r="B821" s="242"/>
      <c r="C821" s="243"/>
      <c r="D821" s="244" t="s">
        <v>168</v>
      </c>
      <c r="E821" s="245" t="s">
        <v>1</v>
      </c>
      <c r="F821" s="246" t="s">
        <v>1413</v>
      </c>
      <c r="G821" s="243"/>
      <c r="H821" s="247">
        <v>9.1899999999999995</v>
      </c>
      <c r="I821" s="248"/>
      <c r="J821" s="243"/>
      <c r="K821" s="243"/>
      <c r="L821" s="249"/>
      <c r="M821" s="250"/>
      <c r="N821" s="251"/>
      <c r="O821" s="251"/>
      <c r="P821" s="251"/>
      <c r="Q821" s="251"/>
      <c r="R821" s="251"/>
      <c r="S821" s="251"/>
      <c r="T821" s="252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53" t="s">
        <v>168</v>
      </c>
      <c r="AU821" s="253" t="s">
        <v>89</v>
      </c>
      <c r="AV821" s="13" t="s">
        <v>89</v>
      </c>
      <c r="AW821" s="13" t="s">
        <v>34</v>
      </c>
      <c r="AX821" s="13" t="s">
        <v>79</v>
      </c>
      <c r="AY821" s="253" t="s">
        <v>160</v>
      </c>
    </row>
    <row r="822" s="13" customFormat="1">
      <c r="A822" s="13"/>
      <c r="B822" s="242"/>
      <c r="C822" s="243"/>
      <c r="D822" s="244" t="s">
        <v>168</v>
      </c>
      <c r="E822" s="245" t="s">
        <v>1</v>
      </c>
      <c r="F822" s="246" t="s">
        <v>1414</v>
      </c>
      <c r="G822" s="243"/>
      <c r="H822" s="247">
        <v>9.1899999999999995</v>
      </c>
      <c r="I822" s="248"/>
      <c r="J822" s="243"/>
      <c r="K822" s="243"/>
      <c r="L822" s="249"/>
      <c r="M822" s="250"/>
      <c r="N822" s="251"/>
      <c r="O822" s="251"/>
      <c r="P822" s="251"/>
      <c r="Q822" s="251"/>
      <c r="R822" s="251"/>
      <c r="S822" s="251"/>
      <c r="T822" s="25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3" t="s">
        <v>168</v>
      </c>
      <c r="AU822" s="253" t="s">
        <v>89</v>
      </c>
      <c r="AV822" s="13" t="s">
        <v>89</v>
      </c>
      <c r="AW822" s="13" t="s">
        <v>34</v>
      </c>
      <c r="AX822" s="13" t="s">
        <v>79</v>
      </c>
      <c r="AY822" s="253" t="s">
        <v>160</v>
      </c>
    </row>
    <row r="823" s="14" customFormat="1">
      <c r="A823" s="14"/>
      <c r="B823" s="254"/>
      <c r="C823" s="255"/>
      <c r="D823" s="244" t="s">
        <v>168</v>
      </c>
      <c r="E823" s="256" t="s">
        <v>1</v>
      </c>
      <c r="F823" s="257" t="s">
        <v>171</v>
      </c>
      <c r="G823" s="255"/>
      <c r="H823" s="258">
        <v>18.379999999999999</v>
      </c>
      <c r="I823" s="259"/>
      <c r="J823" s="255"/>
      <c r="K823" s="255"/>
      <c r="L823" s="260"/>
      <c r="M823" s="261"/>
      <c r="N823" s="262"/>
      <c r="O823" s="262"/>
      <c r="P823" s="262"/>
      <c r="Q823" s="262"/>
      <c r="R823" s="262"/>
      <c r="S823" s="262"/>
      <c r="T823" s="263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4" t="s">
        <v>168</v>
      </c>
      <c r="AU823" s="264" t="s">
        <v>89</v>
      </c>
      <c r="AV823" s="14" t="s">
        <v>166</v>
      </c>
      <c r="AW823" s="14" t="s">
        <v>34</v>
      </c>
      <c r="AX823" s="14" t="s">
        <v>87</v>
      </c>
      <c r="AY823" s="264" t="s">
        <v>160</v>
      </c>
    </row>
    <row r="824" s="2" customFormat="1" ht="24.15" customHeight="1">
      <c r="A824" s="39"/>
      <c r="B824" s="40"/>
      <c r="C824" s="228" t="s">
        <v>1628</v>
      </c>
      <c r="D824" s="228" t="s">
        <v>162</v>
      </c>
      <c r="E824" s="229" t="s">
        <v>1629</v>
      </c>
      <c r="F824" s="230" t="s">
        <v>1630</v>
      </c>
      <c r="G824" s="231" t="s">
        <v>165</v>
      </c>
      <c r="H824" s="232">
        <v>19.440000000000001</v>
      </c>
      <c r="I824" s="233"/>
      <c r="J824" s="234">
        <f>ROUND(I824*H824,2)</f>
        <v>0</v>
      </c>
      <c r="K824" s="235"/>
      <c r="L824" s="45"/>
      <c r="M824" s="236" t="s">
        <v>1</v>
      </c>
      <c r="N824" s="237" t="s">
        <v>44</v>
      </c>
      <c r="O824" s="92"/>
      <c r="P824" s="238">
        <f>O824*H824</f>
        <v>0</v>
      </c>
      <c r="Q824" s="238">
        <v>0.020549999999999999</v>
      </c>
      <c r="R824" s="238">
        <f>Q824*H824</f>
        <v>0.39949200000000001</v>
      </c>
      <c r="S824" s="238">
        <v>0</v>
      </c>
      <c r="T824" s="239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40" t="s">
        <v>245</v>
      </c>
      <c r="AT824" s="240" t="s">
        <v>162</v>
      </c>
      <c r="AU824" s="240" t="s">
        <v>89</v>
      </c>
      <c r="AY824" s="18" t="s">
        <v>160</v>
      </c>
      <c r="BE824" s="241">
        <f>IF(N824="základní",J824,0)</f>
        <v>0</v>
      </c>
      <c r="BF824" s="241">
        <f>IF(N824="snížená",J824,0)</f>
        <v>0</v>
      </c>
      <c r="BG824" s="241">
        <f>IF(N824="zákl. přenesená",J824,0)</f>
        <v>0</v>
      </c>
      <c r="BH824" s="241">
        <f>IF(N824="sníž. přenesená",J824,0)</f>
        <v>0</v>
      </c>
      <c r="BI824" s="241">
        <f>IF(N824="nulová",J824,0)</f>
        <v>0</v>
      </c>
      <c r="BJ824" s="18" t="s">
        <v>87</v>
      </c>
      <c r="BK824" s="241">
        <f>ROUND(I824*H824,2)</f>
        <v>0</v>
      </c>
      <c r="BL824" s="18" t="s">
        <v>245</v>
      </c>
      <c r="BM824" s="240" t="s">
        <v>1631</v>
      </c>
    </row>
    <row r="825" s="15" customFormat="1">
      <c r="A825" s="15"/>
      <c r="B825" s="269"/>
      <c r="C825" s="270"/>
      <c r="D825" s="244" t="s">
        <v>168</v>
      </c>
      <c r="E825" s="271" t="s">
        <v>1</v>
      </c>
      <c r="F825" s="272" t="s">
        <v>705</v>
      </c>
      <c r="G825" s="270"/>
      <c r="H825" s="271" t="s">
        <v>1</v>
      </c>
      <c r="I825" s="273"/>
      <c r="J825" s="270"/>
      <c r="K825" s="270"/>
      <c r="L825" s="274"/>
      <c r="M825" s="275"/>
      <c r="N825" s="276"/>
      <c r="O825" s="276"/>
      <c r="P825" s="276"/>
      <c r="Q825" s="276"/>
      <c r="R825" s="276"/>
      <c r="S825" s="276"/>
      <c r="T825" s="277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T825" s="278" t="s">
        <v>168</v>
      </c>
      <c r="AU825" s="278" t="s">
        <v>89</v>
      </c>
      <c r="AV825" s="15" t="s">
        <v>87</v>
      </c>
      <c r="AW825" s="15" t="s">
        <v>34</v>
      </c>
      <c r="AX825" s="15" t="s">
        <v>79</v>
      </c>
      <c r="AY825" s="278" t="s">
        <v>160</v>
      </c>
    </row>
    <row r="826" s="13" customFormat="1">
      <c r="A826" s="13"/>
      <c r="B826" s="242"/>
      <c r="C826" s="243"/>
      <c r="D826" s="244" t="s">
        <v>168</v>
      </c>
      <c r="E826" s="245" t="s">
        <v>1</v>
      </c>
      <c r="F826" s="246" t="s">
        <v>1632</v>
      </c>
      <c r="G826" s="243"/>
      <c r="H826" s="247">
        <v>13.27</v>
      </c>
      <c r="I826" s="248"/>
      <c r="J826" s="243"/>
      <c r="K826" s="243"/>
      <c r="L826" s="249"/>
      <c r="M826" s="250"/>
      <c r="N826" s="251"/>
      <c r="O826" s="251"/>
      <c r="P826" s="251"/>
      <c r="Q826" s="251"/>
      <c r="R826" s="251"/>
      <c r="S826" s="251"/>
      <c r="T826" s="252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53" t="s">
        <v>168</v>
      </c>
      <c r="AU826" s="253" t="s">
        <v>89</v>
      </c>
      <c r="AV826" s="13" t="s">
        <v>89</v>
      </c>
      <c r="AW826" s="13" t="s">
        <v>34</v>
      </c>
      <c r="AX826" s="13" t="s">
        <v>79</v>
      </c>
      <c r="AY826" s="253" t="s">
        <v>160</v>
      </c>
    </row>
    <row r="827" s="13" customFormat="1">
      <c r="A827" s="13"/>
      <c r="B827" s="242"/>
      <c r="C827" s="243"/>
      <c r="D827" s="244" t="s">
        <v>168</v>
      </c>
      <c r="E827" s="245" t="s">
        <v>1</v>
      </c>
      <c r="F827" s="246" t="s">
        <v>1419</v>
      </c>
      <c r="G827" s="243"/>
      <c r="H827" s="247">
        <v>6.1699999999999999</v>
      </c>
      <c r="I827" s="248"/>
      <c r="J827" s="243"/>
      <c r="K827" s="243"/>
      <c r="L827" s="249"/>
      <c r="M827" s="250"/>
      <c r="N827" s="251"/>
      <c r="O827" s="251"/>
      <c r="P827" s="251"/>
      <c r="Q827" s="251"/>
      <c r="R827" s="251"/>
      <c r="S827" s="251"/>
      <c r="T827" s="252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53" t="s">
        <v>168</v>
      </c>
      <c r="AU827" s="253" t="s">
        <v>89</v>
      </c>
      <c r="AV827" s="13" t="s">
        <v>89</v>
      </c>
      <c r="AW827" s="13" t="s">
        <v>34</v>
      </c>
      <c r="AX827" s="13" t="s">
        <v>79</v>
      </c>
      <c r="AY827" s="253" t="s">
        <v>160</v>
      </c>
    </row>
    <row r="828" s="14" customFormat="1">
      <c r="A828" s="14"/>
      <c r="B828" s="254"/>
      <c r="C828" s="255"/>
      <c r="D828" s="244" t="s">
        <v>168</v>
      </c>
      <c r="E828" s="256" t="s">
        <v>1</v>
      </c>
      <c r="F828" s="257" t="s">
        <v>171</v>
      </c>
      <c r="G828" s="255"/>
      <c r="H828" s="258">
        <v>19.439999999999998</v>
      </c>
      <c r="I828" s="259"/>
      <c r="J828" s="255"/>
      <c r="K828" s="255"/>
      <c r="L828" s="260"/>
      <c r="M828" s="261"/>
      <c r="N828" s="262"/>
      <c r="O828" s="262"/>
      <c r="P828" s="262"/>
      <c r="Q828" s="262"/>
      <c r="R828" s="262"/>
      <c r="S828" s="262"/>
      <c r="T828" s="263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4" t="s">
        <v>168</v>
      </c>
      <c r="AU828" s="264" t="s">
        <v>89</v>
      </c>
      <c r="AV828" s="14" t="s">
        <v>166</v>
      </c>
      <c r="AW828" s="14" t="s">
        <v>34</v>
      </c>
      <c r="AX828" s="14" t="s">
        <v>87</v>
      </c>
      <c r="AY828" s="264" t="s">
        <v>160</v>
      </c>
    </row>
    <row r="829" s="2" customFormat="1" ht="16.5" customHeight="1">
      <c r="A829" s="39"/>
      <c r="B829" s="40"/>
      <c r="C829" s="228" t="s">
        <v>1633</v>
      </c>
      <c r="D829" s="228" t="s">
        <v>162</v>
      </c>
      <c r="E829" s="229" t="s">
        <v>1634</v>
      </c>
      <c r="F829" s="230" t="s">
        <v>1635</v>
      </c>
      <c r="G829" s="231" t="s">
        <v>165</v>
      </c>
      <c r="H829" s="232">
        <v>78.459999999999994</v>
      </c>
      <c r="I829" s="233"/>
      <c r="J829" s="234">
        <f>ROUND(I829*H829,2)</f>
        <v>0</v>
      </c>
      <c r="K829" s="235"/>
      <c r="L829" s="45"/>
      <c r="M829" s="236" t="s">
        <v>1</v>
      </c>
      <c r="N829" s="237" t="s">
        <v>44</v>
      </c>
      <c r="O829" s="92"/>
      <c r="P829" s="238">
        <f>O829*H829</f>
        <v>0</v>
      </c>
      <c r="Q829" s="238">
        <v>0.00010000000000000001</v>
      </c>
      <c r="R829" s="238">
        <f>Q829*H829</f>
        <v>0.0078460000000000005</v>
      </c>
      <c r="S829" s="238">
        <v>0</v>
      </c>
      <c r="T829" s="239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40" t="s">
        <v>245</v>
      </c>
      <c r="AT829" s="240" t="s">
        <v>162</v>
      </c>
      <c r="AU829" s="240" t="s">
        <v>89</v>
      </c>
      <c r="AY829" s="18" t="s">
        <v>160</v>
      </c>
      <c r="BE829" s="241">
        <f>IF(N829="základní",J829,0)</f>
        <v>0</v>
      </c>
      <c r="BF829" s="241">
        <f>IF(N829="snížená",J829,0)</f>
        <v>0</v>
      </c>
      <c r="BG829" s="241">
        <f>IF(N829="zákl. přenesená",J829,0)</f>
        <v>0</v>
      </c>
      <c r="BH829" s="241">
        <f>IF(N829="sníž. přenesená",J829,0)</f>
        <v>0</v>
      </c>
      <c r="BI829" s="241">
        <f>IF(N829="nulová",J829,0)</f>
        <v>0</v>
      </c>
      <c r="BJ829" s="18" t="s">
        <v>87</v>
      </c>
      <c r="BK829" s="241">
        <f>ROUND(I829*H829,2)</f>
        <v>0</v>
      </c>
      <c r="BL829" s="18" t="s">
        <v>245</v>
      </c>
      <c r="BM829" s="240" t="s">
        <v>1636</v>
      </c>
    </row>
    <row r="830" s="13" customFormat="1">
      <c r="A830" s="13"/>
      <c r="B830" s="242"/>
      <c r="C830" s="243"/>
      <c r="D830" s="244" t="s">
        <v>168</v>
      </c>
      <c r="E830" s="245" t="s">
        <v>1</v>
      </c>
      <c r="F830" s="246" t="s">
        <v>1637</v>
      </c>
      <c r="G830" s="243"/>
      <c r="H830" s="247">
        <v>40.640000000000001</v>
      </c>
      <c r="I830" s="248"/>
      <c r="J830" s="243"/>
      <c r="K830" s="243"/>
      <c r="L830" s="249"/>
      <c r="M830" s="250"/>
      <c r="N830" s="251"/>
      <c r="O830" s="251"/>
      <c r="P830" s="251"/>
      <c r="Q830" s="251"/>
      <c r="R830" s="251"/>
      <c r="S830" s="251"/>
      <c r="T830" s="252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53" t="s">
        <v>168</v>
      </c>
      <c r="AU830" s="253" t="s">
        <v>89</v>
      </c>
      <c r="AV830" s="13" t="s">
        <v>89</v>
      </c>
      <c r="AW830" s="13" t="s">
        <v>34</v>
      </c>
      <c r="AX830" s="13" t="s">
        <v>79</v>
      </c>
      <c r="AY830" s="253" t="s">
        <v>160</v>
      </c>
    </row>
    <row r="831" s="13" customFormat="1">
      <c r="A831" s="13"/>
      <c r="B831" s="242"/>
      <c r="C831" s="243"/>
      <c r="D831" s="244" t="s">
        <v>168</v>
      </c>
      <c r="E831" s="245" t="s">
        <v>1</v>
      </c>
      <c r="F831" s="246" t="s">
        <v>1638</v>
      </c>
      <c r="G831" s="243"/>
      <c r="H831" s="247">
        <v>18.379999999999999</v>
      </c>
      <c r="I831" s="248"/>
      <c r="J831" s="243"/>
      <c r="K831" s="243"/>
      <c r="L831" s="249"/>
      <c r="M831" s="250"/>
      <c r="N831" s="251"/>
      <c r="O831" s="251"/>
      <c r="P831" s="251"/>
      <c r="Q831" s="251"/>
      <c r="R831" s="251"/>
      <c r="S831" s="251"/>
      <c r="T831" s="252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53" t="s">
        <v>168</v>
      </c>
      <c r="AU831" s="253" t="s">
        <v>89</v>
      </c>
      <c r="AV831" s="13" t="s">
        <v>89</v>
      </c>
      <c r="AW831" s="13" t="s">
        <v>34</v>
      </c>
      <c r="AX831" s="13" t="s">
        <v>79</v>
      </c>
      <c r="AY831" s="253" t="s">
        <v>160</v>
      </c>
    </row>
    <row r="832" s="13" customFormat="1">
      <c r="A832" s="13"/>
      <c r="B832" s="242"/>
      <c r="C832" s="243"/>
      <c r="D832" s="244" t="s">
        <v>168</v>
      </c>
      <c r="E832" s="245" t="s">
        <v>1</v>
      </c>
      <c r="F832" s="246" t="s">
        <v>1639</v>
      </c>
      <c r="G832" s="243"/>
      <c r="H832" s="247">
        <v>19.440000000000001</v>
      </c>
      <c r="I832" s="248"/>
      <c r="J832" s="243"/>
      <c r="K832" s="243"/>
      <c r="L832" s="249"/>
      <c r="M832" s="250"/>
      <c r="N832" s="251"/>
      <c r="O832" s="251"/>
      <c r="P832" s="251"/>
      <c r="Q832" s="251"/>
      <c r="R832" s="251"/>
      <c r="S832" s="251"/>
      <c r="T832" s="252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53" t="s">
        <v>168</v>
      </c>
      <c r="AU832" s="253" t="s">
        <v>89</v>
      </c>
      <c r="AV832" s="13" t="s">
        <v>89</v>
      </c>
      <c r="AW832" s="13" t="s">
        <v>34</v>
      </c>
      <c r="AX832" s="13" t="s">
        <v>79</v>
      </c>
      <c r="AY832" s="253" t="s">
        <v>160</v>
      </c>
    </row>
    <row r="833" s="14" customFormat="1">
      <c r="A833" s="14"/>
      <c r="B833" s="254"/>
      <c r="C833" s="255"/>
      <c r="D833" s="244" t="s">
        <v>168</v>
      </c>
      <c r="E833" s="256" t="s">
        <v>1</v>
      </c>
      <c r="F833" s="257" t="s">
        <v>171</v>
      </c>
      <c r="G833" s="255"/>
      <c r="H833" s="258">
        <v>78.459999999999994</v>
      </c>
      <c r="I833" s="259"/>
      <c r="J833" s="255"/>
      <c r="K833" s="255"/>
      <c r="L833" s="260"/>
      <c r="M833" s="261"/>
      <c r="N833" s="262"/>
      <c r="O833" s="262"/>
      <c r="P833" s="262"/>
      <c r="Q833" s="262"/>
      <c r="R833" s="262"/>
      <c r="S833" s="262"/>
      <c r="T833" s="263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64" t="s">
        <v>168</v>
      </c>
      <c r="AU833" s="264" t="s">
        <v>89</v>
      </c>
      <c r="AV833" s="14" t="s">
        <v>166</v>
      </c>
      <c r="AW833" s="14" t="s">
        <v>34</v>
      </c>
      <c r="AX833" s="14" t="s">
        <v>87</v>
      </c>
      <c r="AY833" s="264" t="s">
        <v>160</v>
      </c>
    </row>
    <row r="834" s="2" customFormat="1" ht="16.5" customHeight="1">
      <c r="A834" s="39"/>
      <c r="B834" s="40"/>
      <c r="C834" s="228" t="s">
        <v>1640</v>
      </c>
      <c r="D834" s="228" t="s">
        <v>162</v>
      </c>
      <c r="E834" s="229" t="s">
        <v>1641</v>
      </c>
      <c r="F834" s="230" t="s">
        <v>1642</v>
      </c>
      <c r="G834" s="231" t="s">
        <v>165</v>
      </c>
      <c r="H834" s="232">
        <v>124.52</v>
      </c>
      <c r="I834" s="233"/>
      <c r="J834" s="234">
        <f>ROUND(I834*H834,2)</f>
        <v>0</v>
      </c>
      <c r="K834" s="235"/>
      <c r="L834" s="45"/>
      <c r="M834" s="236" t="s">
        <v>1</v>
      </c>
      <c r="N834" s="237" t="s">
        <v>44</v>
      </c>
      <c r="O834" s="92"/>
      <c r="P834" s="238">
        <f>O834*H834</f>
        <v>0</v>
      </c>
      <c r="Q834" s="238">
        <v>0</v>
      </c>
      <c r="R834" s="238">
        <f>Q834*H834</f>
        <v>0</v>
      </c>
      <c r="S834" s="238">
        <v>0</v>
      </c>
      <c r="T834" s="239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40" t="s">
        <v>245</v>
      </c>
      <c r="AT834" s="240" t="s">
        <v>162</v>
      </c>
      <c r="AU834" s="240" t="s">
        <v>89</v>
      </c>
      <c r="AY834" s="18" t="s">
        <v>160</v>
      </c>
      <c r="BE834" s="241">
        <f>IF(N834="základní",J834,0)</f>
        <v>0</v>
      </c>
      <c r="BF834" s="241">
        <f>IF(N834="snížená",J834,0)</f>
        <v>0</v>
      </c>
      <c r="BG834" s="241">
        <f>IF(N834="zákl. přenesená",J834,0)</f>
        <v>0</v>
      </c>
      <c r="BH834" s="241">
        <f>IF(N834="sníž. přenesená",J834,0)</f>
        <v>0</v>
      </c>
      <c r="BI834" s="241">
        <f>IF(N834="nulová",J834,0)</f>
        <v>0</v>
      </c>
      <c r="BJ834" s="18" t="s">
        <v>87</v>
      </c>
      <c r="BK834" s="241">
        <f>ROUND(I834*H834,2)</f>
        <v>0</v>
      </c>
      <c r="BL834" s="18" t="s">
        <v>245</v>
      </c>
      <c r="BM834" s="240" t="s">
        <v>1643</v>
      </c>
    </row>
    <row r="835" s="2" customFormat="1">
      <c r="A835" s="39"/>
      <c r="B835" s="40"/>
      <c r="C835" s="41"/>
      <c r="D835" s="244" t="s">
        <v>175</v>
      </c>
      <c r="E835" s="41"/>
      <c r="F835" s="265" t="s">
        <v>1644</v>
      </c>
      <c r="G835" s="41"/>
      <c r="H835" s="41"/>
      <c r="I835" s="266"/>
      <c r="J835" s="41"/>
      <c r="K835" s="41"/>
      <c r="L835" s="45"/>
      <c r="M835" s="267"/>
      <c r="N835" s="268"/>
      <c r="O835" s="92"/>
      <c r="P835" s="92"/>
      <c r="Q835" s="92"/>
      <c r="R835" s="92"/>
      <c r="S835" s="92"/>
      <c r="T835" s="93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T835" s="18" t="s">
        <v>175</v>
      </c>
      <c r="AU835" s="18" t="s">
        <v>89</v>
      </c>
    </row>
    <row r="836" s="13" customFormat="1">
      <c r="A836" s="13"/>
      <c r="B836" s="242"/>
      <c r="C836" s="243"/>
      <c r="D836" s="244" t="s">
        <v>168</v>
      </c>
      <c r="E836" s="245" t="s">
        <v>1</v>
      </c>
      <c r="F836" s="246" t="s">
        <v>1637</v>
      </c>
      <c r="G836" s="243"/>
      <c r="H836" s="247">
        <v>40.640000000000001</v>
      </c>
      <c r="I836" s="248"/>
      <c r="J836" s="243"/>
      <c r="K836" s="243"/>
      <c r="L836" s="249"/>
      <c r="M836" s="250"/>
      <c r="N836" s="251"/>
      <c r="O836" s="251"/>
      <c r="P836" s="251"/>
      <c r="Q836" s="251"/>
      <c r="R836" s="251"/>
      <c r="S836" s="251"/>
      <c r="T836" s="252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53" t="s">
        <v>168</v>
      </c>
      <c r="AU836" s="253" t="s">
        <v>89</v>
      </c>
      <c r="AV836" s="13" t="s">
        <v>89</v>
      </c>
      <c r="AW836" s="13" t="s">
        <v>34</v>
      </c>
      <c r="AX836" s="13" t="s">
        <v>79</v>
      </c>
      <c r="AY836" s="253" t="s">
        <v>160</v>
      </c>
    </row>
    <row r="837" s="13" customFormat="1">
      <c r="A837" s="13"/>
      <c r="B837" s="242"/>
      <c r="C837" s="243"/>
      <c r="D837" s="244" t="s">
        <v>168</v>
      </c>
      <c r="E837" s="245" t="s">
        <v>1</v>
      </c>
      <c r="F837" s="246" t="s">
        <v>1638</v>
      </c>
      <c r="G837" s="243"/>
      <c r="H837" s="247">
        <v>18.379999999999999</v>
      </c>
      <c r="I837" s="248"/>
      <c r="J837" s="243"/>
      <c r="K837" s="243"/>
      <c r="L837" s="249"/>
      <c r="M837" s="250"/>
      <c r="N837" s="251"/>
      <c r="O837" s="251"/>
      <c r="P837" s="251"/>
      <c r="Q837" s="251"/>
      <c r="R837" s="251"/>
      <c r="S837" s="251"/>
      <c r="T837" s="252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53" t="s">
        <v>168</v>
      </c>
      <c r="AU837" s="253" t="s">
        <v>89</v>
      </c>
      <c r="AV837" s="13" t="s">
        <v>89</v>
      </c>
      <c r="AW837" s="13" t="s">
        <v>34</v>
      </c>
      <c r="AX837" s="13" t="s">
        <v>79</v>
      </c>
      <c r="AY837" s="253" t="s">
        <v>160</v>
      </c>
    </row>
    <row r="838" s="13" customFormat="1">
      <c r="A838" s="13"/>
      <c r="B838" s="242"/>
      <c r="C838" s="243"/>
      <c r="D838" s="244" t="s">
        <v>168</v>
      </c>
      <c r="E838" s="245" t="s">
        <v>1</v>
      </c>
      <c r="F838" s="246" t="s">
        <v>1639</v>
      </c>
      <c r="G838" s="243"/>
      <c r="H838" s="247">
        <v>19.440000000000001</v>
      </c>
      <c r="I838" s="248"/>
      <c r="J838" s="243"/>
      <c r="K838" s="243"/>
      <c r="L838" s="249"/>
      <c r="M838" s="250"/>
      <c r="N838" s="251"/>
      <c r="O838" s="251"/>
      <c r="P838" s="251"/>
      <c r="Q838" s="251"/>
      <c r="R838" s="251"/>
      <c r="S838" s="251"/>
      <c r="T838" s="252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53" t="s">
        <v>168</v>
      </c>
      <c r="AU838" s="253" t="s">
        <v>89</v>
      </c>
      <c r="AV838" s="13" t="s">
        <v>89</v>
      </c>
      <c r="AW838" s="13" t="s">
        <v>34</v>
      </c>
      <c r="AX838" s="13" t="s">
        <v>79</v>
      </c>
      <c r="AY838" s="253" t="s">
        <v>160</v>
      </c>
    </row>
    <row r="839" s="13" customFormat="1">
      <c r="A839" s="13"/>
      <c r="B839" s="242"/>
      <c r="C839" s="243"/>
      <c r="D839" s="244" t="s">
        <v>168</v>
      </c>
      <c r="E839" s="245" t="s">
        <v>1</v>
      </c>
      <c r="F839" s="246" t="s">
        <v>1645</v>
      </c>
      <c r="G839" s="243"/>
      <c r="H839" s="247">
        <v>46.060000000000002</v>
      </c>
      <c r="I839" s="248"/>
      <c r="J839" s="243"/>
      <c r="K839" s="243"/>
      <c r="L839" s="249"/>
      <c r="M839" s="250"/>
      <c r="N839" s="251"/>
      <c r="O839" s="251"/>
      <c r="P839" s="251"/>
      <c r="Q839" s="251"/>
      <c r="R839" s="251"/>
      <c r="S839" s="251"/>
      <c r="T839" s="252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53" t="s">
        <v>168</v>
      </c>
      <c r="AU839" s="253" t="s">
        <v>89</v>
      </c>
      <c r="AV839" s="13" t="s">
        <v>89</v>
      </c>
      <c r="AW839" s="13" t="s">
        <v>34</v>
      </c>
      <c r="AX839" s="13" t="s">
        <v>79</v>
      </c>
      <c r="AY839" s="253" t="s">
        <v>160</v>
      </c>
    </row>
    <row r="840" s="14" customFormat="1">
      <c r="A840" s="14"/>
      <c r="B840" s="254"/>
      <c r="C840" s="255"/>
      <c r="D840" s="244" t="s">
        <v>168</v>
      </c>
      <c r="E840" s="256" t="s">
        <v>1</v>
      </c>
      <c r="F840" s="257" t="s">
        <v>171</v>
      </c>
      <c r="G840" s="255"/>
      <c r="H840" s="258">
        <v>124.52</v>
      </c>
      <c r="I840" s="259"/>
      <c r="J840" s="255"/>
      <c r="K840" s="255"/>
      <c r="L840" s="260"/>
      <c r="M840" s="261"/>
      <c r="N840" s="262"/>
      <c r="O840" s="262"/>
      <c r="P840" s="262"/>
      <c r="Q840" s="262"/>
      <c r="R840" s="262"/>
      <c r="S840" s="262"/>
      <c r="T840" s="263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4" t="s">
        <v>168</v>
      </c>
      <c r="AU840" s="264" t="s">
        <v>89</v>
      </c>
      <c r="AV840" s="14" t="s">
        <v>166</v>
      </c>
      <c r="AW840" s="14" t="s">
        <v>34</v>
      </c>
      <c r="AX840" s="14" t="s">
        <v>87</v>
      </c>
      <c r="AY840" s="264" t="s">
        <v>160</v>
      </c>
    </row>
    <row r="841" s="2" customFormat="1" ht="24.15" customHeight="1">
      <c r="A841" s="39"/>
      <c r="B841" s="40"/>
      <c r="C841" s="284" t="s">
        <v>1646</v>
      </c>
      <c r="D841" s="284" t="s">
        <v>426</v>
      </c>
      <c r="E841" s="285" t="s">
        <v>1647</v>
      </c>
      <c r="F841" s="286" t="s">
        <v>1648</v>
      </c>
      <c r="G841" s="287" t="s">
        <v>165</v>
      </c>
      <c r="H841" s="288">
        <v>139.898</v>
      </c>
      <c r="I841" s="289"/>
      <c r="J841" s="290">
        <f>ROUND(I841*H841,2)</f>
        <v>0</v>
      </c>
      <c r="K841" s="291"/>
      <c r="L841" s="292"/>
      <c r="M841" s="293" t="s">
        <v>1</v>
      </c>
      <c r="N841" s="294" t="s">
        <v>44</v>
      </c>
      <c r="O841" s="92"/>
      <c r="P841" s="238">
        <f>O841*H841</f>
        <v>0</v>
      </c>
      <c r="Q841" s="238">
        <v>0.00013999999999999999</v>
      </c>
      <c r="R841" s="238">
        <f>Q841*H841</f>
        <v>0.019585719999999997</v>
      </c>
      <c r="S841" s="238">
        <v>0</v>
      </c>
      <c r="T841" s="239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40" t="s">
        <v>336</v>
      </c>
      <c r="AT841" s="240" t="s">
        <v>426</v>
      </c>
      <c r="AU841" s="240" t="s">
        <v>89</v>
      </c>
      <c r="AY841" s="18" t="s">
        <v>160</v>
      </c>
      <c r="BE841" s="241">
        <f>IF(N841="základní",J841,0)</f>
        <v>0</v>
      </c>
      <c r="BF841" s="241">
        <f>IF(N841="snížená",J841,0)</f>
        <v>0</v>
      </c>
      <c r="BG841" s="241">
        <f>IF(N841="zákl. přenesená",J841,0)</f>
        <v>0</v>
      </c>
      <c r="BH841" s="241">
        <f>IF(N841="sníž. přenesená",J841,0)</f>
        <v>0</v>
      </c>
      <c r="BI841" s="241">
        <f>IF(N841="nulová",J841,0)</f>
        <v>0</v>
      </c>
      <c r="BJ841" s="18" t="s">
        <v>87</v>
      </c>
      <c r="BK841" s="241">
        <f>ROUND(I841*H841,2)</f>
        <v>0</v>
      </c>
      <c r="BL841" s="18" t="s">
        <v>245</v>
      </c>
      <c r="BM841" s="240" t="s">
        <v>1649</v>
      </c>
    </row>
    <row r="842" s="13" customFormat="1">
      <c r="A842" s="13"/>
      <c r="B842" s="242"/>
      <c r="C842" s="243"/>
      <c r="D842" s="244" t="s">
        <v>168</v>
      </c>
      <c r="E842" s="243"/>
      <c r="F842" s="246" t="s">
        <v>1650</v>
      </c>
      <c r="G842" s="243"/>
      <c r="H842" s="247">
        <v>139.898</v>
      </c>
      <c r="I842" s="248"/>
      <c r="J842" s="243"/>
      <c r="K842" s="243"/>
      <c r="L842" s="249"/>
      <c r="M842" s="250"/>
      <c r="N842" s="251"/>
      <c r="O842" s="251"/>
      <c r="P842" s="251"/>
      <c r="Q842" s="251"/>
      <c r="R842" s="251"/>
      <c r="S842" s="251"/>
      <c r="T842" s="252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53" t="s">
        <v>168</v>
      </c>
      <c r="AU842" s="253" t="s">
        <v>89</v>
      </c>
      <c r="AV842" s="13" t="s">
        <v>89</v>
      </c>
      <c r="AW842" s="13" t="s">
        <v>4</v>
      </c>
      <c r="AX842" s="13" t="s">
        <v>87</v>
      </c>
      <c r="AY842" s="253" t="s">
        <v>160</v>
      </c>
    </row>
    <row r="843" s="2" customFormat="1" ht="24.15" customHeight="1">
      <c r="A843" s="39"/>
      <c r="B843" s="40"/>
      <c r="C843" s="228" t="s">
        <v>1651</v>
      </c>
      <c r="D843" s="228" t="s">
        <v>162</v>
      </c>
      <c r="E843" s="229" t="s">
        <v>1652</v>
      </c>
      <c r="F843" s="230" t="s">
        <v>1653</v>
      </c>
      <c r="G843" s="231" t="s">
        <v>347</v>
      </c>
      <c r="H843" s="232">
        <v>1.1539999999999999</v>
      </c>
      <c r="I843" s="233"/>
      <c r="J843" s="234">
        <f>ROUND(I843*H843,2)</f>
        <v>0</v>
      </c>
      <c r="K843" s="235"/>
      <c r="L843" s="45"/>
      <c r="M843" s="236" t="s">
        <v>1</v>
      </c>
      <c r="N843" s="237" t="s">
        <v>44</v>
      </c>
      <c r="O843" s="92"/>
      <c r="P843" s="238">
        <f>O843*H843</f>
        <v>0</v>
      </c>
      <c r="Q843" s="238">
        <v>0</v>
      </c>
      <c r="R843" s="238">
        <f>Q843*H843</f>
        <v>0</v>
      </c>
      <c r="S843" s="238">
        <v>0</v>
      </c>
      <c r="T843" s="239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40" t="s">
        <v>245</v>
      </c>
      <c r="AT843" s="240" t="s">
        <v>162</v>
      </c>
      <c r="AU843" s="240" t="s">
        <v>89</v>
      </c>
      <c r="AY843" s="18" t="s">
        <v>160</v>
      </c>
      <c r="BE843" s="241">
        <f>IF(N843="základní",J843,0)</f>
        <v>0</v>
      </c>
      <c r="BF843" s="241">
        <f>IF(N843="snížená",J843,0)</f>
        <v>0</v>
      </c>
      <c r="BG843" s="241">
        <f>IF(N843="zákl. přenesená",J843,0)</f>
        <v>0</v>
      </c>
      <c r="BH843" s="241">
        <f>IF(N843="sníž. přenesená",J843,0)</f>
        <v>0</v>
      </c>
      <c r="BI843" s="241">
        <f>IF(N843="nulová",J843,0)</f>
        <v>0</v>
      </c>
      <c r="BJ843" s="18" t="s">
        <v>87</v>
      </c>
      <c r="BK843" s="241">
        <f>ROUND(I843*H843,2)</f>
        <v>0</v>
      </c>
      <c r="BL843" s="18" t="s">
        <v>245</v>
      </c>
      <c r="BM843" s="240" t="s">
        <v>1654</v>
      </c>
    </row>
    <row r="844" s="12" customFormat="1" ht="22.8" customHeight="1">
      <c r="A844" s="12"/>
      <c r="B844" s="212"/>
      <c r="C844" s="213"/>
      <c r="D844" s="214" t="s">
        <v>78</v>
      </c>
      <c r="E844" s="226" t="s">
        <v>411</v>
      </c>
      <c r="F844" s="226" t="s">
        <v>412</v>
      </c>
      <c r="G844" s="213"/>
      <c r="H844" s="213"/>
      <c r="I844" s="216"/>
      <c r="J844" s="227">
        <f>BK844</f>
        <v>0</v>
      </c>
      <c r="K844" s="213"/>
      <c r="L844" s="218"/>
      <c r="M844" s="219"/>
      <c r="N844" s="220"/>
      <c r="O844" s="220"/>
      <c r="P844" s="221">
        <f>SUM(P845:P860)</f>
        <v>0</v>
      </c>
      <c r="Q844" s="220"/>
      <c r="R844" s="221">
        <f>SUM(R845:R860)</f>
        <v>0.49929610000000002</v>
      </c>
      <c r="S844" s="220"/>
      <c r="T844" s="222">
        <f>SUM(T845:T860)</f>
        <v>0</v>
      </c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R844" s="223" t="s">
        <v>89</v>
      </c>
      <c r="AT844" s="224" t="s">
        <v>78</v>
      </c>
      <c r="AU844" s="224" t="s">
        <v>87</v>
      </c>
      <c r="AY844" s="223" t="s">
        <v>160</v>
      </c>
      <c r="BK844" s="225">
        <f>SUM(BK845:BK860)</f>
        <v>0</v>
      </c>
    </row>
    <row r="845" s="2" customFormat="1" ht="24.15" customHeight="1">
      <c r="A845" s="39"/>
      <c r="B845" s="40"/>
      <c r="C845" s="228" t="s">
        <v>1655</v>
      </c>
      <c r="D845" s="228" t="s">
        <v>162</v>
      </c>
      <c r="E845" s="229" t="s">
        <v>1656</v>
      </c>
      <c r="F845" s="230" t="s">
        <v>1657</v>
      </c>
      <c r="G845" s="231" t="s">
        <v>201</v>
      </c>
      <c r="H845" s="232">
        <v>7.75</v>
      </c>
      <c r="I845" s="233"/>
      <c r="J845" s="234">
        <f>ROUND(I845*H845,2)</f>
        <v>0</v>
      </c>
      <c r="K845" s="235"/>
      <c r="L845" s="45"/>
      <c r="M845" s="236" t="s">
        <v>1</v>
      </c>
      <c r="N845" s="237" t="s">
        <v>44</v>
      </c>
      <c r="O845" s="92"/>
      <c r="P845" s="238">
        <f>O845*H845</f>
        <v>0</v>
      </c>
      <c r="Q845" s="238">
        <v>0.0027299999999999998</v>
      </c>
      <c r="R845" s="238">
        <f>Q845*H845</f>
        <v>0.021157499999999999</v>
      </c>
      <c r="S845" s="238">
        <v>0</v>
      </c>
      <c r="T845" s="239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40" t="s">
        <v>245</v>
      </c>
      <c r="AT845" s="240" t="s">
        <v>162</v>
      </c>
      <c r="AU845" s="240" t="s">
        <v>89</v>
      </c>
      <c r="AY845" s="18" t="s">
        <v>160</v>
      </c>
      <c r="BE845" s="241">
        <f>IF(N845="základní",J845,0)</f>
        <v>0</v>
      </c>
      <c r="BF845" s="241">
        <f>IF(N845="snížená",J845,0)</f>
        <v>0</v>
      </c>
      <c r="BG845" s="241">
        <f>IF(N845="zákl. přenesená",J845,0)</f>
        <v>0</v>
      </c>
      <c r="BH845" s="241">
        <f>IF(N845="sníž. přenesená",J845,0)</f>
        <v>0</v>
      </c>
      <c r="BI845" s="241">
        <f>IF(N845="nulová",J845,0)</f>
        <v>0</v>
      </c>
      <c r="BJ845" s="18" t="s">
        <v>87</v>
      </c>
      <c r="BK845" s="241">
        <f>ROUND(I845*H845,2)</f>
        <v>0</v>
      </c>
      <c r="BL845" s="18" t="s">
        <v>245</v>
      </c>
      <c r="BM845" s="240" t="s">
        <v>1658</v>
      </c>
    </row>
    <row r="846" s="13" customFormat="1">
      <c r="A846" s="13"/>
      <c r="B846" s="242"/>
      <c r="C846" s="243"/>
      <c r="D846" s="244" t="s">
        <v>168</v>
      </c>
      <c r="E846" s="245" t="s">
        <v>1</v>
      </c>
      <c r="F846" s="246" t="s">
        <v>1659</v>
      </c>
      <c r="G846" s="243"/>
      <c r="H846" s="247">
        <v>2.75</v>
      </c>
      <c r="I846" s="248"/>
      <c r="J846" s="243"/>
      <c r="K846" s="243"/>
      <c r="L846" s="249"/>
      <c r="M846" s="250"/>
      <c r="N846" s="251"/>
      <c r="O846" s="251"/>
      <c r="P846" s="251"/>
      <c r="Q846" s="251"/>
      <c r="R846" s="251"/>
      <c r="S846" s="251"/>
      <c r="T846" s="25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3" t="s">
        <v>168</v>
      </c>
      <c r="AU846" s="253" t="s">
        <v>89</v>
      </c>
      <c r="AV846" s="13" t="s">
        <v>89</v>
      </c>
      <c r="AW846" s="13" t="s">
        <v>34</v>
      </c>
      <c r="AX846" s="13" t="s">
        <v>79</v>
      </c>
      <c r="AY846" s="253" t="s">
        <v>160</v>
      </c>
    </row>
    <row r="847" s="13" customFormat="1">
      <c r="A847" s="13"/>
      <c r="B847" s="242"/>
      <c r="C847" s="243"/>
      <c r="D847" s="244" t="s">
        <v>168</v>
      </c>
      <c r="E847" s="245" t="s">
        <v>1</v>
      </c>
      <c r="F847" s="246" t="s">
        <v>1660</v>
      </c>
      <c r="G847" s="243"/>
      <c r="H847" s="247">
        <v>5</v>
      </c>
      <c r="I847" s="248"/>
      <c r="J847" s="243"/>
      <c r="K847" s="243"/>
      <c r="L847" s="249"/>
      <c r="M847" s="250"/>
      <c r="N847" s="251"/>
      <c r="O847" s="251"/>
      <c r="P847" s="251"/>
      <c r="Q847" s="251"/>
      <c r="R847" s="251"/>
      <c r="S847" s="251"/>
      <c r="T847" s="252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53" t="s">
        <v>168</v>
      </c>
      <c r="AU847" s="253" t="s">
        <v>89</v>
      </c>
      <c r="AV847" s="13" t="s">
        <v>89</v>
      </c>
      <c r="AW847" s="13" t="s">
        <v>34</v>
      </c>
      <c r="AX847" s="13" t="s">
        <v>79</v>
      </c>
      <c r="AY847" s="253" t="s">
        <v>160</v>
      </c>
    </row>
    <row r="848" s="14" customFormat="1">
      <c r="A848" s="14"/>
      <c r="B848" s="254"/>
      <c r="C848" s="255"/>
      <c r="D848" s="244" t="s">
        <v>168</v>
      </c>
      <c r="E848" s="256" t="s">
        <v>1</v>
      </c>
      <c r="F848" s="257" t="s">
        <v>171</v>
      </c>
      <c r="G848" s="255"/>
      <c r="H848" s="258">
        <v>7.75</v>
      </c>
      <c r="I848" s="259"/>
      <c r="J848" s="255"/>
      <c r="K848" s="255"/>
      <c r="L848" s="260"/>
      <c r="M848" s="261"/>
      <c r="N848" s="262"/>
      <c r="O848" s="262"/>
      <c r="P848" s="262"/>
      <c r="Q848" s="262"/>
      <c r="R848" s="262"/>
      <c r="S848" s="262"/>
      <c r="T848" s="263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64" t="s">
        <v>168</v>
      </c>
      <c r="AU848" s="264" t="s">
        <v>89</v>
      </c>
      <c r="AV848" s="14" t="s">
        <v>166</v>
      </c>
      <c r="AW848" s="14" t="s">
        <v>34</v>
      </c>
      <c r="AX848" s="14" t="s">
        <v>87</v>
      </c>
      <c r="AY848" s="264" t="s">
        <v>160</v>
      </c>
    </row>
    <row r="849" s="2" customFormat="1" ht="24.15" customHeight="1">
      <c r="A849" s="39"/>
      <c r="B849" s="40"/>
      <c r="C849" s="228" t="s">
        <v>1661</v>
      </c>
      <c r="D849" s="228" t="s">
        <v>162</v>
      </c>
      <c r="E849" s="229" t="s">
        <v>1662</v>
      </c>
      <c r="F849" s="230" t="s">
        <v>1663</v>
      </c>
      <c r="G849" s="231" t="s">
        <v>201</v>
      </c>
      <c r="H849" s="232">
        <v>53.560000000000002</v>
      </c>
      <c r="I849" s="233"/>
      <c r="J849" s="234">
        <f>ROUND(I849*H849,2)</f>
        <v>0</v>
      </c>
      <c r="K849" s="235"/>
      <c r="L849" s="45"/>
      <c r="M849" s="236" t="s">
        <v>1</v>
      </c>
      <c r="N849" s="237" t="s">
        <v>44</v>
      </c>
      <c r="O849" s="92"/>
      <c r="P849" s="238">
        <f>O849*H849</f>
        <v>0</v>
      </c>
      <c r="Q849" s="238">
        <v>0.0058700000000000002</v>
      </c>
      <c r="R849" s="238">
        <f>Q849*H849</f>
        <v>0.31439720000000004</v>
      </c>
      <c r="S849" s="238">
        <v>0</v>
      </c>
      <c r="T849" s="239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40" t="s">
        <v>245</v>
      </c>
      <c r="AT849" s="240" t="s">
        <v>162</v>
      </c>
      <c r="AU849" s="240" t="s">
        <v>89</v>
      </c>
      <c r="AY849" s="18" t="s">
        <v>160</v>
      </c>
      <c r="BE849" s="241">
        <f>IF(N849="základní",J849,0)</f>
        <v>0</v>
      </c>
      <c r="BF849" s="241">
        <f>IF(N849="snížená",J849,0)</f>
        <v>0</v>
      </c>
      <c r="BG849" s="241">
        <f>IF(N849="zákl. přenesená",J849,0)</f>
        <v>0</v>
      </c>
      <c r="BH849" s="241">
        <f>IF(N849="sníž. přenesená",J849,0)</f>
        <v>0</v>
      </c>
      <c r="BI849" s="241">
        <f>IF(N849="nulová",J849,0)</f>
        <v>0</v>
      </c>
      <c r="BJ849" s="18" t="s">
        <v>87</v>
      </c>
      <c r="BK849" s="241">
        <f>ROUND(I849*H849,2)</f>
        <v>0</v>
      </c>
      <c r="BL849" s="18" t="s">
        <v>245</v>
      </c>
      <c r="BM849" s="240" t="s">
        <v>1664</v>
      </c>
    </row>
    <row r="850" s="13" customFormat="1">
      <c r="A850" s="13"/>
      <c r="B850" s="242"/>
      <c r="C850" s="243"/>
      <c r="D850" s="244" t="s">
        <v>168</v>
      </c>
      <c r="E850" s="245" t="s">
        <v>1</v>
      </c>
      <c r="F850" s="246" t="s">
        <v>1383</v>
      </c>
      <c r="G850" s="243"/>
      <c r="H850" s="247">
        <v>53.560000000000002</v>
      </c>
      <c r="I850" s="248"/>
      <c r="J850" s="243"/>
      <c r="K850" s="243"/>
      <c r="L850" s="249"/>
      <c r="M850" s="250"/>
      <c r="N850" s="251"/>
      <c r="O850" s="251"/>
      <c r="P850" s="251"/>
      <c r="Q850" s="251"/>
      <c r="R850" s="251"/>
      <c r="S850" s="251"/>
      <c r="T850" s="252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3" t="s">
        <v>168</v>
      </c>
      <c r="AU850" s="253" t="s">
        <v>89</v>
      </c>
      <c r="AV850" s="13" t="s">
        <v>89</v>
      </c>
      <c r="AW850" s="13" t="s">
        <v>34</v>
      </c>
      <c r="AX850" s="13" t="s">
        <v>87</v>
      </c>
      <c r="AY850" s="253" t="s">
        <v>160</v>
      </c>
    </row>
    <row r="851" s="2" customFormat="1" ht="24.15" customHeight="1">
      <c r="A851" s="39"/>
      <c r="B851" s="40"/>
      <c r="C851" s="228" t="s">
        <v>1665</v>
      </c>
      <c r="D851" s="228" t="s">
        <v>162</v>
      </c>
      <c r="E851" s="229" t="s">
        <v>1666</v>
      </c>
      <c r="F851" s="230" t="s">
        <v>1667</v>
      </c>
      <c r="G851" s="231" t="s">
        <v>201</v>
      </c>
      <c r="H851" s="232">
        <v>8.0999999999999996</v>
      </c>
      <c r="I851" s="233"/>
      <c r="J851" s="234">
        <f>ROUND(I851*H851,2)</f>
        <v>0</v>
      </c>
      <c r="K851" s="235"/>
      <c r="L851" s="45"/>
      <c r="M851" s="236" t="s">
        <v>1</v>
      </c>
      <c r="N851" s="237" t="s">
        <v>44</v>
      </c>
      <c r="O851" s="92"/>
      <c r="P851" s="238">
        <f>O851*H851</f>
        <v>0</v>
      </c>
      <c r="Q851" s="238">
        <v>0.0035000000000000001</v>
      </c>
      <c r="R851" s="238">
        <f>Q851*H851</f>
        <v>0.02835</v>
      </c>
      <c r="S851" s="238">
        <v>0</v>
      </c>
      <c r="T851" s="239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40" t="s">
        <v>245</v>
      </c>
      <c r="AT851" s="240" t="s">
        <v>162</v>
      </c>
      <c r="AU851" s="240" t="s">
        <v>89</v>
      </c>
      <c r="AY851" s="18" t="s">
        <v>160</v>
      </c>
      <c r="BE851" s="241">
        <f>IF(N851="základní",J851,0)</f>
        <v>0</v>
      </c>
      <c r="BF851" s="241">
        <f>IF(N851="snížená",J851,0)</f>
        <v>0</v>
      </c>
      <c r="BG851" s="241">
        <f>IF(N851="zákl. přenesená",J851,0)</f>
        <v>0</v>
      </c>
      <c r="BH851" s="241">
        <f>IF(N851="sníž. přenesená",J851,0)</f>
        <v>0</v>
      </c>
      <c r="BI851" s="241">
        <f>IF(N851="nulová",J851,0)</f>
        <v>0</v>
      </c>
      <c r="BJ851" s="18" t="s">
        <v>87</v>
      </c>
      <c r="BK851" s="241">
        <f>ROUND(I851*H851,2)</f>
        <v>0</v>
      </c>
      <c r="BL851" s="18" t="s">
        <v>245</v>
      </c>
      <c r="BM851" s="240" t="s">
        <v>1668</v>
      </c>
    </row>
    <row r="852" s="13" customFormat="1">
      <c r="A852" s="13"/>
      <c r="B852" s="242"/>
      <c r="C852" s="243"/>
      <c r="D852" s="244" t="s">
        <v>168</v>
      </c>
      <c r="E852" s="245" t="s">
        <v>1</v>
      </c>
      <c r="F852" s="246" t="s">
        <v>1669</v>
      </c>
      <c r="G852" s="243"/>
      <c r="H852" s="247">
        <v>8.0999999999999996</v>
      </c>
      <c r="I852" s="248"/>
      <c r="J852" s="243"/>
      <c r="K852" s="243"/>
      <c r="L852" s="249"/>
      <c r="M852" s="250"/>
      <c r="N852" s="251"/>
      <c r="O852" s="251"/>
      <c r="P852" s="251"/>
      <c r="Q852" s="251"/>
      <c r="R852" s="251"/>
      <c r="S852" s="251"/>
      <c r="T852" s="25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53" t="s">
        <v>168</v>
      </c>
      <c r="AU852" s="253" t="s">
        <v>89</v>
      </c>
      <c r="AV852" s="13" t="s">
        <v>89</v>
      </c>
      <c r="AW852" s="13" t="s">
        <v>34</v>
      </c>
      <c r="AX852" s="13" t="s">
        <v>87</v>
      </c>
      <c r="AY852" s="253" t="s">
        <v>160</v>
      </c>
    </row>
    <row r="853" s="2" customFormat="1" ht="24.15" customHeight="1">
      <c r="A853" s="39"/>
      <c r="B853" s="40"/>
      <c r="C853" s="228" t="s">
        <v>1670</v>
      </c>
      <c r="D853" s="228" t="s">
        <v>162</v>
      </c>
      <c r="E853" s="229" t="s">
        <v>1671</v>
      </c>
      <c r="F853" s="230" t="s">
        <v>1672</v>
      </c>
      <c r="G853" s="231" t="s">
        <v>201</v>
      </c>
      <c r="H853" s="232">
        <v>46.009999999999998</v>
      </c>
      <c r="I853" s="233"/>
      <c r="J853" s="234">
        <f>ROUND(I853*H853,2)</f>
        <v>0</v>
      </c>
      <c r="K853" s="235"/>
      <c r="L853" s="45"/>
      <c r="M853" s="236" t="s">
        <v>1</v>
      </c>
      <c r="N853" s="237" t="s">
        <v>44</v>
      </c>
      <c r="O853" s="92"/>
      <c r="P853" s="238">
        <f>O853*H853</f>
        <v>0</v>
      </c>
      <c r="Q853" s="238">
        <v>0.0027399999999999998</v>
      </c>
      <c r="R853" s="238">
        <f>Q853*H853</f>
        <v>0.1260674</v>
      </c>
      <c r="S853" s="238">
        <v>0</v>
      </c>
      <c r="T853" s="239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40" t="s">
        <v>245</v>
      </c>
      <c r="AT853" s="240" t="s">
        <v>162</v>
      </c>
      <c r="AU853" s="240" t="s">
        <v>89</v>
      </c>
      <c r="AY853" s="18" t="s">
        <v>160</v>
      </c>
      <c r="BE853" s="241">
        <f>IF(N853="základní",J853,0)</f>
        <v>0</v>
      </c>
      <c r="BF853" s="241">
        <f>IF(N853="snížená",J853,0)</f>
        <v>0</v>
      </c>
      <c r="BG853" s="241">
        <f>IF(N853="zákl. přenesená",J853,0)</f>
        <v>0</v>
      </c>
      <c r="BH853" s="241">
        <f>IF(N853="sníž. přenesená",J853,0)</f>
        <v>0</v>
      </c>
      <c r="BI853" s="241">
        <f>IF(N853="nulová",J853,0)</f>
        <v>0</v>
      </c>
      <c r="BJ853" s="18" t="s">
        <v>87</v>
      </c>
      <c r="BK853" s="241">
        <f>ROUND(I853*H853,2)</f>
        <v>0</v>
      </c>
      <c r="BL853" s="18" t="s">
        <v>245</v>
      </c>
      <c r="BM853" s="240" t="s">
        <v>1673</v>
      </c>
    </row>
    <row r="854" s="2" customFormat="1">
      <c r="A854" s="39"/>
      <c r="B854" s="40"/>
      <c r="C854" s="41"/>
      <c r="D854" s="244" t="s">
        <v>175</v>
      </c>
      <c r="E854" s="41"/>
      <c r="F854" s="265" t="s">
        <v>1674</v>
      </c>
      <c r="G854" s="41"/>
      <c r="H854" s="41"/>
      <c r="I854" s="266"/>
      <c r="J854" s="41"/>
      <c r="K854" s="41"/>
      <c r="L854" s="45"/>
      <c r="M854" s="267"/>
      <c r="N854" s="268"/>
      <c r="O854" s="92"/>
      <c r="P854" s="92"/>
      <c r="Q854" s="92"/>
      <c r="R854" s="92"/>
      <c r="S854" s="92"/>
      <c r="T854" s="93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175</v>
      </c>
      <c r="AU854" s="18" t="s">
        <v>89</v>
      </c>
    </row>
    <row r="855" s="13" customFormat="1">
      <c r="A855" s="13"/>
      <c r="B855" s="242"/>
      <c r="C855" s="243"/>
      <c r="D855" s="244" t="s">
        <v>168</v>
      </c>
      <c r="E855" s="245" t="s">
        <v>1</v>
      </c>
      <c r="F855" s="246" t="s">
        <v>1675</v>
      </c>
      <c r="G855" s="243"/>
      <c r="H855" s="247">
        <v>46.009999999999998</v>
      </c>
      <c r="I855" s="248"/>
      <c r="J855" s="243"/>
      <c r="K855" s="243"/>
      <c r="L855" s="249"/>
      <c r="M855" s="250"/>
      <c r="N855" s="251"/>
      <c r="O855" s="251"/>
      <c r="P855" s="251"/>
      <c r="Q855" s="251"/>
      <c r="R855" s="251"/>
      <c r="S855" s="251"/>
      <c r="T855" s="252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53" t="s">
        <v>168</v>
      </c>
      <c r="AU855" s="253" t="s">
        <v>89</v>
      </c>
      <c r="AV855" s="13" t="s">
        <v>89</v>
      </c>
      <c r="AW855" s="13" t="s">
        <v>34</v>
      </c>
      <c r="AX855" s="13" t="s">
        <v>87</v>
      </c>
      <c r="AY855" s="253" t="s">
        <v>160</v>
      </c>
    </row>
    <row r="856" s="2" customFormat="1" ht="24.15" customHeight="1">
      <c r="A856" s="39"/>
      <c r="B856" s="40"/>
      <c r="C856" s="228" t="s">
        <v>1676</v>
      </c>
      <c r="D856" s="228" t="s">
        <v>162</v>
      </c>
      <c r="E856" s="229" t="s">
        <v>1677</v>
      </c>
      <c r="F856" s="230" t="s">
        <v>1678</v>
      </c>
      <c r="G856" s="231" t="s">
        <v>236</v>
      </c>
      <c r="H856" s="232">
        <v>2</v>
      </c>
      <c r="I856" s="233"/>
      <c r="J856" s="234">
        <f>ROUND(I856*H856,2)</f>
        <v>0</v>
      </c>
      <c r="K856" s="235"/>
      <c r="L856" s="45"/>
      <c r="M856" s="236" t="s">
        <v>1</v>
      </c>
      <c r="N856" s="237" t="s">
        <v>44</v>
      </c>
      <c r="O856" s="92"/>
      <c r="P856" s="238">
        <f>O856*H856</f>
        <v>0</v>
      </c>
      <c r="Q856" s="238">
        <v>0.00080999999999999996</v>
      </c>
      <c r="R856" s="238">
        <f>Q856*H856</f>
        <v>0.0016199999999999999</v>
      </c>
      <c r="S856" s="238">
        <v>0</v>
      </c>
      <c r="T856" s="239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40" t="s">
        <v>245</v>
      </c>
      <c r="AT856" s="240" t="s">
        <v>162</v>
      </c>
      <c r="AU856" s="240" t="s">
        <v>89</v>
      </c>
      <c r="AY856" s="18" t="s">
        <v>160</v>
      </c>
      <c r="BE856" s="241">
        <f>IF(N856="základní",J856,0)</f>
        <v>0</v>
      </c>
      <c r="BF856" s="241">
        <f>IF(N856="snížená",J856,0)</f>
        <v>0</v>
      </c>
      <c r="BG856" s="241">
        <f>IF(N856="zákl. přenesená",J856,0)</f>
        <v>0</v>
      </c>
      <c r="BH856" s="241">
        <f>IF(N856="sníž. přenesená",J856,0)</f>
        <v>0</v>
      </c>
      <c r="BI856" s="241">
        <f>IF(N856="nulová",J856,0)</f>
        <v>0</v>
      </c>
      <c r="BJ856" s="18" t="s">
        <v>87</v>
      </c>
      <c r="BK856" s="241">
        <f>ROUND(I856*H856,2)</f>
        <v>0</v>
      </c>
      <c r="BL856" s="18" t="s">
        <v>245</v>
      </c>
      <c r="BM856" s="240" t="s">
        <v>1679</v>
      </c>
    </row>
    <row r="857" s="2" customFormat="1" ht="24.15" customHeight="1">
      <c r="A857" s="39"/>
      <c r="B857" s="40"/>
      <c r="C857" s="228" t="s">
        <v>1680</v>
      </c>
      <c r="D857" s="228" t="s">
        <v>162</v>
      </c>
      <c r="E857" s="229" t="s">
        <v>1681</v>
      </c>
      <c r="F857" s="230" t="s">
        <v>1682</v>
      </c>
      <c r="G857" s="231" t="s">
        <v>236</v>
      </c>
      <c r="H857" s="232">
        <v>2</v>
      </c>
      <c r="I857" s="233"/>
      <c r="J857" s="234">
        <f>ROUND(I857*H857,2)</f>
        <v>0</v>
      </c>
      <c r="K857" s="235"/>
      <c r="L857" s="45"/>
      <c r="M857" s="236" t="s">
        <v>1</v>
      </c>
      <c r="N857" s="237" t="s">
        <v>44</v>
      </c>
      <c r="O857" s="92"/>
      <c r="P857" s="238">
        <f>O857*H857</f>
        <v>0</v>
      </c>
      <c r="Q857" s="238">
        <v>0.00029999999999999997</v>
      </c>
      <c r="R857" s="238">
        <f>Q857*H857</f>
        <v>0.00059999999999999995</v>
      </c>
      <c r="S857" s="238">
        <v>0</v>
      </c>
      <c r="T857" s="239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40" t="s">
        <v>245</v>
      </c>
      <c r="AT857" s="240" t="s">
        <v>162</v>
      </c>
      <c r="AU857" s="240" t="s">
        <v>89</v>
      </c>
      <c r="AY857" s="18" t="s">
        <v>160</v>
      </c>
      <c r="BE857" s="241">
        <f>IF(N857="základní",J857,0)</f>
        <v>0</v>
      </c>
      <c r="BF857" s="241">
        <f>IF(N857="snížená",J857,0)</f>
        <v>0</v>
      </c>
      <c r="BG857" s="241">
        <f>IF(N857="zákl. přenesená",J857,0)</f>
        <v>0</v>
      </c>
      <c r="BH857" s="241">
        <f>IF(N857="sníž. přenesená",J857,0)</f>
        <v>0</v>
      </c>
      <c r="BI857" s="241">
        <f>IF(N857="nulová",J857,0)</f>
        <v>0</v>
      </c>
      <c r="BJ857" s="18" t="s">
        <v>87</v>
      </c>
      <c r="BK857" s="241">
        <f>ROUND(I857*H857,2)</f>
        <v>0</v>
      </c>
      <c r="BL857" s="18" t="s">
        <v>245</v>
      </c>
      <c r="BM857" s="240" t="s">
        <v>1683</v>
      </c>
    </row>
    <row r="858" s="2" customFormat="1" ht="24.15" customHeight="1">
      <c r="A858" s="39"/>
      <c r="B858" s="40"/>
      <c r="C858" s="228" t="s">
        <v>1684</v>
      </c>
      <c r="D858" s="228" t="s">
        <v>162</v>
      </c>
      <c r="E858" s="229" t="s">
        <v>1685</v>
      </c>
      <c r="F858" s="230" t="s">
        <v>1686</v>
      </c>
      <c r="G858" s="231" t="s">
        <v>201</v>
      </c>
      <c r="H858" s="232">
        <v>6.4000000000000004</v>
      </c>
      <c r="I858" s="233"/>
      <c r="J858" s="234">
        <f>ROUND(I858*H858,2)</f>
        <v>0</v>
      </c>
      <c r="K858" s="235"/>
      <c r="L858" s="45"/>
      <c r="M858" s="236" t="s">
        <v>1</v>
      </c>
      <c r="N858" s="237" t="s">
        <v>44</v>
      </c>
      <c r="O858" s="92"/>
      <c r="P858" s="238">
        <f>O858*H858</f>
        <v>0</v>
      </c>
      <c r="Q858" s="238">
        <v>0.0011100000000000001</v>
      </c>
      <c r="R858" s="238">
        <f>Q858*H858</f>
        <v>0.0071040000000000009</v>
      </c>
      <c r="S858" s="238">
        <v>0</v>
      </c>
      <c r="T858" s="239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40" t="s">
        <v>245</v>
      </c>
      <c r="AT858" s="240" t="s">
        <v>162</v>
      </c>
      <c r="AU858" s="240" t="s">
        <v>89</v>
      </c>
      <c r="AY858" s="18" t="s">
        <v>160</v>
      </c>
      <c r="BE858" s="241">
        <f>IF(N858="základní",J858,0)</f>
        <v>0</v>
      </c>
      <c r="BF858" s="241">
        <f>IF(N858="snížená",J858,0)</f>
        <v>0</v>
      </c>
      <c r="BG858" s="241">
        <f>IF(N858="zákl. přenesená",J858,0)</f>
        <v>0</v>
      </c>
      <c r="BH858" s="241">
        <f>IF(N858="sníž. přenesená",J858,0)</f>
        <v>0</v>
      </c>
      <c r="BI858" s="241">
        <f>IF(N858="nulová",J858,0)</f>
        <v>0</v>
      </c>
      <c r="BJ858" s="18" t="s">
        <v>87</v>
      </c>
      <c r="BK858" s="241">
        <f>ROUND(I858*H858,2)</f>
        <v>0</v>
      </c>
      <c r="BL858" s="18" t="s">
        <v>245</v>
      </c>
      <c r="BM858" s="240" t="s">
        <v>1687</v>
      </c>
    </row>
    <row r="859" s="13" customFormat="1">
      <c r="A859" s="13"/>
      <c r="B859" s="242"/>
      <c r="C859" s="243"/>
      <c r="D859" s="244" t="s">
        <v>168</v>
      </c>
      <c r="E859" s="245" t="s">
        <v>1</v>
      </c>
      <c r="F859" s="246" t="s">
        <v>1688</v>
      </c>
      <c r="G859" s="243"/>
      <c r="H859" s="247">
        <v>6.4000000000000004</v>
      </c>
      <c r="I859" s="248"/>
      <c r="J859" s="243"/>
      <c r="K859" s="243"/>
      <c r="L859" s="249"/>
      <c r="M859" s="250"/>
      <c r="N859" s="251"/>
      <c r="O859" s="251"/>
      <c r="P859" s="251"/>
      <c r="Q859" s="251"/>
      <c r="R859" s="251"/>
      <c r="S859" s="251"/>
      <c r="T859" s="252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53" t="s">
        <v>168</v>
      </c>
      <c r="AU859" s="253" t="s">
        <v>89</v>
      </c>
      <c r="AV859" s="13" t="s">
        <v>89</v>
      </c>
      <c r="AW859" s="13" t="s">
        <v>34</v>
      </c>
      <c r="AX859" s="13" t="s">
        <v>87</v>
      </c>
      <c r="AY859" s="253" t="s">
        <v>160</v>
      </c>
    </row>
    <row r="860" s="2" customFormat="1" ht="24.15" customHeight="1">
      <c r="A860" s="39"/>
      <c r="B860" s="40"/>
      <c r="C860" s="228" t="s">
        <v>1689</v>
      </c>
      <c r="D860" s="228" t="s">
        <v>162</v>
      </c>
      <c r="E860" s="229" t="s">
        <v>1690</v>
      </c>
      <c r="F860" s="230" t="s">
        <v>1691</v>
      </c>
      <c r="G860" s="231" t="s">
        <v>347</v>
      </c>
      <c r="H860" s="232">
        <v>0.499</v>
      </c>
      <c r="I860" s="233"/>
      <c r="J860" s="234">
        <f>ROUND(I860*H860,2)</f>
        <v>0</v>
      </c>
      <c r="K860" s="235"/>
      <c r="L860" s="45"/>
      <c r="M860" s="236" t="s">
        <v>1</v>
      </c>
      <c r="N860" s="237" t="s">
        <v>44</v>
      </c>
      <c r="O860" s="92"/>
      <c r="P860" s="238">
        <f>O860*H860</f>
        <v>0</v>
      </c>
      <c r="Q860" s="238">
        <v>0</v>
      </c>
      <c r="R860" s="238">
        <f>Q860*H860</f>
        <v>0</v>
      </c>
      <c r="S860" s="238">
        <v>0</v>
      </c>
      <c r="T860" s="239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40" t="s">
        <v>245</v>
      </c>
      <c r="AT860" s="240" t="s">
        <v>162</v>
      </c>
      <c r="AU860" s="240" t="s">
        <v>89</v>
      </c>
      <c r="AY860" s="18" t="s">
        <v>160</v>
      </c>
      <c r="BE860" s="241">
        <f>IF(N860="základní",J860,0)</f>
        <v>0</v>
      </c>
      <c r="BF860" s="241">
        <f>IF(N860="snížená",J860,0)</f>
        <v>0</v>
      </c>
      <c r="BG860" s="241">
        <f>IF(N860="zákl. přenesená",J860,0)</f>
        <v>0</v>
      </c>
      <c r="BH860" s="241">
        <f>IF(N860="sníž. přenesená",J860,0)</f>
        <v>0</v>
      </c>
      <c r="BI860" s="241">
        <f>IF(N860="nulová",J860,0)</f>
        <v>0</v>
      </c>
      <c r="BJ860" s="18" t="s">
        <v>87</v>
      </c>
      <c r="BK860" s="241">
        <f>ROUND(I860*H860,2)</f>
        <v>0</v>
      </c>
      <c r="BL860" s="18" t="s">
        <v>245</v>
      </c>
      <c r="BM860" s="240" t="s">
        <v>1692</v>
      </c>
    </row>
    <row r="861" s="12" customFormat="1" ht="22.8" customHeight="1">
      <c r="A861" s="12"/>
      <c r="B861" s="212"/>
      <c r="C861" s="213"/>
      <c r="D861" s="214" t="s">
        <v>78</v>
      </c>
      <c r="E861" s="226" t="s">
        <v>1693</v>
      </c>
      <c r="F861" s="226" t="s">
        <v>1694</v>
      </c>
      <c r="G861" s="213"/>
      <c r="H861" s="213"/>
      <c r="I861" s="216"/>
      <c r="J861" s="227">
        <f>BK861</f>
        <v>0</v>
      </c>
      <c r="K861" s="213"/>
      <c r="L861" s="218"/>
      <c r="M861" s="219"/>
      <c r="N861" s="220"/>
      <c r="O861" s="220"/>
      <c r="P861" s="221">
        <f>SUM(P862:P918)</f>
        <v>0</v>
      </c>
      <c r="Q861" s="220"/>
      <c r="R861" s="221">
        <f>SUM(R862:R918)</f>
        <v>0.87938716000000006</v>
      </c>
      <c r="S861" s="220"/>
      <c r="T861" s="222">
        <f>SUM(T862:T918)</f>
        <v>0</v>
      </c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R861" s="223" t="s">
        <v>89</v>
      </c>
      <c r="AT861" s="224" t="s">
        <v>78</v>
      </c>
      <c r="AU861" s="224" t="s">
        <v>87</v>
      </c>
      <c r="AY861" s="223" t="s">
        <v>160</v>
      </c>
      <c r="BK861" s="225">
        <f>SUM(BK862:BK918)</f>
        <v>0</v>
      </c>
    </row>
    <row r="862" s="2" customFormat="1" ht="24.15" customHeight="1">
      <c r="A862" s="39"/>
      <c r="B862" s="40"/>
      <c r="C862" s="228" t="s">
        <v>1695</v>
      </c>
      <c r="D862" s="228" t="s">
        <v>162</v>
      </c>
      <c r="E862" s="229" t="s">
        <v>1696</v>
      </c>
      <c r="F862" s="230" t="s">
        <v>1697</v>
      </c>
      <c r="G862" s="231" t="s">
        <v>165</v>
      </c>
      <c r="H862" s="232">
        <v>1.0940000000000001</v>
      </c>
      <c r="I862" s="233"/>
      <c r="J862" s="234">
        <f>ROUND(I862*H862,2)</f>
        <v>0</v>
      </c>
      <c r="K862" s="235"/>
      <c r="L862" s="45"/>
      <c r="M862" s="236" t="s">
        <v>1</v>
      </c>
      <c r="N862" s="237" t="s">
        <v>44</v>
      </c>
      <c r="O862" s="92"/>
      <c r="P862" s="238">
        <f>O862*H862</f>
        <v>0</v>
      </c>
      <c r="Q862" s="238">
        <v>0.00025999999999999998</v>
      </c>
      <c r="R862" s="238">
        <f>Q862*H862</f>
        <v>0.00028444000000000001</v>
      </c>
      <c r="S862" s="238">
        <v>0</v>
      </c>
      <c r="T862" s="239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240" t="s">
        <v>245</v>
      </c>
      <c r="AT862" s="240" t="s">
        <v>162</v>
      </c>
      <c r="AU862" s="240" t="s">
        <v>89</v>
      </c>
      <c r="AY862" s="18" t="s">
        <v>160</v>
      </c>
      <c r="BE862" s="241">
        <f>IF(N862="základní",J862,0)</f>
        <v>0</v>
      </c>
      <c r="BF862" s="241">
        <f>IF(N862="snížená",J862,0)</f>
        <v>0</v>
      </c>
      <c r="BG862" s="241">
        <f>IF(N862="zákl. přenesená",J862,0)</f>
        <v>0</v>
      </c>
      <c r="BH862" s="241">
        <f>IF(N862="sníž. přenesená",J862,0)</f>
        <v>0</v>
      </c>
      <c r="BI862" s="241">
        <f>IF(N862="nulová",J862,0)</f>
        <v>0</v>
      </c>
      <c r="BJ862" s="18" t="s">
        <v>87</v>
      </c>
      <c r="BK862" s="241">
        <f>ROUND(I862*H862,2)</f>
        <v>0</v>
      </c>
      <c r="BL862" s="18" t="s">
        <v>245</v>
      </c>
      <c r="BM862" s="240" t="s">
        <v>1698</v>
      </c>
    </row>
    <row r="863" s="2" customFormat="1">
      <c r="A863" s="39"/>
      <c r="B863" s="40"/>
      <c r="C863" s="41"/>
      <c r="D863" s="244" t="s">
        <v>175</v>
      </c>
      <c r="E863" s="41"/>
      <c r="F863" s="265" t="s">
        <v>1508</v>
      </c>
      <c r="G863" s="41"/>
      <c r="H863" s="41"/>
      <c r="I863" s="266"/>
      <c r="J863" s="41"/>
      <c r="K863" s="41"/>
      <c r="L863" s="45"/>
      <c r="M863" s="267"/>
      <c r="N863" s="268"/>
      <c r="O863" s="92"/>
      <c r="P863" s="92"/>
      <c r="Q863" s="92"/>
      <c r="R863" s="92"/>
      <c r="S863" s="92"/>
      <c r="T863" s="93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T863" s="18" t="s">
        <v>175</v>
      </c>
      <c r="AU863" s="18" t="s">
        <v>89</v>
      </c>
    </row>
    <row r="864" s="13" customFormat="1">
      <c r="A864" s="13"/>
      <c r="B864" s="242"/>
      <c r="C864" s="243"/>
      <c r="D864" s="244" t="s">
        <v>168</v>
      </c>
      <c r="E864" s="245" t="s">
        <v>1</v>
      </c>
      <c r="F864" s="246" t="s">
        <v>1699</v>
      </c>
      <c r="G864" s="243"/>
      <c r="H864" s="247">
        <v>1.0940000000000001</v>
      </c>
      <c r="I864" s="248"/>
      <c r="J864" s="243"/>
      <c r="K864" s="243"/>
      <c r="L864" s="249"/>
      <c r="M864" s="250"/>
      <c r="N864" s="251"/>
      <c r="O864" s="251"/>
      <c r="P864" s="251"/>
      <c r="Q864" s="251"/>
      <c r="R864" s="251"/>
      <c r="S864" s="251"/>
      <c r="T864" s="252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53" t="s">
        <v>168</v>
      </c>
      <c r="AU864" s="253" t="s">
        <v>89</v>
      </c>
      <c r="AV864" s="13" t="s">
        <v>89</v>
      </c>
      <c r="AW864" s="13" t="s">
        <v>34</v>
      </c>
      <c r="AX864" s="13" t="s">
        <v>87</v>
      </c>
      <c r="AY864" s="253" t="s">
        <v>160</v>
      </c>
    </row>
    <row r="865" s="2" customFormat="1" ht="24.15" customHeight="1">
      <c r="A865" s="39"/>
      <c r="B865" s="40"/>
      <c r="C865" s="284" t="s">
        <v>1700</v>
      </c>
      <c r="D865" s="284" t="s">
        <v>426</v>
      </c>
      <c r="E865" s="285" t="s">
        <v>1701</v>
      </c>
      <c r="F865" s="286" t="s">
        <v>1702</v>
      </c>
      <c r="G865" s="287" t="s">
        <v>165</v>
      </c>
      <c r="H865" s="288">
        <v>1.0940000000000001</v>
      </c>
      <c r="I865" s="289"/>
      <c r="J865" s="290">
        <f>ROUND(I865*H865,2)</f>
        <v>0</v>
      </c>
      <c r="K865" s="291"/>
      <c r="L865" s="292"/>
      <c r="M865" s="293" t="s">
        <v>1</v>
      </c>
      <c r="N865" s="294" t="s">
        <v>44</v>
      </c>
      <c r="O865" s="92"/>
      <c r="P865" s="238">
        <f>O865*H865</f>
        <v>0</v>
      </c>
      <c r="Q865" s="238">
        <v>0.03056</v>
      </c>
      <c r="R865" s="238">
        <f>Q865*H865</f>
        <v>0.03343264</v>
      </c>
      <c r="S865" s="238">
        <v>0</v>
      </c>
      <c r="T865" s="239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40" t="s">
        <v>336</v>
      </c>
      <c r="AT865" s="240" t="s">
        <v>426</v>
      </c>
      <c r="AU865" s="240" t="s">
        <v>89</v>
      </c>
      <c r="AY865" s="18" t="s">
        <v>160</v>
      </c>
      <c r="BE865" s="241">
        <f>IF(N865="základní",J865,0)</f>
        <v>0</v>
      </c>
      <c r="BF865" s="241">
        <f>IF(N865="snížená",J865,0)</f>
        <v>0</v>
      </c>
      <c r="BG865" s="241">
        <f>IF(N865="zákl. přenesená",J865,0)</f>
        <v>0</v>
      </c>
      <c r="BH865" s="241">
        <f>IF(N865="sníž. přenesená",J865,0)</f>
        <v>0</v>
      </c>
      <c r="BI865" s="241">
        <f>IF(N865="nulová",J865,0)</f>
        <v>0</v>
      </c>
      <c r="BJ865" s="18" t="s">
        <v>87</v>
      </c>
      <c r="BK865" s="241">
        <f>ROUND(I865*H865,2)</f>
        <v>0</v>
      </c>
      <c r="BL865" s="18" t="s">
        <v>245</v>
      </c>
      <c r="BM865" s="240" t="s">
        <v>1703</v>
      </c>
    </row>
    <row r="866" s="2" customFormat="1">
      <c r="A866" s="39"/>
      <c r="B866" s="40"/>
      <c r="C866" s="41"/>
      <c r="D866" s="244" t="s">
        <v>175</v>
      </c>
      <c r="E866" s="41"/>
      <c r="F866" s="265" t="s">
        <v>1704</v>
      </c>
      <c r="G866" s="41"/>
      <c r="H866" s="41"/>
      <c r="I866" s="266"/>
      <c r="J866" s="41"/>
      <c r="K866" s="41"/>
      <c r="L866" s="45"/>
      <c r="M866" s="267"/>
      <c r="N866" s="268"/>
      <c r="O866" s="92"/>
      <c r="P866" s="92"/>
      <c r="Q866" s="92"/>
      <c r="R866" s="92"/>
      <c r="S866" s="92"/>
      <c r="T866" s="93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175</v>
      </c>
      <c r="AU866" s="18" t="s">
        <v>89</v>
      </c>
    </row>
    <row r="867" s="2" customFormat="1" ht="24.15" customHeight="1">
      <c r="A867" s="39"/>
      <c r="B867" s="40"/>
      <c r="C867" s="228" t="s">
        <v>1705</v>
      </c>
      <c r="D867" s="228" t="s">
        <v>162</v>
      </c>
      <c r="E867" s="229" t="s">
        <v>1706</v>
      </c>
      <c r="F867" s="230" t="s">
        <v>1707</v>
      </c>
      <c r="G867" s="231" t="s">
        <v>236</v>
      </c>
      <c r="H867" s="232">
        <v>10</v>
      </c>
      <c r="I867" s="233"/>
      <c r="J867" s="234">
        <f>ROUND(I867*H867,2)</f>
        <v>0</v>
      </c>
      <c r="K867" s="235"/>
      <c r="L867" s="45"/>
      <c r="M867" s="236" t="s">
        <v>1</v>
      </c>
      <c r="N867" s="237" t="s">
        <v>44</v>
      </c>
      <c r="O867" s="92"/>
      <c r="P867" s="238">
        <f>O867*H867</f>
        <v>0</v>
      </c>
      <c r="Q867" s="238">
        <v>0.00025999999999999998</v>
      </c>
      <c r="R867" s="238">
        <f>Q867*H867</f>
        <v>0.0025999999999999999</v>
      </c>
      <c r="S867" s="238">
        <v>0</v>
      </c>
      <c r="T867" s="239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40" t="s">
        <v>245</v>
      </c>
      <c r="AT867" s="240" t="s">
        <v>162</v>
      </c>
      <c r="AU867" s="240" t="s">
        <v>89</v>
      </c>
      <c r="AY867" s="18" t="s">
        <v>160</v>
      </c>
      <c r="BE867" s="241">
        <f>IF(N867="základní",J867,0)</f>
        <v>0</v>
      </c>
      <c r="BF867" s="241">
        <f>IF(N867="snížená",J867,0)</f>
        <v>0</v>
      </c>
      <c r="BG867" s="241">
        <f>IF(N867="zákl. přenesená",J867,0)</f>
        <v>0</v>
      </c>
      <c r="BH867" s="241">
        <f>IF(N867="sníž. přenesená",J867,0)</f>
        <v>0</v>
      </c>
      <c r="BI867" s="241">
        <f>IF(N867="nulová",J867,0)</f>
        <v>0</v>
      </c>
      <c r="BJ867" s="18" t="s">
        <v>87</v>
      </c>
      <c r="BK867" s="241">
        <f>ROUND(I867*H867,2)</f>
        <v>0</v>
      </c>
      <c r="BL867" s="18" t="s">
        <v>245</v>
      </c>
      <c r="BM867" s="240" t="s">
        <v>1708</v>
      </c>
    </row>
    <row r="868" s="2" customFormat="1">
      <c r="A868" s="39"/>
      <c r="B868" s="40"/>
      <c r="C868" s="41"/>
      <c r="D868" s="244" t="s">
        <v>175</v>
      </c>
      <c r="E868" s="41"/>
      <c r="F868" s="265" t="s">
        <v>1508</v>
      </c>
      <c r="G868" s="41"/>
      <c r="H868" s="41"/>
      <c r="I868" s="266"/>
      <c r="J868" s="41"/>
      <c r="K868" s="41"/>
      <c r="L868" s="45"/>
      <c r="M868" s="267"/>
      <c r="N868" s="268"/>
      <c r="O868" s="92"/>
      <c r="P868" s="92"/>
      <c r="Q868" s="92"/>
      <c r="R868" s="92"/>
      <c r="S868" s="92"/>
      <c r="T868" s="93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175</v>
      </c>
      <c r="AU868" s="18" t="s">
        <v>89</v>
      </c>
    </row>
    <row r="869" s="13" customFormat="1">
      <c r="A869" s="13"/>
      <c r="B869" s="242"/>
      <c r="C869" s="243"/>
      <c r="D869" s="244" t="s">
        <v>168</v>
      </c>
      <c r="E869" s="245" t="s">
        <v>1</v>
      </c>
      <c r="F869" s="246" t="s">
        <v>1709</v>
      </c>
      <c r="G869" s="243"/>
      <c r="H869" s="247">
        <v>6</v>
      </c>
      <c r="I869" s="248"/>
      <c r="J869" s="243"/>
      <c r="K869" s="243"/>
      <c r="L869" s="249"/>
      <c r="M869" s="250"/>
      <c r="N869" s="251"/>
      <c r="O869" s="251"/>
      <c r="P869" s="251"/>
      <c r="Q869" s="251"/>
      <c r="R869" s="251"/>
      <c r="S869" s="251"/>
      <c r="T869" s="252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3" t="s">
        <v>168</v>
      </c>
      <c r="AU869" s="253" t="s">
        <v>89</v>
      </c>
      <c r="AV869" s="13" t="s">
        <v>89</v>
      </c>
      <c r="AW869" s="13" t="s">
        <v>34</v>
      </c>
      <c r="AX869" s="13" t="s">
        <v>79</v>
      </c>
      <c r="AY869" s="253" t="s">
        <v>160</v>
      </c>
    </row>
    <row r="870" s="13" customFormat="1">
      <c r="A870" s="13"/>
      <c r="B870" s="242"/>
      <c r="C870" s="243"/>
      <c r="D870" s="244" t="s">
        <v>168</v>
      </c>
      <c r="E870" s="245" t="s">
        <v>1</v>
      </c>
      <c r="F870" s="246" t="s">
        <v>1710</v>
      </c>
      <c r="G870" s="243"/>
      <c r="H870" s="247">
        <v>4</v>
      </c>
      <c r="I870" s="248"/>
      <c r="J870" s="243"/>
      <c r="K870" s="243"/>
      <c r="L870" s="249"/>
      <c r="M870" s="250"/>
      <c r="N870" s="251"/>
      <c r="O870" s="251"/>
      <c r="P870" s="251"/>
      <c r="Q870" s="251"/>
      <c r="R870" s="251"/>
      <c r="S870" s="251"/>
      <c r="T870" s="252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53" t="s">
        <v>168</v>
      </c>
      <c r="AU870" s="253" t="s">
        <v>89</v>
      </c>
      <c r="AV870" s="13" t="s">
        <v>89</v>
      </c>
      <c r="AW870" s="13" t="s">
        <v>34</v>
      </c>
      <c r="AX870" s="13" t="s">
        <v>79</v>
      </c>
      <c r="AY870" s="253" t="s">
        <v>160</v>
      </c>
    </row>
    <row r="871" s="14" customFormat="1">
      <c r="A871" s="14"/>
      <c r="B871" s="254"/>
      <c r="C871" s="255"/>
      <c r="D871" s="244" t="s">
        <v>168</v>
      </c>
      <c r="E871" s="256" t="s">
        <v>1</v>
      </c>
      <c r="F871" s="257" t="s">
        <v>171</v>
      </c>
      <c r="G871" s="255"/>
      <c r="H871" s="258">
        <v>10</v>
      </c>
      <c r="I871" s="259"/>
      <c r="J871" s="255"/>
      <c r="K871" s="255"/>
      <c r="L871" s="260"/>
      <c r="M871" s="261"/>
      <c r="N871" s="262"/>
      <c r="O871" s="262"/>
      <c r="P871" s="262"/>
      <c r="Q871" s="262"/>
      <c r="R871" s="262"/>
      <c r="S871" s="262"/>
      <c r="T871" s="263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4" t="s">
        <v>168</v>
      </c>
      <c r="AU871" s="264" t="s">
        <v>89</v>
      </c>
      <c r="AV871" s="14" t="s">
        <v>166</v>
      </c>
      <c r="AW871" s="14" t="s">
        <v>34</v>
      </c>
      <c r="AX871" s="14" t="s">
        <v>87</v>
      </c>
      <c r="AY871" s="264" t="s">
        <v>160</v>
      </c>
    </row>
    <row r="872" s="2" customFormat="1" ht="24.15" customHeight="1">
      <c r="A872" s="39"/>
      <c r="B872" s="40"/>
      <c r="C872" s="284" t="s">
        <v>1711</v>
      </c>
      <c r="D872" s="284" t="s">
        <v>426</v>
      </c>
      <c r="E872" s="285" t="s">
        <v>1712</v>
      </c>
      <c r="F872" s="286" t="s">
        <v>1713</v>
      </c>
      <c r="G872" s="287" t="s">
        <v>165</v>
      </c>
      <c r="H872" s="288">
        <v>5.1879999999999997</v>
      </c>
      <c r="I872" s="289"/>
      <c r="J872" s="290">
        <f>ROUND(I872*H872,2)</f>
        <v>0</v>
      </c>
      <c r="K872" s="291"/>
      <c r="L872" s="292"/>
      <c r="M872" s="293" t="s">
        <v>1</v>
      </c>
      <c r="N872" s="294" t="s">
        <v>44</v>
      </c>
      <c r="O872" s="92"/>
      <c r="P872" s="238">
        <f>O872*H872</f>
        <v>0</v>
      </c>
      <c r="Q872" s="238">
        <v>0.034720000000000001</v>
      </c>
      <c r="R872" s="238">
        <f>Q872*H872</f>
        <v>0.18012735999999999</v>
      </c>
      <c r="S872" s="238">
        <v>0</v>
      </c>
      <c r="T872" s="239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40" t="s">
        <v>336</v>
      </c>
      <c r="AT872" s="240" t="s">
        <v>426</v>
      </c>
      <c r="AU872" s="240" t="s">
        <v>89</v>
      </c>
      <c r="AY872" s="18" t="s">
        <v>160</v>
      </c>
      <c r="BE872" s="241">
        <f>IF(N872="základní",J872,0)</f>
        <v>0</v>
      </c>
      <c r="BF872" s="241">
        <f>IF(N872="snížená",J872,0)</f>
        <v>0</v>
      </c>
      <c r="BG872" s="241">
        <f>IF(N872="zákl. přenesená",J872,0)</f>
        <v>0</v>
      </c>
      <c r="BH872" s="241">
        <f>IF(N872="sníž. přenesená",J872,0)</f>
        <v>0</v>
      </c>
      <c r="BI872" s="241">
        <f>IF(N872="nulová",J872,0)</f>
        <v>0</v>
      </c>
      <c r="BJ872" s="18" t="s">
        <v>87</v>
      </c>
      <c r="BK872" s="241">
        <f>ROUND(I872*H872,2)</f>
        <v>0</v>
      </c>
      <c r="BL872" s="18" t="s">
        <v>245</v>
      </c>
      <c r="BM872" s="240" t="s">
        <v>1714</v>
      </c>
    </row>
    <row r="873" s="2" customFormat="1">
      <c r="A873" s="39"/>
      <c r="B873" s="40"/>
      <c r="C873" s="41"/>
      <c r="D873" s="244" t="s">
        <v>175</v>
      </c>
      <c r="E873" s="41"/>
      <c r="F873" s="265" t="s">
        <v>1704</v>
      </c>
      <c r="G873" s="41"/>
      <c r="H873" s="41"/>
      <c r="I873" s="266"/>
      <c r="J873" s="41"/>
      <c r="K873" s="41"/>
      <c r="L873" s="45"/>
      <c r="M873" s="267"/>
      <c r="N873" s="268"/>
      <c r="O873" s="92"/>
      <c r="P873" s="92"/>
      <c r="Q873" s="92"/>
      <c r="R873" s="92"/>
      <c r="S873" s="92"/>
      <c r="T873" s="93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175</v>
      </c>
      <c r="AU873" s="18" t="s">
        <v>89</v>
      </c>
    </row>
    <row r="874" s="13" customFormat="1">
      <c r="A874" s="13"/>
      <c r="B874" s="242"/>
      <c r="C874" s="243"/>
      <c r="D874" s="244" t="s">
        <v>168</v>
      </c>
      <c r="E874" s="245" t="s">
        <v>1</v>
      </c>
      <c r="F874" s="246" t="s">
        <v>1715</v>
      </c>
      <c r="G874" s="243"/>
      <c r="H874" s="247">
        <v>3.9380000000000002</v>
      </c>
      <c r="I874" s="248"/>
      <c r="J874" s="243"/>
      <c r="K874" s="243"/>
      <c r="L874" s="249"/>
      <c r="M874" s="250"/>
      <c r="N874" s="251"/>
      <c r="O874" s="251"/>
      <c r="P874" s="251"/>
      <c r="Q874" s="251"/>
      <c r="R874" s="251"/>
      <c r="S874" s="251"/>
      <c r="T874" s="252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53" t="s">
        <v>168</v>
      </c>
      <c r="AU874" s="253" t="s">
        <v>89</v>
      </c>
      <c r="AV874" s="13" t="s">
        <v>89</v>
      </c>
      <c r="AW874" s="13" t="s">
        <v>34</v>
      </c>
      <c r="AX874" s="13" t="s">
        <v>79</v>
      </c>
      <c r="AY874" s="253" t="s">
        <v>160</v>
      </c>
    </row>
    <row r="875" s="13" customFormat="1">
      <c r="A875" s="13"/>
      <c r="B875" s="242"/>
      <c r="C875" s="243"/>
      <c r="D875" s="244" t="s">
        <v>168</v>
      </c>
      <c r="E875" s="245" t="s">
        <v>1</v>
      </c>
      <c r="F875" s="246" t="s">
        <v>1716</v>
      </c>
      <c r="G875" s="243"/>
      <c r="H875" s="247">
        <v>1.25</v>
      </c>
      <c r="I875" s="248"/>
      <c r="J875" s="243"/>
      <c r="K875" s="243"/>
      <c r="L875" s="249"/>
      <c r="M875" s="250"/>
      <c r="N875" s="251"/>
      <c r="O875" s="251"/>
      <c r="P875" s="251"/>
      <c r="Q875" s="251"/>
      <c r="R875" s="251"/>
      <c r="S875" s="251"/>
      <c r="T875" s="252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53" t="s">
        <v>168</v>
      </c>
      <c r="AU875" s="253" t="s">
        <v>89</v>
      </c>
      <c r="AV875" s="13" t="s">
        <v>89</v>
      </c>
      <c r="AW875" s="13" t="s">
        <v>34</v>
      </c>
      <c r="AX875" s="13" t="s">
        <v>79</v>
      </c>
      <c r="AY875" s="253" t="s">
        <v>160</v>
      </c>
    </row>
    <row r="876" s="14" customFormat="1">
      <c r="A876" s="14"/>
      <c r="B876" s="254"/>
      <c r="C876" s="255"/>
      <c r="D876" s="244" t="s">
        <v>168</v>
      </c>
      <c r="E876" s="256" t="s">
        <v>1</v>
      </c>
      <c r="F876" s="257" t="s">
        <v>171</v>
      </c>
      <c r="G876" s="255"/>
      <c r="H876" s="258">
        <v>5.1880000000000006</v>
      </c>
      <c r="I876" s="259"/>
      <c r="J876" s="255"/>
      <c r="K876" s="255"/>
      <c r="L876" s="260"/>
      <c r="M876" s="261"/>
      <c r="N876" s="262"/>
      <c r="O876" s="262"/>
      <c r="P876" s="262"/>
      <c r="Q876" s="262"/>
      <c r="R876" s="262"/>
      <c r="S876" s="262"/>
      <c r="T876" s="263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64" t="s">
        <v>168</v>
      </c>
      <c r="AU876" s="264" t="s">
        <v>89</v>
      </c>
      <c r="AV876" s="14" t="s">
        <v>166</v>
      </c>
      <c r="AW876" s="14" t="s">
        <v>34</v>
      </c>
      <c r="AX876" s="14" t="s">
        <v>87</v>
      </c>
      <c r="AY876" s="264" t="s">
        <v>160</v>
      </c>
    </row>
    <row r="877" s="2" customFormat="1" ht="24.15" customHeight="1">
      <c r="A877" s="39"/>
      <c r="B877" s="40"/>
      <c r="C877" s="228" t="s">
        <v>1717</v>
      </c>
      <c r="D877" s="228" t="s">
        <v>162</v>
      </c>
      <c r="E877" s="229" t="s">
        <v>1718</v>
      </c>
      <c r="F877" s="230" t="s">
        <v>1719</v>
      </c>
      <c r="G877" s="231" t="s">
        <v>236</v>
      </c>
      <c r="H877" s="232">
        <v>4</v>
      </c>
      <c r="I877" s="233"/>
      <c r="J877" s="234">
        <f>ROUND(I877*H877,2)</f>
        <v>0</v>
      </c>
      <c r="K877" s="235"/>
      <c r="L877" s="45"/>
      <c r="M877" s="236" t="s">
        <v>1</v>
      </c>
      <c r="N877" s="237" t="s">
        <v>44</v>
      </c>
      <c r="O877" s="92"/>
      <c r="P877" s="238">
        <f>O877*H877</f>
        <v>0</v>
      </c>
      <c r="Q877" s="238">
        <v>0.00088999999999999995</v>
      </c>
      <c r="R877" s="238">
        <f>Q877*H877</f>
        <v>0.0035599999999999998</v>
      </c>
      <c r="S877" s="238">
        <v>0</v>
      </c>
      <c r="T877" s="239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40" t="s">
        <v>245</v>
      </c>
      <c r="AT877" s="240" t="s">
        <v>162</v>
      </c>
      <c r="AU877" s="240" t="s">
        <v>89</v>
      </c>
      <c r="AY877" s="18" t="s">
        <v>160</v>
      </c>
      <c r="BE877" s="241">
        <f>IF(N877="základní",J877,0)</f>
        <v>0</v>
      </c>
      <c r="BF877" s="241">
        <f>IF(N877="snížená",J877,0)</f>
        <v>0</v>
      </c>
      <c r="BG877" s="241">
        <f>IF(N877="zákl. přenesená",J877,0)</f>
        <v>0</v>
      </c>
      <c r="BH877" s="241">
        <f>IF(N877="sníž. přenesená",J877,0)</f>
        <v>0</v>
      </c>
      <c r="BI877" s="241">
        <f>IF(N877="nulová",J877,0)</f>
        <v>0</v>
      </c>
      <c r="BJ877" s="18" t="s">
        <v>87</v>
      </c>
      <c r="BK877" s="241">
        <f>ROUND(I877*H877,2)</f>
        <v>0</v>
      </c>
      <c r="BL877" s="18" t="s">
        <v>245</v>
      </c>
      <c r="BM877" s="240" t="s">
        <v>1720</v>
      </c>
    </row>
    <row r="878" s="2" customFormat="1">
      <c r="A878" s="39"/>
      <c r="B878" s="40"/>
      <c r="C878" s="41"/>
      <c r="D878" s="244" t="s">
        <v>175</v>
      </c>
      <c r="E878" s="41"/>
      <c r="F878" s="265" t="s">
        <v>1508</v>
      </c>
      <c r="G878" s="41"/>
      <c r="H878" s="41"/>
      <c r="I878" s="266"/>
      <c r="J878" s="41"/>
      <c r="K878" s="41"/>
      <c r="L878" s="45"/>
      <c r="M878" s="267"/>
      <c r="N878" s="268"/>
      <c r="O878" s="92"/>
      <c r="P878" s="92"/>
      <c r="Q878" s="92"/>
      <c r="R878" s="92"/>
      <c r="S878" s="92"/>
      <c r="T878" s="93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T878" s="18" t="s">
        <v>175</v>
      </c>
      <c r="AU878" s="18" t="s">
        <v>89</v>
      </c>
    </row>
    <row r="879" s="13" customFormat="1">
      <c r="A879" s="13"/>
      <c r="B879" s="242"/>
      <c r="C879" s="243"/>
      <c r="D879" s="244" t="s">
        <v>168</v>
      </c>
      <c r="E879" s="245" t="s">
        <v>1</v>
      </c>
      <c r="F879" s="246" t="s">
        <v>1721</v>
      </c>
      <c r="G879" s="243"/>
      <c r="H879" s="247">
        <v>4</v>
      </c>
      <c r="I879" s="248"/>
      <c r="J879" s="243"/>
      <c r="K879" s="243"/>
      <c r="L879" s="249"/>
      <c r="M879" s="250"/>
      <c r="N879" s="251"/>
      <c r="O879" s="251"/>
      <c r="P879" s="251"/>
      <c r="Q879" s="251"/>
      <c r="R879" s="251"/>
      <c r="S879" s="251"/>
      <c r="T879" s="252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53" t="s">
        <v>168</v>
      </c>
      <c r="AU879" s="253" t="s">
        <v>89</v>
      </c>
      <c r="AV879" s="13" t="s">
        <v>89</v>
      </c>
      <c r="AW879" s="13" t="s">
        <v>34</v>
      </c>
      <c r="AX879" s="13" t="s">
        <v>87</v>
      </c>
      <c r="AY879" s="253" t="s">
        <v>160</v>
      </c>
    </row>
    <row r="880" s="2" customFormat="1" ht="37.8" customHeight="1">
      <c r="A880" s="39"/>
      <c r="B880" s="40"/>
      <c r="C880" s="284" t="s">
        <v>1722</v>
      </c>
      <c r="D880" s="284" t="s">
        <v>426</v>
      </c>
      <c r="E880" s="285" t="s">
        <v>1723</v>
      </c>
      <c r="F880" s="286" t="s">
        <v>1724</v>
      </c>
      <c r="G880" s="287" t="s">
        <v>165</v>
      </c>
      <c r="H880" s="288">
        <v>9.5</v>
      </c>
      <c r="I880" s="289"/>
      <c r="J880" s="290">
        <f>ROUND(I880*H880,2)</f>
        <v>0</v>
      </c>
      <c r="K880" s="291"/>
      <c r="L880" s="292"/>
      <c r="M880" s="293" t="s">
        <v>1</v>
      </c>
      <c r="N880" s="294" t="s">
        <v>44</v>
      </c>
      <c r="O880" s="92"/>
      <c r="P880" s="238">
        <f>O880*H880</f>
        <v>0</v>
      </c>
      <c r="Q880" s="238">
        <v>0.024039999999999999</v>
      </c>
      <c r="R880" s="238">
        <f>Q880*H880</f>
        <v>0.22838</v>
      </c>
      <c r="S880" s="238">
        <v>0</v>
      </c>
      <c r="T880" s="239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40" t="s">
        <v>336</v>
      </c>
      <c r="AT880" s="240" t="s">
        <v>426</v>
      </c>
      <c r="AU880" s="240" t="s">
        <v>89</v>
      </c>
      <c r="AY880" s="18" t="s">
        <v>160</v>
      </c>
      <c r="BE880" s="241">
        <f>IF(N880="základní",J880,0)</f>
        <v>0</v>
      </c>
      <c r="BF880" s="241">
        <f>IF(N880="snížená",J880,0)</f>
        <v>0</v>
      </c>
      <c r="BG880" s="241">
        <f>IF(N880="zákl. přenesená",J880,0)</f>
        <v>0</v>
      </c>
      <c r="BH880" s="241">
        <f>IF(N880="sníž. přenesená",J880,0)</f>
        <v>0</v>
      </c>
      <c r="BI880" s="241">
        <f>IF(N880="nulová",J880,0)</f>
        <v>0</v>
      </c>
      <c r="BJ880" s="18" t="s">
        <v>87</v>
      </c>
      <c r="BK880" s="241">
        <f>ROUND(I880*H880,2)</f>
        <v>0</v>
      </c>
      <c r="BL880" s="18" t="s">
        <v>245</v>
      </c>
      <c r="BM880" s="240" t="s">
        <v>1725</v>
      </c>
    </row>
    <row r="881" s="2" customFormat="1">
      <c r="A881" s="39"/>
      <c r="B881" s="40"/>
      <c r="C881" s="41"/>
      <c r="D881" s="244" t="s">
        <v>175</v>
      </c>
      <c r="E881" s="41"/>
      <c r="F881" s="265" t="s">
        <v>1726</v>
      </c>
      <c r="G881" s="41"/>
      <c r="H881" s="41"/>
      <c r="I881" s="266"/>
      <c r="J881" s="41"/>
      <c r="K881" s="41"/>
      <c r="L881" s="45"/>
      <c r="M881" s="267"/>
      <c r="N881" s="268"/>
      <c r="O881" s="92"/>
      <c r="P881" s="92"/>
      <c r="Q881" s="92"/>
      <c r="R881" s="92"/>
      <c r="S881" s="92"/>
      <c r="T881" s="93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T881" s="18" t="s">
        <v>175</v>
      </c>
      <c r="AU881" s="18" t="s">
        <v>89</v>
      </c>
    </row>
    <row r="882" s="13" customFormat="1">
      <c r="A882" s="13"/>
      <c r="B882" s="242"/>
      <c r="C882" s="243"/>
      <c r="D882" s="244" t="s">
        <v>168</v>
      </c>
      <c r="E882" s="245" t="s">
        <v>1</v>
      </c>
      <c r="F882" s="246" t="s">
        <v>1727</v>
      </c>
      <c r="G882" s="243"/>
      <c r="H882" s="247">
        <v>9.5</v>
      </c>
      <c r="I882" s="248"/>
      <c r="J882" s="243"/>
      <c r="K882" s="243"/>
      <c r="L882" s="249"/>
      <c r="M882" s="250"/>
      <c r="N882" s="251"/>
      <c r="O882" s="251"/>
      <c r="P882" s="251"/>
      <c r="Q882" s="251"/>
      <c r="R882" s="251"/>
      <c r="S882" s="251"/>
      <c r="T882" s="252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53" t="s">
        <v>168</v>
      </c>
      <c r="AU882" s="253" t="s">
        <v>89</v>
      </c>
      <c r="AV882" s="13" t="s">
        <v>89</v>
      </c>
      <c r="AW882" s="13" t="s">
        <v>34</v>
      </c>
      <c r="AX882" s="13" t="s">
        <v>87</v>
      </c>
      <c r="AY882" s="253" t="s">
        <v>160</v>
      </c>
    </row>
    <row r="883" s="2" customFormat="1" ht="24.15" customHeight="1">
      <c r="A883" s="39"/>
      <c r="B883" s="40"/>
      <c r="C883" s="228" t="s">
        <v>1728</v>
      </c>
      <c r="D883" s="228" t="s">
        <v>162</v>
      </c>
      <c r="E883" s="229" t="s">
        <v>1729</v>
      </c>
      <c r="F883" s="230" t="s">
        <v>1730</v>
      </c>
      <c r="G883" s="231" t="s">
        <v>236</v>
      </c>
      <c r="H883" s="232">
        <v>1</v>
      </c>
      <c r="I883" s="233"/>
      <c r="J883" s="234">
        <f>ROUND(I883*H883,2)</f>
        <v>0</v>
      </c>
      <c r="K883" s="235"/>
      <c r="L883" s="45"/>
      <c r="M883" s="236" t="s">
        <v>1</v>
      </c>
      <c r="N883" s="237" t="s">
        <v>44</v>
      </c>
      <c r="O883" s="92"/>
      <c r="P883" s="238">
        <f>O883*H883</f>
        <v>0</v>
      </c>
      <c r="Q883" s="238">
        <v>0.00084000000000000003</v>
      </c>
      <c r="R883" s="238">
        <f>Q883*H883</f>
        <v>0.00084000000000000003</v>
      </c>
      <c r="S883" s="238">
        <v>0</v>
      </c>
      <c r="T883" s="239">
        <f>S883*H883</f>
        <v>0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240" t="s">
        <v>245</v>
      </c>
      <c r="AT883" s="240" t="s">
        <v>162</v>
      </c>
      <c r="AU883" s="240" t="s">
        <v>89</v>
      </c>
      <c r="AY883" s="18" t="s">
        <v>160</v>
      </c>
      <c r="BE883" s="241">
        <f>IF(N883="základní",J883,0)</f>
        <v>0</v>
      </c>
      <c r="BF883" s="241">
        <f>IF(N883="snížená",J883,0)</f>
        <v>0</v>
      </c>
      <c r="BG883" s="241">
        <f>IF(N883="zákl. přenesená",J883,0)</f>
        <v>0</v>
      </c>
      <c r="BH883" s="241">
        <f>IF(N883="sníž. přenesená",J883,0)</f>
        <v>0</v>
      </c>
      <c r="BI883" s="241">
        <f>IF(N883="nulová",J883,0)</f>
        <v>0</v>
      </c>
      <c r="BJ883" s="18" t="s">
        <v>87</v>
      </c>
      <c r="BK883" s="241">
        <f>ROUND(I883*H883,2)</f>
        <v>0</v>
      </c>
      <c r="BL883" s="18" t="s">
        <v>245</v>
      </c>
      <c r="BM883" s="240" t="s">
        <v>1731</v>
      </c>
    </row>
    <row r="884" s="2" customFormat="1">
      <c r="A884" s="39"/>
      <c r="B884" s="40"/>
      <c r="C884" s="41"/>
      <c r="D884" s="244" t="s">
        <v>175</v>
      </c>
      <c r="E884" s="41"/>
      <c r="F884" s="265" t="s">
        <v>1508</v>
      </c>
      <c r="G884" s="41"/>
      <c r="H884" s="41"/>
      <c r="I884" s="266"/>
      <c r="J884" s="41"/>
      <c r="K884" s="41"/>
      <c r="L884" s="45"/>
      <c r="M884" s="267"/>
      <c r="N884" s="268"/>
      <c r="O884" s="92"/>
      <c r="P884" s="92"/>
      <c r="Q884" s="92"/>
      <c r="R884" s="92"/>
      <c r="S884" s="92"/>
      <c r="T884" s="93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T884" s="18" t="s">
        <v>175</v>
      </c>
      <c r="AU884" s="18" t="s">
        <v>89</v>
      </c>
    </row>
    <row r="885" s="13" customFormat="1">
      <c r="A885" s="13"/>
      <c r="B885" s="242"/>
      <c r="C885" s="243"/>
      <c r="D885" s="244" t="s">
        <v>168</v>
      </c>
      <c r="E885" s="245" t="s">
        <v>1</v>
      </c>
      <c r="F885" s="246" t="s">
        <v>1732</v>
      </c>
      <c r="G885" s="243"/>
      <c r="H885" s="247">
        <v>1</v>
      </c>
      <c r="I885" s="248"/>
      <c r="J885" s="243"/>
      <c r="K885" s="243"/>
      <c r="L885" s="249"/>
      <c r="M885" s="250"/>
      <c r="N885" s="251"/>
      <c r="O885" s="251"/>
      <c r="P885" s="251"/>
      <c r="Q885" s="251"/>
      <c r="R885" s="251"/>
      <c r="S885" s="251"/>
      <c r="T885" s="252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53" t="s">
        <v>168</v>
      </c>
      <c r="AU885" s="253" t="s">
        <v>89</v>
      </c>
      <c r="AV885" s="13" t="s">
        <v>89</v>
      </c>
      <c r="AW885" s="13" t="s">
        <v>34</v>
      </c>
      <c r="AX885" s="13" t="s">
        <v>87</v>
      </c>
      <c r="AY885" s="253" t="s">
        <v>160</v>
      </c>
    </row>
    <row r="886" s="2" customFormat="1" ht="24.15" customHeight="1">
      <c r="A886" s="39"/>
      <c r="B886" s="40"/>
      <c r="C886" s="284" t="s">
        <v>1733</v>
      </c>
      <c r="D886" s="284" t="s">
        <v>426</v>
      </c>
      <c r="E886" s="285" t="s">
        <v>1734</v>
      </c>
      <c r="F886" s="286" t="s">
        <v>1735</v>
      </c>
      <c r="G886" s="287" t="s">
        <v>165</v>
      </c>
      <c r="H886" s="288">
        <v>3.5630000000000002</v>
      </c>
      <c r="I886" s="289"/>
      <c r="J886" s="290">
        <f>ROUND(I886*H886,2)</f>
        <v>0</v>
      </c>
      <c r="K886" s="291"/>
      <c r="L886" s="292"/>
      <c r="M886" s="293" t="s">
        <v>1</v>
      </c>
      <c r="N886" s="294" t="s">
        <v>44</v>
      </c>
      <c r="O886" s="92"/>
      <c r="P886" s="238">
        <f>O886*H886</f>
        <v>0</v>
      </c>
      <c r="Q886" s="238">
        <v>0.025440000000000001</v>
      </c>
      <c r="R886" s="238">
        <f>Q886*H886</f>
        <v>0.09064272000000001</v>
      </c>
      <c r="S886" s="238">
        <v>0</v>
      </c>
      <c r="T886" s="239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40" t="s">
        <v>336</v>
      </c>
      <c r="AT886" s="240" t="s">
        <v>426</v>
      </c>
      <c r="AU886" s="240" t="s">
        <v>89</v>
      </c>
      <c r="AY886" s="18" t="s">
        <v>160</v>
      </c>
      <c r="BE886" s="241">
        <f>IF(N886="základní",J886,0)</f>
        <v>0</v>
      </c>
      <c r="BF886" s="241">
        <f>IF(N886="snížená",J886,0)</f>
        <v>0</v>
      </c>
      <c r="BG886" s="241">
        <f>IF(N886="zákl. přenesená",J886,0)</f>
        <v>0</v>
      </c>
      <c r="BH886" s="241">
        <f>IF(N886="sníž. přenesená",J886,0)</f>
        <v>0</v>
      </c>
      <c r="BI886" s="241">
        <f>IF(N886="nulová",J886,0)</f>
        <v>0</v>
      </c>
      <c r="BJ886" s="18" t="s">
        <v>87</v>
      </c>
      <c r="BK886" s="241">
        <f>ROUND(I886*H886,2)</f>
        <v>0</v>
      </c>
      <c r="BL886" s="18" t="s">
        <v>245</v>
      </c>
      <c r="BM886" s="240" t="s">
        <v>1736</v>
      </c>
    </row>
    <row r="887" s="2" customFormat="1">
      <c r="A887" s="39"/>
      <c r="B887" s="40"/>
      <c r="C887" s="41"/>
      <c r="D887" s="244" t="s">
        <v>175</v>
      </c>
      <c r="E887" s="41"/>
      <c r="F887" s="265" t="s">
        <v>1726</v>
      </c>
      <c r="G887" s="41"/>
      <c r="H887" s="41"/>
      <c r="I887" s="266"/>
      <c r="J887" s="41"/>
      <c r="K887" s="41"/>
      <c r="L887" s="45"/>
      <c r="M887" s="267"/>
      <c r="N887" s="268"/>
      <c r="O887" s="92"/>
      <c r="P887" s="92"/>
      <c r="Q887" s="92"/>
      <c r="R887" s="92"/>
      <c r="S887" s="92"/>
      <c r="T887" s="93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T887" s="18" t="s">
        <v>175</v>
      </c>
      <c r="AU887" s="18" t="s">
        <v>89</v>
      </c>
    </row>
    <row r="888" s="13" customFormat="1">
      <c r="A888" s="13"/>
      <c r="B888" s="242"/>
      <c r="C888" s="243"/>
      <c r="D888" s="244" t="s">
        <v>168</v>
      </c>
      <c r="E888" s="245" t="s">
        <v>1</v>
      </c>
      <c r="F888" s="246" t="s">
        <v>1737</v>
      </c>
      <c r="G888" s="243"/>
      <c r="H888" s="247">
        <v>3.5630000000000002</v>
      </c>
      <c r="I888" s="248"/>
      <c r="J888" s="243"/>
      <c r="K888" s="243"/>
      <c r="L888" s="249"/>
      <c r="M888" s="250"/>
      <c r="N888" s="251"/>
      <c r="O888" s="251"/>
      <c r="P888" s="251"/>
      <c r="Q888" s="251"/>
      <c r="R888" s="251"/>
      <c r="S888" s="251"/>
      <c r="T888" s="252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53" t="s">
        <v>168</v>
      </c>
      <c r="AU888" s="253" t="s">
        <v>89</v>
      </c>
      <c r="AV888" s="13" t="s">
        <v>89</v>
      </c>
      <c r="AW888" s="13" t="s">
        <v>34</v>
      </c>
      <c r="AX888" s="13" t="s">
        <v>87</v>
      </c>
      <c r="AY888" s="253" t="s">
        <v>160</v>
      </c>
    </row>
    <row r="889" s="2" customFormat="1" ht="24.15" customHeight="1">
      <c r="A889" s="39"/>
      <c r="B889" s="40"/>
      <c r="C889" s="228" t="s">
        <v>1738</v>
      </c>
      <c r="D889" s="228" t="s">
        <v>162</v>
      </c>
      <c r="E889" s="229" t="s">
        <v>1739</v>
      </c>
      <c r="F889" s="230" t="s">
        <v>1740</v>
      </c>
      <c r="G889" s="231" t="s">
        <v>236</v>
      </c>
      <c r="H889" s="232">
        <v>9</v>
      </c>
      <c r="I889" s="233"/>
      <c r="J889" s="234">
        <f>ROUND(I889*H889,2)</f>
        <v>0</v>
      </c>
      <c r="K889" s="235"/>
      <c r="L889" s="45"/>
      <c r="M889" s="236" t="s">
        <v>1</v>
      </c>
      <c r="N889" s="237" t="s">
        <v>44</v>
      </c>
      <c r="O889" s="92"/>
      <c r="P889" s="238">
        <f>O889*H889</f>
        <v>0</v>
      </c>
      <c r="Q889" s="238">
        <v>0.00044999999999999999</v>
      </c>
      <c r="R889" s="238">
        <f>Q889*H889</f>
        <v>0.0040499999999999998</v>
      </c>
      <c r="S889" s="238">
        <v>0</v>
      </c>
      <c r="T889" s="239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40" t="s">
        <v>245</v>
      </c>
      <c r="AT889" s="240" t="s">
        <v>162</v>
      </c>
      <c r="AU889" s="240" t="s">
        <v>89</v>
      </c>
      <c r="AY889" s="18" t="s">
        <v>160</v>
      </c>
      <c r="BE889" s="241">
        <f>IF(N889="základní",J889,0)</f>
        <v>0</v>
      </c>
      <c r="BF889" s="241">
        <f>IF(N889="snížená",J889,0)</f>
        <v>0</v>
      </c>
      <c r="BG889" s="241">
        <f>IF(N889="zákl. přenesená",J889,0)</f>
        <v>0</v>
      </c>
      <c r="BH889" s="241">
        <f>IF(N889="sníž. přenesená",J889,0)</f>
        <v>0</v>
      </c>
      <c r="BI889" s="241">
        <f>IF(N889="nulová",J889,0)</f>
        <v>0</v>
      </c>
      <c r="BJ889" s="18" t="s">
        <v>87</v>
      </c>
      <c r="BK889" s="241">
        <f>ROUND(I889*H889,2)</f>
        <v>0</v>
      </c>
      <c r="BL889" s="18" t="s">
        <v>245</v>
      </c>
      <c r="BM889" s="240" t="s">
        <v>1741</v>
      </c>
    </row>
    <row r="890" s="2" customFormat="1">
      <c r="A890" s="39"/>
      <c r="B890" s="40"/>
      <c r="C890" s="41"/>
      <c r="D890" s="244" t="s">
        <v>175</v>
      </c>
      <c r="E890" s="41"/>
      <c r="F890" s="265" t="s">
        <v>1508</v>
      </c>
      <c r="G890" s="41"/>
      <c r="H890" s="41"/>
      <c r="I890" s="266"/>
      <c r="J890" s="41"/>
      <c r="K890" s="41"/>
      <c r="L890" s="45"/>
      <c r="M890" s="267"/>
      <c r="N890" s="268"/>
      <c r="O890" s="92"/>
      <c r="P890" s="92"/>
      <c r="Q890" s="92"/>
      <c r="R890" s="92"/>
      <c r="S890" s="92"/>
      <c r="T890" s="93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18" t="s">
        <v>175</v>
      </c>
      <c r="AU890" s="18" t="s">
        <v>89</v>
      </c>
    </row>
    <row r="891" s="13" customFormat="1">
      <c r="A891" s="13"/>
      <c r="B891" s="242"/>
      <c r="C891" s="243"/>
      <c r="D891" s="244" t="s">
        <v>168</v>
      </c>
      <c r="E891" s="245" t="s">
        <v>1</v>
      </c>
      <c r="F891" s="246" t="s">
        <v>1742</v>
      </c>
      <c r="G891" s="243"/>
      <c r="H891" s="247">
        <v>9</v>
      </c>
      <c r="I891" s="248"/>
      <c r="J891" s="243"/>
      <c r="K891" s="243"/>
      <c r="L891" s="249"/>
      <c r="M891" s="250"/>
      <c r="N891" s="251"/>
      <c r="O891" s="251"/>
      <c r="P891" s="251"/>
      <c r="Q891" s="251"/>
      <c r="R891" s="251"/>
      <c r="S891" s="251"/>
      <c r="T891" s="252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53" t="s">
        <v>168</v>
      </c>
      <c r="AU891" s="253" t="s">
        <v>89</v>
      </c>
      <c r="AV891" s="13" t="s">
        <v>89</v>
      </c>
      <c r="AW891" s="13" t="s">
        <v>34</v>
      </c>
      <c r="AX891" s="13" t="s">
        <v>87</v>
      </c>
      <c r="AY891" s="253" t="s">
        <v>160</v>
      </c>
    </row>
    <row r="892" s="2" customFormat="1" ht="37.8" customHeight="1">
      <c r="A892" s="39"/>
      <c r="B892" s="40"/>
      <c r="C892" s="284" t="s">
        <v>1743</v>
      </c>
      <c r="D892" s="284" t="s">
        <v>426</v>
      </c>
      <c r="E892" s="285" t="s">
        <v>1744</v>
      </c>
      <c r="F892" s="286" t="s">
        <v>1745</v>
      </c>
      <c r="G892" s="287" t="s">
        <v>236</v>
      </c>
      <c r="H892" s="288">
        <v>9</v>
      </c>
      <c r="I892" s="289"/>
      <c r="J892" s="290">
        <f>ROUND(I892*H892,2)</f>
        <v>0</v>
      </c>
      <c r="K892" s="291"/>
      <c r="L892" s="292"/>
      <c r="M892" s="293" t="s">
        <v>1</v>
      </c>
      <c r="N892" s="294" t="s">
        <v>44</v>
      </c>
      <c r="O892" s="92"/>
      <c r="P892" s="238">
        <f>O892*H892</f>
        <v>0</v>
      </c>
      <c r="Q892" s="238">
        <v>0.016</v>
      </c>
      <c r="R892" s="238">
        <f>Q892*H892</f>
        <v>0.14400000000000002</v>
      </c>
      <c r="S892" s="238">
        <v>0</v>
      </c>
      <c r="T892" s="239">
        <f>S892*H892</f>
        <v>0</v>
      </c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R892" s="240" t="s">
        <v>336</v>
      </c>
      <c r="AT892" s="240" t="s">
        <v>426</v>
      </c>
      <c r="AU892" s="240" t="s">
        <v>89</v>
      </c>
      <c r="AY892" s="18" t="s">
        <v>160</v>
      </c>
      <c r="BE892" s="241">
        <f>IF(N892="základní",J892,0)</f>
        <v>0</v>
      </c>
      <c r="BF892" s="241">
        <f>IF(N892="snížená",J892,0)</f>
        <v>0</v>
      </c>
      <c r="BG892" s="241">
        <f>IF(N892="zákl. přenesená",J892,0)</f>
        <v>0</v>
      </c>
      <c r="BH892" s="241">
        <f>IF(N892="sníž. přenesená",J892,0)</f>
        <v>0</v>
      </c>
      <c r="BI892" s="241">
        <f>IF(N892="nulová",J892,0)</f>
        <v>0</v>
      </c>
      <c r="BJ892" s="18" t="s">
        <v>87</v>
      </c>
      <c r="BK892" s="241">
        <f>ROUND(I892*H892,2)</f>
        <v>0</v>
      </c>
      <c r="BL892" s="18" t="s">
        <v>245</v>
      </c>
      <c r="BM892" s="240" t="s">
        <v>1746</v>
      </c>
    </row>
    <row r="893" s="2" customFormat="1">
      <c r="A893" s="39"/>
      <c r="B893" s="40"/>
      <c r="C893" s="41"/>
      <c r="D893" s="244" t="s">
        <v>175</v>
      </c>
      <c r="E893" s="41"/>
      <c r="F893" s="265" t="s">
        <v>1704</v>
      </c>
      <c r="G893" s="41"/>
      <c r="H893" s="41"/>
      <c r="I893" s="266"/>
      <c r="J893" s="41"/>
      <c r="K893" s="41"/>
      <c r="L893" s="45"/>
      <c r="M893" s="267"/>
      <c r="N893" s="268"/>
      <c r="O893" s="92"/>
      <c r="P893" s="92"/>
      <c r="Q893" s="92"/>
      <c r="R893" s="92"/>
      <c r="S893" s="92"/>
      <c r="T893" s="93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T893" s="18" t="s">
        <v>175</v>
      </c>
      <c r="AU893" s="18" t="s">
        <v>89</v>
      </c>
    </row>
    <row r="894" s="2" customFormat="1" ht="24.15" customHeight="1">
      <c r="A894" s="39"/>
      <c r="B894" s="40"/>
      <c r="C894" s="228" t="s">
        <v>1747</v>
      </c>
      <c r="D894" s="228" t="s">
        <v>162</v>
      </c>
      <c r="E894" s="229" t="s">
        <v>1748</v>
      </c>
      <c r="F894" s="230" t="s">
        <v>1749</v>
      </c>
      <c r="G894" s="231" t="s">
        <v>236</v>
      </c>
      <c r="H894" s="232">
        <v>9</v>
      </c>
      <c r="I894" s="233"/>
      <c r="J894" s="234">
        <f>ROUND(I894*H894,2)</f>
        <v>0</v>
      </c>
      <c r="K894" s="235"/>
      <c r="L894" s="45"/>
      <c r="M894" s="236" t="s">
        <v>1</v>
      </c>
      <c r="N894" s="237" t="s">
        <v>44</v>
      </c>
      <c r="O894" s="92"/>
      <c r="P894" s="238">
        <f>O894*H894</f>
        <v>0</v>
      </c>
      <c r="Q894" s="238">
        <v>0</v>
      </c>
      <c r="R894" s="238">
        <f>Q894*H894</f>
        <v>0</v>
      </c>
      <c r="S894" s="238">
        <v>0</v>
      </c>
      <c r="T894" s="239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40" t="s">
        <v>245</v>
      </c>
      <c r="AT894" s="240" t="s">
        <v>162</v>
      </c>
      <c r="AU894" s="240" t="s">
        <v>89</v>
      </c>
      <c r="AY894" s="18" t="s">
        <v>160</v>
      </c>
      <c r="BE894" s="241">
        <f>IF(N894="základní",J894,0)</f>
        <v>0</v>
      </c>
      <c r="BF894" s="241">
        <f>IF(N894="snížená",J894,0)</f>
        <v>0</v>
      </c>
      <c r="BG894" s="241">
        <f>IF(N894="zákl. přenesená",J894,0)</f>
        <v>0</v>
      </c>
      <c r="BH894" s="241">
        <f>IF(N894="sníž. přenesená",J894,0)</f>
        <v>0</v>
      </c>
      <c r="BI894" s="241">
        <f>IF(N894="nulová",J894,0)</f>
        <v>0</v>
      </c>
      <c r="BJ894" s="18" t="s">
        <v>87</v>
      </c>
      <c r="BK894" s="241">
        <f>ROUND(I894*H894,2)</f>
        <v>0</v>
      </c>
      <c r="BL894" s="18" t="s">
        <v>245</v>
      </c>
      <c r="BM894" s="240" t="s">
        <v>1750</v>
      </c>
    </row>
    <row r="895" s="2" customFormat="1">
      <c r="A895" s="39"/>
      <c r="B895" s="40"/>
      <c r="C895" s="41"/>
      <c r="D895" s="244" t="s">
        <v>175</v>
      </c>
      <c r="E895" s="41"/>
      <c r="F895" s="265" t="s">
        <v>1508</v>
      </c>
      <c r="G895" s="41"/>
      <c r="H895" s="41"/>
      <c r="I895" s="266"/>
      <c r="J895" s="41"/>
      <c r="K895" s="41"/>
      <c r="L895" s="45"/>
      <c r="M895" s="267"/>
      <c r="N895" s="268"/>
      <c r="O895" s="92"/>
      <c r="P895" s="92"/>
      <c r="Q895" s="92"/>
      <c r="R895" s="92"/>
      <c r="S895" s="92"/>
      <c r="T895" s="93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T895" s="18" t="s">
        <v>175</v>
      </c>
      <c r="AU895" s="18" t="s">
        <v>89</v>
      </c>
    </row>
    <row r="896" s="13" customFormat="1">
      <c r="A896" s="13"/>
      <c r="B896" s="242"/>
      <c r="C896" s="243"/>
      <c r="D896" s="244" t="s">
        <v>168</v>
      </c>
      <c r="E896" s="245" t="s">
        <v>1</v>
      </c>
      <c r="F896" s="246" t="s">
        <v>1751</v>
      </c>
      <c r="G896" s="243"/>
      <c r="H896" s="247">
        <v>5</v>
      </c>
      <c r="I896" s="248"/>
      <c r="J896" s="243"/>
      <c r="K896" s="243"/>
      <c r="L896" s="249"/>
      <c r="M896" s="250"/>
      <c r="N896" s="251"/>
      <c r="O896" s="251"/>
      <c r="P896" s="251"/>
      <c r="Q896" s="251"/>
      <c r="R896" s="251"/>
      <c r="S896" s="251"/>
      <c r="T896" s="252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3" t="s">
        <v>168</v>
      </c>
      <c r="AU896" s="253" t="s">
        <v>89</v>
      </c>
      <c r="AV896" s="13" t="s">
        <v>89</v>
      </c>
      <c r="AW896" s="13" t="s">
        <v>34</v>
      </c>
      <c r="AX896" s="13" t="s">
        <v>79</v>
      </c>
      <c r="AY896" s="253" t="s">
        <v>160</v>
      </c>
    </row>
    <row r="897" s="13" customFormat="1">
      <c r="A897" s="13"/>
      <c r="B897" s="242"/>
      <c r="C897" s="243"/>
      <c r="D897" s="244" t="s">
        <v>168</v>
      </c>
      <c r="E897" s="245" t="s">
        <v>1</v>
      </c>
      <c r="F897" s="246" t="s">
        <v>1752</v>
      </c>
      <c r="G897" s="243"/>
      <c r="H897" s="247">
        <v>4</v>
      </c>
      <c r="I897" s="248"/>
      <c r="J897" s="243"/>
      <c r="K897" s="243"/>
      <c r="L897" s="249"/>
      <c r="M897" s="250"/>
      <c r="N897" s="251"/>
      <c r="O897" s="251"/>
      <c r="P897" s="251"/>
      <c r="Q897" s="251"/>
      <c r="R897" s="251"/>
      <c r="S897" s="251"/>
      <c r="T897" s="252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53" t="s">
        <v>168</v>
      </c>
      <c r="AU897" s="253" t="s">
        <v>89</v>
      </c>
      <c r="AV897" s="13" t="s">
        <v>89</v>
      </c>
      <c r="AW897" s="13" t="s">
        <v>34</v>
      </c>
      <c r="AX897" s="13" t="s">
        <v>79</v>
      </c>
      <c r="AY897" s="253" t="s">
        <v>160</v>
      </c>
    </row>
    <row r="898" s="14" customFormat="1">
      <c r="A898" s="14"/>
      <c r="B898" s="254"/>
      <c r="C898" s="255"/>
      <c r="D898" s="244" t="s">
        <v>168</v>
      </c>
      <c r="E898" s="256" t="s">
        <v>1</v>
      </c>
      <c r="F898" s="257" t="s">
        <v>171</v>
      </c>
      <c r="G898" s="255"/>
      <c r="H898" s="258">
        <v>9</v>
      </c>
      <c r="I898" s="259"/>
      <c r="J898" s="255"/>
      <c r="K898" s="255"/>
      <c r="L898" s="260"/>
      <c r="M898" s="261"/>
      <c r="N898" s="262"/>
      <c r="O898" s="262"/>
      <c r="P898" s="262"/>
      <c r="Q898" s="262"/>
      <c r="R898" s="262"/>
      <c r="S898" s="262"/>
      <c r="T898" s="263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64" t="s">
        <v>168</v>
      </c>
      <c r="AU898" s="264" t="s">
        <v>89</v>
      </c>
      <c r="AV898" s="14" t="s">
        <v>166</v>
      </c>
      <c r="AW898" s="14" t="s">
        <v>34</v>
      </c>
      <c r="AX898" s="14" t="s">
        <v>87</v>
      </c>
      <c r="AY898" s="264" t="s">
        <v>160</v>
      </c>
    </row>
    <row r="899" s="2" customFormat="1" ht="24.15" customHeight="1">
      <c r="A899" s="39"/>
      <c r="B899" s="40"/>
      <c r="C899" s="284" t="s">
        <v>1753</v>
      </c>
      <c r="D899" s="284" t="s">
        <v>426</v>
      </c>
      <c r="E899" s="285" t="s">
        <v>1754</v>
      </c>
      <c r="F899" s="286" t="s">
        <v>1755</v>
      </c>
      <c r="G899" s="287" t="s">
        <v>236</v>
      </c>
      <c r="H899" s="288">
        <v>4</v>
      </c>
      <c r="I899" s="289"/>
      <c r="J899" s="290">
        <f>ROUND(I899*H899,2)</f>
        <v>0</v>
      </c>
      <c r="K899" s="291"/>
      <c r="L899" s="292"/>
      <c r="M899" s="293" t="s">
        <v>1</v>
      </c>
      <c r="N899" s="294" t="s">
        <v>44</v>
      </c>
      <c r="O899" s="92"/>
      <c r="P899" s="238">
        <f>O899*H899</f>
        <v>0</v>
      </c>
      <c r="Q899" s="238">
        <v>0.014500000000000001</v>
      </c>
      <c r="R899" s="238">
        <f>Q899*H899</f>
        <v>0.058000000000000003</v>
      </c>
      <c r="S899" s="238">
        <v>0</v>
      </c>
      <c r="T899" s="239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40" t="s">
        <v>336</v>
      </c>
      <c r="AT899" s="240" t="s">
        <v>426</v>
      </c>
      <c r="AU899" s="240" t="s">
        <v>89</v>
      </c>
      <c r="AY899" s="18" t="s">
        <v>160</v>
      </c>
      <c r="BE899" s="241">
        <f>IF(N899="základní",J899,0)</f>
        <v>0</v>
      </c>
      <c r="BF899" s="241">
        <f>IF(N899="snížená",J899,0)</f>
        <v>0</v>
      </c>
      <c r="BG899" s="241">
        <f>IF(N899="zákl. přenesená",J899,0)</f>
        <v>0</v>
      </c>
      <c r="BH899" s="241">
        <f>IF(N899="sníž. přenesená",J899,0)</f>
        <v>0</v>
      </c>
      <c r="BI899" s="241">
        <f>IF(N899="nulová",J899,0)</f>
        <v>0</v>
      </c>
      <c r="BJ899" s="18" t="s">
        <v>87</v>
      </c>
      <c r="BK899" s="241">
        <f>ROUND(I899*H899,2)</f>
        <v>0</v>
      </c>
      <c r="BL899" s="18" t="s">
        <v>245</v>
      </c>
      <c r="BM899" s="240" t="s">
        <v>1756</v>
      </c>
    </row>
    <row r="900" s="2" customFormat="1">
      <c r="A900" s="39"/>
      <c r="B900" s="40"/>
      <c r="C900" s="41"/>
      <c r="D900" s="244" t="s">
        <v>175</v>
      </c>
      <c r="E900" s="41"/>
      <c r="F900" s="265" t="s">
        <v>1704</v>
      </c>
      <c r="G900" s="41"/>
      <c r="H900" s="41"/>
      <c r="I900" s="266"/>
      <c r="J900" s="41"/>
      <c r="K900" s="41"/>
      <c r="L900" s="45"/>
      <c r="M900" s="267"/>
      <c r="N900" s="268"/>
      <c r="O900" s="92"/>
      <c r="P900" s="92"/>
      <c r="Q900" s="92"/>
      <c r="R900" s="92"/>
      <c r="S900" s="92"/>
      <c r="T900" s="93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T900" s="18" t="s">
        <v>175</v>
      </c>
      <c r="AU900" s="18" t="s">
        <v>89</v>
      </c>
    </row>
    <row r="901" s="2" customFormat="1" ht="24.15" customHeight="1">
      <c r="A901" s="39"/>
      <c r="B901" s="40"/>
      <c r="C901" s="284" t="s">
        <v>1757</v>
      </c>
      <c r="D901" s="284" t="s">
        <v>426</v>
      </c>
      <c r="E901" s="285" t="s">
        <v>1758</v>
      </c>
      <c r="F901" s="286" t="s">
        <v>1759</v>
      </c>
      <c r="G901" s="287" t="s">
        <v>236</v>
      </c>
      <c r="H901" s="288">
        <v>5</v>
      </c>
      <c r="I901" s="289"/>
      <c r="J901" s="290">
        <f>ROUND(I901*H901,2)</f>
        <v>0</v>
      </c>
      <c r="K901" s="291"/>
      <c r="L901" s="292"/>
      <c r="M901" s="293" t="s">
        <v>1</v>
      </c>
      <c r="N901" s="294" t="s">
        <v>44</v>
      </c>
      <c r="O901" s="92"/>
      <c r="P901" s="238">
        <f>O901*H901</f>
        <v>0</v>
      </c>
      <c r="Q901" s="238">
        <v>0.016</v>
      </c>
      <c r="R901" s="238">
        <f>Q901*H901</f>
        <v>0.080000000000000002</v>
      </c>
      <c r="S901" s="238">
        <v>0</v>
      </c>
      <c r="T901" s="239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40" t="s">
        <v>336</v>
      </c>
      <c r="AT901" s="240" t="s">
        <v>426</v>
      </c>
      <c r="AU901" s="240" t="s">
        <v>89</v>
      </c>
      <c r="AY901" s="18" t="s">
        <v>160</v>
      </c>
      <c r="BE901" s="241">
        <f>IF(N901="základní",J901,0)</f>
        <v>0</v>
      </c>
      <c r="BF901" s="241">
        <f>IF(N901="snížená",J901,0)</f>
        <v>0</v>
      </c>
      <c r="BG901" s="241">
        <f>IF(N901="zákl. přenesená",J901,0)</f>
        <v>0</v>
      </c>
      <c r="BH901" s="241">
        <f>IF(N901="sníž. přenesená",J901,0)</f>
        <v>0</v>
      </c>
      <c r="BI901" s="241">
        <f>IF(N901="nulová",J901,0)</f>
        <v>0</v>
      </c>
      <c r="BJ901" s="18" t="s">
        <v>87</v>
      </c>
      <c r="BK901" s="241">
        <f>ROUND(I901*H901,2)</f>
        <v>0</v>
      </c>
      <c r="BL901" s="18" t="s">
        <v>245</v>
      </c>
      <c r="BM901" s="240" t="s">
        <v>1760</v>
      </c>
    </row>
    <row r="902" s="2" customFormat="1">
      <c r="A902" s="39"/>
      <c r="B902" s="40"/>
      <c r="C902" s="41"/>
      <c r="D902" s="244" t="s">
        <v>175</v>
      </c>
      <c r="E902" s="41"/>
      <c r="F902" s="265" t="s">
        <v>1704</v>
      </c>
      <c r="G902" s="41"/>
      <c r="H902" s="41"/>
      <c r="I902" s="266"/>
      <c r="J902" s="41"/>
      <c r="K902" s="41"/>
      <c r="L902" s="45"/>
      <c r="M902" s="267"/>
      <c r="N902" s="268"/>
      <c r="O902" s="92"/>
      <c r="P902" s="92"/>
      <c r="Q902" s="92"/>
      <c r="R902" s="92"/>
      <c r="S902" s="92"/>
      <c r="T902" s="93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175</v>
      </c>
      <c r="AU902" s="18" t="s">
        <v>89</v>
      </c>
    </row>
    <row r="903" s="2" customFormat="1" ht="16.5" customHeight="1">
      <c r="A903" s="39"/>
      <c r="B903" s="40"/>
      <c r="C903" s="228" t="s">
        <v>1761</v>
      </c>
      <c r="D903" s="228" t="s">
        <v>162</v>
      </c>
      <c r="E903" s="229" t="s">
        <v>1762</v>
      </c>
      <c r="F903" s="230" t="s">
        <v>1763</v>
      </c>
      <c r="G903" s="231" t="s">
        <v>236</v>
      </c>
      <c r="H903" s="232">
        <v>9</v>
      </c>
      <c r="I903" s="233"/>
      <c r="J903" s="234">
        <f>ROUND(I903*H903,2)</f>
        <v>0</v>
      </c>
      <c r="K903" s="235"/>
      <c r="L903" s="45"/>
      <c r="M903" s="236" t="s">
        <v>1</v>
      </c>
      <c r="N903" s="237" t="s">
        <v>44</v>
      </c>
      <c r="O903" s="92"/>
      <c r="P903" s="238">
        <f>O903*H903</f>
        <v>0</v>
      </c>
      <c r="Q903" s="238">
        <v>0</v>
      </c>
      <c r="R903" s="238">
        <f>Q903*H903</f>
        <v>0</v>
      </c>
      <c r="S903" s="238">
        <v>0</v>
      </c>
      <c r="T903" s="239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40" t="s">
        <v>245</v>
      </c>
      <c r="AT903" s="240" t="s">
        <v>162</v>
      </c>
      <c r="AU903" s="240" t="s">
        <v>89</v>
      </c>
      <c r="AY903" s="18" t="s">
        <v>160</v>
      </c>
      <c r="BE903" s="241">
        <f>IF(N903="základní",J903,0)</f>
        <v>0</v>
      </c>
      <c r="BF903" s="241">
        <f>IF(N903="snížená",J903,0)</f>
        <v>0</v>
      </c>
      <c r="BG903" s="241">
        <f>IF(N903="zákl. přenesená",J903,0)</f>
        <v>0</v>
      </c>
      <c r="BH903" s="241">
        <f>IF(N903="sníž. přenesená",J903,0)</f>
        <v>0</v>
      </c>
      <c r="BI903" s="241">
        <f>IF(N903="nulová",J903,0)</f>
        <v>0</v>
      </c>
      <c r="BJ903" s="18" t="s">
        <v>87</v>
      </c>
      <c r="BK903" s="241">
        <f>ROUND(I903*H903,2)</f>
        <v>0</v>
      </c>
      <c r="BL903" s="18" t="s">
        <v>245</v>
      </c>
      <c r="BM903" s="240" t="s">
        <v>1764</v>
      </c>
    </row>
    <row r="904" s="2" customFormat="1" ht="21.75" customHeight="1">
      <c r="A904" s="39"/>
      <c r="B904" s="40"/>
      <c r="C904" s="284" t="s">
        <v>1765</v>
      </c>
      <c r="D904" s="284" t="s">
        <v>426</v>
      </c>
      <c r="E904" s="285" t="s">
        <v>1766</v>
      </c>
      <c r="F904" s="286" t="s">
        <v>1767</v>
      </c>
      <c r="G904" s="287" t="s">
        <v>236</v>
      </c>
      <c r="H904" s="288">
        <v>9</v>
      </c>
      <c r="I904" s="289"/>
      <c r="J904" s="290">
        <f>ROUND(I904*H904,2)</f>
        <v>0</v>
      </c>
      <c r="K904" s="291"/>
      <c r="L904" s="292"/>
      <c r="M904" s="293" t="s">
        <v>1</v>
      </c>
      <c r="N904" s="294" t="s">
        <v>44</v>
      </c>
      <c r="O904" s="92"/>
      <c r="P904" s="238">
        <f>O904*H904</f>
        <v>0</v>
      </c>
      <c r="Q904" s="238">
        <v>0.00014999999999999999</v>
      </c>
      <c r="R904" s="238">
        <f>Q904*H904</f>
        <v>0.0013499999999999999</v>
      </c>
      <c r="S904" s="238">
        <v>0</v>
      </c>
      <c r="T904" s="239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40" t="s">
        <v>336</v>
      </c>
      <c r="AT904" s="240" t="s">
        <v>426</v>
      </c>
      <c r="AU904" s="240" t="s">
        <v>89</v>
      </c>
      <c r="AY904" s="18" t="s">
        <v>160</v>
      </c>
      <c r="BE904" s="241">
        <f>IF(N904="základní",J904,0)</f>
        <v>0</v>
      </c>
      <c r="BF904" s="241">
        <f>IF(N904="snížená",J904,0)</f>
        <v>0</v>
      </c>
      <c r="BG904" s="241">
        <f>IF(N904="zákl. přenesená",J904,0)</f>
        <v>0</v>
      </c>
      <c r="BH904" s="241">
        <f>IF(N904="sníž. přenesená",J904,0)</f>
        <v>0</v>
      </c>
      <c r="BI904" s="241">
        <f>IF(N904="nulová",J904,0)</f>
        <v>0</v>
      </c>
      <c r="BJ904" s="18" t="s">
        <v>87</v>
      </c>
      <c r="BK904" s="241">
        <f>ROUND(I904*H904,2)</f>
        <v>0</v>
      </c>
      <c r="BL904" s="18" t="s">
        <v>245</v>
      </c>
      <c r="BM904" s="240" t="s">
        <v>1768</v>
      </c>
    </row>
    <row r="905" s="2" customFormat="1" ht="21.75" customHeight="1">
      <c r="A905" s="39"/>
      <c r="B905" s="40"/>
      <c r="C905" s="228" t="s">
        <v>1769</v>
      </c>
      <c r="D905" s="228" t="s">
        <v>162</v>
      </c>
      <c r="E905" s="229" t="s">
        <v>1770</v>
      </c>
      <c r="F905" s="230" t="s">
        <v>1771</v>
      </c>
      <c r="G905" s="231" t="s">
        <v>236</v>
      </c>
      <c r="H905" s="232">
        <v>5</v>
      </c>
      <c r="I905" s="233"/>
      <c r="J905" s="234">
        <f>ROUND(I905*H905,2)</f>
        <v>0</v>
      </c>
      <c r="K905" s="235"/>
      <c r="L905" s="45"/>
      <c r="M905" s="236" t="s">
        <v>1</v>
      </c>
      <c r="N905" s="237" t="s">
        <v>44</v>
      </c>
      <c r="O905" s="92"/>
      <c r="P905" s="238">
        <f>O905*H905</f>
        <v>0</v>
      </c>
      <c r="Q905" s="238">
        <v>0</v>
      </c>
      <c r="R905" s="238">
        <f>Q905*H905</f>
        <v>0</v>
      </c>
      <c r="S905" s="238">
        <v>0</v>
      </c>
      <c r="T905" s="239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40" t="s">
        <v>245</v>
      </c>
      <c r="AT905" s="240" t="s">
        <v>162</v>
      </c>
      <c r="AU905" s="240" t="s">
        <v>89</v>
      </c>
      <c r="AY905" s="18" t="s">
        <v>160</v>
      </c>
      <c r="BE905" s="241">
        <f>IF(N905="základní",J905,0)</f>
        <v>0</v>
      </c>
      <c r="BF905" s="241">
        <f>IF(N905="snížená",J905,0)</f>
        <v>0</v>
      </c>
      <c r="BG905" s="241">
        <f>IF(N905="zákl. přenesená",J905,0)</f>
        <v>0</v>
      </c>
      <c r="BH905" s="241">
        <f>IF(N905="sníž. přenesená",J905,0)</f>
        <v>0</v>
      </c>
      <c r="BI905" s="241">
        <f>IF(N905="nulová",J905,0)</f>
        <v>0</v>
      </c>
      <c r="BJ905" s="18" t="s">
        <v>87</v>
      </c>
      <c r="BK905" s="241">
        <f>ROUND(I905*H905,2)</f>
        <v>0</v>
      </c>
      <c r="BL905" s="18" t="s">
        <v>245</v>
      </c>
      <c r="BM905" s="240" t="s">
        <v>1772</v>
      </c>
    </row>
    <row r="906" s="2" customFormat="1" ht="16.5" customHeight="1">
      <c r="A906" s="39"/>
      <c r="B906" s="40"/>
      <c r="C906" s="284" t="s">
        <v>1773</v>
      </c>
      <c r="D906" s="284" t="s">
        <v>426</v>
      </c>
      <c r="E906" s="285" t="s">
        <v>1774</v>
      </c>
      <c r="F906" s="286" t="s">
        <v>1775</v>
      </c>
      <c r="G906" s="287" t="s">
        <v>236</v>
      </c>
      <c r="H906" s="288">
        <v>5</v>
      </c>
      <c r="I906" s="289"/>
      <c r="J906" s="290">
        <f>ROUND(I906*H906,2)</f>
        <v>0</v>
      </c>
      <c r="K906" s="291"/>
      <c r="L906" s="292"/>
      <c r="M906" s="293" t="s">
        <v>1</v>
      </c>
      <c r="N906" s="294" t="s">
        <v>44</v>
      </c>
      <c r="O906" s="92"/>
      <c r="P906" s="238">
        <f>O906*H906</f>
        <v>0</v>
      </c>
      <c r="Q906" s="238">
        <v>0.0022000000000000001</v>
      </c>
      <c r="R906" s="238">
        <f>Q906*H906</f>
        <v>0.011000000000000001</v>
      </c>
      <c r="S906" s="238">
        <v>0</v>
      </c>
      <c r="T906" s="239">
        <f>S906*H906</f>
        <v>0</v>
      </c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R906" s="240" t="s">
        <v>336</v>
      </c>
      <c r="AT906" s="240" t="s">
        <v>426</v>
      </c>
      <c r="AU906" s="240" t="s">
        <v>89</v>
      </c>
      <c r="AY906" s="18" t="s">
        <v>160</v>
      </c>
      <c r="BE906" s="241">
        <f>IF(N906="základní",J906,0)</f>
        <v>0</v>
      </c>
      <c r="BF906" s="241">
        <f>IF(N906="snížená",J906,0)</f>
        <v>0</v>
      </c>
      <c r="BG906" s="241">
        <f>IF(N906="zákl. přenesená",J906,0)</f>
        <v>0</v>
      </c>
      <c r="BH906" s="241">
        <f>IF(N906="sníž. přenesená",J906,0)</f>
        <v>0</v>
      </c>
      <c r="BI906" s="241">
        <f>IF(N906="nulová",J906,0)</f>
        <v>0</v>
      </c>
      <c r="BJ906" s="18" t="s">
        <v>87</v>
      </c>
      <c r="BK906" s="241">
        <f>ROUND(I906*H906,2)</f>
        <v>0</v>
      </c>
      <c r="BL906" s="18" t="s">
        <v>245</v>
      </c>
      <c r="BM906" s="240" t="s">
        <v>1776</v>
      </c>
    </row>
    <row r="907" s="2" customFormat="1">
      <c r="A907" s="39"/>
      <c r="B907" s="40"/>
      <c r="C907" s="41"/>
      <c r="D907" s="244" t="s">
        <v>175</v>
      </c>
      <c r="E907" s="41"/>
      <c r="F907" s="265" t="s">
        <v>1704</v>
      </c>
      <c r="G907" s="41"/>
      <c r="H907" s="41"/>
      <c r="I907" s="266"/>
      <c r="J907" s="41"/>
      <c r="K907" s="41"/>
      <c r="L907" s="45"/>
      <c r="M907" s="267"/>
      <c r="N907" s="268"/>
      <c r="O907" s="92"/>
      <c r="P907" s="92"/>
      <c r="Q907" s="92"/>
      <c r="R907" s="92"/>
      <c r="S907" s="92"/>
      <c r="T907" s="93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T907" s="18" t="s">
        <v>175</v>
      </c>
      <c r="AU907" s="18" t="s">
        <v>89</v>
      </c>
    </row>
    <row r="908" s="2" customFormat="1" ht="24.15" customHeight="1">
      <c r="A908" s="39"/>
      <c r="B908" s="40"/>
      <c r="C908" s="228" t="s">
        <v>1777</v>
      </c>
      <c r="D908" s="228" t="s">
        <v>162</v>
      </c>
      <c r="E908" s="229" t="s">
        <v>1778</v>
      </c>
      <c r="F908" s="230" t="s">
        <v>1779</v>
      </c>
      <c r="G908" s="231" t="s">
        <v>236</v>
      </c>
      <c r="H908" s="232">
        <v>4</v>
      </c>
      <c r="I908" s="233"/>
      <c r="J908" s="234">
        <f>ROUND(I908*H908,2)</f>
        <v>0</v>
      </c>
      <c r="K908" s="235"/>
      <c r="L908" s="45"/>
      <c r="M908" s="236" t="s">
        <v>1</v>
      </c>
      <c r="N908" s="237" t="s">
        <v>44</v>
      </c>
      <c r="O908" s="92"/>
      <c r="P908" s="238">
        <f>O908*H908</f>
        <v>0</v>
      </c>
      <c r="Q908" s="238">
        <v>0</v>
      </c>
      <c r="R908" s="238">
        <f>Q908*H908</f>
        <v>0</v>
      </c>
      <c r="S908" s="238">
        <v>0</v>
      </c>
      <c r="T908" s="239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240" t="s">
        <v>245</v>
      </c>
      <c r="AT908" s="240" t="s">
        <v>162</v>
      </c>
      <c r="AU908" s="240" t="s">
        <v>89</v>
      </c>
      <c r="AY908" s="18" t="s">
        <v>160</v>
      </c>
      <c r="BE908" s="241">
        <f>IF(N908="základní",J908,0)</f>
        <v>0</v>
      </c>
      <c r="BF908" s="241">
        <f>IF(N908="snížená",J908,0)</f>
        <v>0</v>
      </c>
      <c r="BG908" s="241">
        <f>IF(N908="zákl. přenesená",J908,0)</f>
        <v>0</v>
      </c>
      <c r="BH908" s="241">
        <f>IF(N908="sníž. přenesená",J908,0)</f>
        <v>0</v>
      </c>
      <c r="BI908" s="241">
        <f>IF(N908="nulová",J908,0)</f>
        <v>0</v>
      </c>
      <c r="BJ908" s="18" t="s">
        <v>87</v>
      </c>
      <c r="BK908" s="241">
        <f>ROUND(I908*H908,2)</f>
        <v>0</v>
      </c>
      <c r="BL908" s="18" t="s">
        <v>245</v>
      </c>
      <c r="BM908" s="240" t="s">
        <v>1780</v>
      </c>
    </row>
    <row r="909" s="2" customFormat="1" ht="16.5" customHeight="1">
      <c r="A909" s="39"/>
      <c r="B909" s="40"/>
      <c r="C909" s="284" t="s">
        <v>1781</v>
      </c>
      <c r="D909" s="284" t="s">
        <v>426</v>
      </c>
      <c r="E909" s="285" t="s">
        <v>1782</v>
      </c>
      <c r="F909" s="286" t="s">
        <v>1783</v>
      </c>
      <c r="G909" s="287" t="s">
        <v>236</v>
      </c>
      <c r="H909" s="288">
        <v>4</v>
      </c>
      <c r="I909" s="289"/>
      <c r="J909" s="290">
        <f>ROUND(I909*H909,2)</f>
        <v>0</v>
      </c>
      <c r="K909" s="291"/>
      <c r="L909" s="292"/>
      <c r="M909" s="293" t="s">
        <v>1</v>
      </c>
      <c r="N909" s="294" t="s">
        <v>44</v>
      </c>
      <c r="O909" s="92"/>
      <c r="P909" s="238">
        <f>O909*H909</f>
        <v>0</v>
      </c>
      <c r="Q909" s="238">
        <v>0.0022000000000000001</v>
      </c>
      <c r="R909" s="238">
        <f>Q909*H909</f>
        <v>0.0088000000000000005</v>
      </c>
      <c r="S909" s="238">
        <v>0</v>
      </c>
      <c r="T909" s="239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40" t="s">
        <v>336</v>
      </c>
      <c r="AT909" s="240" t="s">
        <v>426</v>
      </c>
      <c r="AU909" s="240" t="s">
        <v>89</v>
      </c>
      <c r="AY909" s="18" t="s">
        <v>160</v>
      </c>
      <c r="BE909" s="241">
        <f>IF(N909="základní",J909,0)</f>
        <v>0</v>
      </c>
      <c r="BF909" s="241">
        <f>IF(N909="snížená",J909,0)</f>
        <v>0</v>
      </c>
      <c r="BG909" s="241">
        <f>IF(N909="zákl. přenesená",J909,0)</f>
        <v>0</v>
      </c>
      <c r="BH909" s="241">
        <f>IF(N909="sníž. přenesená",J909,0)</f>
        <v>0</v>
      </c>
      <c r="BI909" s="241">
        <f>IF(N909="nulová",J909,0)</f>
        <v>0</v>
      </c>
      <c r="BJ909" s="18" t="s">
        <v>87</v>
      </c>
      <c r="BK909" s="241">
        <f>ROUND(I909*H909,2)</f>
        <v>0</v>
      </c>
      <c r="BL909" s="18" t="s">
        <v>245</v>
      </c>
      <c r="BM909" s="240" t="s">
        <v>1784</v>
      </c>
    </row>
    <row r="910" s="2" customFormat="1">
      <c r="A910" s="39"/>
      <c r="B910" s="40"/>
      <c r="C910" s="41"/>
      <c r="D910" s="244" t="s">
        <v>175</v>
      </c>
      <c r="E910" s="41"/>
      <c r="F910" s="265" t="s">
        <v>1704</v>
      </c>
      <c r="G910" s="41"/>
      <c r="H910" s="41"/>
      <c r="I910" s="266"/>
      <c r="J910" s="41"/>
      <c r="K910" s="41"/>
      <c r="L910" s="45"/>
      <c r="M910" s="267"/>
      <c r="N910" s="268"/>
      <c r="O910" s="92"/>
      <c r="P910" s="92"/>
      <c r="Q910" s="92"/>
      <c r="R910" s="92"/>
      <c r="S910" s="92"/>
      <c r="T910" s="93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18" t="s">
        <v>175</v>
      </c>
      <c r="AU910" s="18" t="s">
        <v>89</v>
      </c>
    </row>
    <row r="911" s="2" customFormat="1" ht="24.15" customHeight="1">
      <c r="A911" s="39"/>
      <c r="B911" s="40"/>
      <c r="C911" s="228" t="s">
        <v>1785</v>
      </c>
      <c r="D911" s="228" t="s">
        <v>162</v>
      </c>
      <c r="E911" s="229" t="s">
        <v>1786</v>
      </c>
      <c r="F911" s="230" t="s">
        <v>1787</v>
      </c>
      <c r="G911" s="231" t="s">
        <v>201</v>
      </c>
      <c r="H911" s="232">
        <v>7.75</v>
      </c>
      <c r="I911" s="233"/>
      <c r="J911" s="234">
        <f>ROUND(I911*H911,2)</f>
        <v>0</v>
      </c>
      <c r="K911" s="235"/>
      <c r="L911" s="45"/>
      <c r="M911" s="236" t="s">
        <v>1</v>
      </c>
      <c r="N911" s="237" t="s">
        <v>44</v>
      </c>
      <c r="O911" s="92"/>
      <c r="P911" s="238">
        <f>O911*H911</f>
        <v>0</v>
      </c>
      <c r="Q911" s="238">
        <v>0</v>
      </c>
      <c r="R911" s="238">
        <f>Q911*H911</f>
        <v>0</v>
      </c>
      <c r="S911" s="238">
        <v>0</v>
      </c>
      <c r="T911" s="239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40" t="s">
        <v>245</v>
      </c>
      <c r="AT911" s="240" t="s">
        <v>162</v>
      </c>
      <c r="AU911" s="240" t="s">
        <v>89</v>
      </c>
      <c r="AY911" s="18" t="s">
        <v>160</v>
      </c>
      <c r="BE911" s="241">
        <f>IF(N911="základní",J911,0)</f>
        <v>0</v>
      </c>
      <c r="BF911" s="241">
        <f>IF(N911="snížená",J911,0)</f>
        <v>0</v>
      </c>
      <c r="BG911" s="241">
        <f>IF(N911="zákl. přenesená",J911,0)</f>
        <v>0</v>
      </c>
      <c r="BH911" s="241">
        <f>IF(N911="sníž. přenesená",J911,0)</f>
        <v>0</v>
      </c>
      <c r="BI911" s="241">
        <f>IF(N911="nulová",J911,0)</f>
        <v>0</v>
      </c>
      <c r="BJ911" s="18" t="s">
        <v>87</v>
      </c>
      <c r="BK911" s="241">
        <f>ROUND(I911*H911,2)</f>
        <v>0</v>
      </c>
      <c r="BL911" s="18" t="s">
        <v>245</v>
      </c>
      <c r="BM911" s="240" t="s">
        <v>1788</v>
      </c>
    </row>
    <row r="912" s="13" customFormat="1">
      <c r="A912" s="13"/>
      <c r="B912" s="242"/>
      <c r="C912" s="243"/>
      <c r="D912" s="244" t="s">
        <v>168</v>
      </c>
      <c r="E912" s="245" t="s">
        <v>1</v>
      </c>
      <c r="F912" s="246" t="s">
        <v>1659</v>
      </c>
      <c r="G912" s="243"/>
      <c r="H912" s="247">
        <v>2.75</v>
      </c>
      <c r="I912" s="248"/>
      <c r="J912" s="243"/>
      <c r="K912" s="243"/>
      <c r="L912" s="249"/>
      <c r="M912" s="250"/>
      <c r="N912" s="251"/>
      <c r="O912" s="251"/>
      <c r="P912" s="251"/>
      <c r="Q912" s="251"/>
      <c r="R912" s="251"/>
      <c r="S912" s="251"/>
      <c r="T912" s="252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3" t="s">
        <v>168</v>
      </c>
      <c r="AU912" s="253" t="s">
        <v>89</v>
      </c>
      <c r="AV912" s="13" t="s">
        <v>89</v>
      </c>
      <c r="AW912" s="13" t="s">
        <v>34</v>
      </c>
      <c r="AX912" s="13" t="s">
        <v>79</v>
      </c>
      <c r="AY912" s="253" t="s">
        <v>160</v>
      </c>
    </row>
    <row r="913" s="13" customFormat="1">
      <c r="A913" s="13"/>
      <c r="B913" s="242"/>
      <c r="C913" s="243"/>
      <c r="D913" s="244" t="s">
        <v>168</v>
      </c>
      <c r="E913" s="245" t="s">
        <v>1</v>
      </c>
      <c r="F913" s="246" t="s">
        <v>1660</v>
      </c>
      <c r="G913" s="243"/>
      <c r="H913" s="247">
        <v>5</v>
      </c>
      <c r="I913" s="248"/>
      <c r="J913" s="243"/>
      <c r="K913" s="243"/>
      <c r="L913" s="249"/>
      <c r="M913" s="250"/>
      <c r="N913" s="251"/>
      <c r="O913" s="251"/>
      <c r="P913" s="251"/>
      <c r="Q913" s="251"/>
      <c r="R913" s="251"/>
      <c r="S913" s="251"/>
      <c r="T913" s="252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53" t="s">
        <v>168</v>
      </c>
      <c r="AU913" s="253" t="s">
        <v>89</v>
      </c>
      <c r="AV913" s="13" t="s">
        <v>89</v>
      </c>
      <c r="AW913" s="13" t="s">
        <v>34</v>
      </c>
      <c r="AX913" s="13" t="s">
        <v>79</v>
      </c>
      <c r="AY913" s="253" t="s">
        <v>160</v>
      </c>
    </row>
    <row r="914" s="14" customFormat="1">
      <c r="A914" s="14"/>
      <c r="B914" s="254"/>
      <c r="C914" s="255"/>
      <c r="D914" s="244" t="s">
        <v>168</v>
      </c>
      <c r="E914" s="256" t="s">
        <v>1</v>
      </c>
      <c r="F914" s="257" t="s">
        <v>171</v>
      </c>
      <c r="G914" s="255"/>
      <c r="H914" s="258">
        <v>7.75</v>
      </c>
      <c r="I914" s="259"/>
      <c r="J914" s="255"/>
      <c r="K914" s="255"/>
      <c r="L914" s="260"/>
      <c r="M914" s="261"/>
      <c r="N914" s="262"/>
      <c r="O914" s="262"/>
      <c r="P914" s="262"/>
      <c r="Q914" s="262"/>
      <c r="R914" s="262"/>
      <c r="S914" s="262"/>
      <c r="T914" s="263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64" t="s">
        <v>168</v>
      </c>
      <c r="AU914" s="264" t="s">
        <v>89</v>
      </c>
      <c r="AV914" s="14" t="s">
        <v>166</v>
      </c>
      <c r="AW914" s="14" t="s">
        <v>34</v>
      </c>
      <c r="AX914" s="14" t="s">
        <v>87</v>
      </c>
      <c r="AY914" s="264" t="s">
        <v>160</v>
      </c>
    </row>
    <row r="915" s="2" customFormat="1" ht="24.15" customHeight="1">
      <c r="A915" s="39"/>
      <c r="B915" s="40"/>
      <c r="C915" s="284" t="s">
        <v>1789</v>
      </c>
      <c r="D915" s="284" t="s">
        <v>426</v>
      </c>
      <c r="E915" s="285" t="s">
        <v>1790</v>
      </c>
      <c r="F915" s="286" t="s">
        <v>1791</v>
      </c>
      <c r="G915" s="287" t="s">
        <v>201</v>
      </c>
      <c r="H915" s="288">
        <v>7.75</v>
      </c>
      <c r="I915" s="289"/>
      <c r="J915" s="290">
        <f>ROUND(I915*H915,2)</f>
        <v>0</v>
      </c>
      <c r="K915" s="291"/>
      <c r="L915" s="292"/>
      <c r="M915" s="293" t="s">
        <v>1</v>
      </c>
      <c r="N915" s="294" t="s">
        <v>44</v>
      </c>
      <c r="O915" s="92"/>
      <c r="P915" s="238">
        <f>O915*H915</f>
        <v>0</v>
      </c>
      <c r="Q915" s="238">
        <v>0.0040000000000000001</v>
      </c>
      <c r="R915" s="238">
        <f>Q915*H915</f>
        <v>0.031</v>
      </c>
      <c r="S915" s="238">
        <v>0</v>
      </c>
      <c r="T915" s="239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40" t="s">
        <v>336</v>
      </c>
      <c r="AT915" s="240" t="s">
        <v>426</v>
      </c>
      <c r="AU915" s="240" t="s">
        <v>89</v>
      </c>
      <c r="AY915" s="18" t="s">
        <v>160</v>
      </c>
      <c r="BE915" s="241">
        <f>IF(N915="základní",J915,0)</f>
        <v>0</v>
      </c>
      <c r="BF915" s="241">
        <f>IF(N915="snížená",J915,0)</f>
        <v>0</v>
      </c>
      <c r="BG915" s="241">
        <f>IF(N915="zákl. přenesená",J915,0)</f>
        <v>0</v>
      </c>
      <c r="BH915" s="241">
        <f>IF(N915="sníž. přenesená",J915,0)</f>
        <v>0</v>
      </c>
      <c r="BI915" s="241">
        <f>IF(N915="nulová",J915,0)</f>
        <v>0</v>
      </c>
      <c r="BJ915" s="18" t="s">
        <v>87</v>
      </c>
      <c r="BK915" s="241">
        <f>ROUND(I915*H915,2)</f>
        <v>0</v>
      </c>
      <c r="BL915" s="18" t="s">
        <v>245</v>
      </c>
      <c r="BM915" s="240" t="s">
        <v>1792</v>
      </c>
    </row>
    <row r="916" s="2" customFormat="1">
      <c r="A916" s="39"/>
      <c r="B916" s="40"/>
      <c r="C916" s="41"/>
      <c r="D916" s="244" t="s">
        <v>175</v>
      </c>
      <c r="E916" s="41"/>
      <c r="F916" s="265" t="s">
        <v>1704</v>
      </c>
      <c r="G916" s="41"/>
      <c r="H916" s="41"/>
      <c r="I916" s="266"/>
      <c r="J916" s="41"/>
      <c r="K916" s="41"/>
      <c r="L916" s="45"/>
      <c r="M916" s="267"/>
      <c r="N916" s="268"/>
      <c r="O916" s="92"/>
      <c r="P916" s="92"/>
      <c r="Q916" s="92"/>
      <c r="R916" s="92"/>
      <c r="S916" s="92"/>
      <c r="T916" s="93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T916" s="18" t="s">
        <v>175</v>
      </c>
      <c r="AU916" s="18" t="s">
        <v>89</v>
      </c>
    </row>
    <row r="917" s="2" customFormat="1" ht="24.15" customHeight="1">
      <c r="A917" s="39"/>
      <c r="B917" s="40"/>
      <c r="C917" s="284" t="s">
        <v>1793</v>
      </c>
      <c r="D917" s="284" t="s">
        <v>426</v>
      </c>
      <c r="E917" s="285" t="s">
        <v>1794</v>
      </c>
      <c r="F917" s="286" t="s">
        <v>1795</v>
      </c>
      <c r="G917" s="287" t="s">
        <v>236</v>
      </c>
      <c r="H917" s="288">
        <v>22</v>
      </c>
      <c r="I917" s="289"/>
      <c r="J917" s="290">
        <f>ROUND(I917*H917,2)</f>
        <v>0</v>
      </c>
      <c r="K917" s="291"/>
      <c r="L917" s="292"/>
      <c r="M917" s="293" t="s">
        <v>1</v>
      </c>
      <c r="N917" s="294" t="s">
        <v>44</v>
      </c>
      <c r="O917" s="92"/>
      <c r="P917" s="238">
        <f>O917*H917</f>
        <v>0</v>
      </c>
      <c r="Q917" s="238">
        <v>6.0000000000000002E-05</v>
      </c>
      <c r="R917" s="238">
        <f>Q917*H917</f>
        <v>0.00132</v>
      </c>
      <c r="S917" s="238">
        <v>0</v>
      </c>
      <c r="T917" s="239">
        <f>S917*H917</f>
        <v>0</v>
      </c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R917" s="240" t="s">
        <v>336</v>
      </c>
      <c r="AT917" s="240" t="s">
        <v>426</v>
      </c>
      <c r="AU917" s="240" t="s">
        <v>89</v>
      </c>
      <c r="AY917" s="18" t="s">
        <v>160</v>
      </c>
      <c r="BE917" s="241">
        <f>IF(N917="základní",J917,0)</f>
        <v>0</v>
      </c>
      <c r="BF917" s="241">
        <f>IF(N917="snížená",J917,0)</f>
        <v>0</v>
      </c>
      <c r="BG917" s="241">
        <f>IF(N917="zákl. přenesená",J917,0)</f>
        <v>0</v>
      </c>
      <c r="BH917" s="241">
        <f>IF(N917="sníž. přenesená",J917,0)</f>
        <v>0</v>
      </c>
      <c r="BI917" s="241">
        <f>IF(N917="nulová",J917,0)</f>
        <v>0</v>
      </c>
      <c r="BJ917" s="18" t="s">
        <v>87</v>
      </c>
      <c r="BK917" s="241">
        <f>ROUND(I917*H917,2)</f>
        <v>0</v>
      </c>
      <c r="BL917" s="18" t="s">
        <v>245</v>
      </c>
      <c r="BM917" s="240" t="s">
        <v>1796</v>
      </c>
    </row>
    <row r="918" s="2" customFormat="1" ht="24.15" customHeight="1">
      <c r="A918" s="39"/>
      <c r="B918" s="40"/>
      <c r="C918" s="228" t="s">
        <v>1797</v>
      </c>
      <c r="D918" s="228" t="s">
        <v>162</v>
      </c>
      <c r="E918" s="229" t="s">
        <v>1798</v>
      </c>
      <c r="F918" s="230" t="s">
        <v>1799</v>
      </c>
      <c r="G918" s="231" t="s">
        <v>347</v>
      </c>
      <c r="H918" s="232">
        <v>0.879</v>
      </c>
      <c r="I918" s="233"/>
      <c r="J918" s="234">
        <f>ROUND(I918*H918,2)</f>
        <v>0</v>
      </c>
      <c r="K918" s="235"/>
      <c r="L918" s="45"/>
      <c r="M918" s="236" t="s">
        <v>1</v>
      </c>
      <c r="N918" s="237" t="s">
        <v>44</v>
      </c>
      <c r="O918" s="92"/>
      <c r="P918" s="238">
        <f>O918*H918</f>
        <v>0</v>
      </c>
      <c r="Q918" s="238">
        <v>0</v>
      </c>
      <c r="R918" s="238">
        <f>Q918*H918</f>
        <v>0</v>
      </c>
      <c r="S918" s="238">
        <v>0</v>
      </c>
      <c r="T918" s="239">
        <f>S918*H918</f>
        <v>0</v>
      </c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R918" s="240" t="s">
        <v>245</v>
      </c>
      <c r="AT918" s="240" t="s">
        <v>162</v>
      </c>
      <c r="AU918" s="240" t="s">
        <v>89</v>
      </c>
      <c r="AY918" s="18" t="s">
        <v>160</v>
      </c>
      <c r="BE918" s="241">
        <f>IF(N918="základní",J918,0)</f>
        <v>0</v>
      </c>
      <c r="BF918" s="241">
        <f>IF(N918="snížená",J918,0)</f>
        <v>0</v>
      </c>
      <c r="BG918" s="241">
        <f>IF(N918="zákl. přenesená",J918,0)</f>
        <v>0</v>
      </c>
      <c r="BH918" s="241">
        <f>IF(N918="sníž. přenesená",J918,0)</f>
        <v>0</v>
      </c>
      <c r="BI918" s="241">
        <f>IF(N918="nulová",J918,0)</f>
        <v>0</v>
      </c>
      <c r="BJ918" s="18" t="s">
        <v>87</v>
      </c>
      <c r="BK918" s="241">
        <f>ROUND(I918*H918,2)</f>
        <v>0</v>
      </c>
      <c r="BL918" s="18" t="s">
        <v>245</v>
      </c>
      <c r="BM918" s="240" t="s">
        <v>1800</v>
      </c>
    </row>
    <row r="919" s="12" customFormat="1" ht="22.8" customHeight="1">
      <c r="A919" s="12"/>
      <c r="B919" s="212"/>
      <c r="C919" s="213"/>
      <c r="D919" s="214" t="s">
        <v>78</v>
      </c>
      <c r="E919" s="226" t="s">
        <v>1801</v>
      </c>
      <c r="F919" s="226" t="s">
        <v>1802</v>
      </c>
      <c r="G919" s="213"/>
      <c r="H919" s="213"/>
      <c r="I919" s="216"/>
      <c r="J919" s="227">
        <f>BK919</f>
        <v>0</v>
      </c>
      <c r="K919" s="213"/>
      <c r="L919" s="218"/>
      <c r="M919" s="219"/>
      <c r="N919" s="220"/>
      <c r="O919" s="220"/>
      <c r="P919" s="221">
        <f>SUM(P920:P977)</f>
        <v>0</v>
      </c>
      <c r="Q919" s="220"/>
      <c r="R919" s="221">
        <f>SUM(R920:R977)</f>
        <v>2.3959696999999998</v>
      </c>
      <c r="S919" s="220"/>
      <c r="T919" s="222">
        <f>SUM(T920:T977)</f>
        <v>0</v>
      </c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R919" s="223" t="s">
        <v>89</v>
      </c>
      <c r="AT919" s="224" t="s">
        <v>78</v>
      </c>
      <c r="AU919" s="224" t="s">
        <v>87</v>
      </c>
      <c r="AY919" s="223" t="s">
        <v>160</v>
      </c>
      <c r="BK919" s="225">
        <f>SUM(BK920:BK977)</f>
        <v>0</v>
      </c>
    </row>
    <row r="920" s="2" customFormat="1" ht="16.5" customHeight="1">
      <c r="A920" s="39"/>
      <c r="B920" s="40"/>
      <c r="C920" s="228" t="s">
        <v>1803</v>
      </c>
      <c r="D920" s="228" t="s">
        <v>162</v>
      </c>
      <c r="E920" s="229" t="s">
        <v>1804</v>
      </c>
      <c r="F920" s="230" t="s">
        <v>1805</v>
      </c>
      <c r="G920" s="231" t="s">
        <v>165</v>
      </c>
      <c r="H920" s="232">
        <v>60.537999999999997</v>
      </c>
      <c r="I920" s="233"/>
      <c r="J920" s="234">
        <f>ROUND(I920*H920,2)</f>
        <v>0</v>
      </c>
      <c r="K920" s="235"/>
      <c r="L920" s="45"/>
      <c r="M920" s="236" t="s">
        <v>1</v>
      </c>
      <c r="N920" s="237" t="s">
        <v>44</v>
      </c>
      <c r="O920" s="92"/>
      <c r="P920" s="238">
        <f>O920*H920</f>
        <v>0</v>
      </c>
      <c r="Q920" s="238">
        <v>0</v>
      </c>
      <c r="R920" s="238">
        <f>Q920*H920</f>
        <v>0</v>
      </c>
      <c r="S920" s="238">
        <v>0</v>
      </c>
      <c r="T920" s="239">
        <f>S920*H920</f>
        <v>0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40" t="s">
        <v>245</v>
      </c>
      <c r="AT920" s="240" t="s">
        <v>162</v>
      </c>
      <c r="AU920" s="240" t="s">
        <v>89</v>
      </c>
      <c r="AY920" s="18" t="s">
        <v>160</v>
      </c>
      <c r="BE920" s="241">
        <f>IF(N920="základní",J920,0)</f>
        <v>0</v>
      </c>
      <c r="BF920" s="241">
        <f>IF(N920="snížená",J920,0)</f>
        <v>0</v>
      </c>
      <c r="BG920" s="241">
        <f>IF(N920="zákl. přenesená",J920,0)</f>
        <v>0</v>
      </c>
      <c r="BH920" s="241">
        <f>IF(N920="sníž. přenesená",J920,0)</f>
        <v>0</v>
      </c>
      <c r="BI920" s="241">
        <f>IF(N920="nulová",J920,0)</f>
        <v>0</v>
      </c>
      <c r="BJ920" s="18" t="s">
        <v>87</v>
      </c>
      <c r="BK920" s="241">
        <f>ROUND(I920*H920,2)</f>
        <v>0</v>
      </c>
      <c r="BL920" s="18" t="s">
        <v>245</v>
      </c>
      <c r="BM920" s="240" t="s">
        <v>1806</v>
      </c>
    </row>
    <row r="921" s="15" customFormat="1">
      <c r="A921" s="15"/>
      <c r="B921" s="269"/>
      <c r="C921" s="270"/>
      <c r="D921" s="244" t="s">
        <v>168</v>
      </c>
      <c r="E921" s="271" t="s">
        <v>1</v>
      </c>
      <c r="F921" s="272" t="s">
        <v>705</v>
      </c>
      <c r="G921" s="270"/>
      <c r="H921" s="271" t="s">
        <v>1</v>
      </c>
      <c r="I921" s="273"/>
      <c r="J921" s="270"/>
      <c r="K921" s="270"/>
      <c r="L921" s="274"/>
      <c r="M921" s="275"/>
      <c r="N921" s="276"/>
      <c r="O921" s="276"/>
      <c r="P921" s="276"/>
      <c r="Q921" s="276"/>
      <c r="R921" s="276"/>
      <c r="S921" s="276"/>
      <c r="T921" s="277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78" t="s">
        <v>168</v>
      </c>
      <c r="AU921" s="278" t="s">
        <v>89</v>
      </c>
      <c r="AV921" s="15" t="s">
        <v>87</v>
      </c>
      <c r="AW921" s="15" t="s">
        <v>34</v>
      </c>
      <c r="AX921" s="15" t="s">
        <v>79</v>
      </c>
      <c r="AY921" s="278" t="s">
        <v>160</v>
      </c>
    </row>
    <row r="922" s="13" customFormat="1">
      <c r="A922" s="13"/>
      <c r="B922" s="242"/>
      <c r="C922" s="243"/>
      <c r="D922" s="244" t="s">
        <v>168</v>
      </c>
      <c r="E922" s="245" t="s">
        <v>1</v>
      </c>
      <c r="F922" s="246" t="s">
        <v>1406</v>
      </c>
      <c r="G922" s="243"/>
      <c r="H922" s="247">
        <v>8.1600000000000001</v>
      </c>
      <c r="I922" s="248"/>
      <c r="J922" s="243"/>
      <c r="K922" s="243"/>
      <c r="L922" s="249"/>
      <c r="M922" s="250"/>
      <c r="N922" s="251"/>
      <c r="O922" s="251"/>
      <c r="P922" s="251"/>
      <c r="Q922" s="251"/>
      <c r="R922" s="251"/>
      <c r="S922" s="251"/>
      <c r="T922" s="252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53" t="s">
        <v>168</v>
      </c>
      <c r="AU922" s="253" t="s">
        <v>89</v>
      </c>
      <c r="AV922" s="13" t="s">
        <v>89</v>
      </c>
      <c r="AW922" s="13" t="s">
        <v>34</v>
      </c>
      <c r="AX922" s="13" t="s">
        <v>79</v>
      </c>
      <c r="AY922" s="253" t="s">
        <v>160</v>
      </c>
    </row>
    <row r="923" s="13" customFormat="1">
      <c r="A923" s="13"/>
      <c r="B923" s="242"/>
      <c r="C923" s="243"/>
      <c r="D923" s="244" t="s">
        <v>168</v>
      </c>
      <c r="E923" s="245" t="s">
        <v>1</v>
      </c>
      <c r="F923" s="246" t="s">
        <v>1407</v>
      </c>
      <c r="G923" s="243"/>
      <c r="H923" s="247">
        <v>5.79</v>
      </c>
      <c r="I923" s="248"/>
      <c r="J923" s="243"/>
      <c r="K923" s="243"/>
      <c r="L923" s="249"/>
      <c r="M923" s="250"/>
      <c r="N923" s="251"/>
      <c r="O923" s="251"/>
      <c r="P923" s="251"/>
      <c r="Q923" s="251"/>
      <c r="R923" s="251"/>
      <c r="S923" s="251"/>
      <c r="T923" s="252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53" t="s">
        <v>168</v>
      </c>
      <c r="AU923" s="253" t="s">
        <v>89</v>
      </c>
      <c r="AV923" s="13" t="s">
        <v>89</v>
      </c>
      <c r="AW923" s="13" t="s">
        <v>34</v>
      </c>
      <c r="AX923" s="13" t="s">
        <v>79</v>
      </c>
      <c r="AY923" s="253" t="s">
        <v>160</v>
      </c>
    </row>
    <row r="924" s="13" customFormat="1">
      <c r="A924" s="13"/>
      <c r="B924" s="242"/>
      <c r="C924" s="243"/>
      <c r="D924" s="244" t="s">
        <v>168</v>
      </c>
      <c r="E924" s="245" t="s">
        <v>1</v>
      </c>
      <c r="F924" s="246" t="s">
        <v>1408</v>
      </c>
      <c r="G924" s="243"/>
      <c r="H924" s="247">
        <v>4.1200000000000001</v>
      </c>
      <c r="I924" s="248"/>
      <c r="J924" s="243"/>
      <c r="K924" s="243"/>
      <c r="L924" s="249"/>
      <c r="M924" s="250"/>
      <c r="N924" s="251"/>
      <c r="O924" s="251"/>
      <c r="P924" s="251"/>
      <c r="Q924" s="251"/>
      <c r="R924" s="251"/>
      <c r="S924" s="251"/>
      <c r="T924" s="252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53" t="s">
        <v>168</v>
      </c>
      <c r="AU924" s="253" t="s">
        <v>89</v>
      </c>
      <c r="AV924" s="13" t="s">
        <v>89</v>
      </c>
      <c r="AW924" s="13" t="s">
        <v>34</v>
      </c>
      <c r="AX924" s="13" t="s">
        <v>79</v>
      </c>
      <c r="AY924" s="253" t="s">
        <v>160</v>
      </c>
    </row>
    <row r="925" s="13" customFormat="1">
      <c r="A925" s="13"/>
      <c r="B925" s="242"/>
      <c r="C925" s="243"/>
      <c r="D925" s="244" t="s">
        <v>168</v>
      </c>
      <c r="E925" s="245" t="s">
        <v>1</v>
      </c>
      <c r="F925" s="246" t="s">
        <v>1807</v>
      </c>
      <c r="G925" s="243"/>
      <c r="H925" s="247">
        <v>0.49199999999999999</v>
      </c>
      <c r="I925" s="248"/>
      <c r="J925" s="243"/>
      <c r="K925" s="243"/>
      <c r="L925" s="249"/>
      <c r="M925" s="250"/>
      <c r="N925" s="251"/>
      <c r="O925" s="251"/>
      <c r="P925" s="251"/>
      <c r="Q925" s="251"/>
      <c r="R925" s="251"/>
      <c r="S925" s="251"/>
      <c r="T925" s="252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53" t="s">
        <v>168</v>
      </c>
      <c r="AU925" s="253" t="s">
        <v>89</v>
      </c>
      <c r="AV925" s="13" t="s">
        <v>89</v>
      </c>
      <c r="AW925" s="13" t="s">
        <v>34</v>
      </c>
      <c r="AX925" s="13" t="s">
        <v>79</v>
      </c>
      <c r="AY925" s="253" t="s">
        <v>160</v>
      </c>
    </row>
    <row r="926" s="15" customFormat="1">
      <c r="A926" s="15"/>
      <c r="B926" s="269"/>
      <c r="C926" s="270"/>
      <c r="D926" s="244" t="s">
        <v>168</v>
      </c>
      <c r="E926" s="271" t="s">
        <v>1</v>
      </c>
      <c r="F926" s="272" t="s">
        <v>709</v>
      </c>
      <c r="G926" s="270"/>
      <c r="H926" s="271" t="s">
        <v>1</v>
      </c>
      <c r="I926" s="273"/>
      <c r="J926" s="270"/>
      <c r="K926" s="270"/>
      <c r="L926" s="274"/>
      <c r="M926" s="275"/>
      <c r="N926" s="276"/>
      <c r="O926" s="276"/>
      <c r="P926" s="276"/>
      <c r="Q926" s="276"/>
      <c r="R926" s="276"/>
      <c r="S926" s="276"/>
      <c r="T926" s="277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78" t="s">
        <v>168</v>
      </c>
      <c r="AU926" s="278" t="s">
        <v>89</v>
      </c>
      <c r="AV926" s="15" t="s">
        <v>87</v>
      </c>
      <c r="AW926" s="15" t="s">
        <v>34</v>
      </c>
      <c r="AX926" s="15" t="s">
        <v>79</v>
      </c>
      <c r="AY926" s="278" t="s">
        <v>160</v>
      </c>
    </row>
    <row r="927" s="13" customFormat="1">
      <c r="A927" s="13"/>
      <c r="B927" s="242"/>
      <c r="C927" s="243"/>
      <c r="D927" s="244" t="s">
        <v>168</v>
      </c>
      <c r="E927" s="245" t="s">
        <v>1</v>
      </c>
      <c r="F927" s="246" t="s">
        <v>1410</v>
      </c>
      <c r="G927" s="243"/>
      <c r="H927" s="247">
        <v>8.0099999999999998</v>
      </c>
      <c r="I927" s="248"/>
      <c r="J927" s="243"/>
      <c r="K927" s="243"/>
      <c r="L927" s="249"/>
      <c r="M927" s="250"/>
      <c r="N927" s="251"/>
      <c r="O927" s="251"/>
      <c r="P927" s="251"/>
      <c r="Q927" s="251"/>
      <c r="R927" s="251"/>
      <c r="S927" s="251"/>
      <c r="T927" s="252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53" t="s">
        <v>168</v>
      </c>
      <c r="AU927" s="253" t="s">
        <v>89</v>
      </c>
      <c r="AV927" s="13" t="s">
        <v>89</v>
      </c>
      <c r="AW927" s="13" t="s">
        <v>34</v>
      </c>
      <c r="AX927" s="13" t="s">
        <v>79</v>
      </c>
      <c r="AY927" s="253" t="s">
        <v>160</v>
      </c>
    </row>
    <row r="928" s="13" customFormat="1">
      <c r="A928" s="13"/>
      <c r="B928" s="242"/>
      <c r="C928" s="243"/>
      <c r="D928" s="244" t="s">
        <v>168</v>
      </c>
      <c r="E928" s="245" t="s">
        <v>1</v>
      </c>
      <c r="F928" s="246" t="s">
        <v>1411</v>
      </c>
      <c r="G928" s="243"/>
      <c r="H928" s="247">
        <v>7.2800000000000002</v>
      </c>
      <c r="I928" s="248"/>
      <c r="J928" s="243"/>
      <c r="K928" s="243"/>
      <c r="L928" s="249"/>
      <c r="M928" s="250"/>
      <c r="N928" s="251"/>
      <c r="O928" s="251"/>
      <c r="P928" s="251"/>
      <c r="Q928" s="251"/>
      <c r="R928" s="251"/>
      <c r="S928" s="251"/>
      <c r="T928" s="252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53" t="s">
        <v>168</v>
      </c>
      <c r="AU928" s="253" t="s">
        <v>89</v>
      </c>
      <c r="AV928" s="13" t="s">
        <v>89</v>
      </c>
      <c r="AW928" s="13" t="s">
        <v>34</v>
      </c>
      <c r="AX928" s="13" t="s">
        <v>79</v>
      </c>
      <c r="AY928" s="253" t="s">
        <v>160</v>
      </c>
    </row>
    <row r="929" s="13" customFormat="1">
      <c r="A929" s="13"/>
      <c r="B929" s="242"/>
      <c r="C929" s="243"/>
      <c r="D929" s="244" t="s">
        <v>168</v>
      </c>
      <c r="E929" s="245" t="s">
        <v>1</v>
      </c>
      <c r="F929" s="246" t="s">
        <v>1412</v>
      </c>
      <c r="G929" s="243"/>
      <c r="H929" s="247">
        <v>7.2800000000000002</v>
      </c>
      <c r="I929" s="248"/>
      <c r="J929" s="243"/>
      <c r="K929" s="243"/>
      <c r="L929" s="249"/>
      <c r="M929" s="250"/>
      <c r="N929" s="251"/>
      <c r="O929" s="251"/>
      <c r="P929" s="251"/>
      <c r="Q929" s="251"/>
      <c r="R929" s="251"/>
      <c r="S929" s="251"/>
      <c r="T929" s="252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53" t="s">
        <v>168</v>
      </c>
      <c r="AU929" s="253" t="s">
        <v>89</v>
      </c>
      <c r="AV929" s="13" t="s">
        <v>89</v>
      </c>
      <c r="AW929" s="13" t="s">
        <v>34</v>
      </c>
      <c r="AX929" s="13" t="s">
        <v>79</v>
      </c>
      <c r="AY929" s="253" t="s">
        <v>160</v>
      </c>
    </row>
    <row r="930" s="13" customFormat="1">
      <c r="A930" s="13"/>
      <c r="B930" s="242"/>
      <c r="C930" s="243"/>
      <c r="D930" s="244" t="s">
        <v>168</v>
      </c>
      <c r="E930" s="245" t="s">
        <v>1</v>
      </c>
      <c r="F930" s="246" t="s">
        <v>1413</v>
      </c>
      <c r="G930" s="243"/>
      <c r="H930" s="247">
        <v>9.1899999999999995</v>
      </c>
      <c r="I930" s="248"/>
      <c r="J930" s="243"/>
      <c r="K930" s="243"/>
      <c r="L930" s="249"/>
      <c r="M930" s="250"/>
      <c r="N930" s="251"/>
      <c r="O930" s="251"/>
      <c r="P930" s="251"/>
      <c r="Q930" s="251"/>
      <c r="R930" s="251"/>
      <c r="S930" s="251"/>
      <c r="T930" s="252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53" t="s">
        <v>168</v>
      </c>
      <c r="AU930" s="253" t="s">
        <v>89</v>
      </c>
      <c r="AV930" s="13" t="s">
        <v>89</v>
      </c>
      <c r="AW930" s="13" t="s">
        <v>34</v>
      </c>
      <c r="AX930" s="13" t="s">
        <v>79</v>
      </c>
      <c r="AY930" s="253" t="s">
        <v>160</v>
      </c>
    </row>
    <row r="931" s="13" customFormat="1">
      <c r="A931" s="13"/>
      <c r="B931" s="242"/>
      <c r="C931" s="243"/>
      <c r="D931" s="244" t="s">
        <v>168</v>
      </c>
      <c r="E931" s="245" t="s">
        <v>1</v>
      </c>
      <c r="F931" s="246" t="s">
        <v>1414</v>
      </c>
      <c r="G931" s="243"/>
      <c r="H931" s="247">
        <v>9.1899999999999995</v>
      </c>
      <c r="I931" s="248"/>
      <c r="J931" s="243"/>
      <c r="K931" s="243"/>
      <c r="L931" s="249"/>
      <c r="M931" s="250"/>
      <c r="N931" s="251"/>
      <c r="O931" s="251"/>
      <c r="P931" s="251"/>
      <c r="Q931" s="251"/>
      <c r="R931" s="251"/>
      <c r="S931" s="251"/>
      <c r="T931" s="252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53" t="s">
        <v>168</v>
      </c>
      <c r="AU931" s="253" t="s">
        <v>89</v>
      </c>
      <c r="AV931" s="13" t="s">
        <v>89</v>
      </c>
      <c r="AW931" s="13" t="s">
        <v>34</v>
      </c>
      <c r="AX931" s="13" t="s">
        <v>79</v>
      </c>
      <c r="AY931" s="253" t="s">
        <v>160</v>
      </c>
    </row>
    <row r="932" s="13" customFormat="1">
      <c r="A932" s="13"/>
      <c r="B932" s="242"/>
      <c r="C932" s="243"/>
      <c r="D932" s="244" t="s">
        <v>168</v>
      </c>
      <c r="E932" s="245" t="s">
        <v>1</v>
      </c>
      <c r="F932" s="246" t="s">
        <v>1808</v>
      </c>
      <c r="G932" s="243"/>
      <c r="H932" s="247">
        <v>1.026</v>
      </c>
      <c r="I932" s="248"/>
      <c r="J932" s="243"/>
      <c r="K932" s="243"/>
      <c r="L932" s="249"/>
      <c r="M932" s="250"/>
      <c r="N932" s="251"/>
      <c r="O932" s="251"/>
      <c r="P932" s="251"/>
      <c r="Q932" s="251"/>
      <c r="R932" s="251"/>
      <c r="S932" s="251"/>
      <c r="T932" s="252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53" t="s">
        <v>168</v>
      </c>
      <c r="AU932" s="253" t="s">
        <v>89</v>
      </c>
      <c r="AV932" s="13" t="s">
        <v>89</v>
      </c>
      <c r="AW932" s="13" t="s">
        <v>34</v>
      </c>
      <c r="AX932" s="13" t="s">
        <v>79</v>
      </c>
      <c r="AY932" s="253" t="s">
        <v>160</v>
      </c>
    </row>
    <row r="933" s="14" customFormat="1">
      <c r="A933" s="14"/>
      <c r="B933" s="254"/>
      <c r="C933" s="255"/>
      <c r="D933" s="244" t="s">
        <v>168</v>
      </c>
      <c r="E933" s="256" t="s">
        <v>1</v>
      </c>
      <c r="F933" s="257" t="s">
        <v>171</v>
      </c>
      <c r="G933" s="255"/>
      <c r="H933" s="258">
        <v>60.538000000000004</v>
      </c>
      <c r="I933" s="259"/>
      <c r="J933" s="255"/>
      <c r="K933" s="255"/>
      <c r="L933" s="260"/>
      <c r="M933" s="261"/>
      <c r="N933" s="262"/>
      <c r="O933" s="262"/>
      <c r="P933" s="262"/>
      <c r="Q933" s="262"/>
      <c r="R933" s="262"/>
      <c r="S933" s="262"/>
      <c r="T933" s="263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64" t="s">
        <v>168</v>
      </c>
      <c r="AU933" s="264" t="s">
        <v>89</v>
      </c>
      <c r="AV933" s="14" t="s">
        <v>166</v>
      </c>
      <c r="AW933" s="14" t="s">
        <v>34</v>
      </c>
      <c r="AX933" s="14" t="s">
        <v>87</v>
      </c>
      <c r="AY933" s="264" t="s">
        <v>160</v>
      </c>
    </row>
    <row r="934" s="2" customFormat="1" ht="16.5" customHeight="1">
      <c r="A934" s="39"/>
      <c r="B934" s="40"/>
      <c r="C934" s="228" t="s">
        <v>1809</v>
      </c>
      <c r="D934" s="228" t="s">
        <v>162</v>
      </c>
      <c r="E934" s="229" t="s">
        <v>1810</v>
      </c>
      <c r="F934" s="230" t="s">
        <v>1811</v>
      </c>
      <c r="G934" s="231" t="s">
        <v>165</v>
      </c>
      <c r="H934" s="232">
        <v>63.326999999999998</v>
      </c>
      <c r="I934" s="233"/>
      <c r="J934" s="234">
        <f>ROUND(I934*H934,2)</f>
        <v>0</v>
      </c>
      <c r="K934" s="235"/>
      <c r="L934" s="45"/>
      <c r="M934" s="236" t="s">
        <v>1</v>
      </c>
      <c r="N934" s="237" t="s">
        <v>44</v>
      </c>
      <c r="O934" s="92"/>
      <c r="P934" s="238">
        <f>O934*H934</f>
        <v>0</v>
      </c>
      <c r="Q934" s="238">
        <v>0.00029999999999999997</v>
      </c>
      <c r="R934" s="238">
        <f>Q934*H934</f>
        <v>0.018998099999999997</v>
      </c>
      <c r="S934" s="238">
        <v>0</v>
      </c>
      <c r="T934" s="239">
        <f>S934*H934</f>
        <v>0</v>
      </c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R934" s="240" t="s">
        <v>245</v>
      </c>
      <c r="AT934" s="240" t="s">
        <v>162</v>
      </c>
      <c r="AU934" s="240" t="s">
        <v>89</v>
      </c>
      <c r="AY934" s="18" t="s">
        <v>160</v>
      </c>
      <c r="BE934" s="241">
        <f>IF(N934="základní",J934,0)</f>
        <v>0</v>
      </c>
      <c r="BF934" s="241">
        <f>IF(N934="snížená",J934,0)</f>
        <v>0</v>
      </c>
      <c r="BG934" s="241">
        <f>IF(N934="zákl. přenesená",J934,0)</f>
        <v>0</v>
      </c>
      <c r="BH934" s="241">
        <f>IF(N934="sníž. přenesená",J934,0)</f>
        <v>0</v>
      </c>
      <c r="BI934" s="241">
        <f>IF(N934="nulová",J934,0)</f>
        <v>0</v>
      </c>
      <c r="BJ934" s="18" t="s">
        <v>87</v>
      </c>
      <c r="BK934" s="241">
        <f>ROUND(I934*H934,2)</f>
        <v>0</v>
      </c>
      <c r="BL934" s="18" t="s">
        <v>245</v>
      </c>
      <c r="BM934" s="240" t="s">
        <v>1812</v>
      </c>
    </row>
    <row r="935" s="13" customFormat="1">
      <c r="A935" s="13"/>
      <c r="B935" s="242"/>
      <c r="C935" s="243"/>
      <c r="D935" s="244" t="s">
        <v>168</v>
      </c>
      <c r="E935" s="245" t="s">
        <v>1</v>
      </c>
      <c r="F935" s="246" t="s">
        <v>1813</v>
      </c>
      <c r="G935" s="243"/>
      <c r="H935" s="247">
        <v>60.537999999999997</v>
      </c>
      <c r="I935" s="248"/>
      <c r="J935" s="243"/>
      <c r="K935" s="243"/>
      <c r="L935" s="249"/>
      <c r="M935" s="250"/>
      <c r="N935" s="251"/>
      <c r="O935" s="251"/>
      <c r="P935" s="251"/>
      <c r="Q935" s="251"/>
      <c r="R935" s="251"/>
      <c r="S935" s="251"/>
      <c r="T935" s="252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53" t="s">
        <v>168</v>
      </c>
      <c r="AU935" s="253" t="s">
        <v>89</v>
      </c>
      <c r="AV935" s="13" t="s">
        <v>89</v>
      </c>
      <c r="AW935" s="13" t="s">
        <v>34</v>
      </c>
      <c r="AX935" s="13" t="s">
        <v>79</v>
      </c>
      <c r="AY935" s="253" t="s">
        <v>160</v>
      </c>
    </row>
    <row r="936" s="13" customFormat="1">
      <c r="A936" s="13"/>
      <c r="B936" s="242"/>
      <c r="C936" s="243"/>
      <c r="D936" s="244" t="s">
        <v>168</v>
      </c>
      <c r="E936" s="245" t="s">
        <v>1</v>
      </c>
      <c r="F936" s="246" t="s">
        <v>1814</v>
      </c>
      <c r="G936" s="243"/>
      <c r="H936" s="247">
        <v>2.7890000000000001</v>
      </c>
      <c r="I936" s="248"/>
      <c r="J936" s="243"/>
      <c r="K936" s="243"/>
      <c r="L936" s="249"/>
      <c r="M936" s="250"/>
      <c r="N936" s="251"/>
      <c r="O936" s="251"/>
      <c r="P936" s="251"/>
      <c r="Q936" s="251"/>
      <c r="R936" s="251"/>
      <c r="S936" s="251"/>
      <c r="T936" s="252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53" t="s">
        <v>168</v>
      </c>
      <c r="AU936" s="253" t="s">
        <v>89</v>
      </c>
      <c r="AV936" s="13" t="s">
        <v>89</v>
      </c>
      <c r="AW936" s="13" t="s">
        <v>34</v>
      </c>
      <c r="AX936" s="13" t="s">
        <v>79</v>
      </c>
      <c r="AY936" s="253" t="s">
        <v>160</v>
      </c>
    </row>
    <row r="937" s="14" customFormat="1">
      <c r="A937" s="14"/>
      <c r="B937" s="254"/>
      <c r="C937" s="255"/>
      <c r="D937" s="244" t="s">
        <v>168</v>
      </c>
      <c r="E937" s="256" t="s">
        <v>1</v>
      </c>
      <c r="F937" s="257" t="s">
        <v>171</v>
      </c>
      <c r="G937" s="255"/>
      <c r="H937" s="258">
        <v>63.326999999999998</v>
      </c>
      <c r="I937" s="259"/>
      <c r="J937" s="255"/>
      <c r="K937" s="255"/>
      <c r="L937" s="260"/>
      <c r="M937" s="261"/>
      <c r="N937" s="262"/>
      <c r="O937" s="262"/>
      <c r="P937" s="262"/>
      <c r="Q937" s="262"/>
      <c r="R937" s="262"/>
      <c r="S937" s="262"/>
      <c r="T937" s="263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64" t="s">
        <v>168</v>
      </c>
      <c r="AU937" s="264" t="s">
        <v>89</v>
      </c>
      <c r="AV937" s="14" t="s">
        <v>166</v>
      </c>
      <c r="AW937" s="14" t="s">
        <v>34</v>
      </c>
      <c r="AX937" s="14" t="s">
        <v>87</v>
      </c>
      <c r="AY937" s="264" t="s">
        <v>160</v>
      </c>
    </row>
    <row r="938" s="2" customFormat="1" ht="21.75" customHeight="1">
      <c r="A938" s="39"/>
      <c r="B938" s="40"/>
      <c r="C938" s="228" t="s">
        <v>1815</v>
      </c>
      <c r="D938" s="228" t="s">
        <v>162</v>
      </c>
      <c r="E938" s="229" t="s">
        <v>1816</v>
      </c>
      <c r="F938" s="230" t="s">
        <v>1817</v>
      </c>
      <c r="G938" s="231" t="s">
        <v>165</v>
      </c>
      <c r="H938" s="232">
        <v>59.020000000000003</v>
      </c>
      <c r="I938" s="233"/>
      <c r="J938" s="234">
        <f>ROUND(I938*H938,2)</f>
        <v>0</v>
      </c>
      <c r="K938" s="235"/>
      <c r="L938" s="45"/>
      <c r="M938" s="236" t="s">
        <v>1</v>
      </c>
      <c r="N938" s="237" t="s">
        <v>44</v>
      </c>
      <c r="O938" s="92"/>
      <c r="P938" s="238">
        <f>O938*H938</f>
        <v>0</v>
      </c>
      <c r="Q938" s="238">
        <v>0.0045500000000000002</v>
      </c>
      <c r="R938" s="238">
        <f>Q938*H938</f>
        <v>0.26854100000000003</v>
      </c>
      <c r="S938" s="238">
        <v>0</v>
      </c>
      <c r="T938" s="239">
        <f>S938*H938</f>
        <v>0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40" t="s">
        <v>245</v>
      </c>
      <c r="AT938" s="240" t="s">
        <v>162</v>
      </c>
      <c r="AU938" s="240" t="s">
        <v>89</v>
      </c>
      <c r="AY938" s="18" t="s">
        <v>160</v>
      </c>
      <c r="BE938" s="241">
        <f>IF(N938="základní",J938,0)</f>
        <v>0</v>
      </c>
      <c r="BF938" s="241">
        <f>IF(N938="snížená",J938,0)</f>
        <v>0</v>
      </c>
      <c r="BG938" s="241">
        <f>IF(N938="zákl. přenesená",J938,0)</f>
        <v>0</v>
      </c>
      <c r="BH938" s="241">
        <f>IF(N938="sníž. přenesená",J938,0)</f>
        <v>0</v>
      </c>
      <c r="BI938" s="241">
        <f>IF(N938="nulová",J938,0)</f>
        <v>0</v>
      </c>
      <c r="BJ938" s="18" t="s">
        <v>87</v>
      </c>
      <c r="BK938" s="241">
        <f>ROUND(I938*H938,2)</f>
        <v>0</v>
      </c>
      <c r="BL938" s="18" t="s">
        <v>245</v>
      </c>
      <c r="BM938" s="240" t="s">
        <v>1818</v>
      </c>
    </row>
    <row r="939" s="2" customFormat="1" ht="33" customHeight="1">
      <c r="A939" s="39"/>
      <c r="B939" s="40"/>
      <c r="C939" s="228" t="s">
        <v>1819</v>
      </c>
      <c r="D939" s="228" t="s">
        <v>162</v>
      </c>
      <c r="E939" s="229" t="s">
        <v>1820</v>
      </c>
      <c r="F939" s="230" t="s">
        <v>1821</v>
      </c>
      <c r="G939" s="231" t="s">
        <v>201</v>
      </c>
      <c r="H939" s="232">
        <v>42.909999999999997</v>
      </c>
      <c r="I939" s="233"/>
      <c r="J939" s="234">
        <f>ROUND(I939*H939,2)</f>
        <v>0</v>
      </c>
      <c r="K939" s="235"/>
      <c r="L939" s="45"/>
      <c r="M939" s="236" t="s">
        <v>1</v>
      </c>
      <c r="N939" s="237" t="s">
        <v>44</v>
      </c>
      <c r="O939" s="92"/>
      <c r="P939" s="238">
        <f>O939*H939</f>
        <v>0</v>
      </c>
      <c r="Q939" s="238">
        <v>0.00029999999999999997</v>
      </c>
      <c r="R939" s="238">
        <f>Q939*H939</f>
        <v>0.012872999999999997</v>
      </c>
      <c r="S939" s="238">
        <v>0</v>
      </c>
      <c r="T939" s="239">
        <f>S939*H939</f>
        <v>0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240" t="s">
        <v>245</v>
      </c>
      <c r="AT939" s="240" t="s">
        <v>162</v>
      </c>
      <c r="AU939" s="240" t="s">
        <v>89</v>
      </c>
      <c r="AY939" s="18" t="s">
        <v>160</v>
      </c>
      <c r="BE939" s="241">
        <f>IF(N939="základní",J939,0)</f>
        <v>0</v>
      </c>
      <c r="BF939" s="241">
        <f>IF(N939="snížená",J939,0)</f>
        <v>0</v>
      </c>
      <c r="BG939" s="241">
        <f>IF(N939="zákl. přenesená",J939,0)</f>
        <v>0</v>
      </c>
      <c r="BH939" s="241">
        <f>IF(N939="sníž. přenesená",J939,0)</f>
        <v>0</v>
      </c>
      <c r="BI939" s="241">
        <f>IF(N939="nulová",J939,0)</f>
        <v>0</v>
      </c>
      <c r="BJ939" s="18" t="s">
        <v>87</v>
      </c>
      <c r="BK939" s="241">
        <f>ROUND(I939*H939,2)</f>
        <v>0</v>
      </c>
      <c r="BL939" s="18" t="s">
        <v>245</v>
      </c>
      <c r="BM939" s="240" t="s">
        <v>1822</v>
      </c>
    </row>
    <row r="940" s="15" customFormat="1">
      <c r="A940" s="15"/>
      <c r="B940" s="269"/>
      <c r="C940" s="270"/>
      <c r="D940" s="244" t="s">
        <v>168</v>
      </c>
      <c r="E940" s="271" t="s">
        <v>1</v>
      </c>
      <c r="F940" s="272" t="s">
        <v>705</v>
      </c>
      <c r="G940" s="270"/>
      <c r="H940" s="271" t="s">
        <v>1</v>
      </c>
      <c r="I940" s="273"/>
      <c r="J940" s="270"/>
      <c r="K940" s="270"/>
      <c r="L940" s="274"/>
      <c r="M940" s="275"/>
      <c r="N940" s="276"/>
      <c r="O940" s="276"/>
      <c r="P940" s="276"/>
      <c r="Q940" s="276"/>
      <c r="R940" s="276"/>
      <c r="S940" s="276"/>
      <c r="T940" s="277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78" t="s">
        <v>168</v>
      </c>
      <c r="AU940" s="278" t="s">
        <v>89</v>
      </c>
      <c r="AV940" s="15" t="s">
        <v>87</v>
      </c>
      <c r="AW940" s="15" t="s">
        <v>34</v>
      </c>
      <c r="AX940" s="15" t="s">
        <v>79</v>
      </c>
      <c r="AY940" s="278" t="s">
        <v>160</v>
      </c>
    </row>
    <row r="941" s="13" customFormat="1">
      <c r="A941" s="13"/>
      <c r="B941" s="242"/>
      <c r="C941" s="243"/>
      <c r="D941" s="244" t="s">
        <v>168</v>
      </c>
      <c r="E941" s="245" t="s">
        <v>1</v>
      </c>
      <c r="F941" s="246" t="s">
        <v>1823</v>
      </c>
      <c r="G941" s="243"/>
      <c r="H941" s="247">
        <v>7.75</v>
      </c>
      <c r="I941" s="248"/>
      <c r="J941" s="243"/>
      <c r="K941" s="243"/>
      <c r="L941" s="249"/>
      <c r="M941" s="250"/>
      <c r="N941" s="251"/>
      <c r="O941" s="251"/>
      <c r="P941" s="251"/>
      <c r="Q941" s="251"/>
      <c r="R941" s="251"/>
      <c r="S941" s="251"/>
      <c r="T941" s="252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53" t="s">
        <v>168</v>
      </c>
      <c r="AU941" s="253" t="s">
        <v>89</v>
      </c>
      <c r="AV941" s="13" t="s">
        <v>89</v>
      </c>
      <c r="AW941" s="13" t="s">
        <v>34</v>
      </c>
      <c r="AX941" s="13" t="s">
        <v>79</v>
      </c>
      <c r="AY941" s="253" t="s">
        <v>160</v>
      </c>
    </row>
    <row r="942" s="13" customFormat="1">
      <c r="A942" s="13"/>
      <c r="B942" s="242"/>
      <c r="C942" s="243"/>
      <c r="D942" s="244" t="s">
        <v>168</v>
      </c>
      <c r="E942" s="245" t="s">
        <v>1</v>
      </c>
      <c r="F942" s="246" t="s">
        <v>1824</v>
      </c>
      <c r="G942" s="243"/>
      <c r="H942" s="247">
        <v>7.3499999999999996</v>
      </c>
      <c r="I942" s="248"/>
      <c r="J942" s="243"/>
      <c r="K942" s="243"/>
      <c r="L942" s="249"/>
      <c r="M942" s="250"/>
      <c r="N942" s="251"/>
      <c r="O942" s="251"/>
      <c r="P942" s="251"/>
      <c r="Q942" s="251"/>
      <c r="R942" s="251"/>
      <c r="S942" s="251"/>
      <c r="T942" s="252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53" t="s">
        <v>168</v>
      </c>
      <c r="AU942" s="253" t="s">
        <v>89</v>
      </c>
      <c r="AV942" s="13" t="s">
        <v>89</v>
      </c>
      <c r="AW942" s="13" t="s">
        <v>34</v>
      </c>
      <c r="AX942" s="13" t="s">
        <v>79</v>
      </c>
      <c r="AY942" s="253" t="s">
        <v>160</v>
      </c>
    </row>
    <row r="943" s="15" customFormat="1">
      <c r="A943" s="15"/>
      <c r="B943" s="269"/>
      <c r="C943" s="270"/>
      <c r="D943" s="244" t="s">
        <v>168</v>
      </c>
      <c r="E943" s="271" t="s">
        <v>1</v>
      </c>
      <c r="F943" s="272" t="s">
        <v>709</v>
      </c>
      <c r="G943" s="270"/>
      <c r="H943" s="271" t="s">
        <v>1</v>
      </c>
      <c r="I943" s="273"/>
      <c r="J943" s="270"/>
      <c r="K943" s="270"/>
      <c r="L943" s="274"/>
      <c r="M943" s="275"/>
      <c r="N943" s="276"/>
      <c r="O943" s="276"/>
      <c r="P943" s="276"/>
      <c r="Q943" s="276"/>
      <c r="R943" s="276"/>
      <c r="S943" s="276"/>
      <c r="T943" s="277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78" t="s">
        <v>168</v>
      </c>
      <c r="AU943" s="278" t="s">
        <v>89</v>
      </c>
      <c r="AV943" s="15" t="s">
        <v>87</v>
      </c>
      <c r="AW943" s="15" t="s">
        <v>34</v>
      </c>
      <c r="AX943" s="15" t="s">
        <v>79</v>
      </c>
      <c r="AY943" s="278" t="s">
        <v>160</v>
      </c>
    </row>
    <row r="944" s="13" customFormat="1">
      <c r="A944" s="13"/>
      <c r="B944" s="242"/>
      <c r="C944" s="243"/>
      <c r="D944" s="244" t="s">
        <v>168</v>
      </c>
      <c r="E944" s="245" t="s">
        <v>1</v>
      </c>
      <c r="F944" s="246" t="s">
        <v>1825</v>
      </c>
      <c r="G944" s="243"/>
      <c r="H944" s="247">
        <v>7.1799999999999997</v>
      </c>
      <c r="I944" s="248"/>
      <c r="J944" s="243"/>
      <c r="K944" s="243"/>
      <c r="L944" s="249"/>
      <c r="M944" s="250"/>
      <c r="N944" s="251"/>
      <c r="O944" s="251"/>
      <c r="P944" s="251"/>
      <c r="Q944" s="251"/>
      <c r="R944" s="251"/>
      <c r="S944" s="251"/>
      <c r="T944" s="252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53" t="s">
        <v>168</v>
      </c>
      <c r="AU944" s="253" t="s">
        <v>89</v>
      </c>
      <c r="AV944" s="13" t="s">
        <v>89</v>
      </c>
      <c r="AW944" s="13" t="s">
        <v>34</v>
      </c>
      <c r="AX944" s="13" t="s">
        <v>79</v>
      </c>
      <c r="AY944" s="253" t="s">
        <v>160</v>
      </c>
    </row>
    <row r="945" s="13" customFormat="1">
      <c r="A945" s="13"/>
      <c r="B945" s="242"/>
      <c r="C945" s="243"/>
      <c r="D945" s="244" t="s">
        <v>168</v>
      </c>
      <c r="E945" s="245" t="s">
        <v>1</v>
      </c>
      <c r="F945" s="246" t="s">
        <v>1826</v>
      </c>
      <c r="G945" s="243"/>
      <c r="H945" s="247">
        <v>10.316000000000001</v>
      </c>
      <c r="I945" s="248"/>
      <c r="J945" s="243"/>
      <c r="K945" s="243"/>
      <c r="L945" s="249"/>
      <c r="M945" s="250"/>
      <c r="N945" s="251"/>
      <c r="O945" s="251"/>
      <c r="P945" s="251"/>
      <c r="Q945" s="251"/>
      <c r="R945" s="251"/>
      <c r="S945" s="251"/>
      <c r="T945" s="252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53" t="s">
        <v>168</v>
      </c>
      <c r="AU945" s="253" t="s">
        <v>89</v>
      </c>
      <c r="AV945" s="13" t="s">
        <v>89</v>
      </c>
      <c r="AW945" s="13" t="s">
        <v>34</v>
      </c>
      <c r="AX945" s="13" t="s">
        <v>79</v>
      </c>
      <c r="AY945" s="253" t="s">
        <v>160</v>
      </c>
    </row>
    <row r="946" s="13" customFormat="1">
      <c r="A946" s="13"/>
      <c r="B946" s="242"/>
      <c r="C946" s="243"/>
      <c r="D946" s="244" t="s">
        <v>168</v>
      </c>
      <c r="E946" s="245" t="s">
        <v>1</v>
      </c>
      <c r="F946" s="246" t="s">
        <v>1827</v>
      </c>
      <c r="G946" s="243"/>
      <c r="H946" s="247">
        <v>10.314</v>
      </c>
      <c r="I946" s="248"/>
      <c r="J946" s="243"/>
      <c r="K946" s="243"/>
      <c r="L946" s="249"/>
      <c r="M946" s="250"/>
      <c r="N946" s="251"/>
      <c r="O946" s="251"/>
      <c r="P946" s="251"/>
      <c r="Q946" s="251"/>
      <c r="R946" s="251"/>
      <c r="S946" s="251"/>
      <c r="T946" s="252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53" t="s">
        <v>168</v>
      </c>
      <c r="AU946" s="253" t="s">
        <v>89</v>
      </c>
      <c r="AV946" s="13" t="s">
        <v>89</v>
      </c>
      <c r="AW946" s="13" t="s">
        <v>34</v>
      </c>
      <c r="AX946" s="13" t="s">
        <v>79</v>
      </c>
      <c r="AY946" s="253" t="s">
        <v>160</v>
      </c>
    </row>
    <row r="947" s="14" customFormat="1">
      <c r="A947" s="14"/>
      <c r="B947" s="254"/>
      <c r="C947" s="255"/>
      <c r="D947" s="244" t="s">
        <v>168</v>
      </c>
      <c r="E947" s="256" t="s">
        <v>1</v>
      </c>
      <c r="F947" s="257" t="s">
        <v>171</v>
      </c>
      <c r="G947" s="255"/>
      <c r="H947" s="258">
        <v>42.910000000000004</v>
      </c>
      <c r="I947" s="259"/>
      <c r="J947" s="255"/>
      <c r="K947" s="255"/>
      <c r="L947" s="260"/>
      <c r="M947" s="261"/>
      <c r="N947" s="262"/>
      <c r="O947" s="262"/>
      <c r="P947" s="262"/>
      <c r="Q947" s="262"/>
      <c r="R947" s="262"/>
      <c r="S947" s="262"/>
      <c r="T947" s="263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64" t="s">
        <v>168</v>
      </c>
      <c r="AU947" s="264" t="s">
        <v>89</v>
      </c>
      <c r="AV947" s="14" t="s">
        <v>166</v>
      </c>
      <c r="AW947" s="14" t="s">
        <v>34</v>
      </c>
      <c r="AX947" s="14" t="s">
        <v>87</v>
      </c>
      <c r="AY947" s="264" t="s">
        <v>160</v>
      </c>
    </row>
    <row r="948" s="2" customFormat="1" ht="24.15" customHeight="1">
      <c r="A948" s="39"/>
      <c r="B948" s="40"/>
      <c r="C948" s="284" t="s">
        <v>1828</v>
      </c>
      <c r="D948" s="284" t="s">
        <v>426</v>
      </c>
      <c r="E948" s="285" t="s">
        <v>1829</v>
      </c>
      <c r="F948" s="286" t="s">
        <v>1830</v>
      </c>
      <c r="G948" s="287" t="s">
        <v>165</v>
      </c>
      <c r="H948" s="288">
        <v>3.2069999999999999</v>
      </c>
      <c r="I948" s="289"/>
      <c r="J948" s="290">
        <f>ROUND(I948*H948,2)</f>
        <v>0</v>
      </c>
      <c r="K948" s="291"/>
      <c r="L948" s="292"/>
      <c r="M948" s="293" t="s">
        <v>1</v>
      </c>
      <c r="N948" s="294" t="s">
        <v>44</v>
      </c>
      <c r="O948" s="92"/>
      <c r="P948" s="238">
        <f>O948*H948</f>
        <v>0</v>
      </c>
      <c r="Q948" s="238">
        <v>0.021999999999999999</v>
      </c>
      <c r="R948" s="238">
        <f>Q948*H948</f>
        <v>0.070553999999999992</v>
      </c>
      <c r="S948" s="238">
        <v>0</v>
      </c>
      <c r="T948" s="239">
        <f>S948*H948</f>
        <v>0</v>
      </c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R948" s="240" t="s">
        <v>336</v>
      </c>
      <c r="AT948" s="240" t="s">
        <v>426</v>
      </c>
      <c r="AU948" s="240" t="s">
        <v>89</v>
      </c>
      <c r="AY948" s="18" t="s">
        <v>160</v>
      </c>
      <c r="BE948" s="241">
        <f>IF(N948="základní",J948,0)</f>
        <v>0</v>
      </c>
      <c r="BF948" s="241">
        <f>IF(N948="snížená",J948,0)</f>
        <v>0</v>
      </c>
      <c r="BG948" s="241">
        <f>IF(N948="zákl. přenesená",J948,0)</f>
        <v>0</v>
      </c>
      <c r="BH948" s="241">
        <f>IF(N948="sníž. přenesená",J948,0)</f>
        <v>0</v>
      </c>
      <c r="BI948" s="241">
        <f>IF(N948="nulová",J948,0)</f>
        <v>0</v>
      </c>
      <c r="BJ948" s="18" t="s">
        <v>87</v>
      </c>
      <c r="BK948" s="241">
        <f>ROUND(I948*H948,2)</f>
        <v>0</v>
      </c>
      <c r="BL948" s="18" t="s">
        <v>245</v>
      </c>
      <c r="BM948" s="240" t="s">
        <v>1831</v>
      </c>
    </row>
    <row r="949" s="2" customFormat="1">
      <c r="A949" s="39"/>
      <c r="B949" s="40"/>
      <c r="C949" s="41"/>
      <c r="D949" s="244" t="s">
        <v>175</v>
      </c>
      <c r="E949" s="41"/>
      <c r="F949" s="265" t="s">
        <v>1704</v>
      </c>
      <c r="G949" s="41"/>
      <c r="H949" s="41"/>
      <c r="I949" s="266"/>
      <c r="J949" s="41"/>
      <c r="K949" s="41"/>
      <c r="L949" s="45"/>
      <c r="M949" s="267"/>
      <c r="N949" s="268"/>
      <c r="O949" s="92"/>
      <c r="P949" s="92"/>
      <c r="Q949" s="92"/>
      <c r="R949" s="92"/>
      <c r="S949" s="92"/>
      <c r="T949" s="93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T949" s="18" t="s">
        <v>175</v>
      </c>
      <c r="AU949" s="18" t="s">
        <v>89</v>
      </c>
    </row>
    <row r="950" s="13" customFormat="1">
      <c r="A950" s="13"/>
      <c r="B950" s="242"/>
      <c r="C950" s="243"/>
      <c r="D950" s="244" t="s">
        <v>168</v>
      </c>
      <c r="E950" s="245" t="s">
        <v>1</v>
      </c>
      <c r="F950" s="246" t="s">
        <v>1832</v>
      </c>
      <c r="G950" s="243"/>
      <c r="H950" s="247">
        <v>2.7890000000000001</v>
      </c>
      <c r="I950" s="248"/>
      <c r="J950" s="243"/>
      <c r="K950" s="243"/>
      <c r="L950" s="249"/>
      <c r="M950" s="250"/>
      <c r="N950" s="251"/>
      <c r="O950" s="251"/>
      <c r="P950" s="251"/>
      <c r="Q950" s="251"/>
      <c r="R950" s="251"/>
      <c r="S950" s="251"/>
      <c r="T950" s="252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53" t="s">
        <v>168</v>
      </c>
      <c r="AU950" s="253" t="s">
        <v>89</v>
      </c>
      <c r="AV950" s="13" t="s">
        <v>89</v>
      </c>
      <c r="AW950" s="13" t="s">
        <v>34</v>
      </c>
      <c r="AX950" s="13" t="s">
        <v>87</v>
      </c>
      <c r="AY950" s="253" t="s">
        <v>160</v>
      </c>
    </row>
    <row r="951" s="13" customFormat="1">
      <c r="A951" s="13"/>
      <c r="B951" s="242"/>
      <c r="C951" s="243"/>
      <c r="D951" s="244" t="s">
        <v>168</v>
      </c>
      <c r="E951" s="243"/>
      <c r="F951" s="246" t="s">
        <v>1833</v>
      </c>
      <c r="G951" s="243"/>
      <c r="H951" s="247">
        <v>3.2069999999999999</v>
      </c>
      <c r="I951" s="248"/>
      <c r="J951" s="243"/>
      <c r="K951" s="243"/>
      <c r="L951" s="249"/>
      <c r="M951" s="250"/>
      <c r="N951" s="251"/>
      <c r="O951" s="251"/>
      <c r="P951" s="251"/>
      <c r="Q951" s="251"/>
      <c r="R951" s="251"/>
      <c r="S951" s="251"/>
      <c r="T951" s="252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53" t="s">
        <v>168</v>
      </c>
      <c r="AU951" s="253" t="s">
        <v>89</v>
      </c>
      <c r="AV951" s="13" t="s">
        <v>89</v>
      </c>
      <c r="AW951" s="13" t="s">
        <v>4</v>
      </c>
      <c r="AX951" s="13" t="s">
        <v>87</v>
      </c>
      <c r="AY951" s="253" t="s">
        <v>160</v>
      </c>
    </row>
    <row r="952" s="2" customFormat="1" ht="33" customHeight="1">
      <c r="A952" s="39"/>
      <c r="B952" s="40"/>
      <c r="C952" s="228" t="s">
        <v>1834</v>
      </c>
      <c r="D952" s="228" t="s">
        <v>162</v>
      </c>
      <c r="E952" s="229" t="s">
        <v>1835</v>
      </c>
      <c r="F952" s="230" t="s">
        <v>1836</v>
      </c>
      <c r="G952" s="231" t="s">
        <v>165</v>
      </c>
      <c r="H952" s="232">
        <v>60.537999999999997</v>
      </c>
      <c r="I952" s="233"/>
      <c r="J952" s="234">
        <f>ROUND(I952*H952,2)</f>
        <v>0</v>
      </c>
      <c r="K952" s="235"/>
      <c r="L952" s="45"/>
      <c r="M952" s="236" t="s">
        <v>1</v>
      </c>
      <c r="N952" s="237" t="s">
        <v>44</v>
      </c>
      <c r="O952" s="92"/>
      <c r="P952" s="238">
        <f>O952*H952</f>
        <v>0</v>
      </c>
      <c r="Q952" s="238">
        <v>0.0075500000000000003</v>
      </c>
      <c r="R952" s="238">
        <f>Q952*H952</f>
        <v>0.45706189999999997</v>
      </c>
      <c r="S952" s="238">
        <v>0</v>
      </c>
      <c r="T952" s="239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40" t="s">
        <v>245</v>
      </c>
      <c r="AT952" s="240" t="s">
        <v>162</v>
      </c>
      <c r="AU952" s="240" t="s">
        <v>89</v>
      </c>
      <c r="AY952" s="18" t="s">
        <v>160</v>
      </c>
      <c r="BE952" s="241">
        <f>IF(N952="základní",J952,0)</f>
        <v>0</v>
      </c>
      <c r="BF952" s="241">
        <f>IF(N952="snížená",J952,0)</f>
        <v>0</v>
      </c>
      <c r="BG952" s="241">
        <f>IF(N952="zákl. přenesená",J952,0)</f>
        <v>0</v>
      </c>
      <c r="BH952" s="241">
        <f>IF(N952="sníž. přenesená",J952,0)</f>
        <v>0</v>
      </c>
      <c r="BI952" s="241">
        <f>IF(N952="nulová",J952,0)</f>
        <v>0</v>
      </c>
      <c r="BJ952" s="18" t="s">
        <v>87</v>
      </c>
      <c r="BK952" s="241">
        <f>ROUND(I952*H952,2)</f>
        <v>0</v>
      </c>
      <c r="BL952" s="18" t="s">
        <v>245</v>
      </c>
      <c r="BM952" s="240" t="s">
        <v>1837</v>
      </c>
    </row>
    <row r="953" s="2" customFormat="1" ht="24.15" customHeight="1">
      <c r="A953" s="39"/>
      <c r="B953" s="40"/>
      <c r="C953" s="284" t="s">
        <v>1838</v>
      </c>
      <c r="D953" s="284" t="s">
        <v>426</v>
      </c>
      <c r="E953" s="285" t="s">
        <v>1829</v>
      </c>
      <c r="F953" s="286" t="s">
        <v>1830</v>
      </c>
      <c r="G953" s="287" t="s">
        <v>165</v>
      </c>
      <c r="H953" s="288">
        <v>66.591999999999999</v>
      </c>
      <c r="I953" s="289"/>
      <c r="J953" s="290">
        <f>ROUND(I953*H953,2)</f>
        <v>0</v>
      </c>
      <c r="K953" s="291"/>
      <c r="L953" s="292"/>
      <c r="M953" s="293" t="s">
        <v>1</v>
      </c>
      <c r="N953" s="294" t="s">
        <v>44</v>
      </c>
      <c r="O953" s="92"/>
      <c r="P953" s="238">
        <f>O953*H953</f>
        <v>0</v>
      </c>
      <c r="Q953" s="238">
        <v>0.021999999999999999</v>
      </c>
      <c r="R953" s="238">
        <f>Q953*H953</f>
        <v>1.4650239999999999</v>
      </c>
      <c r="S953" s="238">
        <v>0</v>
      </c>
      <c r="T953" s="239">
        <f>S953*H953</f>
        <v>0</v>
      </c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R953" s="240" t="s">
        <v>336</v>
      </c>
      <c r="AT953" s="240" t="s">
        <v>426</v>
      </c>
      <c r="AU953" s="240" t="s">
        <v>89</v>
      </c>
      <c r="AY953" s="18" t="s">
        <v>160</v>
      </c>
      <c r="BE953" s="241">
        <f>IF(N953="základní",J953,0)</f>
        <v>0</v>
      </c>
      <c r="BF953" s="241">
        <f>IF(N953="snížená",J953,0)</f>
        <v>0</v>
      </c>
      <c r="BG953" s="241">
        <f>IF(N953="zákl. přenesená",J953,0)</f>
        <v>0</v>
      </c>
      <c r="BH953" s="241">
        <f>IF(N953="sníž. přenesená",J953,0)</f>
        <v>0</v>
      </c>
      <c r="BI953" s="241">
        <f>IF(N953="nulová",J953,0)</f>
        <v>0</v>
      </c>
      <c r="BJ953" s="18" t="s">
        <v>87</v>
      </c>
      <c r="BK953" s="241">
        <f>ROUND(I953*H953,2)</f>
        <v>0</v>
      </c>
      <c r="BL953" s="18" t="s">
        <v>245</v>
      </c>
      <c r="BM953" s="240" t="s">
        <v>1839</v>
      </c>
    </row>
    <row r="954" s="2" customFormat="1">
      <c r="A954" s="39"/>
      <c r="B954" s="40"/>
      <c r="C954" s="41"/>
      <c r="D954" s="244" t="s">
        <v>175</v>
      </c>
      <c r="E954" s="41"/>
      <c r="F954" s="265" t="s">
        <v>1704</v>
      </c>
      <c r="G954" s="41"/>
      <c r="H954" s="41"/>
      <c r="I954" s="266"/>
      <c r="J954" s="41"/>
      <c r="K954" s="41"/>
      <c r="L954" s="45"/>
      <c r="M954" s="267"/>
      <c r="N954" s="268"/>
      <c r="O954" s="92"/>
      <c r="P954" s="92"/>
      <c r="Q954" s="92"/>
      <c r="R954" s="92"/>
      <c r="S954" s="92"/>
      <c r="T954" s="93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T954" s="18" t="s">
        <v>175</v>
      </c>
      <c r="AU954" s="18" t="s">
        <v>89</v>
      </c>
    </row>
    <row r="955" s="13" customFormat="1">
      <c r="A955" s="13"/>
      <c r="B955" s="242"/>
      <c r="C955" s="243"/>
      <c r="D955" s="244" t="s">
        <v>168</v>
      </c>
      <c r="E955" s="243"/>
      <c r="F955" s="246" t="s">
        <v>1840</v>
      </c>
      <c r="G955" s="243"/>
      <c r="H955" s="247">
        <v>66.591999999999999</v>
      </c>
      <c r="I955" s="248"/>
      <c r="J955" s="243"/>
      <c r="K955" s="243"/>
      <c r="L955" s="249"/>
      <c r="M955" s="250"/>
      <c r="N955" s="251"/>
      <c r="O955" s="251"/>
      <c r="P955" s="251"/>
      <c r="Q955" s="251"/>
      <c r="R955" s="251"/>
      <c r="S955" s="251"/>
      <c r="T955" s="252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53" t="s">
        <v>168</v>
      </c>
      <c r="AU955" s="253" t="s">
        <v>89</v>
      </c>
      <c r="AV955" s="13" t="s">
        <v>89</v>
      </c>
      <c r="AW955" s="13" t="s">
        <v>4</v>
      </c>
      <c r="AX955" s="13" t="s">
        <v>87</v>
      </c>
      <c r="AY955" s="253" t="s">
        <v>160</v>
      </c>
    </row>
    <row r="956" s="2" customFormat="1" ht="24.15" customHeight="1">
      <c r="A956" s="39"/>
      <c r="B956" s="40"/>
      <c r="C956" s="228" t="s">
        <v>1841</v>
      </c>
      <c r="D956" s="228" t="s">
        <v>162</v>
      </c>
      <c r="E956" s="229" t="s">
        <v>1842</v>
      </c>
      <c r="F956" s="230" t="s">
        <v>1843</v>
      </c>
      <c r="G956" s="231" t="s">
        <v>165</v>
      </c>
      <c r="H956" s="232">
        <v>63.326999999999998</v>
      </c>
      <c r="I956" s="233"/>
      <c r="J956" s="234">
        <f>ROUND(I956*H956,2)</f>
        <v>0</v>
      </c>
      <c r="K956" s="235"/>
      <c r="L956" s="45"/>
      <c r="M956" s="236" t="s">
        <v>1</v>
      </c>
      <c r="N956" s="237" t="s">
        <v>44</v>
      </c>
      <c r="O956" s="92"/>
      <c r="P956" s="238">
        <f>O956*H956</f>
        <v>0</v>
      </c>
      <c r="Q956" s="238">
        <v>0.0015</v>
      </c>
      <c r="R956" s="238">
        <f>Q956*H956</f>
        <v>0.094990500000000005</v>
      </c>
      <c r="S956" s="238">
        <v>0</v>
      </c>
      <c r="T956" s="239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40" t="s">
        <v>245</v>
      </c>
      <c r="AT956" s="240" t="s">
        <v>162</v>
      </c>
      <c r="AU956" s="240" t="s">
        <v>89</v>
      </c>
      <c r="AY956" s="18" t="s">
        <v>160</v>
      </c>
      <c r="BE956" s="241">
        <f>IF(N956="základní",J956,0)</f>
        <v>0</v>
      </c>
      <c r="BF956" s="241">
        <f>IF(N956="snížená",J956,0)</f>
        <v>0</v>
      </c>
      <c r="BG956" s="241">
        <f>IF(N956="zákl. přenesená",J956,0)</f>
        <v>0</v>
      </c>
      <c r="BH956" s="241">
        <f>IF(N956="sníž. přenesená",J956,0)</f>
        <v>0</v>
      </c>
      <c r="BI956" s="241">
        <f>IF(N956="nulová",J956,0)</f>
        <v>0</v>
      </c>
      <c r="BJ956" s="18" t="s">
        <v>87</v>
      </c>
      <c r="BK956" s="241">
        <f>ROUND(I956*H956,2)</f>
        <v>0</v>
      </c>
      <c r="BL956" s="18" t="s">
        <v>245</v>
      </c>
      <c r="BM956" s="240" t="s">
        <v>1844</v>
      </c>
    </row>
    <row r="957" s="13" customFormat="1">
      <c r="A957" s="13"/>
      <c r="B957" s="242"/>
      <c r="C957" s="243"/>
      <c r="D957" s="244" t="s">
        <v>168</v>
      </c>
      <c r="E957" s="245" t="s">
        <v>1</v>
      </c>
      <c r="F957" s="246" t="s">
        <v>1845</v>
      </c>
      <c r="G957" s="243"/>
      <c r="H957" s="247">
        <v>60.537999999999997</v>
      </c>
      <c r="I957" s="248"/>
      <c r="J957" s="243"/>
      <c r="K957" s="243"/>
      <c r="L957" s="249"/>
      <c r="M957" s="250"/>
      <c r="N957" s="251"/>
      <c r="O957" s="251"/>
      <c r="P957" s="251"/>
      <c r="Q957" s="251"/>
      <c r="R957" s="251"/>
      <c r="S957" s="251"/>
      <c r="T957" s="252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53" t="s">
        <v>168</v>
      </c>
      <c r="AU957" s="253" t="s">
        <v>89</v>
      </c>
      <c r="AV957" s="13" t="s">
        <v>89</v>
      </c>
      <c r="AW957" s="13" t="s">
        <v>34</v>
      </c>
      <c r="AX957" s="13" t="s">
        <v>79</v>
      </c>
      <c r="AY957" s="253" t="s">
        <v>160</v>
      </c>
    </row>
    <row r="958" s="13" customFormat="1">
      <c r="A958" s="13"/>
      <c r="B958" s="242"/>
      <c r="C958" s="243"/>
      <c r="D958" s="244" t="s">
        <v>168</v>
      </c>
      <c r="E958" s="245" t="s">
        <v>1</v>
      </c>
      <c r="F958" s="246" t="s">
        <v>1814</v>
      </c>
      <c r="G958" s="243"/>
      <c r="H958" s="247">
        <v>2.7890000000000001</v>
      </c>
      <c r="I958" s="248"/>
      <c r="J958" s="243"/>
      <c r="K958" s="243"/>
      <c r="L958" s="249"/>
      <c r="M958" s="250"/>
      <c r="N958" s="251"/>
      <c r="O958" s="251"/>
      <c r="P958" s="251"/>
      <c r="Q958" s="251"/>
      <c r="R958" s="251"/>
      <c r="S958" s="251"/>
      <c r="T958" s="252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53" t="s">
        <v>168</v>
      </c>
      <c r="AU958" s="253" t="s">
        <v>89</v>
      </c>
      <c r="AV958" s="13" t="s">
        <v>89</v>
      </c>
      <c r="AW958" s="13" t="s">
        <v>34</v>
      </c>
      <c r="AX958" s="13" t="s">
        <v>79</v>
      </c>
      <c r="AY958" s="253" t="s">
        <v>160</v>
      </c>
    </row>
    <row r="959" s="14" customFormat="1">
      <c r="A959" s="14"/>
      <c r="B959" s="254"/>
      <c r="C959" s="255"/>
      <c r="D959" s="244" t="s">
        <v>168</v>
      </c>
      <c r="E959" s="256" t="s">
        <v>1</v>
      </c>
      <c r="F959" s="257" t="s">
        <v>171</v>
      </c>
      <c r="G959" s="255"/>
      <c r="H959" s="258">
        <v>63.326999999999998</v>
      </c>
      <c r="I959" s="259"/>
      <c r="J959" s="255"/>
      <c r="K959" s="255"/>
      <c r="L959" s="260"/>
      <c r="M959" s="261"/>
      <c r="N959" s="262"/>
      <c r="O959" s="262"/>
      <c r="P959" s="262"/>
      <c r="Q959" s="262"/>
      <c r="R959" s="262"/>
      <c r="S959" s="262"/>
      <c r="T959" s="263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64" t="s">
        <v>168</v>
      </c>
      <c r="AU959" s="264" t="s">
        <v>89</v>
      </c>
      <c r="AV959" s="14" t="s">
        <v>166</v>
      </c>
      <c r="AW959" s="14" t="s">
        <v>34</v>
      </c>
      <c r="AX959" s="14" t="s">
        <v>87</v>
      </c>
      <c r="AY959" s="264" t="s">
        <v>160</v>
      </c>
    </row>
    <row r="960" s="2" customFormat="1" ht="16.5" customHeight="1">
      <c r="A960" s="39"/>
      <c r="B960" s="40"/>
      <c r="C960" s="228" t="s">
        <v>1846</v>
      </c>
      <c r="D960" s="228" t="s">
        <v>162</v>
      </c>
      <c r="E960" s="229" t="s">
        <v>1847</v>
      </c>
      <c r="F960" s="230" t="s">
        <v>1848</v>
      </c>
      <c r="G960" s="231" t="s">
        <v>201</v>
      </c>
      <c r="H960" s="232">
        <v>88.079999999999998</v>
      </c>
      <c r="I960" s="233"/>
      <c r="J960" s="234">
        <f>ROUND(I960*H960,2)</f>
        <v>0</v>
      </c>
      <c r="K960" s="235"/>
      <c r="L960" s="45"/>
      <c r="M960" s="236" t="s">
        <v>1</v>
      </c>
      <c r="N960" s="237" t="s">
        <v>44</v>
      </c>
      <c r="O960" s="92"/>
      <c r="P960" s="238">
        <f>O960*H960</f>
        <v>0</v>
      </c>
      <c r="Q960" s="238">
        <v>9.0000000000000006E-05</v>
      </c>
      <c r="R960" s="238">
        <f>Q960*H960</f>
        <v>0.0079272000000000006</v>
      </c>
      <c r="S960" s="238">
        <v>0</v>
      </c>
      <c r="T960" s="239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40" t="s">
        <v>245</v>
      </c>
      <c r="AT960" s="240" t="s">
        <v>162</v>
      </c>
      <c r="AU960" s="240" t="s">
        <v>89</v>
      </c>
      <c r="AY960" s="18" t="s">
        <v>160</v>
      </c>
      <c r="BE960" s="241">
        <f>IF(N960="základní",J960,0)</f>
        <v>0</v>
      </c>
      <c r="BF960" s="241">
        <f>IF(N960="snížená",J960,0)</f>
        <v>0</v>
      </c>
      <c r="BG960" s="241">
        <f>IF(N960="zákl. přenesená",J960,0)</f>
        <v>0</v>
      </c>
      <c r="BH960" s="241">
        <f>IF(N960="sníž. přenesená",J960,0)</f>
        <v>0</v>
      </c>
      <c r="BI960" s="241">
        <f>IF(N960="nulová",J960,0)</f>
        <v>0</v>
      </c>
      <c r="BJ960" s="18" t="s">
        <v>87</v>
      </c>
      <c r="BK960" s="241">
        <f>ROUND(I960*H960,2)</f>
        <v>0</v>
      </c>
      <c r="BL960" s="18" t="s">
        <v>245</v>
      </c>
      <c r="BM960" s="240" t="s">
        <v>1849</v>
      </c>
    </row>
    <row r="961" s="15" customFormat="1">
      <c r="A961" s="15"/>
      <c r="B961" s="269"/>
      <c r="C961" s="270"/>
      <c r="D961" s="244" t="s">
        <v>168</v>
      </c>
      <c r="E961" s="271" t="s">
        <v>1</v>
      </c>
      <c r="F961" s="272" t="s">
        <v>1850</v>
      </c>
      <c r="G961" s="270"/>
      <c r="H961" s="271" t="s">
        <v>1</v>
      </c>
      <c r="I961" s="273"/>
      <c r="J961" s="270"/>
      <c r="K961" s="270"/>
      <c r="L961" s="274"/>
      <c r="M961" s="275"/>
      <c r="N961" s="276"/>
      <c r="O961" s="276"/>
      <c r="P961" s="276"/>
      <c r="Q961" s="276"/>
      <c r="R961" s="276"/>
      <c r="S961" s="276"/>
      <c r="T961" s="277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78" t="s">
        <v>168</v>
      </c>
      <c r="AU961" s="278" t="s">
        <v>89</v>
      </c>
      <c r="AV961" s="15" t="s">
        <v>87</v>
      </c>
      <c r="AW961" s="15" t="s">
        <v>34</v>
      </c>
      <c r="AX961" s="15" t="s">
        <v>79</v>
      </c>
      <c r="AY961" s="278" t="s">
        <v>160</v>
      </c>
    </row>
    <row r="962" s="15" customFormat="1">
      <c r="A962" s="15"/>
      <c r="B962" s="269"/>
      <c r="C962" s="270"/>
      <c r="D962" s="244" t="s">
        <v>168</v>
      </c>
      <c r="E962" s="271" t="s">
        <v>1</v>
      </c>
      <c r="F962" s="272" t="s">
        <v>705</v>
      </c>
      <c r="G962" s="270"/>
      <c r="H962" s="271" t="s">
        <v>1</v>
      </c>
      <c r="I962" s="273"/>
      <c r="J962" s="270"/>
      <c r="K962" s="270"/>
      <c r="L962" s="274"/>
      <c r="M962" s="275"/>
      <c r="N962" s="276"/>
      <c r="O962" s="276"/>
      <c r="P962" s="276"/>
      <c r="Q962" s="276"/>
      <c r="R962" s="276"/>
      <c r="S962" s="276"/>
      <c r="T962" s="277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T962" s="278" t="s">
        <v>168</v>
      </c>
      <c r="AU962" s="278" t="s">
        <v>89</v>
      </c>
      <c r="AV962" s="15" t="s">
        <v>87</v>
      </c>
      <c r="AW962" s="15" t="s">
        <v>34</v>
      </c>
      <c r="AX962" s="15" t="s">
        <v>79</v>
      </c>
      <c r="AY962" s="278" t="s">
        <v>160</v>
      </c>
    </row>
    <row r="963" s="13" customFormat="1">
      <c r="A963" s="13"/>
      <c r="B963" s="242"/>
      <c r="C963" s="243"/>
      <c r="D963" s="244" t="s">
        <v>168</v>
      </c>
      <c r="E963" s="245" t="s">
        <v>1</v>
      </c>
      <c r="F963" s="246" t="s">
        <v>1851</v>
      </c>
      <c r="G963" s="243"/>
      <c r="H963" s="247">
        <v>10.59</v>
      </c>
      <c r="I963" s="248"/>
      <c r="J963" s="243"/>
      <c r="K963" s="243"/>
      <c r="L963" s="249"/>
      <c r="M963" s="250"/>
      <c r="N963" s="251"/>
      <c r="O963" s="251"/>
      <c r="P963" s="251"/>
      <c r="Q963" s="251"/>
      <c r="R963" s="251"/>
      <c r="S963" s="251"/>
      <c r="T963" s="252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3" t="s">
        <v>168</v>
      </c>
      <c r="AU963" s="253" t="s">
        <v>89</v>
      </c>
      <c r="AV963" s="13" t="s">
        <v>89</v>
      </c>
      <c r="AW963" s="13" t="s">
        <v>34</v>
      </c>
      <c r="AX963" s="13" t="s">
        <v>79</v>
      </c>
      <c r="AY963" s="253" t="s">
        <v>160</v>
      </c>
    </row>
    <row r="964" s="13" customFormat="1">
      <c r="A964" s="13"/>
      <c r="B964" s="242"/>
      <c r="C964" s="243"/>
      <c r="D964" s="244" t="s">
        <v>168</v>
      </c>
      <c r="E964" s="245" t="s">
        <v>1</v>
      </c>
      <c r="F964" s="246" t="s">
        <v>1823</v>
      </c>
      <c r="G964" s="243"/>
      <c r="H964" s="247">
        <v>7.75</v>
      </c>
      <c r="I964" s="248"/>
      <c r="J964" s="243"/>
      <c r="K964" s="243"/>
      <c r="L964" s="249"/>
      <c r="M964" s="250"/>
      <c r="N964" s="251"/>
      <c r="O964" s="251"/>
      <c r="P964" s="251"/>
      <c r="Q964" s="251"/>
      <c r="R964" s="251"/>
      <c r="S964" s="251"/>
      <c r="T964" s="252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53" t="s">
        <v>168</v>
      </c>
      <c r="AU964" s="253" t="s">
        <v>89</v>
      </c>
      <c r="AV964" s="13" t="s">
        <v>89</v>
      </c>
      <c r="AW964" s="13" t="s">
        <v>34</v>
      </c>
      <c r="AX964" s="13" t="s">
        <v>79</v>
      </c>
      <c r="AY964" s="253" t="s">
        <v>160</v>
      </c>
    </row>
    <row r="965" s="13" customFormat="1">
      <c r="A965" s="13"/>
      <c r="B965" s="242"/>
      <c r="C965" s="243"/>
      <c r="D965" s="244" t="s">
        <v>168</v>
      </c>
      <c r="E965" s="245" t="s">
        <v>1</v>
      </c>
      <c r="F965" s="246" t="s">
        <v>1824</v>
      </c>
      <c r="G965" s="243"/>
      <c r="H965" s="247">
        <v>7.3499999999999996</v>
      </c>
      <c r="I965" s="248"/>
      <c r="J965" s="243"/>
      <c r="K965" s="243"/>
      <c r="L965" s="249"/>
      <c r="M965" s="250"/>
      <c r="N965" s="251"/>
      <c r="O965" s="251"/>
      <c r="P965" s="251"/>
      <c r="Q965" s="251"/>
      <c r="R965" s="251"/>
      <c r="S965" s="251"/>
      <c r="T965" s="252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53" t="s">
        <v>168</v>
      </c>
      <c r="AU965" s="253" t="s">
        <v>89</v>
      </c>
      <c r="AV965" s="13" t="s">
        <v>89</v>
      </c>
      <c r="AW965" s="13" t="s">
        <v>34</v>
      </c>
      <c r="AX965" s="13" t="s">
        <v>79</v>
      </c>
      <c r="AY965" s="253" t="s">
        <v>160</v>
      </c>
    </row>
    <row r="966" s="15" customFormat="1">
      <c r="A966" s="15"/>
      <c r="B966" s="269"/>
      <c r="C966" s="270"/>
      <c r="D966" s="244" t="s">
        <v>168</v>
      </c>
      <c r="E966" s="271" t="s">
        <v>1</v>
      </c>
      <c r="F966" s="272" t="s">
        <v>709</v>
      </c>
      <c r="G966" s="270"/>
      <c r="H966" s="271" t="s">
        <v>1</v>
      </c>
      <c r="I966" s="273"/>
      <c r="J966" s="270"/>
      <c r="K966" s="270"/>
      <c r="L966" s="274"/>
      <c r="M966" s="275"/>
      <c r="N966" s="276"/>
      <c r="O966" s="276"/>
      <c r="P966" s="276"/>
      <c r="Q966" s="276"/>
      <c r="R966" s="276"/>
      <c r="S966" s="276"/>
      <c r="T966" s="277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78" t="s">
        <v>168</v>
      </c>
      <c r="AU966" s="278" t="s">
        <v>89</v>
      </c>
      <c r="AV966" s="15" t="s">
        <v>87</v>
      </c>
      <c r="AW966" s="15" t="s">
        <v>34</v>
      </c>
      <c r="AX966" s="15" t="s">
        <v>79</v>
      </c>
      <c r="AY966" s="278" t="s">
        <v>160</v>
      </c>
    </row>
    <row r="967" s="13" customFormat="1">
      <c r="A967" s="13"/>
      <c r="B967" s="242"/>
      <c r="C967" s="243"/>
      <c r="D967" s="244" t="s">
        <v>168</v>
      </c>
      <c r="E967" s="245" t="s">
        <v>1</v>
      </c>
      <c r="F967" s="246" t="s">
        <v>1825</v>
      </c>
      <c r="G967" s="243"/>
      <c r="H967" s="247">
        <v>7.1799999999999997</v>
      </c>
      <c r="I967" s="248"/>
      <c r="J967" s="243"/>
      <c r="K967" s="243"/>
      <c r="L967" s="249"/>
      <c r="M967" s="250"/>
      <c r="N967" s="251"/>
      <c r="O967" s="251"/>
      <c r="P967" s="251"/>
      <c r="Q967" s="251"/>
      <c r="R967" s="251"/>
      <c r="S967" s="251"/>
      <c r="T967" s="252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53" t="s">
        <v>168</v>
      </c>
      <c r="AU967" s="253" t="s">
        <v>89</v>
      </c>
      <c r="AV967" s="13" t="s">
        <v>89</v>
      </c>
      <c r="AW967" s="13" t="s">
        <v>34</v>
      </c>
      <c r="AX967" s="13" t="s">
        <v>79</v>
      </c>
      <c r="AY967" s="253" t="s">
        <v>160</v>
      </c>
    </row>
    <row r="968" s="13" customFormat="1">
      <c r="A968" s="13"/>
      <c r="B968" s="242"/>
      <c r="C968" s="243"/>
      <c r="D968" s="244" t="s">
        <v>168</v>
      </c>
      <c r="E968" s="245" t="s">
        <v>1</v>
      </c>
      <c r="F968" s="246" t="s">
        <v>1826</v>
      </c>
      <c r="G968" s="243"/>
      <c r="H968" s="247">
        <v>10.316000000000001</v>
      </c>
      <c r="I968" s="248"/>
      <c r="J968" s="243"/>
      <c r="K968" s="243"/>
      <c r="L968" s="249"/>
      <c r="M968" s="250"/>
      <c r="N968" s="251"/>
      <c r="O968" s="251"/>
      <c r="P968" s="251"/>
      <c r="Q968" s="251"/>
      <c r="R968" s="251"/>
      <c r="S968" s="251"/>
      <c r="T968" s="252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3" t="s">
        <v>168</v>
      </c>
      <c r="AU968" s="253" t="s">
        <v>89</v>
      </c>
      <c r="AV968" s="13" t="s">
        <v>89</v>
      </c>
      <c r="AW968" s="13" t="s">
        <v>34</v>
      </c>
      <c r="AX968" s="13" t="s">
        <v>79</v>
      </c>
      <c r="AY968" s="253" t="s">
        <v>160</v>
      </c>
    </row>
    <row r="969" s="13" customFormat="1">
      <c r="A969" s="13"/>
      <c r="B969" s="242"/>
      <c r="C969" s="243"/>
      <c r="D969" s="244" t="s">
        <v>168</v>
      </c>
      <c r="E969" s="245" t="s">
        <v>1</v>
      </c>
      <c r="F969" s="246" t="s">
        <v>1827</v>
      </c>
      <c r="G969" s="243"/>
      <c r="H969" s="247">
        <v>10.314</v>
      </c>
      <c r="I969" s="248"/>
      <c r="J969" s="243"/>
      <c r="K969" s="243"/>
      <c r="L969" s="249"/>
      <c r="M969" s="250"/>
      <c r="N969" s="251"/>
      <c r="O969" s="251"/>
      <c r="P969" s="251"/>
      <c r="Q969" s="251"/>
      <c r="R969" s="251"/>
      <c r="S969" s="251"/>
      <c r="T969" s="252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3" t="s">
        <v>168</v>
      </c>
      <c r="AU969" s="253" t="s">
        <v>89</v>
      </c>
      <c r="AV969" s="13" t="s">
        <v>89</v>
      </c>
      <c r="AW969" s="13" t="s">
        <v>34</v>
      </c>
      <c r="AX969" s="13" t="s">
        <v>79</v>
      </c>
      <c r="AY969" s="253" t="s">
        <v>160</v>
      </c>
    </row>
    <row r="970" s="13" customFormat="1">
      <c r="A970" s="13"/>
      <c r="B970" s="242"/>
      <c r="C970" s="243"/>
      <c r="D970" s="244" t="s">
        <v>168</v>
      </c>
      <c r="E970" s="245" t="s">
        <v>1</v>
      </c>
      <c r="F970" s="246" t="s">
        <v>1852</v>
      </c>
      <c r="G970" s="243"/>
      <c r="H970" s="247">
        <v>16.039999999999999</v>
      </c>
      <c r="I970" s="248"/>
      <c r="J970" s="243"/>
      <c r="K970" s="243"/>
      <c r="L970" s="249"/>
      <c r="M970" s="250"/>
      <c r="N970" s="251"/>
      <c r="O970" s="251"/>
      <c r="P970" s="251"/>
      <c r="Q970" s="251"/>
      <c r="R970" s="251"/>
      <c r="S970" s="251"/>
      <c r="T970" s="252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53" t="s">
        <v>168</v>
      </c>
      <c r="AU970" s="253" t="s">
        <v>89</v>
      </c>
      <c r="AV970" s="13" t="s">
        <v>89</v>
      </c>
      <c r="AW970" s="13" t="s">
        <v>34</v>
      </c>
      <c r="AX970" s="13" t="s">
        <v>79</v>
      </c>
      <c r="AY970" s="253" t="s">
        <v>160</v>
      </c>
    </row>
    <row r="971" s="13" customFormat="1">
      <c r="A971" s="13"/>
      <c r="B971" s="242"/>
      <c r="C971" s="243"/>
      <c r="D971" s="244" t="s">
        <v>168</v>
      </c>
      <c r="E971" s="245" t="s">
        <v>1</v>
      </c>
      <c r="F971" s="246" t="s">
        <v>1853</v>
      </c>
      <c r="G971" s="243"/>
      <c r="H971" s="247">
        <v>16.039999999999999</v>
      </c>
      <c r="I971" s="248"/>
      <c r="J971" s="243"/>
      <c r="K971" s="243"/>
      <c r="L971" s="249"/>
      <c r="M971" s="250"/>
      <c r="N971" s="251"/>
      <c r="O971" s="251"/>
      <c r="P971" s="251"/>
      <c r="Q971" s="251"/>
      <c r="R971" s="251"/>
      <c r="S971" s="251"/>
      <c r="T971" s="252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53" t="s">
        <v>168</v>
      </c>
      <c r="AU971" s="253" t="s">
        <v>89</v>
      </c>
      <c r="AV971" s="13" t="s">
        <v>89</v>
      </c>
      <c r="AW971" s="13" t="s">
        <v>34</v>
      </c>
      <c r="AX971" s="13" t="s">
        <v>79</v>
      </c>
      <c r="AY971" s="253" t="s">
        <v>160</v>
      </c>
    </row>
    <row r="972" s="15" customFormat="1">
      <c r="A972" s="15"/>
      <c r="B972" s="269"/>
      <c r="C972" s="270"/>
      <c r="D972" s="244" t="s">
        <v>168</v>
      </c>
      <c r="E972" s="271" t="s">
        <v>1</v>
      </c>
      <c r="F972" s="272" t="s">
        <v>1854</v>
      </c>
      <c r="G972" s="270"/>
      <c r="H972" s="271" t="s">
        <v>1</v>
      </c>
      <c r="I972" s="273"/>
      <c r="J972" s="270"/>
      <c r="K972" s="270"/>
      <c r="L972" s="274"/>
      <c r="M972" s="275"/>
      <c r="N972" s="276"/>
      <c r="O972" s="276"/>
      <c r="P972" s="276"/>
      <c r="Q972" s="276"/>
      <c r="R972" s="276"/>
      <c r="S972" s="276"/>
      <c r="T972" s="277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78" t="s">
        <v>168</v>
      </c>
      <c r="AU972" s="278" t="s">
        <v>89</v>
      </c>
      <c r="AV972" s="15" t="s">
        <v>87</v>
      </c>
      <c r="AW972" s="15" t="s">
        <v>34</v>
      </c>
      <c r="AX972" s="15" t="s">
        <v>79</v>
      </c>
      <c r="AY972" s="278" t="s">
        <v>160</v>
      </c>
    </row>
    <row r="973" s="13" customFormat="1">
      <c r="A973" s="13"/>
      <c r="B973" s="242"/>
      <c r="C973" s="243"/>
      <c r="D973" s="244" t="s">
        <v>168</v>
      </c>
      <c r="E973" s="245" t="s">
        <v>1</v>
      </c>
      <c r="F973" s="246" t="s">
        <v>1855</v>
      </c>
      <c r="G973" s="243"/>
      <c r="H973" s="247">
        <v>2.5</v>
      </c>
      <c r="I973" s="248"/>
      <c r="J973" s="243"/>
      <c r="K973" s="243"/>
      <c r="L973" s="249"/>
      <c r="M973" s="250"/>
      <c r="N973" s="251"/>
      <c r="O973" s="251"/>
      <c r="P973" s="251"/>
      <c r="Q973" s="251"/>
      <c r="R973" s="251"/>
      <c r="S973" s="251"/>
      <c r="T973" s="252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53" t="s">
        <v>168</v>
      </c>
      <c r="AU973" s="253" t="s">
        <v>89</v>
      </c>
      <c r="AV973" s="13" t="s">
        <v>89</v>
      </c>
      <c r="AW973" s="13" t="s">
        <v>34</v>
      </c>
      <c r="AX973" s="13" t="s">
        <v>79</v>
      </c>
      <c r="AY973" s="253" t="s">
        <v>160</v>
      </c>
    </row>
    <row r="974" s="14" customFormat="1">
      <c r="A974" s="14"/>
      <c r="B974" s="254"/>
      <c r="C974" s="255"/>
      <c r="D974" s="244" t="s">
        <v>168</v>
      </c>
      <c r="E974" s="256" t="s">
        <v>1</v>
      </c>
      <c r="F974" s="257" t="s">
        <v>171</v>
      </c>
      <c r="G974" s="255"/>
      <c r="H974" s="258">
        <v>88.079999999999984</v>
      </c>
      <c r="I974" s="259"/>
      <c r="J974" s="255"/>
      <c r="K974" s="255"/>
      <c r="L974" s="260"/>
      <c r="M974" s="261"/>
      <c r="N974" s="262"/>
      <c r="O974" s="262"/>
      <c r="P974" s="262"/>
      <c r="Q974" s="262"/>
      <c r="R974" s="262"/>
      <c r="S974" s="262"/>
      <c r="T974" s="263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64" t="s">
        <v>168</v>
      </c>
      <c r="AU974" s="264" t="s">
        <v>89</v>
      </c>
      <c r="AV974" s="14" t="s">
        <v>166</v>
      </c>
      <c r="AW974" s="14" t="s">
        <v>34</v>
      </c>
      <c r="AX974" s="14" t="s">
        <v>87</v>
      </c>
      <c r="AY974" s="264" t="s">
        <v>160</v>
      </c>
    </row>
    <row r="975" s="2" customFormat="1" ht="21.75" customHeight="1">
      <c r="A975" s="39"/>
      <c r="B975" s="40"/>
      <c r="C975" s="228" t="s">
        <v>1856</v>
      </c>
      <c r="D975" s="228" t="s">
        <v>162</v>
      </c>
      <c r="E975" s="229" t="s">
        <v>1857</v>
      </c>
      <c r="F975" s="230" t="s">
        <v>1858</v>
      </c>
      <c r="G975" s="231" t="s">
        <v>201</v>
      </c>
      <c r="H975" s="232">
        <v>42.909999999999997</v>
      </c>
      <c r="I975" s="233"/>
      <c r="J975" s="234">
        <f>ROUND(I975*H975,2)</f>
        <v>0</v>
      </c>
      <c r="K975" s="235"/>
      <c r="L975" s="45"/>
      <c r="M975" s="236" t="s">
        <v>1</v>
      </c>
      <c r="N975" s="237" t="s">
        <v>44</v>
      </c>
      <c r="O975" s="92"/>
      <c r="P975" s="238">
        <f>O975*H975</f>
        <v>0</v>
      </c>
      <c r="Q975" s="238">
        <v>0</v>
      </c>
      <c r="R975" s="238">
        <f>Q975*H975</f>
        <v>0</v>
      </c>
      <c r="S975" s="238">
        <v>0</v>
      </c>
      <c r="T975" s="239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40" t="s">
        <v>245</v>
      </c>
      <c r="AT975" s="240" t="s">
        <v>162</v>
      </c>
      <c r="AU975" s="240" t="s">
        <v>89</v>
      </c>
      <c r="AY975" s="18" t="s">
        <v>160</v>
      </c>
      <c r="BE975" s="241">
        <f>IF(N975="základní",J975,0)</f>
        <v>0</v>
      </c>
      <c r="BF975" s="241">
        <f>IF(N975="snížená",J975,0)</f>
        <v>0</v>
      </c>
      <c r="BG975" s="241">
        <f>IF(N975="zákl. přenesená",J975,0)</f>
        <v>0</v>
      </c>
      <c r="BH975" s="241">
        <f>IF(N975="sníž. přenesená",J975,0)</f>
        <v>0</v>
      </c>
      <c r="BI975" s="241">
        <f>IF(N975="nulová",J975,0)</f>
        <v>0</v>
      </c>
      <c r="BJ975" s="18" t="s">
        <v>87</v>
      </c>
      <c r="BK975" s="241">
        <f>ROUND(I975*H975,2)</f>
        <v>0</v>
      </c>
      <c r="BL975" s="18" t="s">
        <v>245</v>
      </c>
      <c r="BM975" s="240" t="s">
        <v>1859</v>
      </c>
    </row>
    <row r="976" s="13" customFormat="1">
      <c r="A976" s="13"/>
      <c r="B976" s="242"/>
      <c r="C976" s="243"/>
      <c r="D976" s="244" t="s">
        <v>168</v>
      </c>
      <c r="E976" s="245" t="s">
        <v>1</v>
      </c>
      <c r="F976" s="246" t="s">
        <v>1860</v>
      </c>
      <c r="G976" s="243"/>
      <c r="H976" s="247">
        <v>42.909999999999997</v>
      </c>
      <c r="I976" s="248"/>
      <c r="J976" s="243"/>
      <c r="K976" s="243"/>
      <c r="L976" s="249"/>
      <c r="M976" s="250"/>
      <c r="N976" s="251"/>
      <c r="O976" s="251"/>
      <c r="P976" s="251"/>
      <c r="Q976" s="251"/>
      <c r="R976" s="251"/>
      <c r="S976" s="251"/>
      <c r="T976" s="252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53" t="s">
        <v>168</v>
      </c>
      <c r="AU976" s="253" t="s">
        <v>89</v>
      </c>
      <c r="AV976" s="13" t="s">
        <v>89</v>
      </c>
      <c r="AW976" s="13" t="s">
        <v>34</v>
      </c>
      <c r="AX976" s="13" t="s">
        <v>87</v>
      </c>
      <c r="AY976" s="253" t="s">
        <v>160</v>
      </c>
    </row>
    <row r="977" s="2" customFormat="1" ht="24.15" customHeight="1">
      <c r="A977" s="39"/>
      <c r="B977" s="40"/>
      <c r="C977" s="228" t="s">
        <v>1861</v>
      </c>
      <c r="D977" s="228" t="s">
        <v>162</v>
      </c>
      <c r="E977" s="229" t="s">
        <v>1862</v>
      </c>
      <c r="F977" s="230" t="s">
        <v>1863</v>
      </c>
      <c r="G977" s="231" t="s">
        <v>347</v>
      </c>
      <c r="H977" s="232">
        <v>2.3959999999999999</v>
      </c>
      <c r="I977" s="233"/>
      <c r="J977" s="234">
        <f>ROUND(I977*H977,2)</f>
        <v>0</v>
      </c>
      <c r="K977" s="235"/>
      <c r="L977" s="45"/>
      <c r="M977" s="236" t="s">
        <v>1</v>
      </c>
      <c r="N977" s="237" t="s">
        <v>44</v>
      </c>
      <c r="O977" s="92"/>
      <c r="P977" s="238">
        <f>O977*H977</f>
        <v>0</v>
      </c>
      <c r="Q977" s="238">
        <v>0</v>
      </c>
      <c r="R977" s="238">
        <f>Q977*H977</f>
        <v>0</v>
      </c>
      <c r="S977" s="238">
        <v>0</v>
      </c>
      <c r="T977" s="239">
        <f>S977*H977</f>
        <v>0</v>
      </c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R977" s="240" t="s">
        <v>245</v>
      </c>
      <c r="AT977" s="240" t="s">
        <v>162</v>
      </c>
      <c r="AU977" s="240" t="s">
        <v>89</v>
      </c>
      <c r="AY977" s="18" t="s">
        <v>160</v>
      </c>
      <c r="BE977" s="241">
        <f>IF(N977="základní",J977,0)</f>
        <v>0</v>
      </c>
      <c r="BF977" s="241">
        <f>IF(N977="snížená",J977,0)</f>
        <v>0</v>
      </c>
      <c r="BG977" s="241">
        <f>IF(N977="zákl. přenesená",J977,0)</f>
        <v>0</v>
      </c>
      <c r="BH977" s="241">
        <f>IF(N977="sníž. přenesená",J977,0)</f>
        <v>0</v>
      </c>
      <c r="BI977" s="241">
        <f>IF(N977="nulová",J977,0)</f>
        <v>0</v>
      </c>
      <c r="BJ977" s="18" t="s">
        <v>87</v>
      </c>
      <c r="BK977" s="241">
        <f>ROUND(I977*H977,2)</f>
        <v>0</v>
      </c>
      <c r="BL977" s="18" t="s">
        <v>245</v>
      </c>
      <c r="BM977" s="240" t="s">
        <v>1864</v>
      </c>
    </row>
    <row r="978" s="12" customFormat="1" ht="22.8" customHeight="1">
      <c r="A978" s="12"/>
      <c r="B978" s="212"/>
      <c r="C978" s="213"/>
      <c r="D978" s="214" t="s">
        <v>78</v>
      </c>
      <c r="E978" s="226" t="s">
        <v>1865</v>
      </c>
      <c r="F978" s="226" t="s">
        <v>1866</v>
      </c>
      <c r="G978" s="213"/>
      <c r="H978" s="213"/>
      <c r="I978" s="216"/>
      <c r="J978" s="227">
        <f>BK978</f>
        <v>0</v>
      </c>
      <c r="K978" s="213"/>
      <c r="L978" s="218"/>
      <c r="M978" s="219"/>
      <c r="N978" s="220"/>
      <c r="O978" s="220"/>
      <c r="P978" s="221">
        <f>SUM(P979:P987)</f>
        <v>0</v>
      </c>
      <c r="Q978" s="220"/>
      <c r="R978" s="221">
        <f>SUM(R979:R987)</f>
        <v>0.079154599999999992</v>
      </c>
      <c r="S978" s="220"/>
      <c r="T978" s="222">
        <f>SUM(T979:T987)</f>
        <v>0</v>
      </c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R978" s="223" t="s">
        <v>89</v>
      </c>
      <c r="AT978" s="224" t="s">
        <v>78</v>
      </c>
      <c r="AU978" s="224" t="s">
        <v>87</v>
      </c>
      <c r="AY978" s="223" t="s">
        <v>160</v>
      </c>
      <c r="BK978" s="225">
        <f>SUM(BK979:BK987)</f>
        <v>0</v>
      </c>
    </row>
    <row r="979" s="2" customFormat="1" ht="16.5" customHeight="1">
      <c r="A979" s="39"/>
      <c r="B979" s="40"/>
      <c r="C979" s="228" t="s">
        <v>1867</v>
      </c>
      <c r="D979" s="228" t="s">
        <v>162</v>
      </c>
      <c r="E979" s="229" t="s">
        <v>1868</v>
      </c>
      <c r="F979" s="230" t="s">
        <v>1869</v>
      </c>
      <c r="G979" s="231" t="s">
        <v>165</v>
      </c>
      <c r="H979" s="232">
        <v>20.09</v>
      </c>
      <c r="I979" s="233"/>
      <c r="J979" s="234">
        <f>ROUND(I979*H979,2)</f>
        <v>0</v>
      </c>
      <c r="K979" s="235"/>
      <c r="L979" s="45"/>
      <c r="M979" s="236" t="s">
        <v>1</v>
      </c>
      <c r="N979" s="237" t="s">
        <v>44</v>
      </c>
      <c r="O979" s="92"/>
      <c r="P979" s="238">
        <f>O979*H979</f>
        <v>0</v>
      </c>
      <c r="Q979" s="238">
        <v>0</v>
      </c>
      <c r="R979" s="238">
        <f>Q979*H979</f>
        <v>0</v>
      </c>
      <c r="S979" s="238">
        <v>0</v>
      </c>
      <c r="T979" s="239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40" t="s">
        <v>245</v>
      </c>
      <c r="AT979" s="240" t="s">
        <v>162</v>
      </c>
      <c r="AU979" s="240" t="s">
        <v>89</v>
      </c>
      <c r="AY979" s="18" t="s">
        <v>160</v>
      </c>
      <c r="BE979" s="241">
        <f>IF(N979="základní",J979,0)</f>
        <v>0</v>
      </c>
      <c r="BF979" s="241">
        <f>IF(N979="snížená",J979,0)</f>
        <v>0</v>
      </c>
      <c r="BG979" s="241">
        <f>IF(N979="zákl. přenesená",J979,0)</f>
        <v>0</v>
      </c>
      <c r="BH979" s="241">
        <f>IF(N979="sníž. přenesená",J979,0)</f>
        <v>0</v>
      </c>
      <c r="BI979" s="241">
        <f>IF(N979="nulová",J979,0)</f>
        <v>0</v>
      </c>
      <c r="BJ979" s="18" t="s">
        <v>87</v>
      </c>
      <c r="BK979" s="241">
        <f>ROUND(I979*H979,2)</f>
        <v>0</v>
      </c>
      <c r="BL979" s="18" t="s">
        <v>245</v>
      </c>
      <c r="BM979" s="240" t="s">
        <v>1870</v>
      </c>
    </row>
    <row r="980" s="15" customFormat="1">
      <c r="A980" s="15"/>
      <c r="B980" s="269"/>
      <c r="C980" s="270"/>
      <c r="D980" s="244" t="s">
        <v>168</v>
      </c>
      <c r="E980" s="271" t="s">
        <v>1</v>
      </c>
      <c r="F980" s="272" t="s">
        <v>705</v>
      </c>
      <c r="G980" s="270"/>
      <c r="H980" s="271" t="s">
        <v>1</v>
      </c>
      <c r="I980" s="273"/>
      <c r="J980" s="270"/>
      <c r="K980" s="270"/>
      <c r="L980" s="274"/>
      <c r="M980" s="275"/>
      <c r="N980" s="276"/>
      <c r="O980" s="276"/>
      <c r="P980" s="276"/>
      <c r="Q980" s="276"/>
      <c r="R980" s="276"/>
      <c r="S980" s="276"/>
      <c r="T980" s="277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78" t="s">
        <v>168</v>
      </c>
      <c r="AU980" s="278" t="s">
        <v>89</v>
      </c>
      <c r="AV980" s="15" t="s">
        <v>87</v>
      </c>
      <c r="AW980" s="15" t="s">
        <v>34</v>
      </c>
      <c r="AX980" s="15" t="s">
        <v>79</v>
      </c>
      <c r="AY980" s="278" t="s">
        <v>160</v>
      </c>
    </row>
    <row r="981" s="13" customFormat="1">
      <c r="A981" s="13"/>
      <c r="B981" s="242"/>
      <c r="C981" s="243"/>
      <c r="D981" s="244" t="s">
        <v>168</v>
      </c>
      <c r="E981" s="245" t="s">
        <v>1</v>
      </c>
      <c r="F981" s="246" t="s">
        <v>1418</v>
      </c>
      <c r="G981" s="243"/>
      <c r="H981" s="247">
        <v>13.27</v>
      </c>
      <c r="I981" s="248"/>
      <c r="J981" s="243"/>
      <c r="K981" s="243"/>
      <c r="L981" s="249"/>
      <c r="M981" s="250"/>
      <c r="N981" s="251"/>
      <c r="O981" s="251"/>
      <c r="P981" s="251"/>
      <c r="Q981" s="251"/>
      <c r="R981" s="251"/>
      <c r="S981" s="251"/>
      <c r="T981" s="252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53" t="s">
        <v>168</v>
      </c>
      <c r="AU981" s="253" t="s">
        <v>89</v>
      </c>
      <c r="AV981" s="13" t="s">
        <v>89</v>
      </c>
      <c r="AW981" s="13" t="s">
        <v>34</v>
      </c>
      <c r="AX981" s="13" t="s">
        <v>79</v>
      </c>
      <c r="AY981" s="253" t="s">
        <v>160</v>
      </c>
    </row>
    <row r="982" s="13" customFormat="1">
      <c r="A982" s="13"/>
      <c r="B982" s="242"/>
      <c r="C982" s="243"/>
      <c r="D982" s="244" t="s">
        <v>168</v>
      </c>
      <c r="E982" s="245" t="s">
        <v>1</v>
      </c>
      <c r="F982" s="246" t="s">
        <v>1419</v>
      </c>
      <c r="G982" s="243"/>
      <c r="H982" s="247">
        <v>6.1699999999999999</v>
      </c>
      <c r="I982" s="248"/>
      <c r="J982" s="243"/>
      <c r="K982" s="243"/>
      <c r="L982" s="249"/>
      <c r="M982" s="250"/>
      <c r="N982" s="251"/>
      <c r="O982" s="251"/>
      <c r="P982" s="251"/>
      <c r="Q982" s="251"/>
      <c r="R982" s="251"/>
      <c r="S982" s="251"/>
      <c r="T982" s="252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53" t="s">
        <v>168</v>
      </c>
      <c r="AU982" s="253" t="s">
        <v>89</v>
      </c>
      <c r="AV982" s="13" t="s">
        <v>89</v>
      </c>
      <c r="AW982" s="13" t="s">
        <v>34</v>
      </c>
      <c r="AX982" s="13" t="s">
        <v>79</v>
      </c>
      <c r="AY982" s="253" t="s">
        <v>160</v>
      </c>
    </row>
    <row r="983" s="13" customFormat="1">
      <c r="A983" s="13"/>
      <c r="B983" s="242"/>
      <c r="C983" s="243"/>
      <c r="D983" s="244" t="s">
        <v>168</v>
      </c>
      <c r="E983" s="245" t="s">
        <v>1</v>
      </c>
      <c r="F983" s="246" t="s">
        <v>1871</v>
      </c>
      <c r="G983" s="243"/>
      <c r="H983" s="247">
        <v>0.65000000000000002</v>
      </c>
      <c r="I983" s="248"/>
      <c r="J983" s="243"/>
      <c r="K983" s="243"/>
      <c r="L983" s="249"/>
      <c r="M983" s="250"/>
      <c r="N983" s="251"/>
      <c r="O983" s="251"/>
      <c r="P983" s="251"/>
      <c r="Q983" s="251"/>
      <c r="R983" s="251"/>
      <c r="S983" s="251"/>
      <c r="T983" s="252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53" t="s">
        <v>168</v>
      </c>
      <c r="AU983" s="253" t="s">
        <v>89</v>
      </c>
      <c r="AV983" s="13" t="s">
        <v>89</v>
      </c>
      <c r="AW983" s="13" t="s">
        <v>34</v>
      </c>
      <c r="AX983" s="13" t="s">
        <v>79</v>
      </c>
      <c r="AY983" s="253" t="s">
        <v>160</v>
      </c>
    </row>
    <row r="984" s="14" customFormat="1">
      <c r="A984" s="14"/>
      <c r="B984" s="254"/>
      <c r="C984" s="255"/>
      <c r="D984" s="244" t="s">
        <v>168</v>
      </c>
      <c r="E984" s="256" t="s">
        <v>1</v>
      </c>
      <c r="F984" s="257" t="s">
        <v>171</v>
      </c>
      <c r="G984" s="255"/>
      <c r="H984" s="258">
        <v>20.089999999999996</v>
      </c>
      <c r="I984" s="259"/>
      <c r="J984" s="255"/>
      <c r="K984" s="255"/>
      <c r="L984" s="260"/>
      <c r="M984" s="261"/>
      <c r="N984" s="262"/>
      <c r="O984" s="262"/>
      <c r="P984" s="262"/>
      <c r="Q984" s="262"/>
      <c r="R984" s="262"/>
      <c r="S984" s="262"/>
      <c r="T984" s="263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64" t="s">
        <v>168</v>
      </c>
      <c r="AU984" s="264" t="s">
        <v>89</v>
      </c>
      <c r="AV984" s="14" t="s">
        <v>166</v>
      </c>
      <c r="AW984" s="14" t="s">
        <v>34</v>
      </c>
      <c r="AX984" s="14" t="s">
        <v>87</v>
      </c>
      <c r="AY984" s="264" t="s">
        <v>160</v>
      </c>
    </row>
    <row r="985" s="2" customFormat="1" ht="24.15" customHeight="1">
      <c r="A985" s="39"/>
      <c r="B985" s="40"/>
      <c r="C985" s="228" t="s">
        <v>1872</v>
      </c>
      <c r="D985" s="228" t="s">
        <v>162</v>
      </c>
      <c r="E985" s="229" t="s">
        <v>1873</v>
      </c>
      <c r="F985" s="230" t="s">
        <v>1874</v>
      </c>
      <c r="G985" s="231" t="s">
        <v>165</v>
      </c>
      <c r="H985" s="232">
        <v>20.09</v>
      </c>
      <c r="I985" s="233"/>
      <c r="J985" s="234">
        <f>ROUND(I985*H985,2)</f>
        <v>0</v>
      </c>
      <c r="K985" s="235"/>
      <c r="L985" s="45"/>
      <c r="M985" s="236" t="s">
        <v>1</v>
      </c>
      <c r="N985" s="237" t="s">
        <v>44</v>
      </c>
      <c r="O985" s="92"/>
      <c r="P985" s="238">
        <f>O985*H985</f>
        <v>0</v>
      </c>
      <c r="Q985" s="238">
        <v>0.00054000000000000001</v>
      </c>
      <c r="R985" s="238">
        <f>Q985*H985</f>
        <v>0.0108486</v>
      </c>
      <c r="S985" s="238">
        <v>0</v>
      </c>
      <c r="T985" s="239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40" t="s">
        <v>245</v>
      </c>
      <c r="AT985" s="240" t="s">
        <v>162</v>
      </c>
      <c r="AU985" s="240" t="s">
        <v>89</v>
      </c>
      <c r="AY985" s="18" t="s">
        <v>160</v>
      </c>
      <c r="BE985" s="241">
        <f>IF(N985="základní",J985,0)</f>
        <v>0</v>
      </c>
      <c r="BF985" s="241">
        <f>IF(N985="snížená",J985,0)</f>
        <v>0</v>
      </c>
      <c r="BG985" s="241">
        <f>IF(N985="zákl. přenesená",J985,0)</f>
        <v>0</v>
      </c>
      <c r="BH985" s="241">
        <f>IF(N985="sníž. přenesená",J985,0)</f>
        <v>0</v>
      </c>
      <c r="BI985" s="241">
        <f>IF(N985="nulová",J985,0)</f>
        <v>0</v>
      </c>
      <c r="BJ985" s="18" t="s">
        <v>87</v>
      </c>
      <c r="BK985" s="241">
        <f>ROUND(I985*H985,2)</f>
        <v>0</v>
      </c>
      <c r="BL985" s="18" t="s">
        <v>245</v>
      </c>
      <c r="BM985" s="240" t="s">
        <v>1875</v>
      </c>
    </row>
    <row r="986" s="2" customFormat="1" ht="24.15" customHeight="1">
      <c r="A986" s="39"/>
      <c r="B986" s="40"/>
      <c r="C986" s="228" t="s">
        <v>1876</v>
      </c>
      <c r="D986" s="228" t="s">
        <v>162</v>
      </c>
      <c r="E986" s="229" t="s">
        <v>1877</v>
      </c>
      <c r="F986" s="230" t="s">
        <v>1878</v>
      </c>
      <c r="G986" s="231" t="s">
        <v>165</v>
      </c>
      <c r="H986" s="232">
        <v>20.09</v>
      </c>
      <c r="I986" s="233"/>
      <c r="J986" s="234">
        <f>ROUND(I986*H986,2)</f>
        <v>0</v>
      </c>
      <c r="K986" s="235"/>
      <c r="L986" s="45"/>
      <c r="M986" s="236" t="s">
        <v>1</v>
      </c>
      <c r="N986" s="237" t="s">
        <v>44</v>
      </c>
      <c r="O986" s="92"/>
      <c r="P986" s="238">
        <f>O986*H986</f>
        <v>0</v>
      </c>
      <c r="Q986" s="238">
        <v>0.0033999999999999998</v>
      </c>
      <c r="R986" s="238">
        <f>Q986*H986</f>
        <v>0.068305999999999992</v>
      </c>
      <c r="S986" s="238">
        <v>0</v>
      </c>
      <c r="T986" s="239">
        <f>S986*H986</f>
        <v>0</v>
      </c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R986" s="240" t="s">
        <v>245</v>
      </c>
      <c r="AT986" s="240" t="s">
        <v>162</v>
      </c>
      <c r="AU986" s="240" t="s">
        <v>89</v>
      </c>
      <c r="AY986" s="18" t="s">
        <v>160</v>
      </c>
      <c r="BE986" s="241">
        <f>IF(N986="základní",J986,0)</f>
        <v>0</v>
      </c>
      <c r="BF986" s="241">
        <f>IF(N986="snížená",J986,0)</f>
        <v>0</v>
      </c>
      <c r="BG986" s="241">
        <f>IF(N986="zákl. přenesená",J986,0)</f>
        <v>0</v>
      </c>
      <c r="BH986" s="241">
        <f>IF(N986="sníž. přenesená",J986,0)</f>
        <v>0</v>
      </c>
      <c r="BI986" s="241">
        <f>IF(N986="nulová",J986,0)</f>
        <v>0</v>
      </c>
      <c r="BJ986" s="18" t="s">
        <v>87</v>
      </c>
      <c r="BK986" s="241">
        <f>ROUND(I986*H986,2)</f>
        <v>0</v>
      </c>
      <c r="BL986" s="18" t="s">
        <v>245</v>
      </c>
      <c r="BM986" s="240" t="s">
        <v>1879</v>
      </c>
    </row>
    <row r="987" s="2" customFormat="1" ht="24.15" customHeight="1">
      <c r="A987" s="39"/>
      <c r="B987" s="40"/>
      <c r="C987" s="228" t="s">
        <v>1880</v>
      </c>
      <c r="D987" s="228" t="s">
        <v>162</v>
      </c>
      <c r="E987" s="229" t="s">
        <v>1881</v>
      </c>
      <c r="F987" s="230" t="s">
        <v>1882</v>
      </c>
      <c r="G987" s="231" t="s">
        <v>347</v>
      </c>
      <c r="H987" s="232">
        <v>0.079000000000000001</v>
      </c>
      <c r="I987" s="233"/>
      <c r="J987" s="234">
        <f>ROUND(I987*H987,2)</f>
        <v>0</v>
      </c>
      <c r="K987" s="235"/>
      <c r="L987" s="45"/>
      <c r="M987" s="236" t="s">
        <v>1</v>
      </c>
      <c r="N987" s="237" t="s">
        <v>44</v>
      </c>
      <c r="O987" s="92"/>
      <c r="P987" s="238">
        <f>O987*H987</f>
        <v>0</v>
      </c>
      <c r="Q987" s="238">
        <v>0</v>
      </c>
      <c r="R987" s="238">
        <f>Q987*H987</f>
        <v>0</v>
      </c>
      <c r="S987" s="238">
        <v>0</v>
      </c>
      <c r="T987" s="239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40" t="s">
        <v>245</v>
      </c>
      <c r="AT987" s="240" t="s">
        <v>162</v>
      </c>
      <c r="AU987" s="240" t="s">
        <v>89</v>
      </c>
      <c r="AY987" s="18" t="s">
        <v>160</v>
      </c>
      <c r="BE987" s="241">
        <f>IF(N987="základní",J987,0)</f>
        <v>0</v>
      </c>
      <c r="BF987" s="241">
        <f>IF(N987="snížená",J987,0)</f>
        <v>0</v>
      </c>
      <c r="BG987" s="241">
        <f>IF(N987="zákl. přenesená",J987,0)</f>
        <v>0</v>
      </c>
      <c r="BH987" s="241">
        <f>IF(N987="sníž. přenesená",J987,0)</f>
        <v>0</v>
      </c>
      <c r="BI987" s="241">
        <f>IF(N987="nulová",J987,0)</f>
        <v>0</v>
      </c>
      <c r="BJ987" s="18" t="s">
        <v>87</v>
      </c>
      <c r="BK987" s="241">
        <f>ROUND(I987*H987,2)</f>
        <v>0</v>
      </c>
      <c r="BL987" s="18" t="s">
        <v>245</v>
      </c>
      <c r="BM987" s="240" t="s">
        <v>1883</v>
      </c>
    </row>
    <row r="988" s="12" customFormat="1" ht="22.8" customHeight="1">
      <c r="A988" s="12"/>
      <c r="B988" s="212"/>
      <c r="C988" s="213"/>
      <c r="D988" s="214" t="s">
        <v>78</v>
      </c>
      <c r="E988" s="226" t="s">
        <v>1884</v>
      </c>
      <c r="F988" s="226" t="s">
        <v>1885</v>
      </c>
      <c r="G988" s="213"/>
      <c r="H988" s="213"/>
      <c r="I988" s="216"/>
      <c r="J988" s="227">
        <f>BK988</f>
        <v>0</v>
      </c>
      <c r="K988" s="213"/>
      <c r="L988" s="218"/>
      <c r="M988" s="219"/>
      <c r="N988" s="220"/>
      <c r="O988" s="220"/>
      <c r="P988" s="221">
        <f>SUM(P989:P1034)</f>
        <v>0</v>
      </c>
      <c r="Q988" s="220"/>
      <c r="R988" s="221">
        <f>SUM(R989:R1034)</f>
        <v>7.5961146400000015</v>
      </c>
      <c r="S988" s="220"/>
      <c r="T988" s="222">
        <f>SUM(T989:T1034)</f>
        <v>0</v>
      </c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R988" s="223" t="s">
        <v>89</v>
      </c>
      <c r="AT988" s="224" t="s">
        <v>78</v>
      </c>
      <c r="AU988" s="224" t="s">
        <v>87</v>
      </c>
      <c r="AY988" s="223" t="s">
        <v>160</v>
      </c>
      <c r="BK988" s="225">
        <f>SUM(BK989:BK1034)</f>
        <v>0</v>
      </c>
    </row>
    <row r="989" s="2" customFormat="1" ht="16.5" customHeight="1">
      <c r="A989" s="39"/>
      <c r="B989" s="40"/>
      <c r="C989" s="228" t="s">
        <v>1886</v>
      </c>
      <c r="D989" s="228" t="s">
        <v>162</v>
      </c>
      <c r="E989" s="229" t="s">
        <v>1887</v>
      </c>
      <c r="F989" s="230" t="s">
        <v>1888</v>
      </c>
      <c r="G989" s="231" t="s">
        <v>165</v>
      </c>
      <c r="H989" s="232">
        <v>205.238</v>
      </c>
      <c r="I989" s="233"/>
      <c r="J989" s="234">
        <f>ROUND(I989*H989,2)</f>
        <v>0</v>
      </c>
      <c r="K989" s="235"/>
      <c r="L989" s="45"/>
      <c r="M989" s="236" t="s">
        <v>1</v>
      </c>
      <c r="N989" s="237" t="s">
        <v>44</v>
      </c>
      <c r="O989" s="92"/>
      <c r="P989" s="238">
        <f>O989*H989</f>
        <v>0</v>
      </c>
      <c r="Q989" s="238">
        <v>0</v>
      </c>
      <c r="R989" s="238">
        <f>Q989*H989</f>
        <v>0</v>
      </c>
      <c r="S989" s="238">
        <v>0</v>
      </c>
      <c r="T989" s="239">
        <f>S989*H989</f>
        <v>0</v>
      </c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R989" s="240" t="s">
        <v>245</v>
      </c>
      <c r="AT989" s="240" t="s">
        <v>162</v>
      </c>
      <c r="AU989" s="240" t="s">
        <v>89</v>
      </c>
      <c r="AY989" s="18" t="s">
        <v>160</v>
      </c>
      <c r="BE989" s="241">
        <f>IF(N989="základní",J989,0)</f>
        <v>0</v>
      </c>
      <c r="BF989" s="241">
        <f>IF(N989="snížená",J989,0)</f>
        <v>0</v>
      </c>
      <c r="BG989" s="241">
        <f>IF(N989="zákl. přenesená",J989,0)</f>
        <v>0</v>
      </c>
      <c r="BH989" s="241">
        <f>IF(N989="sníž. přenesená",J989,0)</f>
        <v>0</v>
      </c>
      <c r="BI989" s="241">
        <f>IF(N989="nulová",J989,0)</f>
        <v>0</v>
      </c>
      <c r="BJ989" s="18" t="s">
        <v>87</v>
      </c>
      <c r="BK989" s="241">
        <f>ROUND(I989*H989,2)</f>
        <v>0</v>
      </c>
      <c r="BL989" s="18" t="s">
        <v>245</v>
      </c>
      <c r="BM989" s="240" t="s">
        <v>1889</v>
      </c>
    </row>
    <row r="990" s="15" customFormat="1">
      <c r="A990" s="15"/>
      <c r="B990" s="269"/>
      <c r="C990" s="270"/>
      <c r="D990" s="244" t="s">
        <v>168</v>
      </c>
      <c r="E990" s="271" t="s">
        <v>1</v>
      </c>
      <c r="F990" s="272" t="s">
        <v>1890</v>
      </c>
      <c r="G990" s="270"/>
      <c r="H990" s="271" t="s">
        <v>1</v>
      </c>
      <c r="I990" s="273"/>
      <c r="J990" s="270"/>
      <c r="K990" s="270"/>
      <c r="L990" s="274"/>
      <c r="M990" s="275"/>
      <c r="N990" s="276"/>
      <c r="O990" s="276"/>
      <c r="P990" s="276"/>
      <c r="Q990" s="276"/>
      <c r="R990" s="276"/>
      <c r="S990" s="276"/>
      <c r="T990" s="277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78" t="s">
        <v>168</v>
      </c>
      <c r="AU990" s="278" t="s">
        <v>89</v>
      </c>
      <c r="AV990" s="15" t="s">
        <v>87</v>
      </c>
      <c r="AW990" s="15" t="s">
        <v>34</v>
      </c>
      <c r="AX990" s="15" t="s">
        <v>79</v>
      </c>
      <c r="AY990" s="278" t="s">
        <v>160</v>
      </c>
    </row>
    <row r="991" s="15" customFormat="1">
      <c r="A991" s="15"/>
      <c r="B991" s="269"/>
      <c r="C991" s="270"/>
      <c r="D991" s="244" t="s">
        <v>168</v>
      </c>
      <c r="E991" s="271" t="s">
        <v>1</v>
      </c>
      <c r="F991" s="272" t="s">
        <v>705</v>
      </c>
      <c r="G991" s="270"/>
      <c r="H991" s="271" t="s">
        <v>1</v>
      </c>
      <c r="I991" s="273"/>
      <c r="J991" s="270"/>
      <c r="K991" s="270"/>
      <c r="L991" s="274"/>
      <c r="M991" s="275"/>
      <c r="N991" s="276"/>
      <c r="O991" s="276"/>
      <c r="P991" s="276"/>
      <c r="Q991" s="276"/>
      <c r="R991" s="276"/>
      <c r="S991" s="276"/>
      <c r="T991" s="277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78" t="s">
        <v>168</v>
      </c>
      <c r="AU991" s="278" t="s">
        <v>89</v>
      </c>
      <c r="AV991" s="15" t="s">
        <v>87</v>
      </c>
      <c r="AW991" s="15" t="s">
        <v>34</v>
      </c>
      <c r="AX991" s="15" t="s">
        <v>79</v>
      </c>
      <c r="AY991" s="278" t="s">
        <v>160</v>
      </c>
    </row>
    <row r="992" s="13" customFormat="1">
      <c r="A992" s="13"/>
      <c r="B992" s="242"/>
      <c r="C992" s="243"/>
      <c r="D992" s="244" t="s">
        <v>168</v>
      </c>
      <c r="E992" s="245" t="s">
        <v>1</v>
      </c>
      <c r="F992" s="246" t="s">
        <v>1891</v>
      </c>
      <c r="G992" s="243"/>
      <c r="H992" s="247">
        <v>17.882000000000001</v>
      </c>
      <c r="I992" s="248"/>
      <c r="J992" s="243"/>
      <c r="K992" s="243"/>
      <c r="L992" s="249"/>
      <c r="M992" s="250"/>
      <c r="N992" s="251"/>
      <c r="O992" s="251"/>
      <c r="P992" s="251"/>
      <c r="Q992" s="251"/>
      <c r="R992" s="251"/>
      <c r="S992" s="251"/>
      <c r="T992" s="252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53" t="s">
        <v>168</v>
      </c>
      <c r="AU992" s="253" t="s">
        <v>89</v>
      </c>
      <c r="AV992" s="13" t="s">
        <v>89</v>
      </c>
      <c r="AW992" s="13" t="s">
        <v>34</v>
      </c>
      <c r="AX992" s="13" t="s">
        <v>79</v>
      </c>
      <c r="AY992" s="253" t="s">
        <v>160</v>
      </c>
    </row>
    <row r="993" s="15" customFormat="1">
      <c r="A993" s="15"/>
      <c r="B993" s="269"/>
      <c r="C993" s="270"/>
      <c r="D993" s="244" t="s">
        <v>168</v>
      </c>
      <c r="E993" s="271" t="s">
        <v>1</v>
      </c>
      <c r="F993" s="272" t="s">
        <v>709</v>
      </c>
      <c r="G993" s="270"/>
      <c r="H993" s="271" t="s">
        <v>1</v>
      </c>
      <c r="I993" s="273"/>
      <c r="J993" s="270"/>
      <c r="K993" s="270"/>
      <c r="L993" s="274"/>
      <c r="M993" s="275"/>
      <c r="N993" s="276"/>
      <c r="O993" s="276"/>
      <c r="P993" s="276"/>
      <c r="Q993" s="276"/>
      <c r="R993" s="276"/>
      <c r="S993" s="276"/>
      <c r="T993" s="277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T993" s="278" t="s">
        <v>168</v>
      </c>
      <c r="AU993" s="278" t="s">
        <v>89</v>
      </c>
      <c r="AV993" s="15" t="s">
        <v>87</v>
      </c>
      <c r="AW993" s="15" t="s">
        <v>34</v>
      </c>
      <c r="AX993" s="15" t="s">
        <v>79</v>
      </c>
      <c r="AY993" s="278" t="s">
        <v>160</v>
      </c>
    </row>
    <row r="994" s="13" customFormat="1">
      <c r="A994" s="13"/>
      <c r="B994" s="242"/>
      <c r="C994" s="243"/>
      <c r="D994" s="244" t="s">
        <v>168</v>
      </c>
      <c r="E994" s="245" t="s">
        <v>1</v>
      </c>
      <c r="F994" s="246" t="s">
        <v>1892</v>
      </c>
      <c r="G994" s="243"/>
      <c r="H994" s="247">
        <v>27.827000000000002</v>
      </c>
      <c r="I994" s="248"/>
      <c r="J994" s="243"/>
      <c r="K994" s="243"/>
      <c r="L994" s="249"/>
      <c r="M994" s="250"/>
      <c r="N994" s="251"/>
      <c r="O994" s="251"/>
      <c r="P994" s="251"/>
      <c r="Q994" s="251"/>
      <c r="R994" s="251"/>
      <c r="S994" s="251"/>
      <c r="T994" s="252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53" t="s">
        <v>168</v>
      </c>
      <c r="AU994" s="253" t="s">
        <v>89</v>
      </c>
      <c r="AV994" s="13" t="s">
        <v>89</v>
      </c>
      <c r="AW994" s="13" t="s">
        <v>34</v>
      </c>
      <c r="AX994" s="13" t="s">
        <v>79</v>
      </c>
      <c r="AY994" s="253" t="s">
        <v>160</v>
      </c>
    </row>
    <row r="995" s="13" customFormat="1">
      <c r="A995" s="13"/>
      <c r="B995" s="242"/>
      <c r="C995" s="243"/>
      <c r="D995" s="244" t="s">
        <v>168</v>
      </c>
      <c r="E995" s="245" t="s">
        <v>1</v>
      </c>
      <c r="F995" s="246" t="s">
        <v>1893</v>
      </c>
      <c r="G995" s="243"/>
      <c r="H995" s="247">
        <v>27.827000000000002</v>
      </c>
      <c r="I995" s="248"/>
      <c r="J995" s="243"/>
      <c r="K995" s="243"/>
      <c r="L995" s="249"/>
      <c r="M995" s="250"/>
      <c r="N995" s="251"/>
      <c r="O995" s="251"/>
      <c r="P995" s="251"/>
      <c r="Q995" s="251"/>
      <c r="R995" s="251"/>
      <c r="S995" s="251"/>
      <c r="T995" s="252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53" t="s">
        <v>168</v>
      </c>
      <c r="AU995" s="253" t="s">
        <v>89</v>
      </c>
      <c r="AV995" s="13" t="s">
        <v>89</v>
      </c>
      <c r="AW995" s="13" t="s">
        <v>34</v>
      </c>
      <c r="AX995" s="13" t="s">
        <v>79</v>
      </c>
      <c r="AY995" s="253" t="s">
        <v>160</v>
      </c>
    </row>
    <row r="996" s="16" customFormat="1">
      <c r="A996" s="16"/>
      <c r="B996" s="295"/>
      <c r="C996" s="296"/>
      <c r="D996" s="244" t="s">
        <v>168</v>
      </c>
      <c r="E996" s="297" t="s">
        <v>1</v>
      </c>
      <c r="F996" s="298" t="s">
        <v>1416</v>
      </c>
      <c r="G996" s="296"/>
      <c r="H996" s="299">
        <v>73.536000000000001</v>
      </c>
      <c r="I996" s="300"/>
      <c r="J996" s="296"/>
      <c r="K996" s="296"/>
      <c r="L996" s="301"/>
      <c r="M996" s="302"/>
      <c r="N996" s="303"/>
      <c r="O996" s="303"/>
      <c r="P996" s="303"/>
      <c r="Q996" s="303"/>
      <c r="R996" s="303"/>
      <c r="S996" s="303"/>
      <c r="T996" s="304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T996" s="305" t="s">
        <v>168</v>
      </c>
      <c r="AU996" s="305" t="s">
        <v>89</v>
      </c>
      <c r="AV996" s="16" t="s">
        <v>178</v>
      </c>
      <c r="AW996" s="16" t="s">
        <v>34</v>
      </c>
      <c r="AX996" s="16" t="s">
        <v>79</v>
      </c>
      <c r="AY996" s="305" t="s">
        <v>160</v>
      </c>
    </row>
    <row r="997" s="15" customFormat="1">
      <c r="A997" s="15"/>
      <c r="B997" s="269"/>
      <c r="C997" s="270"/>
      <c r="D997" s="244" t="s">
        <v>168</v>
      </c>
      <c r="E997" s="271" t="s">
        <v>1</v>
      </c>
      <c r="F997" s="272" t="s">
        <v>1894</v>
      </c>
      <c r="G997" s="270"/>
      <c r="H997" s="271" t="s">
        <v>1</v>
      </c>
      <c r="I997" s="273"/>
      <c r="J997" s="270"/>
      <c r="K997" s="270"/>
      <c r="L997" s="274"/>
      <c r="M997" s="275"/>
      <c r="N997" s="276"/>
      <c r="O997" s="276"/>
      <c r="P997" s="276"/>
      <c r="Q997" s="276"/>
      <c r="R997" s="276"/>
      <c r="S997" s="276"/>
      <c r="T997" s="277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78" t="s">
        <v>168</v>
      </c>
      <c r="AU997" s="278" t="s">
        <v>89</v>
      </c>
      <c r="AV997" s="15" t="s">
        <v>87</v>
      </c>
      <c r="AW997" s="15" t="s">
        <v>34</v>
      </c>
      <c r="AX997" s="15" t="s">
        <v>79</v>
      </c>
      <c r="AY997" s="278" t="s">
        <v>160</v>
      </c>
    </row>
    <row r="998" s="15" customFormat="1">
      <c r="A998" s="15"/>
      <c r="B998" s="269"/>
      <c r="C998" s="270"/>
      <c r="D998" s="244" t="s">
        <v>168</v>
      </c>
      <c r="E998" s="271" t="s">
        <v>1</v>
      </c>
      <c r="F998" s="272" t="s">
        <v>705</v>
      </c>
      <c r="G998" s="270"/>
      <c r="H998" s="271" t="s">
        <v>1</v>
      </c>
      <c r="I998" s="273"/>
      <c r="J998" s="270"/>
      <c r="K998" s="270"/>
      <c r="L998" s="274"/>
      <c r="M998" s="275"/>
      <c r="N998" s="276"/>
      <c r="O998" s="276"/>
      <c r="P998" s="276"/>
      <c r="Q998" s="276"/>
      <c r="R998" s="276"/>
      <c r="S998" s="276"/>
      <c r="T998" s="277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78" t="s">
        <v>168</v>
      </c>
      <c r="AU998" s="278" t="s">
        <v>89</v>
      </c>
      <c r="AV998" s="15" t="s">
        <v>87</v>
      </c>
      <c r="AW998" s="15" t="s">
        <v>34</v>
      </c>
      <c r="AX998" s="15" t="s">
        <v>79</v>
      </c>
      <c r="AY998" s="278" t="s">
        <v>160</v>
      </c>
    </row>
    <row r="999" s="13" customFormat="1">
      <c r="A999" s="13"/>
      <c r="B999" s="242"/>
      <c r="C999" s="243"/>
      <c r="D999" s="244" t="s">
        <v>168</v>
      </c>
      <c r="E999" s="245" t="s">
        <v>1</v>
      </c>
      <c r="F999" s="246" t="s">
        <v>1057</v>
      </c>
      <c r="G999" s="243"/>
      <c r="H999" s="247">
        <v>79.912000000000006</v>
      </c>
      <c r="I999" s="248"/>
      <c r="J999" s="243"/>
      <c r="K999" s="243"/>
      <c r="L999" s="249"/>
      <c r="M999" s="250"/>
      <c r="N999" s="251"/>
      <c r="O999" s="251"/>
      <c r="P999" s="251"/>
      <c r="Q999" s="251"/>
      <c r="R999" s="251"/>
      <c r="S999" s="251"/>
      <c r="T999" s="252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53" t="s">
        <v>168</v>
      </c>
      <c r="AU999" s="253" t="s">
        <v>89</v>
      </c>
      <c r="AV999" s="13" t="s">
        <v>89</v>
      </c>
      <c r="AW999" s="13" t="s">
        <v>34</v>
      </c>
      <c r="AX999" s="13" t="s">
        <v>79</v>
      </c>
      <c r="AY999" s="253" t="s">
        <v>160</v>
      </c>
    </row>
    <row r="1000" s="13" customFormat="1">
      <c r="A1000" s="13"/>
      <c r="B1000" s="242"/>
      <c r="C1000" s="243"/>
      <c r="D1000" s="244" t="s">
        <v>168</v>
      </c>
      <c r="E1000" s="245" t="s">
        <v>1</v>
      </c>
      <c r="F1000" s="246" t="s">
        <v>998</v>
      </c>
      <c r="G1000" s="243"/>
      <c r="H1000" s="247">
        <v>6.2999999999999998</v>
      </c>
      <c r="I1000" s="248"/>
      <c r="J1000" s="243"/>
      <c r="K1000" s="243"/>
      <c r="L1000" s="249"/>
      <c r="M1000" s="250"/>
      <c r="N1000" s="251"/>
      <c r="O1000" s="251"/>
      <c r="P1000" s="251"/>
      <c r="Q1000" s="251"/>
      <c r="R1000" s="251"/>
      <c r="S1000" s="251"/>
      <c r="T1000" s="252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53" t="s">
        <v>168</v>
      </c>
      <c r="AU1000" s="253" t="s">
        <v>89</v>
      </c>
      <c r="AV1000" s="13" t="s">
        <v>89</v>
      </c>
      <c r="AW1000" s="13" t="s">
        <v>34</v>
      </c>
      <c r="AX1000" s="13" t="s">
        <v>79</v>
      </c>
      <c r="AY1000" s="253" t="s">
        <v>160</v>
      </c>
    </row>
    <row r="1001" s="13" customFormat="1">
      <c r="A1001" s="13"/>
      <c r="B1001" s="242"/>
      <c r="C1001" s="243"/>
      <c r="D1001" s="244" t="s">
        <v>168</v>
      </c>
      <c r="E1001" s="245" t="s">
        <v>1</v>
      </c>
      <c r="F1001" s="246" t="s">
        <v>1058</v>
      </c>
      <c r="G1001" s="243"/>
      <c r="H1001" s="247">
        <v>-13.093999999999999</v>
      </c>
      <c r="I1001" s="248"/>
      <c r="J1001" s="243"/>
      <c r="K1001" s="243"/>
      <c r="L1001" s="249"/>
      <c r="M1001" s="250"/>
      <c r="N1001" s="251"/>
      <c r="O1001" s="251"/>
      <c r="P1001" s="251"/>
      <c r="Q1001" s="251"/>
      <c r="R1001" s="251"/>
      <c r="S1001" s="251"/>
      <c r="T1001" s="252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3" t="s">
        <v>168</v>
      </c>
      <c r="AU1001" s="253" t="s">
        <v>89</v>
      </c>
      <c r="AV1001" s="13" t="s">
        <v>89</v>
      </c>
      <c r="AW1001" s="13" t="s">
        <v>34</v>
      </c>
      <c r="AX1001" s="13" t="s">
        <v>79</v>
      </c>
      <c r="AY1001" s="253" t="s">
        <v>160</v>
      </c>
    </row>
    <row r="1002" s="15" customFormat="1">
      <c r="A1002" s="15"/>
      <c r="B1002" s="269"/>
      <c r="C1002" s="270"/>
      <c r="D1002" s="244" t="s">
        <v>168</v>
      </c>
      <c r="E1002" s="271" t="s">
        <v>1</v>
      </c>
      <c r="F1002" s="272" t="s">
        <v>709</v>
      </c>
      <c r="G1002" s="270"/>
      <c r="H1002" s="271" t="s">
        <v>1</v>
      </c>
      <c r="I1002" s="273"/>
      <c r="J1002" s="270"/>
      <c r="K1002" s="270"/>
      <c r="L1002" s="274"/>
      <c r="M1002" s="275"/>
      <c r="N1002" s="276"/>
      <c r="O1002" s="276"/>
      <c r="P1002" s="276"/>
      <c r="Q1002" s="276"/>
      <c r="R1002" s="276"/>
      <c r="S1002" s="276"/>
      <c r="T1002" s="277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T1002" s="278" t="s">
        <v>168</v>
      </c>
      <c r="AU1002" s="278" t="s">
        <v>89</v>
      </c>
      <c r="AV1002" s="15" t="s">
        <v>87</v>
      </c>
      <c r="AW1002" s="15" t="s">
        <v>34</v>
      </c>
      <c r="AX1002" s="15" t="s">
        <v>79</v>
      </c>
      <c r="AY1002" s="278" t="s">
        <v>160</v>
      </c>
    </row>
    <row r="1003" s="13" customFormat="1">
      <c r="A1003" s="13"/>
      <c r="B1003" s="242"/>
      <c r="C1003" s="243"/>
      <c r="D1003" s="244" t="s">
        <v>168</v>
      </c>
      <c r="E1003" s="245" t="s">
        <v>1</v>
      </c>
      <c r="F1003" s="246" t="s">
        <v>1059</v>
      </c>
      <c r="G1003" s="243"/>
      <c r="H1003" s="247">
        <v>60.283999999999999</v>
      </c>
      <c r="I1003" s="248"/>
      <c r="J1003" s="243"/>
      <c r="K1003" s="243"/>
      <c r="L1003" s="249"/>
      <c r="M1003" s="250"/>
      <c r="N1003" s="251"/>
      <c r="O1003" s="251"/>
      <c r="P1003" s="251"/>
      <c r="Q1003" s="251"/>
      <c r="R1003" s="251"/>
      <c r="S1003" s="251"/>
      <c r="T1003" s="252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3" t="s">
        <v>168</v>
      </c>
      <c r="AU1003" s="253" t="s">
        <v>89</v>
      </c>
      <c r="AV1003" s="13" t="s">
        <v>89</v>
      </c>
      <c r="AW1003" s="13" t="s">
        <v>34</v>
      </c>
      <c r="AX1003" s="13" t="s">
        <v>79</v>
      </c>
      <c r="AY1003" s="253" t="s">
        <v>160</v>
      </c>
    </row>
    <row r="1004" s="13" customFormat="1">
      <c r="A1004" s="13"/>
      <c r="B1004" s="242"/>
      <c r="C1004" s="243"/>
      <c r="D1004" s="244" t="s">
        <v>168</v>
      </c>
      <c r="E1004" s="245" t="s">
        <v>1</v>
      </c>
      <c r="F1004" s="246" t="s">
        <v>1004</v>
      </c>
      <c r="G1004" s="243"/>
      <c r="H1004" s="247">
        <v>4.5499999999999998</v>
      </c>
      <c r="I1004" s="248"/>
      <c r="J1004" s="243"/>
      <c r="K1004" s="243"/>
      <c r="L1004" s="249"/>
      <c r="M1004" s="250"/>
      <c r="N1004" s="251"/>
      <c r="O1004" s="251"/>
      <c r="P1004" s="251"/>
      <c r="Q1004" s="251"/>
      <c r="R1004" s="251"/>
      <c r="S1004" s="251"/>
      <c r="T1004" s="252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53" t="s">
        <v>168</v>
      </c>
      <c r="AU1004" s="253" t="s">
        <v>89</v>
      </c>
      <c r="AV1004" s="13" t="s">
        <v>89</v>
      </c>
      <c r="AW1004" s="13" t="s">
        <v>34</v>
      </c>
      <c r="AX1004" s="13" t="s">
        <v>79</v>
      </c>
      <c r="AY1004" s="253" t="s">
        <v>160</v>
      </c>
    </row>
    <row r="1005" s="13" customFormat="1">
      <c r="A1005" s="13"/>
      <c r="B1005" s="242"/>
      <c r="C1005" s="243"/>
      <c r="D1005" s="244" t="s">
        <v>168</v>
      </c>
      <c r="E1005" s="245" t="s">
        <v>1</v>
      </c>
      <c r="F1005" s="246" t="s">
        <v>1060</v>
      </c>
      <c r="G1005" s="243"/>
      <c r="H1005" s="247">
        <v>-6.25</v>
      </c>
      <c r="I1005" s="248"/>
      <c r="J1005" s="243"/>
      <c r="K1005" s="243"/>
      <c r="L1005" s="249"/>
      <c r="M1005" s="250"/>
      <c r="N1005" s="251"/>
      <c r="O1005" s="251"/>
      <c r="P1005" s="251"/>
      <c r="Q1005" s="251"/>
      <c r="R1005" s="251"/>
      <c r="S1005" s="251"/>
      <c r="T1005" s="252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53" t="s">
        <v>168</v>
      </c>
      <c r="AU1005" s="253" t="s">
        <v>89</v>
      </c>
      <c r="AV1005" s="13" t="s">
        <v>89</v>
      </c>
      <c r="AW1005" s="13" t="s">
        <v>34</v>
      </c>
      <c r="AX1005" s="13" t="s">
        <v>79</v>
      </c>
      <c r="AY1005" s="253" t="s">
        <v>160</v>
      </c>
    </row>
    <row r="1006" s="16" customFormat="1">
      <c r="A1006" s="16"/>
      <c r="B1006" s="295"/>
      <c r="C1006" s="296"/>
      <c r="D1006" s="244" t="s">
        <v>168</v>
      </c>
      <c r="E1006" s="297" t="s">
        <v>1</v>
      </c>
      <c r="F1006" s="298" t="s">
        <v>1416</v>
      </c>
      <c r="G1006" s="296"/>
      <c r="H1006" s="299">
        <v>131.70200000000003</v>
      </c>
      <c r="I1006" s="300"/>
      <c r="J1006" s="296"/>
      <c r="K1006" s="296"/>
      <c r="L1006" s="301"/>
      <c r="M1006" s="302"/>
      <c r="N1006" s="303"/>
      <c r="O1006" s="303"/>
      <c r="P1006" s="303"/>
      <c r="Q1006" s="303"/>
      <c r="R1006" s="303"/>
      <c r="S1006" s="303"/>
      <c r="T1006" s="304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T1006" s="305" t="s">
        <v>168</v>
      </c>
      <c r="AU1006" s="305" t="s">
        <v>89</v>
      </c>
      <c r="AV1006" s="16" t="s">
        <v>178</v>
      </c>
      <c r="AW1006" s="16" t="s">
        <v>34</v>
      </c>
      <c r="AX1006" s="16" t="s">
        <v>79</v>
      </c>
      <c r="AY1006" s="305" t="s">
        <v>160</v>
      </c>
    </row>
    <row r="1007" s="14" customFormat="1">
      <c r="A1007" s="14"/>
      <c r="B1007" s="254"/>
      <c r="C1007" s="255"/>
      <c r="D1007" s="244" t="s">
        <v>168</v>
      </c>
      <c r="E1007" s="256" t="s">
        <v>1</v>
      </c>
      <c r="F1007" s="257" t="s">
        <v>171</v>
      </c>
      <c r="G1007" s="255"/>
      <c r="H1007" s="258">
        <v>205.23800000000003</v>
      </c>
      <c r="I1007" s="259"/>
      <c r="J1007" s="255"/>
      <c r="K1007" s="255"/>
      <c r="L1007" s="260"/>
      <c r="M1007" s="261"/>
      <c r="N1007" s="262"/>
      <c r="O1007" s="262"/>
      <c r="P1007" s="262"/>
      <c r="Q1007" s="262"/>
      <c r="R1007" s="262"/>
      <c r="S1007" s="262"/>
      <c r="T1007" s="263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64" t="s">
        <v>168</v>
      </c>
      <c r="AU1007" s="264" t="s">
        <v>89</v>
      </c>
      <c r="AV1007" s="14" t="s">
        <v>166</v>
      </c>
      <c r="AW1007" s="14" t="s">
        <v>34</v>
      </c>
      <c r="AX1007" s="14" t="s">
        <v>87</v>
      </c>
      <c r="AY1007" s="264" t="s">
        <v>160</v>
      </c>
    </row>
    <row r="1008" s="2" customFormat="1" ht="16.5" customHeight="1">
      <c r="A1008" s="39"/>
      <c r="B1008" s="40"/>
      <c r="C1008" s="228" t="s">
        <v>1895</v>
      </c>
      <c r="D1008" s="228" t="s">
        <v>162</v>
      </c>
      <c r="E1008" s="229" t="s">
        <v>1896</v>
      </c>
      <c r="F1008" s="230" t="s">
        <v>1897</v>
      </c>
      <c r="G1008" s="231" t="s">
        <v>165</v>
      </c>
      <c r="H1008" s="232">
        <v>205.238</v>
      </c>
      <c r="I1008" s="233"/>
      <c r="J1008" s="234">
        <f>ROUND(I1008*H1008,2)</f>
        <v>0</v>
      </c>
      <c r="K1008" s="235"/>
      <c r="L1008" s="45"/>
      <c r="M1008" s="236" t="s">
        <v>1</v>
      </c>
      <c r="N1008" s="237" t="s">
        <v>44</v>
      </c>
      <c r="O1008" s="92"/>
      <c r="P1008" s="238">
        <f>O1008*H1008</f>
        <v>0</v>
      </c>
      <c r="Q1008" s="238">
        <v>0.00029999999999999997</v>
      </c>
      <c r="R1008" s="238">
        <f>Q1008*H1008</f>
        <v>0.061571399999999991</v>
      </c>
      <c r="S1008" s="238">
        <v>0</v>
      </c>
      <c r="T1008" s="239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40" t="s">
        <v>245</v>
      </c>
      <c r="AT1008" s="240" t="s">
        <v>162</v>
      </c>
      <c r="AU1008" s="240" t="s">
        <v>89</v>
      </c>
      <c r="AY1008" s="18" t="s">
        <v>160</v>
      </c>
      <c r="BE1008" s="241">
        <f>IF(N1008="základní",J1008,0)</f>
        <v>0</v>
      </c>
      <c r="BF1008" s="241">
        <f>IF(N1008="snížená",J1008,0)</f>
        <v>0</v>
      </c>
      <c r="BG1008" s="241">
        <f>IF(N1008="zákl. přenesená",J1008,0)</f>
        <v>0</v>
      </c>
      <c r="BH1008" s="241">
        <f>IF(N1008="sníž. přenesená",J1008,0)</f>
        <v>0</v>
      </c>
      <c r="BI1008" s="241">
        <f>IF(N1008="nulová",J1008,0)</f>
        <v>0</v>
      </c>
      <c r="BJ1008" s="18" t="s">
        <v>87</v>
      </c>
      <c r="BK1008" s="241">
        <f>ROUND(I1008*H1008,2)</f>
        <v>0</v>
      </c>
      <c r="BL1008" s="18" t="s">
        <v>245</v>
      </c>
      <c r="BM1008" s="240" t="s">
        <v>1898</v>
      </c>
    </row>
    <row r="1009" s="2" customFormat="1" ht="24.15" customHeight="1">
      <c r="A1009" s="39"/>
      <c r="B1009" s="40"/>
      <c r="C1009" s="228" t="s">
        <v>1899</v>
      </c>
      <c r="D1009" s="228" t="s">
        <v>162</v>
      </c>
      <c r="E1009" s="229" t="s">
        <v>1900</v>
      </c>
      <c r="F1009" s="230" t="s">
        <v>1901</v>
      </c>
      <c r="G1009" s="231" t="s">
        <v>165</v>
      </c>
      <c r="H1009" s="232">
        <v>73.536000000000001</v>
      </c>
      <c r="I1009" s="233"/>
      <c r="J1009" s="234">
        <f>ROUND(I1009*H1009,2)</f>
        <v>0</v>
      </c>
      <c r="K1009" s="235"/>
      <c r="L1009" s="45"/>
      <c r="M1009" s="236" t="s">
        <v>1</v>
      </c>
      <c r="N1009" s="237" t="s">
        <v>44</v>
      </c>
      <c r="O1009" s="92"/>
      <c r="P1009" s="238">
        <f>O1009*H1009</f>
        <v>0</v>
      </c>
      <c r="Q1009" s="238">
        <v>0.0015</v>
      </c>
      <c r="R1009" s="238">
        <f>Q1009*H1009</f>
        <v>0.110304</v>
      </c>
      <c r="S1009" s="238">
        <v>0</v>
      </c>
      <c r="T1009" s="239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240" t="s">
        <v>245</v>
      </c>
      <c r="AT1009" s="240" t="s">
        <v>162</v>
      </c>
      <c r="AU1009" s="240" t="s">
        <v>89</v>
      </c>
      <c r="AY1009" s="18" t="s">
        <v>160</v>
      </c>
      <c r="BE1009" s="241">
        <f>IF(N1009="základní",J1009,0)</f>
        <v>0</v>
      </c>
      <c r="BF1009" s="241">
        <f>IF(N1009="snížená",J1009,0)</f>
        <v>0</v>
      </c>
      <c r="BG1009" s="241">
        <f>IF(N1009="zákl. přenesená",J1009,0)</f>
        <v>0</v>
      </c>
      <c r="BH1009" s="241">
        <f>IF(N1009="sníž. přenesená",J1009,0)</f>
        <v>0</v>
      </c>
      <c r="BI1009" s="241">
        <f>IF(N1009="nulová",J1009,0)</f>
        <v>0</v>
      </c>
      <c r="BJ1009" s="18" t="s">
        <v>87</v>
      </c>
      <c r="BK1009" s="241">
        <f>ROUND(I1009*H1009,2)</f>
        <v>0</v>
      </c>
      <c r="BL1009" s="18" t="s">
        <v>245</v>
      </c>
      <c r="BM1009" s="240" t="s">
        <v>1902</v>
      </c>
    </row>
    <row r="1010" s="2" customFormat="1" ht="24.15" customHeight="1">
      <c r="A1010" s="39"/>
      <c r="B1010" s="40"/>
      <c r="C1010" s="228" t="s">
        <v>1903</v>
      </c>
      <c r="D1010" s="228" t="s">
        <v>162</v>
      </c>
      <c r="E1010" s="229" t="s">
        <v>1904</v>
      </c>
      <c r="F1010" s="230" t="s">
        <v>1905</v>
      </c>
      <c r="G1010" s="231" t="s">
        <v>242</v>
      </c>
      <c r="H1010" s="232">
        <v>1</v>
      </c>
      <c r="I1010" s="233"/>
      <c r="J1010" s="234">
        <f>ROUND(I1010*H1010,2)</f>
        <v>0</v>
      </c>
      <c r="K1010" s="235"/>
      <c r="L1010" s="45"/>
      <c r="M1010" s="236" t="s">
        <v>1</v>
      </c>
      <c r="N1010" s="237" t="s">
        <v>44</v>
      </c>
      <c r="O1010" s="92"/>
      <c r="P1010" s="238">
        <f>O1010*H1010</f>
        <v>0</v>
      </c>
      <c r="Q1010" s="238">
        <v>0.0020999999999999999</v>
      </c>
      <c r="R1010" s="238">
        <f>Q1010*H1010</f>
        <v>0.0020999999999999999</v>
      </c>
      <c r="S1010" s="238">
        <v>0</v>
      </c>
      <c r="T1010" s="239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40" t="s">
        <v>245</v>
      </c>
      <c r="AT1010" s="240" t="s">
        <v>162</v>
      </c>
      <c r="AU1010" s="240" t="s">
        <v>89</v>
      </c>
      <c r="AY1010" s="18" t="s">
        <v>160</v>
      </c>
      <c r="BE1010" s="241">
        <f>IF(N1010="základní",J1010,0)</f>
        <v>0</v>
      </c>
      <c r="BF1010" s="241">
        <f>IF(N1010="snížená",J1010,0)</f>
        <v>0</v>
      </c>
      <c r="BG1010" s="241">
        <f>IF(N1010="zákl. přenesená",J1010,0)</f>
        <v>0</v>
      </c>
      <c r="BH1010" s="241">
        <f>IF(N1010="sníž. přenesená",J1010,0)</f>
        <v>0</v>
      </c>
      <c r="BI1010" s="241">
        <f>IF(N1010="nulová",J1010,0)</f>
        <v>0</v>
      </c>
      <c r="BJ1010" s="18" t="s">
        <v>87</v>
      </c>
      <c r="BK1010" s="241">
        <f>ROUND(I1010*H1010,2)</f>
        <v>0</v>
      </c>
      <c r="BL1010" s="18" t="s">
        <v>245</v>
      </c>
      <c r="BM1010" s="240" t="s">
        <v>1906</v>
      </c>
    </row>
    <row r="1011" s="2" customFormat="1" ht="33" customHeight="1">
      <c r="A1011" s="39"/>
      <c r="B1011" s="40"/>
      <c r="C1011" s="228" t="s">
        <v>1907</v>
      </c>
      <c r="D1011" s="228" t="s">
        <v>162</v>
      </c>
      <c r="E1011" s="229" t="s">
        <v>1908</v>
      </c>
      <c r="F1011" s="230" t="s">
        <v>1909</v>
      </c>
      <c r="G1011" s="231" t="s">
        <v>165</v>
      </c>
      <c r="H1011" s="232">
        <v>73.536000000000001</v>
      </c>
      <c r="I1011" s="233"/>
      <c r="J1011" s="234">
        <f>ROUND(I1011*H1011,2)</f>
        <v>0</v>
      </c>
      <c r="K1011" s="235"/>
      <c r="L1011" s="45"/>
      <c r="M1011" s="236" t="s">
        <v>1</v>
      </c>
      <c r="N1011" s="237" t="s">
        <v>44</v>
      </c>
      <c r="O1011" s="92"/>
      <c r="P1011" s="238">
        <f>O1011*H1011</f>
        <v>0</v>
      </c>
      <c r="Q1011" s="238">
        <v>0.0090900000000000009</v>
      </c>
      <c r="R1011" s="238">
        <f>Q1011*H1011</f>
        <v>0.66844224000000008</v>
      </c>
      <c r="S1011" s="238">
        <v>0</v>
      </c>
      <c r="T1011" s="239">
        <f>S1011*H1011</f>
        <v>0</v>
      </c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R1011" s="240" t="s">
        <v>245</v>
      </c>
      <c r="AT1011" s="240" t="s">
        <v>162</v>
      </c>
      <c r="AU1011" s="240" t="s">
        <v>89</v>
      </c>
      <c r="AY1011" s="18" t="s">
        <v>160</v>
      </c>
      <c r="BE1011" s="241">
        <f>IF(N1011="základní",J1011,0)</f>
        <v>0</v>
      </c>
      <c r="BF1011" s="241">
        <f>IF(N1011="snížená",J1011,0)</f>
        <v>0</v>
      </c>
      <c r="BG1011" s="241">
        <f>IF(N1011="zákl. přenesená",J1011,0)</f>
        <v>0</v>
      </c>
      <c r="BH1011" s="241">
        <f>IF(N1011="sníž. přenesená",J1011,0)</f>
        <v>0</v>
      </c>
      <c r="BI1011" s="241">
        <f>IF(N1011="nulová",J1011,0)</f>
        <v>0</v>
      </c>
      <c r="BJ1011" s="18" t="s">
        <v>87</v>
      </c>
      <c r="BK1011" s="241">
        <f>ROUND(I1011*H1011,2)</f>
        <v>0</v>
      </c>
      <c r="BL1011" s="18" t="s">
        <v>245</v>
      </c>
      <c r="BM1011" s="240" t="s">
        <v>1910</v>
      </c>
    </row>
    <row r="1012" s="2" customFormat="1" ht="24.15" customHeight="1">
      <c r="A1012" s="39"/>
      <c r="B1012" s="40"/>
      <c r="C1012" s="284" t="s">
        <v>1911</v>
      </c>
      <c r="D1012" s="284" t="s">
        <v>426</v>
      </c>
      <c r="E1012" s="285" t="s">
        <v>1912</v>
      </c>
      <c r="F1012" s="286" t="s">
        <v>1913</v>
      </c>
      <c r="G1012" s="287" t="s">
        <v>165</v>
      </c>
      <c r="H1012" s="288">
        <v>84.566000000000002</v>
      </c>
      <c r="I1012" s="289"/>
      <c r="J1012" s="290">
        <f>ROUND(I1012*H1012,2)</f>
        <v>0</v>
      </c>
      <c r="K1012" s="291"/>
      <c r="L1012" s="292"/>
      <c r="M1012" s="293" t="s">
        <v>1</v>
      </c>
      <c r="N1012" s="294" t="s">
        <v>44</v>
      </c>
      <c r="O1012" s="92"/>
      <c r="P1012" s="238">
        <f>O1012*H1012</f>
        <v>0</v>
      </c>
      <c r="Q1012" s="238">
        <v>0.019</v>
      </c>
      <c r="R1012" s="238">
        <f>Q1012*H1012</f>
        <v>1.606754</v>
      </c>
      <c r="S1012" s="238">
        <v>0</v>
      </c>
      <c r="T1012" s="239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40" t="s">
        <v>336</v>
      </c>
      <c r="AT1012" s="240" t="s">
        <v>426</v>
      </c>
      <c r="AU1012" s="240" t="s">
        <v>89</v>
      </c>
      <c r="AY1012" s="18" t="s">
        <v>160</v>
      </c>
      <c r="BE1012" s="241">
        <f>IF(N1012="základní",J1012,0)</f>
        <v>0</v>
      </c>
      <c r="BF1012" s="241">
        <f>IF(N1012="snížená",J1012,0)</f>
        <v>0</v>
      </c>
      <c r="BG1012" s="241">
        <f>IF(N1012="zákl. přenesená",J1012,0)</f>
        <v>0</v>
      </c>
      <c r="BH1012" s="241">
        <f>IF(N1012="sníž. přenesená",J1012,0)</f>
        <v>0</v>
      </c>
      <c r="BI1012" s="241">
        <f>IF(N1012="nulová",J1012,0)</f>
        <v>0</v>
      </c>
      <c r="BJ1012" s="18" t="s">
        <v>87</v>
      </c>
      <c r="BK1012" s="241">
        <f>ROUND(I1012*H1012,2)</f>
        <v>0</v>
      </c>
      <c r="BL1012" s="18" t="s">
        <v>245</v>
      </c>
      <c r="BM1012" s="240" t="s">
        <v>1914</v>
      </c>
    </row>
    <row r="1013" s="2" customFormat="1">
      <c r="A1013" s="39"/>
      <c r="B1013" s="40"/>
      <c r="C1013" s="41"/>
      <c r="D1013" s="244" t="s">
        <v>175</v>
      </c>
      <c r="E1013" s="41"/>
      <c r="F1013" s="265" t="s">
        <v>1704</v>
      </c>
      <c r="G1013" s="41"/>
      <c r="H1013" s="41"/>
      <c r="I1013" s="266"/>
      <c r="J1013" s="41"/>
      <c r="K1013" s="41"/>
      <c r="L1013" s="45"/>
      <c r="M1013" s="267"/>
      <c r="N1013" s="268"/>
      <c r="O1013" s="92"/>
      <c r="P1013" s="92"/>
      <c r="Q1013" s="92"/>
      <c r="R1013" s="92"/>
      <c r="S1013" s="92"/>
      <c r="T1013" s="93"/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T1013" s="18" t="s">
        <v>175</v>
      </c>
      <c r="AU1013" s="18" t="s">
        <v>89</v>
      </c>
    </row>
    <row r="1014" s="13" customFormat="1">
      <c r="A1014" s="13"/>
      <c r="B1014" s="242"/>
      <c r="C1014" s="243"/>
      <c r="D1014" s="244" t="s">
        <v>168</v>
      </c>
      <c r="E1014" s="243"/>
      <c r="F1014" s="246" t="s">
        <v>1915</v>
      </c>
      <c r="G1014" s="243"/>
      <c r="H1014" s="247">
        <v>84.566000000000002</v>
      </c>
      <c r="I1014" s="248"/>
      <c r="J1014" s="243"/>
      <c r="K1014" s="243"/>
      <c r="L1014" s="249"/>
      <c r="M1014" s="250"/>
      <c r="N1014" s="251"/>
      <c r="O1014" s="251"/>
      <c r="P1014" s="251"/>
      <c r="Q1014" s="251"/>
      <c r="R1014" s="251"/>
      <c r="S1014" s="251"/>
      <c r="T1014" s="252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53" t="s">
        <v>168</v>
      </c>
      <c r="AU1014" s="253" t="s">
        <v>89</v>
      </c>
      <c r="AV1014" s="13" t="s">
        <v>89</v>
      </c>
      <c r="AW1014" s="13" t="s">
        <v>4</v>
      </c>
      <c r="AX1014" s="13" t="s">
        <v>87</v>
      </c>
      <c r="AY1014" s="253" t="s">
        <v>160</v>
      </c>
    </row>
    <row r="1015" s="2" customFormat="1" ht="37.8" customHeight="1">
      <c r="A1015" s="39"/>
      <c r="B1015" s="40"/>
      <c r="C1015" s="228" t="s">
        <v>1916</v>
      </c>
      <c r="D1015" s="228" t="s">
        <v>162</v>
      </c>
      <c r="E1015" s="229" t="s">
        <v>1917</v>
      </c>
      <c r="F1015" s="230" t="s">
        <v>1918</v>
      </c>
      <c r="G1015" s="231" t="s">
        <v>165</v>
      </c>
      <c r="H1015" s="232">
        <v>131.702</v>
      </c>
      <c r="I1015" s="233"/>
      <c r="J1015" s="234">
        <f>ROUND(I1015*H1015,2)</f>
        <v>0</v>
      </c>
      <c r="K1015" s="235"/>
      <c r="L1015" s="45"/>
      <c r="M1015" s="236" t="s">
        <v>1</v>
      </c>
      <c r="N1015" s="237" t="s">
        <v>44</v>
      </c>
      <c r="O1015" s="92"/>
      <c r="P1015" s="238">
        <f>O1015*H1015</f>
        <v>0</v>
      </c>
      <c r="Q1015" s="238">
        <v>0.0050000000000000001</v>
      </c>
      <c r="R1015" s="238">
        <f>Q1015*H1015</f>
        <v>0.65851000000000004</v>
      </c>
      <c r="S1015" s="238">
        <v>0</v>
      </c>
      <c r="T1015" s="239">
        <f>S1015*H1015</f>
        <v>0</v>
      </c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R1015" s="240" t="s">
        <v>245</v>
      </c>
      <c r="AT1015" s="240" t="s">
        <v>162</v>
      </c>
      <c r="AU1015" s="240" t="s">
        <v>89</v>
      </c>
      <c r="AY1015" s="18" t="s">
        <v>160</v>
      </c>
      <c r="BE1015" s="241">
        <f>IF(N1015="základní",J1015,0)</f>
        <v>0</v>
      </c>
      <c r="BF1015" s="241">
        <f>IF(N1015="snížená",J1015,0)</f>
        <v>0</v>
      </c>
      <c r="BG1015" s="241">
        <f>IF(N1015="zákl. přenesená",J1015,0)</f>
        <v>0</v>
      </c>
      <c r="BH1015" s="241">
        <f>IF(N1015="sníž. přenesená",J1015,0)</f>
        <v>0</v>
      </c>
      <c r="BI1015" s="241">
        <f>IF(N1015="nulová",J1015,0)</f>
        <v>0</v>
      </c>
      <c r="BJ1015" s="18" t="s">
        <v>87</v>
      </c>
      <c r="BK1015" s="241">
        <f>ROUND(I1015*H1015,2)</f>
        <v>0</v>
      </c>
      <c r="BL1015" s="18" t="s">
        <v>245</v>
      </c>
      <c r="BM1015" s="240" t="s">
        <v>1919</v>
      </c>
    </row>
    <row r="1016" s="15" customFormat="1">
      <c r="A1016" s="15"/>
      <c r="B1016" s="269"/>
      <c r="C1016" s="270"/>
      <c r="D1016" s="244" t="s">
        <v>168</v>
      </c>
      <c r="E1016" s="271" t="s">
        <v>1</v>
      </c>
      <c r="F1016" s="272" t="s">
        <v>705</v>
      </c>
      <c r="G1016" s="270"/>
      <c r="H1016" s="271" t="s">
        <v>1</v>
      </c>
      <c r="I1016" s="273"/>
      <c r="J1016" s="270"/>
      <c r="K1016" s="270"/>
      <c r="L1016" s="274"/>
      <c r="M1016" s="275"/>
      <c r="N1016" s="276"/>
      <c r="O1016" s="276"/>
      <c r="P1016" s="276"/>
      <c r="Q1016" s="276"/>
      <c r="R1016" s="276"/>
      <c r="S1016" s="276"/>
      <c r="T1016" s="277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78" t="s">
        <v>168</v>
      </c>
      <c r="AU1016" s="278" t="s">
        <v>89</v>
      </c>
      <c r="AV1016" s="15" t="s">
        <v>87</v>
      </c>
      <c r="AW1016" s="15" t="s">
        <v>34</v>
      </c>
      <c r="AX1016" s="15" t="s">
        <v>79</v>
      </c>
      <c r="AY1016" s="278" t="s">
        <v>160</v>
      </c>
    </row>
    <row r="1017" s="13" customFormat="1">
      <c r="A1017" s="13"/>
      <c r="B1017" s="242"/>
      <c r="C1017" s="243"/>
      <c r="D1017" s="244" t="s">
        <v>168</v>
      </c>
      <c r="E1017" s="245" t="s">
        <v>1</v>
      </c>
      <c r="F1017" s="246" t="s">
        <v>1057</v>
      </c>
      <c r="G1017" s="243"/>
      <c r="H1017" s="247">
        <v>79.912000000000006</v>
      </c>
      <c r="I1017" s="248"/>
      <c r="J1017" s="243"/>
      <c r="K1017" s="243"/>
      <c r="L1017" s="249"/>
      <c r="M1017" s="250"/>
      <c r="N1017" s="251"/>
      <c r="O1017" s="251"/>
      <c r="P1017" s="251"/>
      <c r="Q1017" s="251"/>
      <c r="R1017" s="251"/>
      <c r="S1017" s="251"/>
      <c r="T1017" s="252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53" t="s">
        <v>168</v>
      </c>
      <c r="AU1017" s="253" t="s">
        <v>89</v>
      </c>
      <c r="AV1017" s="13" t="s">
        <v>89</v>
      </c>
      <c r="AW1017" s="13" t="s">
        <v>34</v>
      </c>
      <c r="AX1017" s="13" t="s">
        <v>79</v>
      </c>
      <c r="AY1017" s="253" t="s">
        <v>160</v>
      </c>
    </row>
    <row r="1018" s="13" customFormat="1">
      <c r="A1018" s="13"/>
      <c r="B1018" s="242"/>
      <c r="C1018" s="243"/>
      <c r="D1018" s="244" t="s">
        <v>168</v>
      </c>
      <c r="E1018" s="245" t="s">
        <v>1</v>
      </c>
      <c r="F1018" s="246" t="s">
        <v>998</v>
      </c>
      <c r="G1018" s="243"/>
      <c r="H1018" s="247">
        <v>6.2999999999999998</v>
      </c>
      <c r="I1018" s="248"/>
      <c r="J1018" s="243"/>
      <c r="K1018" s="243"/>
      <c r="L1018" s="249"/>
      <c r="M1018" s="250"/>
      <c r="N1018" s="251"/>
      <c r="O1018" s="251"/>
      <c r="P1018" s="251"/>
      <c r="Q1018" s="251"/>
      <c r="R1018" s="251"/>
      <c r="S1018" s="251"/>
      <c r="T1018" s="252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53" t="s">
        <v>168</v>
      </c>
      <c r="AU1018" s="253" t="s">
        <v>89</v>
      </c>
      <c r="AV1018" s="13" t="s">
        <v>89</v>
      </c>
      <c r="AW1018" s="13" t="s">
        <v>34</v>
      </c>
      <c r="AX1018" s="13" t="s">
        <v>79</v>
      </c>
      <c r="AY1018" s="253" t="s">
        <v>160</v>
      </c>
    </row>
    <row r="1019" s="13" customFormat="1">
      <c r="A1019" s="13"/>
      <c r="B1019" s="242"/>
      <c r="C1019" s="243"/>
      <c r="D1019" s="244" t="s">
        <v>168</v>
      </c>
      <c r="E1019" s="245" t="s">
        <v>1</v>
      </c>
      <c r="F1019" s="246" t="s">
        <v>1058</v>
      </c>
      <c r="G1019" s="243"/>
      <c r="H1019" s="247">
        <v>-13.093999999999999</v>
      </c>
      <c r="I1019" s="248"/>
      <c r="J1019" s="243"/>
      <c r="K1019" s="243"/>
      <c r="L1019" s="249"/>
      <c r="M1019" s="250"/>
      <c r="N1019" s="251"/>
      <c r="O1019" s="251"/>
      <c r="P1019" s="251"/>
      <c r="Q1019" s="251"/>
      <c r="R1019" s="251"/>
      <c r="S1019" s="251"/>
      <c r="T1019" s="252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53" t="s">
        <v>168</v>
      </c>
      <c r="AU1019" s="253" t="s">
        <v>89</v>
      </c>
      <c r="AV1019" s="13" t="s">
        <v>89</v>
      </c>
      <c r="AW1019" s="13" t="s">
        <v>34</v>
      </c>
      <c r="AX1019" s="13" t="s">
        <v>79</v>
      </c>
      <c r="AY1019" s="253" t="s">
        <v>160</v>
      </c>
    </row>
    <row r="1020" s="15" customFormat="1">
      <c r="A1020" s="15"/>
      <c r="B1020" s="269"/>
      <c r="C1020" s="270"/>
      <c r="D1020" s="244" t="s">
        <v>168</v>
      </c>
      <c r="E1020" s="271" t="s">
        <v>1</v>
      </c>
      <c r="F1020" s="272" t="s">
        <v>709</v>
      </c>
      <c r="G1020" s="270"/>
      <c r="H1020" s="271" t="s">
        <v>1</v>
      </c>
      <c r="I1020" s="273"/>
      <c r="J1020" s="270"/>
      <c r="K1020" s="270"/>
      <c r="L1020" s="274"/>
      <c r="M1020" s="275"/>
      <c r="N1020" s="276"/>
      <c r="O1020" s="276"/>
      <c r="P1020" s="276"/>
      <c r="Q1020" s="276"/>
      <c r="R1020" s="276"/>
      <c r="S1020" s="276"/>
      <c r="T1020" s="277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78" t="s">
        <v>168</v>
      </c>
      <c r="AU1020" s="278" t="s">
        <v>89</v>
      </c>
      <c r="AV1020" s="15" t="s">
        <v>87</v>
      </c>
      <c r="AW1020" s="15" t="s">
        <v>34</v>
      </c>
      <c r="AX1020" s="15" t="s">
        <v>79</v>
      </c>
      <c r="AY1020" s="278" t="s">
        <v>160</v>
      </c>
    </row>
    <row r="1021" s="13" customFormat="1">
      <c r="A1021" s="13"/>
      <c r="B1021" s="242"/>
      <c r="C1021" s="243"/>
      <c r="D1021" s="244" t="s">
        <v>168</v>
      </c>
      <c r="E1021" s="245" t="s">
        <v>1</v>
      </c>
      <c r="F1021" s="246" t="s">
        <v>1059</v>
      </c>
      <c r="G1021" s="243"/>
      <c r="H1021" s="247">
        <v>60.283999999999999</v>
      </c>
      <c r="I1021" s="248"/>
      <c r="J1021" s="243"/>
      <c r="K1021" s="243"/>
      <c r="L1021" s="249"/>
      <c r="M1021" s="250"/>
      <c r="N1021" s="251"/>
      <c r="O1021" s="251"/>
      <c r="P1021" s="251"/>
      <c r="Q1021" s="251"/>
      <c r="R1021" s="251"/>
      <c r="S1021" s="251"/>
      <c r="T1021" s="252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53" t="s">
        <v>168</v>
      </c>
      <c r="AU1021" s="253" t="s">
        <v>89</v>
      </c>
      <c r="AV1021" s="13" t="s">
        <v>89</v>
      </c>
      <c r="AW1021" s="13" t="s">
        <v>34</v>
      </c>
      <c r="AX1021" s="13" t="s">
        <v>79</v>
      </c>
      <c r="AY1021" s="253" t="s">
        <v>160</v>
      </c>
    </row>
    <row r="1022" s="13" customFormat="1">
      <c r="A1022" s="13"/>
      <c r="B1022" s="242"/>
      <c r="C1022" s="243"/>
      <c r="D1022" s="244" t="s">
        <v>168</v>
      </c>
      <c r="E1022" s="245" t="s">
        <v>1</v>
      </c>
      <c r="F1022" s="246" t="s">
        <v>1004</v>
      </c>
      <c r="G1022" s="243"/>
      <c r="H1022" s="247">
        <v>4.5499999999999998</v>
      </c>
      <c r="I1022" s="248"/>
      <c r="J1022" s="243"/>
      <c r="K1022" s="243"/>
      <c r="L1022" s="249"/>
      <c r="M1022" s="250"/>
      <c r="N1022" s="251"/>
      <c r="O1022" s="251"/>
      <c r="P1022" s="251"/>
      <c r="Q1022" s="251"/>
      <c r="R1022" s="251"/>
      <c r="S1022" s="251"/>
      <c r="T1022" s="252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53" t="s">
        <v>168</v>
      </c>
      <c r="AU1022" s="253" t="s">
        <v>89</v>
      </c>
      <c r="AV1022" s="13" t="s">
        <v>89</v>
      </c>
      <c r="AW1022" s="13" t="s">
        <v>34</v>
      </c>
      <c r="AX1022" s="13" t="s">
        <v>79</v>
      </c>
      <c r="AY1022" s="253" t="s">
        <v>160</v>
      </c>
    </row>
    <row r="1023" s="13" customFormat="1">
      <c r="A1023" s="13"/>
      <c r="B1023" s="242"/>
      <c r="C1023" s="243"/>
      <c r="D1023" s="244" t="s">
        <v>168</v>
      </c>
      <c r="E1023" s="245" t="s">
        <v>1</v>
      </c>
      <c r="F1023" s="246" t="s">
        <v>1060</v>
      </c>
      <c r="G1023" s="243"/>
      <c r="H1023" s="247">
        <v>-6.25</v>
      </c>
      <c r="I1023" s="248"/>
      <c r="J1023" s="243"/>
      <c r="K1023" s="243"/>
      <c r="L1023" s="249"/>
      <c r="M1023" s="250"/>
      <c r="N1023" s="251"/>
      <c r="O1023" s="251"/>
      <c r="P1023" s="251"/>
      <c r="Q1023" s="251"/>
      <c r="R1023" s="251"/>
      <c r="S1023" s="251"/>
      <c r="T1023" s="252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53" t="s">
        <v>168</v>
      </c>
      <c r="AU1023" s="253" t="s">
        <v>89</v>
      </c>
      <c r="AV1023" s="13" t="s">
        <v>89</v>
      </c>
      <c r="AW1023" s="13" t="s">
        <v>34</v>
      </c>
      <c r="AX1023" s="13" t="s">
        <v>79</v>
      </c>
      <c r="AY1023" s="253" t="s">
        <v>160</v>
      </c>
    </row>
    <row r="1024" s="14" customFormat="1">
      <c r="A1024" s="14"/>
      <c r="B1024" s="254"/>
      <c r="C1024" s="255"/>
      <c r="D1024" s="244" t="s">
        <v>168</v>
      </c>
      <c r="E1024" s="256" t="s">
        <v>1</v>
      </c>
      <c r="F1024" s="257" t="s">
        <v>171</v>
      </c>
      <c r="G1024" s="255"/>
      <c r="H1024" s="258">
        <v>131.70200000000003</v>
      </c>
      <c r="I1024" s="259"/>
      <c r="J1024" s="255"/>
      <c r="K1024" s="255"/>
      <c r="L1024" s="260"/>
      <c r="M1024" s="261"/>
      <c r="N1024" s="262"/>
      <c r="O1024" s="262"/>
      <c r="P1024" s="262"/>
      <c r="Q1024" s="262"/>
      <c r="R1024" s="262"/>
      <c r="S1024" s="262"/>
      <c r="T1024" s="263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64" t="s">
        <v>168</v>
      </c>
      <c r="AU1024" s="264" t="s">
        <v>89</v>
      </c>
      <c r="AV1024" s="14" t="s">
        <v>166</v>
      </c>
      <c r="AW1024" s="14" t="s">
        <v>34</v>
      </c>
      <c r="AX1024" s="14" t="s">
        <v>87</v>
      </c>
      <c r="AY1024" s="264" t="s">
        <v>160</v>
      </c>
    </row>
    <row r="1025" s="2" customFormat="1" ht="21.75" customHeight="1">
      <c r="A1025" s="39"/>
      <c r="B1025" s="40"/>
      <c r="C1025" s="284" t="s">
        <v>1920</v>
      </c>
      <c r="D1025" s="284" t="s">
        <v>426</v>
      </c>
      <c r="E1025" s="285" t="s">
        <v>1921</v>
      </c>
      <c r="F1025" s="286" t="s">
        <v>1922</v>
      </c>
      <c r="G1025" s="287" t="s">
        <v>236</v>
      </c>
      <c r="H1025" s="288">
        <v>6953.866</v>
      </c>
      <c r="I1025" s="289"/>
      <c r="J1025" s="290">
        <f>ROUND(I1025*H1025,2)</f>
        <v>0</v>
      </c>
      <c r="K1025" s="291"/>
      <c r="L1025" s="292"/>
      <c r="M1025" s="293" t="s">
        <v>1</v>
      </c>
      <c r="N1025" s="294" t="s">
        <v>44</v>
      </c>
      <c r="O1025" s="92"/>
      <c r="P1025" s="238">
        <f>O1025*H1025</f>
        <v>0</v>
      </c>
      <c r="Q1025" s="238">
        <v>0.00050000000000000001</v>
      </c>
      <c r="R1025" s="238">
        <f>Q1025*H1025</f>
        <v>3.4769330000000003</v>
      </c>
      <c r="S1025" s="238">
        <v>0</v>
      </c>
      <c r="T1025" s="239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40" t="s">
        <v>336</v>
      </c>
      <c r="AT1025" s="240" t="s">
        <v>426</v>
      </c>
      <c r="AU1025" s="240" t="s">
        <v>89</v>
      </c>
      <c r="AY1025" s="18" t="s">
        <v>160</v>
      </c>
      <c r="BE1025" s="241">
        <f>IF(N1025="základní",J1025,0)</f>
        <v>0</v>
      </c>
      <c r="BF1025" s="241">
        <f>IF(N1025="snížená",J1025,0)</f>
        <v>0</v>
      </c>
      <c r="BG1025" s="241">
        <f>IF(N1025="zákl. přenesená",J1025,0)</f>
        <v>0</v>
      </c>
      <c r="BH1025" s="241">
        <f>IF(N1025="sníž. přenesená",J1025,0)</f>
        <v>0</v>
      </c>
      <c r="BI1025" s="241">
        <f>IF(N1025="nulová",J1025,0)</f>
        <v>0</v>
      </c>
      <c r="BJ1025" s="18" t="s">
        <v>87</v>
      </c>
      <c r="BK1025" s="241">
        <f>ROUND(I1025*H1025,2)</f>
        <v>0</v>
      </c>
      <c r="BL1025" s="18" t="s">
        <v>245</v>
      </c>
      <c r="BM1025" s="240" t="s">
        <v>1923</v>
      </c>
    </row>
    <row r="1026" s="2" customFormat="1">
      <c r="A1026" s="39"/>
      <c r="B1026" s="40"/>
      <c r="C1026" s="41"/>
      <c r="D1026" s="244" t="s">
        <v>175</v>
      </c>
      <c r="E1026" s="41"/>
      <c r="F1026" s="265" t="s">
        <v>1704</v>
      </c>
      <c r="G1026" s="41"/>
      <c r="H1026" s="41"/>
      <c r="I1026" s="266"/>
      <c r="J1026" s="41"/>
      <c r="K1026" s="41"/>
      <c r="L1026" s="45"/>
      <c r="M1026" s="267"/>
      <c r="N1026" s="268"/>
      <c r="O1026" s="92"/>
      <c r="P1026" s="92"/>
      <c r="Q1026" s="92"/>
      <c r="R1026" s="92"/>
      <c r="S1026" s="92"/>
      <c r="T1026" s="93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T1026" s="18" t="s">
        <v>175</v>
      </c>
      <c r="AU1026" s="18" t="s">
        <v>89</v>
      </c>
    </row>
    <row r="1027" s="13" customFormat="1">
      <c r="A1027" s="13"/>
      <c r="B1027" s="242"/>
      <c r="C1027" s="243"/>
      <c r="D1027" s="244" t="s">
        <v>168</v>
      </c>
      <c r="E1027" s="243"/>
      <c r="F1027" s="246" t="s">
        <v>1924</v>
      </c>
      <c r="G1027" s="243"/>
      <c r="H1027" s="247">
        <v>6953.866</v>
      </c>
      <c r="I1027" s="248"/>
      <c r="J1027" s="243"/>
      <c r="K1027" s="243"/>
      <c r="L1027" s="249"/>
      <c r="M1027" s="250"/>
      <c r="N1027" s="251"/>
      <c r="O1027" s="251"/>
      <c r="P1027" s="251"/>
      <c r="Q1027" s="251"/>
      <c r="R1027" s="251"/>
      <c r="S1027" s="251"/>
      <c r="T1027" s="252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53" t="s">
        <v>168</v>
      </c>
      <c r="AU1027" s="253" t="s">
        <v>89</v>
      </c>
      <c r="AV1027" s="13" t="s">
        <v>89</v>
      </c>
      <c r="AW1027" s="13" t="s">
        <v>4</v>
      </c>
      <c r="AX1027" s="13" t="s">
        <v>87</v>
      </c>
      <c r="AY1027" s="253" t="s">
        <v>160</v>
      </c>
    </row>
    <row r="1028" s="2" customFormat="1" ht="24.15" customHeight="1">
      <c r="A1028" s="39"/>
      <c r="B1028" s="40"/>
      <c r="C1028" s="284" t="s">
        <v>1925</v>
      </c>
      <c r="D1028" s="284" t="s">
        <v>426</v>
      </c>
      <c r="E1028" s="285" t="s">
        <v>1926</v>
      </c>
      <c r="F1028" s="286" t="s">
        <v>1927</v>
      </c>
      <c r="G1028" s="287" t="s">
        <v>236</v>
      </c>
      <c r="H1028" s="288">
        <v>2023</v>
      </c>
      <c r="I1028" s="289"/>
      <c r="J1028" s="290">
        <f>ROUND(I1028*H1028,2)</f>
        <v>0</v>
      </c>
      <c r="K1028" s="291"/>
      <c r="L1028" s="292"/>
      <c r="M1028" s="293" t="s">
        <v>1</v>
      </c>
      <c r="N1028" s="294" t="s">
        <v>44</v>
      </c>
      <c r="O1028" s="92"/>
      <c r="P1028" s="238">
        <f>O1028*H1028</f>
        <v>0</v>
      </c>
      <c r="Q1028" s="238">
        <v>0.00050000000000000001</v>
      </c>
      <c r="R1028" s="238">
        <f>Q1028*H1028</f>
        <v>1.0115000000000001</v>
      </c>
      <c r="S1028" s="238">
        <v>0</v>
      </c>
      <c r="T1028" s="239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40" t="s">
        <v>336</v>
      </c>
      <c r="AT1028" s="240" t="s">
        <v>426</v>
      </c>
      <c r="AU1028" s="240" t="s">
        <v>89</v>
      </c>
      <c r="AY1028" s="18" t="s">
        <v>160</v>
      </c>
      <c r="BE1028" s="241">
        <f>IF(N1028="základní",J1028,0)</f>
        <v>0</v>
      </c>
      <c r="BF1028" s="241">
        <f>IF(N1028="snížená",J1028,0)</f>
        <v>0</v>
      </c>
      <c r="BG1028" s="241">
        <f>IF(N1028="zákl. přenesená",J1028,0)</f>
        <v>0</v>
      </c>
      <c r="BH1028" s="241">
        <f>IF(N1028="sníž. přenesená",J1028,0)</f>
        <v>0</v>
      </c>
      <c r="BI1028" s="241">
        <f>IF(N1028="nulová",J1028,0)</f>
        <v>0</v>
      </c>
      <c r="BJ1028" s="18" t="s">
        <v>87</v>
      </c>
      <c r="BK1028" s="241">
        <f>ROUND(I1028*H1028,2)</f>
        <v>0</v>
      </c>
      <c r="BL1028" s="18" t="s">
        <v>245</v>
      </c>
      <c r="BM1028" s="240" t="s">
        <v>1928</v>
      </c>
    </row>
    <row r="1029" s="2" customFormat="1">
      <c r="A1029" s="39"/>
      <c r="B1029" s="40"/>
      <c r="C1029" s="41"/>
      <c r="D1029" s="244" t="s">
        <v>175</v>
      </c>
      <c r="E1029" s="41"/>
      <c r="F1029" s="265" t="s">
        <v>1704</v>
      </c>
      <c r="G1029" s="41"/>
      <c r="H1029" s="41"/>
      <c r="I1029" s="266"/>
      <c r="J1029" s="41"/>
      <c r="K1029" s="41"/>
      <c r="L1029" s="45"/>
      <c r="M1029" s="267"/>
      <c r="N1029" s="268"/>
      <c r="O1029" s="92"/>
      <c r="P1029" s="92"/>
      <c r="Q1029" s="92"/>
      <c r="R1029" s="92"/>
      <c r="S1029" s="92"/>
      <c r="T1029" s="93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18" t="s">
        <v>175</v>
      </c>
      <c r="AU1029" s="18" t="s">
        <v>89</v>
      </c>
    </row>
    <row r="1030" s="15" customFormat="1">
      <c r="A1030" s="15"/>
      <c r="B1030" s="269"/>
      <c r="C1030" s="270"/>
      <c r="D1030" s="244" t="s">
        <v>168</v>
      </c>
      <c r="E1030" s="271" t="s">
        <v>1</v>
      </c>
      <c r="F1030" s="272" t="s">
        <v>1929</v>
      </c>
      <c r="G1030" s="270"/>
      <c r="H1030" s="271" t="s">
        <v>1</v>
      </c>
      <c r="I1030" s="273"/>
      <c r="J1030" s="270"/>
      <c r="K1030" s="270"/>
      <c r="L1030" s="274"/>
      <c r="M1030" s="275"/>
      <c r="N1030" s="276"/>
      <c r="O1030" s="276"/>
      <c r="P1030" s="276"/>
      <c r="Q1030" s="276"/>
      <c r="R1030" s="276"/>
      <c r="S1030" s="276"/>
      <c r="T1030" s="277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78" t="s">
        <v>168</v>
      </c>
      <c r="AU1030" s="278" t="s">
        <v>89</v>
      </c>
      <c r="AV1030" s="15" t="s">
        <v>87</v>
      </c>
      <c r="AW1030" s="15" t="s">
        <v>34</v>
      </c>
      <c r="AX1030" s="15" t="s">
        <v>79</v>
      </c>
      <c r="AY1030" s="278" t="s">
        <v>160</v>
      </c>
    </row>
    <row r="1031" s="13" customFormat="1">
      <c r="A1031" s="13"/>
      <c r="B1031" s="242"/>
      <c r="C1031" s="243"/>
      <c r="D1031" s="244" t="s">
        <v>168</v>
      </c>
      <c r="E1031" s="245" t="s">
        <v>1</v>
      </c>
      <c r="F1031" s="246" t="s">
        <v>1930</v>
      </c>
      <c r="G1031" s="243"/>
      <c r="H1031" s="247">
        <v>588</v>
      </c>
      <c r="I1031" s="248"/>
      <c r="J1031" s="243"/>
      <c r="K1031" s="243"/>
      <c r="L1031" s="249"/>
      <c r="M1031" s="250"/>
      <c r="N1031" s="251"/>
      <c r="O1031" s="251"/>
      <c r="P1031" s="251"/>
      <c r="Q1031" s="251"/>
      <c r="R1031" s="251"/>
      <c r="S1031" s="251"/>
      <c r="T1031" s="252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53" t="s">
        <v>168</v>
      </c>
      <c r="AU1031" s="253" t="s">
        <v>89</v>
      </c>
      <c r="AV1031" s="13" t="s">
        <v>89</v>
      </c>
      <c r="AW1031" s="13" t="s">
        <v>34</v>
      </c>
      <c r="AX1031" s="13" t="s">
        <v>79</v>
      </c>
      <c r="AY1031" s="253" t="s">
        <v>160</v>
      </c>
    </row>
    <row r="1032" s="13" customFormat="1">
      <c r="A1032" s="13"/>
      <c r="B1032" s="242"/>
      <c r="C1032" s="243"/>
      <c r="D1032" s="244" t="s">
        <v>168</v>
      </c>
      <c r="E1032" s="245" t="s">
        <v>1</v>
      </c>
      <c r="F1032" s="246" t="s">
        <v>1931</v>
      </c>
      <c r="G1032" s="243"/>
      <c r="H1032" s="247">
        <v>1435</v>
      </c>
      <c r="I1032" s="248"/>
      <c r="J1032" s="243"/>
      <c r="K1032" s="243"/>
      <c r="L1032" s="249"/>
      <c r="M1032" s="250"/>
      <c r="N1032" s="251"/>
      <c r="O1032" s="251"/>
      <c r="P1032" s="251"/>
      <c r="Q1032" s="251"/>
      <c r="R1032" s="251"/>
      <c r="S1032" s="251"/>
      <c r="T1032" s="252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53" t="s">
        <v>168</v>
      </c>
      <c r="AU1032" s="253" t="s">
        <v>89</v>
      </c>
      <c r="AV1032" s="13" t="s">
        <v>89</v>
      </c>
      <c r="AW1032" s="13" t="s">
        <v>34</v>
      </c>
      <c r="AX1032" s="13" t="s">
        <v>79</v>
      </c>
      <c r="AY1032" s="253" t="s">
        <v>160</v>
      </c>
    </row>
    <row r="1033" s="14" customFormat="1">
      <c r="A1033" s="14"/>
      <c r="B1033" s="254"/>
      <c r="C1033" s="255"/>
      <c r="D1033" s="244" t="s">
        <v>168</v>
      </c>
      <c r="E1033" s="256" t="s">
        <v>1</v>
      </c>
      <c r="F1033" s="257" t="s">
        <v>171</v>
      </c>
      <c r="G1033" s="255"/>
      <c r="H1033" s="258">
        <v>2023</v>
      </c>
      <c r="I1033" s="259"/>
      <c r="J1033" s="255"/>
      <c r="K1033" s="255"/>
      <c r="L1033" s="260"/>
      <c r="M1033" s="261"/>
      <c r="N1033" s="262"/>
      <c r="O1033" s="262"/>
      <c r="P1033" s="262"/>
      <c r="Q1033" s="262"/>
      <c r="R1033" s="262"/>
      <c r="S1033" s="262"/>
      <c r="T1033" s="263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64" t="s">
        <v>168</v>
      </c>
      <c r="AU1033" s="264" t="s">
        <v>89</v>
      </c>
      <c r="AV1033" s="14" t="s">
        <v>166</v>
      </c>
      <c r="AW1033" s="14" t="s">
        <v>34</v>
      </c>
      <c r="AX1033" s="14" t="s">
        <v>87</v>
      </c>
      <c r="AY1033" s="264" t="s">
        <v>160</v>
      </c>
    </row>
    <row r="1034" s="2" customFormat="1" ht="24.15" customHeight="1">
      <c r="A1034" s="39"/>
      <c r="B1034" s="40"/>
      <c r="C1034" s="228" t="s">
        <v>1932</v>
      </c>
      <c r="D1034" s="228" t="s">
        <v>162</v>
      </c>
      <c r="E1034" s="229" t="s">
        <v>1933</v>
      </c>
      <c r="F1034" s="230" t="s">
        <v>1934</v>
      </c>
      <c r="G1034" s="231" t="s">
        <v>347</v>
      </c>
      <c r="H1034" s="232">
        <v>7.5960000000000001</v>
      </c>
      <c r="I1034" s="233"/>
      <c r="J1034" s="234">
        <f>ROUND(I1034*H1034,2)</f>
        <v>0</v>
      </c>
      <c r="K1034" s="235"/>
      <c r="L1034" s="45"/>
      <c r="M1034" s="236" t="s">
        <v>1</v>
      </c>
      <c r="N1034" s="237" t="s">
        <v>44</v>
      </c>
      <c r="O1034" s="92"/>
      <c r="P1034" s="238">
        <f>O1034*H1034</f>
        <v>0</v>
      </c>
      <c r="Q1034" s="238">
        <v>0</v>
      </c>
      <c r="R1034" s="238">
        <f>Q1034*H1034</f>
        <v>0</v>
      </c>
      <c r="S1034" s="238">
        <v>0</v>
      </c>
      <c r="T1034" s="239">
        <f>S1034*H1034</f>
        <v>0</v>
      </c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R1034" s="240" t="s">
        <v>245</v>
      </c>
      <c r="AT1034" s="240" t="s">
        <v>162</v>
      </c>
      <c r="AU1034" s="240" t="s">
        <v>89</v>
      </c>
      <c r="AY1034" s="18" t="s">
        <v>160</v>
      </c>
      <c r="BE1034" s="241">
        <f>IF(N1034="základní",J1034,0)</f>
        <v>0</v>
      </c>
      <c r="BF1034" s="241">
        <f>IF(N1034="snížená",J1034,0)</f>
        <v>0</v>
      </c>
      <c r="BG1034" s="241">
        <f>IF(N1034="zákl. přenesená",J1034,0)</f>
        <v>0</v>
      </c>
      <c r="BH1034" s="241">
        <f>IF(N1034="sníž. přenesená",J1034,0)</f>
        <v>0</v>
      </c>
      <c r="BI1034" s="241">
        <f>IF(N1034="nulová",J1034,0)</f>
        <v>0</v>
      </c>
      <c r="BJ1034" s="18" t="s">
        <v>87</v>
      </c>
      <c r="BK1034" s="241">
        <f>ROUND(I1034*H1034,2)</f>
        <v>0</v>
      </c>
      <c r="BL1034" s="18" t="s">
        <v>245</v>
      </c>
      <c r="BM1034" s="240" t="s">
        <v>1935</v>
      </c>
    </row>
    <row r="1035" s="12" customFormat="1" ht="22.8" customHeight="1">
      <c r="A1035" s="12"/>
      <c r="B1035" s="212"/>
      <c r="C1035" s="213"/>
      <c r="D1035" s="214" t="s">
        <v>78</v>
      </c>
      <c r="E1035" s="226" t="s">
        <v>1936</v>
      </c>
      <c r="F1035" s="226" t="s">
        <v>1937</v>
      </c>
      <c r="G1035" s="213"/>
      <c r="H1035" s="213"/>
      <c r="I1035" s="216"/>
      <c r="J1035" s="227">
        <f>BK1035</f>
        <v>0</v>
      </c>
      <c r="K1035" s="213"/>
      <c r="L1035" s="218"/>
      <c r="M1035" s="219"/>
      <c r="N1035" s="220"/>
      <c r="O1035" s="220"/>
      <c r="P1035" s="221">
        <f>SUM(P1036:P1063)</f>
        <v>0</v>
      </c>
      <c r="Q1035" s="220"/>
      <c r="R1035" s="221">
        <f>SUM(R1036:R1063)</f>
        <v>0.069878599999999999</v>
      </c>
      <c r="S1035" s="220"/>
      <c r="T1035" s="222">
        <f>SUM(T1036:T1063)</f>
        <v>0</v>
      </c>
      <c r="U1035" s="12"/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R1035" s="223" t="s">
        <v>89</v>
      </c>
      <c r="AT1035" s="224" t="s">
        <v>78</v>
      </c>
      <c r="AU1035" s="224" t="s">
        <v>87</v>
      </c>
      <c r="AY1035" s="223" t="s">
        <v>160</v>
      </c>
      <c r="BK1035" s="225">
        <f>SUM(BK1036:BK1063)</f>
        <v>0</v>
      </c>
    </row>
    <row r="1036" s="2" customFormat="1" ht="21.75" customHeight="1">
      <c r="A1036" s="39"/>
      <c r="B1036" s="40"/>
      <c r="C1036" s="228" t="s">
        <v>1938</v>
      </c>
      <c r="D1036" s="228" t="s">
        <v>162</v>
      </c>
      <c r="E1036" s="229" t="s">
        <v>1939</v>
      </c>
      <c r="F1036" s="230" t="s">
        <v>1940</v>
      </c>
      <c r="G1036" s="231" t="s">
        <v>165</v>
      </c>
      <c r="H1036" s="232">
        <v>157.345</v>
      </c>
      <c r="I1036" s="233"/>
      <c r="J1036" s="234">
        <f>ROUND(I1036*H1036,2)</f>
        <v>0</v>
      </c>
      <c r="K1036" s="235"/>
      <c r="L1036" s="45"/>
      <c r="M1036" s="236" t="s">
        <v>1</v>
      </c>
      <c r="N1036" s="237" t="s">
        <v>44</v>
      </c>
      <c r="O1036" s="92"/>
      <c r="P1036" s="238">
        <f>O1036*H1036</f>
        <v>0</v>
      </c>
      <c r="Q1036" s="238">
        <v>0</v>
      </c>
      <c r="R1036" s="238">
        <f>Q1036*H1036</f>
        <v>0</v>
      </c>
      <c r="S1036" s="238">
        <v>0</v>
      </c>
      <c r="T1036" s="239">
        <f>S1036*H1036</f>
        <v>0</v>
      </c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R1036" s="240" t="s">
        <v>245</v>
      </c>
      <c r="AT1036" s="240" t="s">
        <v>162</v>
      </c>
      <c r="AU1036" s="240" t="s">
        <v>89</v>
      </c>
      <c r="AY1036" s="18" t="s">
        <v>160</v>
      </c>
      <c r="BE1036" s="241">
        <f>IF(N1036="základní",J1036,0)</f>
        <v>0</v>
      </c>
      <c r="BF1036" s="241">
        <f>IF(N1036="snížená",J1036,0)</f>
        <v>0</v>
      </c>
      <c r="BG1036" s="241">
        <f>IF(N1036="zákl. přenesená",J1036,0)</f>
        <v>0</v>
      </c>
      <c r="BH1036" s="241">
        <f>IF(N1036="sníž. přenesená",J1036,0)</f>
        <v>0</v>
      </c>
      <c r="BI1036" s="241">
        <f>IF(N1036="nulová",J1036,0)</f>
        <v>0</v>
      </c>
      <c r="BJ1036" s="18" t="s">
        <v>87</v>
      </c>
      <c r="BK1036" s="241">
        <f>ROUND(I1036*H1036,2)</f>
        <v>0</v>
      </c>
      <c r="BL1036" s="18" t="s">
        <v>245</v>
      </c>
      <c r="BM1036" s="240" t="s">
        <v>1941</v>
      </c>
    </row>
    <row r="1037" s="2" customFormat="1">
      <c r="A1037" s="39"/>
      <c r="B1037" s="40"/>
      <c r="C1037" s="41"/>
      <c r="D1037" s="244" t="s">
        <v>175</v>
      </c>
      <c r="E1037" s="41"/>
      <c r="F1037" s="265" t="s">
        <v>941</v>
      </c>
      <c r="G1037" s="41"/>
      <c r="H1037" s="41"/>
      <c r="I1037" s="266"/>
      <c r="J1037" s="41"/>
      <c r="K1037" s="41"/>
      <c r="L1037" s="45"/>
      <c r="M1037" s="267"/>
      <c r="N1037" s="268"/>
      <c r="O1037" s="92"/>
      <c r="P1037" s="92"/>
      <c r="Q1037" s="92"/>
      <c r="R1037" s="92"/>
      <c r="S1037" s="92"/>
      <c r="T1037" s="93"/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T1037" s="18" t="s">
        <v>175</v>
      </c>
      <c r="AU1037" s="18" t="s">
        <v>89</v>
      </c>
    </row>
    <row r="1038" s="15" customFormat="1">
      <c r="A1038" s="15"/>
      <c r="B1038" s="269"/>
      <c r="C1038" s="270"/>
      <c r="D1038" s="244" t="s">
        <v>168</v>
      </c>
      <c r="E1038" s="271" t="s">
        <v>1</v>
      </c>
      <c r="F1038" s="272" t="s">
        <v>1942</v>
      </c>
      <c r="G1038" s="270"/>
      <c r="H1038" s="271" t="s">
        <v>1</v>
      </c>
      <c r="I1038" s="273"/>
      <c r="J1038" s="270"/>
      <c r="K1038" s="270"/>
      <c r="L1038" s="274"/>
      <c r="M1038" s="275"/>
      <c r="N1038" s="276"/>
      <c r="O1038" s="276"/>
      <c r="P1038" s="276"/>
      <c r="Q1038" s="276"/>
      <c r="R1038" s="276"/>
      <c r="S1038" s="276"/>
      <c r="T1038" s="277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78" t="s">
        <v>168</v>
      </c>
      <c r="AU1038" s="278" t="s">
        <v>89</v>
      </c>
      <c r="AV1038" s="15" t="s">
        <v>87</v>
      </c>
      <c r="AW1038" s="15" t="s">
        <v>34</v>
      </c>
      <c r="AX1038" s="15" t="s">
        <v>79</v>
      </c>
      <c r="AY1038" s="278" t="s">
        <v>160</v>
      </c>
    </row>
    <row r="1039" s="13" customFormat="1">
      <c r="A1039" s="13"/>
      <c r="B1039" s="242"/>
      <c r="C1039" s="243"/>
      <c r="D1039" s="244" t="s">
        <v>168</v>
      </c>
      <c r="E1039" s="245" t="s">
        <v>1</v>
      </c>
      <c r="F1039" s="246" t="s">
        <v>1943</v>
      </c>
      <c r="G1039" s="243"/>
      <c r="H1039" s="247">
        <v>18.114999999999998</v>
      </c>
      <c r="I1039" s="248"/>
      <c r="J1039" s="243"/>
      <c r="K1039" s="243"/>
      <c r="L1039" s="249"/>
      <c r="M1039" s="250"/>
      <c r="N1039" s="251"/>
      <c r="O1039" s="251"/>
      <c r="P1039" s="251"/>
      <c r="Q1039" s="251"/>
      <c r="R1039" s="251"/>
      <c r="S1039" s="251"/>
      <c r="T1039" s="252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53" t="s">
        <v>168</v>
      </c>
      <c r="AU1039" s="253" t="s">
        <v>89</v>
      </c>
      <c r="AV1039" s="13" t="s">
        <v>89</v>
      </c>
      <c r="AW1039" s="13" t="s">
        <v>34</v>
      </c>
      <c r="AX1039" s="13" t="s">
        <v>79</v>
      </c>
      <c r="AY1039" s="253" t="s">
        <v>160</v>
      </c>
    </row>
    <row r="1040" s="13" customFormat="1">
      <c r="A1040" s="13"/>
      <c r="B1040" s="242"/>
      <c r="C1040" s="243"/>
      <c r="D1040" s="244" t="s">
        <v>168</v>
      </c>
      <c r="E1040" s="245" t="s">
        <v>1</v>
      </c>
      <c r="F1040" s="246" t="s">
        <v>1944</v>
      </c>
      <c r="G1040" s="243"/>
      <c r="H1040" s="247">
        <v>20.042000000000002</v>
      </c>
      <c r="I1040" s="248"/>
      <c r="J1040" s="243"/>
      <c r="K1040" s="243"/>
      <c r="L1040" s="249"/>
      <c r="M1040" s="250"/>
      <c r="N1040" s="251"/>
      <c r="O1040" s="251"/>
      <c r="P1040" s="251"/>
      <c r="Q1040" s="251"/>
      <c r="R1040" s="251"/>
      <c r="S1040" s="251"/>
      <c r="T1040" s="252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3" t="s">
        <v>168</v>
      </c>
      <c r="AU1040" s="253" t="s">
        <v>89</v>
      </c>
      <c r="AV1040" s="13" t="s">
        <v>89</v>
      </c>
      <c r="AW1040" s="13" t="s">
        <v>34</v>
      </c>
      <c r="AX1040" s="13" t="s">
        <v>79</v>
      </c>
      <c r="AY1040" s="253" t="s">
        <v>160</v>
      </c>
    </row>
    <row r="1041" s="13" customFormat="1">
      <c r="A1041" s="13"/>
      <c r="B1041" s="242"/>
      <c r="C1041" s="243"/>
      <c r="D1041" s="244" t="s">
        <v>168</v>
      </c>
      <c r="E1041" s="245" t="s">
        <v>1</v>
      </c>
      <c r="F1041" s="246" t="s">
        <v>1945</v>
      </c>
      <c r="G1041" s="243"/>
      <c r="H1041" s="247">
        <v>1.476</v>
      </c>
      <c r="I1041" s="248"/>
      <c r="J1041" s="243"/>
      <c r="K1041" s="243"/>
      <c r="L1041" s="249"/>
      <c r="M1041" s="250"/>
      <c r="N1041" s="251"/>
      <c r="O1041" s="251"/>
      <c r="P1041" s="251"/>
      <c r="Q1041" s="251"/>
      <c r="R1041" s="251"/>
      <c r="S1041" s="251"/>
      <c r="T1041" s="252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53" t="s">
        <v>168</v>
      </c>
      <c r="AU1041" s="253" t="s">
        <v>89</v>
      </c>
      <c r="AV1041" s="13" t="s">
        <v>89</v>
      </c>
      <c r="AW1041" s="13" t="s">
        <v>34</v>
      </c>
      <c r="AX1041" s="13" t="s">
        <v>79</v>
      </c>
      <c r="AY1041" s="253" t="s">
        <v>160</v>
      </c>
    </row>
    <row r="1042" s="13" customFormat="1">
      <c r="A1042" s="13"/>
      <c r="B1042" s="242"/>
      <c r="C1042" s="243"/>
      <c r="D1042" s="244" t="s">
        <v>168</v>
      </c>
      <c r="E1042" s="245" t="s">
        <v>1</v>
      </c>
      <c r="F1042" s="246" t="s">
        <v>1946</v>
      </c>
      <c r="G1042" s="243"/>
      <c r="H1042" s="247">
        <v>1.637</v>
      </c>
      <c r="I1042" s="248"/>
      <c r="J1042" s="243"/>
      <c r="K1042" s="243"/>
      <c r="L1042" s="249"/>
      <c r="M1042" s="250"/>
      <c r="N1042" s="251"/>
      <c r="O1042" s="251"/>
      <c r="P1042" s="251"/>
      <c r="Q1042" s="251"/>
      <c r="R1042" s="251"/>
      <c r="S1042" s="251"/>
      <c r="T1042" s="252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3" t="s">
        <v>168</v>
      </c>
      <c r="AU1042" s="253" t="s">
        <v>89</v>
      </c>
      <c r="AV1042" s="13" t="s">
        <v>89</v>
      </c>
      <c r="AW1042" s="13" t="s">
        <v>34</v>
      </c>
      <c r="AX1042" s="13" t="s">
        <v>79</v>
      </c>
      <c r="AY1042" s="253" t="s">
        <v>160</v>
      </c>
    </row>
    <row r="1043" s="13" customFormat="1">
      <c r="A1043" s="13"/>
      <c r="B1043" s="242"/>
      <c r="C1043" s="243"/>
      <c r="D1043" s="244" t="s">
        <v>168</v>
      </c>
      <c r="E1043" s="245" t="s">
        <v>1</v>
      </c>
      <c r="F1043" s="246" t="s">
        <v>1947</v>
      </c>
      <c r="G1043" s="243"/>
      <c r="H1043" s="247">
        <v>15.311</v>
      </c>
      <c r="I1043" s="248"/>
      <c r="J1043" s="243"/>
      <c r="K1043" s="243"/>
      <c r="L1043" s="249"/>
      <c r="M1043" s="250"/>
      <c r="N1043" s="251"/>
      <c r="O1043" s="251"/>
      <c r="P1043" s="251"/>
      <c r="Q1043" s="251"/>
      <c r="R1043" s="251"/>
      <c r="S1043" s="251"/>
      <c r="T1043" s="252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53" t="s">
        <v>168</v>
      </c>
      <c r="AU1043" s="253" t="s">
        <v>89</v>
      </c>
      <c r="AV1043" s="13" t="s">
        <v>89</v>
      </c>
      <c r="AW1043" s="13" t="s">
        <v>34</v>
      </c>
      <c r="AX1043" s="13" t="s">
        <v>79</v>
      </c>
      <c r="AY1043" s="253" t="s">
        <v>160</v>
      </c>
    </row>
    <row r="1044" s="13" customFormat="1">
      <c r="A1044" s="13"/>
      <c r="B1044" s="242"/>
      <c r="C1044" s="243"/>
      <c r="D1044" s="244" t="s">
        <v>168</v>
      </c>
      <c r="E1044" s="245" t="s">
        <v>1</v>
      </c>
      <c r="F1044" s="246" t="s">
        <v>1948</v>
      </c>
      <c r="G1044" s="243"/>
      <c r="H1044" s="247">
        <v>4.1619999999999999</v>
      </c>
      <c r="I1044" s="248"/>
      <c r="J1044" s="243"/>
      <c r="K1044" s="243"/>
      <c r="L1044" s="249"/>
      <c r="M1044" s="250"/>
      <c r="N1044" s="251"/>
      <c r="O1044" s="251"/>
      <c r="P1044" s="251"/>
      <c r="Q1044" s="251"/>
      <c r="R1044" s="251"/>
      <c r="S1044" s="251"/>
      <c r="T1044" s="252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53" t="s">
        <v>168</v>
      </c>
      <c r="AU1044" s="253" t="s">
        <v>89</v>
      </c>
      <c r="AV1044" s="13" t="s">
        <v>89</v>
      </c>
      <c r="AW1044" s="13" t="s">
        <v>34</v>
      </c>
      <c r="AX1044" s="13" t="s">
        <v>79</v>
      </c>
      <c r="AY1044" s="253" t="s">
        <v>160</v>
      </c>
    </row>
    <row r="1045" s="13" customFormat="1">
      <c r="A1045" s="13"/>
      <c r="B1045" s="242"/>
      <c r="C1045" s="243"/>
      <c r="D1045" s="244" t="s">
        <v>168</v>
      </c>
      <c r="E1045" s="245" t="s">
        <v>1</v>
      </c>
      <c r="F1045" s="246" t="s">
        <v>1949</v>
      </c>
      <c r="G1045" s="243"/>
      <c r="H1045" s="247">
        <v>2.5750000000000002</v>
      </c>
      <c r="I1045" s="248"/>
      <c r="J1045" s="243"/>
      <c r="K1045" s="243"/>
      <c r="L1045" s="249"/>
      <c r="M1045" s="250"/>
      <c r="N1045" s="251"/>
      <c r="O1045" s="251"/>
      <c r="P1045" s="251"/>
      <c r="Q1045" s="251"/>
      <c r="R1045" s="251"/>
      <c r="S1045" s="251"/>
      <c r="T1045" s="252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53" t="s">
        <v>168</v>
      </c>
      <c r="AU1045" s="253" t="s">
        <v>89</v>
      </c>
      <c r="AV1045" s="13" t="s">
        <v>89</v>
      </c>
      <c r="AW1045" s="13" t="s">
        <v>34</v>
      </c>
      <c r="AX1045" s="13" t="s">
        <v>79</v>
      </c>
      <c r="AY1045" s="253" t="s">
        <v>160</v>
      </c>
    </row>
    <row r="1046" s="13" customFormat="1">
      <c r="A1046" s="13"/>
      <c r="B1046" s="242"/>
      <c r="C1046" s="243"/>
      <c r="D1046" s="244" t="s">
        <v>168</v>
      </c>
      <c r="E1046" s="245" t="s">
        <v>1</v>
      </c>
      <c r="F1046" s="246" t="s">
        <v>1950</v>
      </c>
      <c r="G1046" s="243"/>
      <c r="H1046" s="247">
        <v>22.096</v>
      </c>
      <c r="I1046" s="248"/>
      <c r="J1046" s="243"/>
      <c r="K1046" s="243"/>
      <c r="L1046" s="249"/>
      <c r="M1046" s="250"/>
      <c r="N1046" s="251"/>
      <c r="O1046" s="251"/>
      <c r="P1046" s="251"/>
      <c r="Q1046" s="251"/>
      <c r="R1046" s="251"/>
      <c r="S1046" s="251"/>
      <c r="T1046" s="252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53" t="s">
        <v>168</v>
      </c>
      <c r="AU1046" s="253" t="s">
        <v>89</v>
      </c>
      <c r="AV1046" s="13" t="s">
        <v>89</v>
      </c>
      <c r="AW1046" s="13" t="s">
        <v>34</v>
      </c>
      <c r="AX1046" s="13" t="s">
        <v>79</v>
      </c>
      <c r="AY1046" s="253" t="s">
        <v>160</v>
      </c>
    </row>
    <row r="1047" s="13" customFormat="1">
      <c r="A1047" s="13"/>
      <c r="B1047" s="242"/>
      <c r="C1047" s="243"/>
      <c r="D1047" s="244" t="s">
        <v>168</v>
      </c>
      <c r="E1047" s="245" t="s">
        <v>1</v>
      </c>
      <c r="F1047" s="246" t="s">
        <v>1951</v>
      </c>
      <c r="G1047" s="243"/>
      <c r="H1047" s="247">
        <v>7.657</v>
      </c>
      <c r="I1047" s="248"/>
      <c r="J1047" s="243"/>
      <c r="K1047" s="243"/>
      <c r="L1047" s="249"/>
      <c r="M1047" s="250"/>
      <c r="N1047" s="251"/>
      <c r="O1047" s="251"/>
      <c r="P1047" s="251"/>
      <c r="Q1047" s="251"/>
      <c r="R1047" s="251"/>
      <c r="S1047" s="251"/>
      <c r="T1047" s="252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53" t="s">
        <v>168</v>
      </c>
      <c r="AU1047" s="253" t="s">
        <v>89</v>
      </c>
      <c r="AV1047" s="13" t="s">
        <v>89</v>
      </c>
      <c r="AW1047" s="13" t="s">
        <v>34</v>
      </c>
      <c r="AX1047" s="13" t="s">
        <v>79</v>
      </c>
      <c r="AY1047" s="253" t="s">
        <v>160</v>
      </c>
    </row>
    <row r="1048" s="13" customFormat="1">
      <c r="A1048" s="13"/>
      <c r="B1048" s="242"/>
      <c r="C1048" s="243"/>
      <c r="D1048" s="244" t="s">
        <v>168</v>
      </c>
      <c r="E1048" s="245" t="s">
        <v>1</v>
      </c>
      <c r="F1048" s="246" t="s">
        <v>1952</v>
      </c>
      <c r="G1048" s="243"/>
      <c r="H1048" s="247">
        <v>15.85</v>
      </c>
      <c r="I1048" s="248"/>
      <c r="J1048" s="243"/>
      <c r="K1048" s="243"/>
      <c r="L1048" s="249"/>
      <c r="M1048" s="250"/>
      <c r="N1048" s="251"/>
      <c r="O1048" s="251"/>
      <c r="P1048" s="251"/>
      <c r="Q1048" s="251"/>
      <c r="R1048" s="251"/>
      <c r="S1048" s="251"/>
      <c r="T1048" s="252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53" t="s">
        <v>168</v>
      </c>
      <c r="AU1048" s="253" t="s">
        <v>89</v>
      </c>
      <c r="AV1048" s="13" t="s">
        <v>89</v>
      </c>
      <c r="AW1048" s="13" t="s">
        <v>34</v>
      </c>
      <c r="AX1048" s="13" t="s">
        <v>79</v>
      </c>
      <c r="AY1048" s="253" t="s">
        <v>160</v>
      </c>
    </row>
    <row r="1049" s="13" customFormat="1">
      <c r="A1049" s="13"/>
      <c r="B1049" s="242"/>
      <c r="C1049" s="243"/>
      <c r="D1049" s="244" t="s">
        <v>168</v>
      </c>
      <c r="E1049" s="245" t="s">
        <v>1</v>
      </c>
      <c r="F1049" s="246" t="s">
        <v>1953</v>
      </c>
      <c r="G1049" s="243"/>
      <c r="H1049" s="247">
        <v>18.071000000000002</v>
      </c>
      <c r="I1049" s="248"/>
      <c r="J1049" s="243"/>
      <c r="K1049" s="243"/>
      <c r="L1049" s="249"/>
      <c r="M1049" s="250"/>
      <c r="N1049" s="251"/>
      <c r="O1049" s="251"/>
      <c r="P1049" s="251"/>
      <c r="Q1049" s="251"/>
      <c r="R1049" s="251"/>
      <c r="S1049" s="251"/>
      <c r="T1049" s="252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53" t="s">
        <v>168</v>
      </c>
      <c r="AU1049" s="253" t="s">
        <v>89</v>
      </c>
      <c r="AV1049" s="13" t="s">
        <v>89</v>
      </c>
      <c r="AW1049" s="13" t="s">
        <v>34</v>
      </c>
      <c r="AX1049" s="13" t="s">
        <v>79</v>
      </c>
      <c r="AY1049" s="253" t="s">
        <v>160</v>
      </c>
    </row>
    <row r="1050" s="13" customFormat="1">
      <c r="A1050" s="13"/>
      <c r="B1050" s="242"/>
      <c r="C1050" s="243"/>
      <c r="D1050" s="244" t="s">
        <v>168</v>
      </c>
      <c r="E1050" s="245" t="s">
        <v>1</v>
      </c>
      <c r="F1050" s="246" t="s">
        <v>1954</v>
      </c>
      <c r="G1050" s="243"/>
      <c r="H1050" s="247">
        <v>3.2320000000000002</v>
      </c>
      <c r="I1050" s="248"/>
      <c r="J1050" s="243"/>
      <c r="K1050" s="243"/>
      <c r="L1050" s="249"/>
      <c r="M1050" s="250"/>
      <c r="N1050" s="251"/>
      <c r="O1050" s="251"/>
      <c r="P1050" s="251"/>
      <c r="Q1050" s="251"/>
      <c r="R1050" s="251"/>
      <c r="S1050" s="251"/>
      <c r="T1050" s="252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53" t="s">
        <v>168</v>
      </c>
      <c r="AU1050" s="253" t="s">
        <v>89</v>
      </c>
      <c r="AV1050" s="13" t="s">
        <v>89</v>
      </c>
      <c r="AW1050" s="13" t="s">
        <v>34</v>
      </c>
      <c r="AX1050" s="13" t="s">
        <v>79</v>
      </c>
      <c r="AY1050" s="253" t="s">
        <v>160</v>
      </c>
    </row>
    <row r="1051" s="13" customFormat="1">
      <c r="A1051" s="13"/>
      <c r="B1051" s="242"/>
      <c r="C1051" s="243"/>
      <c r="D1051" s="244" t="s">
        <v>168</v>
      </c>
      <c r="E1051" s="245" t="s">
        <v>1</v>
      </c>
      <c r="F1051" s="246" t="s">
        <v>1955</v>
      </c>
      <c r="G1051" s="243"/>
      <c r="H1051" s="247">
        <v>2.8039999999999998</v>
      </c>
      <c r="I1051" s="248"/>
      <c r="J1051" s="243"/>
      <c r="K1051" s="243"/>
      <c r="L1051" s="249"/>
      <c r="M1051" s="250"/>
      <c r="N1051" s="251"/>
      <c r="O1051" s="251"/>
      <c r="P1051" s="251"/>
      <c r="Q1051" s="251"/>
      <c r="R1051" s="251"/>
      <c r="S1051" s="251"/>
      <c r="T1051" s="252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53" t="s">
        <v>168</v>
      </c>
      <c r="AU1051" s="253" t="s">
        <v>89</v>
      </c>
      <c r="AV1051" s="13" t="s">
        <v>89</v>
      </c>
      <c r="AW1051" s="13" t="s">
        <v>34</v>
      </c>
      <c r="AX1051" s="13" t="s">
        <v>79</v>
      </c>
      <c r="AY1051" s="253" t="s">
        <v>160</v>
      </c>
    </row>
    <row r="1052" s="13" customFormat="1">
      <c r="A1052" s="13"/>
      <c r="B1052" s="242"/>
      <c r="C1052" s="243"/>
      <c r="D1052" s="244" t="s">
        <v>168</v>
      </c>
      <c r="E1052" s="245" t="s">
        <v>1</v>
      </c>
      <c r="F1052" s="246" t="s">
        <v>1956</v>
      </c>
      <c r="G1052" s="243"/>
      <c r="H1052" s="247">
        <v>2.9119999999999999</v>
      </c>
      <c r="I1052" s="248"/>
      <c r="J1052" s="243"/>
      <c r="K1052" s="243"/>
      <c r="L1052" s="249"/>
      <c r="M1052" s="250"/>
      <c r="N1052" s="251"/>
      <c r="O1052" s="251"/>
      <c r="P1052" s="251"/>
      <c r="Q1052" s="251"/>
      <c r="R1052" s="251"/>
      <c r="S1052" s="251"/>
      <c r="T1052" s="252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3" t="s">
        <v>168</v>
      </c>
      <c r="AU1052" s="253" t="s">
        <v>89</v>
      </c>
      <c r="AV1052" s="13" t="s">
        <v>89</v>
      </c>
      <c r="AW1052" s="13" t="s">
        <v>34</v>
      </c>
      <c r="AX1052" s="13" t="s">
        <v>79</v>
      </c>
      <c r="AY1052" s="253" t="s">
        <v>160</v>
      </c>
    </row>
    <row r="1053" s="13" customFormat="1">
      <c r="A1053" s="13"/>
      <c r="B1053" s="242"/>
      <c r="C1053" s="243"/>
      <c r="D1053" s="244" t="s">
        <v>168</v>
      </c>
      <c r="E1053" s="245" t="s">
        <v>1</v>
      </c>
      <c r="F1053" s="246" t="s">
        <v>1957</v>
      </c>
      <c r="G1053" s="243"/>
      <c r="H1053" s="247">
        <v>2.944</v>
      </c>
      <c r="I1053" s="248"/>
      <c r="J1053" s="243"/>
      <c r="K1053" s="243"/>
      <c r="L1053" s="249"/>
      <c r="M1053" s="250"/>
      <c r="N1053" s="251"/>
      <c r="O1053" s="251"/>
      <c r="P1053" s="251"/>
      <c r="Q1053" s="251"/>
      <c r="R1053" s="251"/>
      <c r="S1053" s="251"/>
      <c r="T1053" s="252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53" t="s">
        <v>168</v>
      </c>
      <c r="AU1053" s="253" t="s">
        <v>89</v>
      </c>
      <c r="AV1053" s="13" t="s">
        <v>89</v>
      </c>
      <c r="AW1053" s="13" t="s">
        <v>34</v>
      </c>
      <c r="AX1053" s="13" t="s">
        <v>79</v>
      </c>
      <c r="AY1053" s="253" t="s">
        <v>160</v>
      </c>
    </row>
    <row r="1054" s="13" customFormat="1">
      <c r="A1054" s="13"/>
      <c r="B1054" s="242"/>
      <c r="C1054" s="243"/>
      <c r="D1054" s="244" t="s">
        <v>168</v>
      </c>
      <c r="E1054" s="245" t="s">
        <v>1</v>
      </c>
      <c r="F1054" s="246" t="s">
        <v>1958</v>
      </c>
      <c r="G1054" s="243"/>
      <c r="H1054" s="247">
        <v>18.460999999999999</v>
      </c>
      <c r="I1054" s="248"/>
      <c r="J1054" s="243"/>
      <c r="K1054" s="243"/>
      <c r="L1054" s="249"/>
      <c r="M1054" s="250"/>
      <c r="N1054" s="251"/>
      <c r="O1054" s="251"/>
      <c r="P1054" s="251"/>
      <c r="Q1054" s="251"/>
      <c r="R1054" s="251"/>
      <c r="S1054" s="251"/>
      <c r="T1054" s="252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53" t="s">
        <v>168</v>
      </c>
      <c r="AU1054" s="253" t="s">
        <v>89</v>
      </c>
      <c r="AV1054" s="13" t="s">
        <v>89</v>
      </c>
      <c r="AW1054" s="13" t="s">
        <v>34</v>
      </c>
      <c r="AX1054" s="13" t="s">
        <v>79</v>
      </c>
      <c r="AY1054" s="253" t="s">
        <v>160</v>
      </c>
    </row>
    <row r="1055" s="14" customFormat="1">
      <c r="A1055" s="14"/>
      <c r="B1055" s="254"/>
      <c r="C1055" s="255"/>
      <c r="D1055" s="244" t="s">
        <v>168</v>
      </c>
      <c r="E1055" s="256" t="s">
        <v>1</v>
      </c>
      <c r="F1055" s="257" t="s">
        <v>171</v>
      </c>
      <c r="G1055" s="255"/>
      <c r="H1055" s="258">
        <v>157.34499999999997</v>
      </c>
      <c r="I1055" s="259"/>
      <c r="J1055" s="255"/>
      <c r="K1055" s="255"/>
      <c r="L1055" s="260"/>
      <c r="M1055" s="261"/>
      <c r="N1055" s="262"/>
      <c r="O1055" s="262"/>
      <c r="P1055" s="262"/>
      <c r="Q1055" s="262"/>
      <c r="R1055" s="262"/>
      <c r="S1055" s="262"/>
      <c r="T1055" s="263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4" t="s">
        <v>168</v>
      </c>
      <c r="AU1055" s="264" t="s">
        <v>89</v>
      </c>
      <c r="AV1055" s="14" t="s">
        <v>166</v>
      </c>
      <c r="AW1055" s="14" t="s">
        <v>34</v>
      </c>
      <c r="AX1055" s="14" t="s">
        <v>87</v>
      </c>
      <c r="AY1055" s="264" t="s">
        <v>160</v>
      </c>
    </row>
    <row r="1056" s="2" customFormat="1" ht="24.15" customHeight="1">
      <c r="A1056" s="39"/>
      <c r="B1056" s="40"/>
      <c r="C1056" s="228" t="s">
        <v>1959</v>
      </c>
      <c r="D1056" s="228" t="s">
        <v>162</v>
      </c>
      <c r="E1056" s="229" t="s">
        <v>1960</v>
      </c>
      <c r="F1056" s="230" t="s">
        <v>1961</v>
      </c>
      <c r="G1056" s="231" t="s">
        <v>165</v>
      </c>
      <c r="H1056" s="232">
        <v>157.345</v>
      </c>
      <c r="I1056" s="233"/>
      <c r="J1056" s="234">
        <f>ROUND(I1056*H1056,2)</f>
        <v>0</v>
      </c>
      <c r="K1056" s="235"/>
      <c r="L1056" s="45"/>
      <c r="M1056" s="236" t="s">
        <v>1</v>
      </c>
      <c r="N1056" s="237" t="s">
        <v>44</v>
      </c>
      <c r="O1056" s="92"/>
      <c r="P1056" s="238">
        <f>O1056*H1056</f>
        <v>0</v>
      </c>
      <c r="Q1056" s="238">
        <v>0.00044000000000000002</v>
      </c>
      <c r="R1056" s="238">
        <f>Q1056*H1056</f>
        <v>0.069231799999999996</v>
      </c>
      <c r="S1056" s="238">
        <v>0</v>
      </c>
      <c r="T1056" s="239">
        <f>S1056*H1056</f>
        <v>0</v>
      </c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R1056" s="240" t="s">
        <v>245</v>
      </c>
      <c r="AT1056" s="240" t="s">
        <v>162</v>
      </c>
      <c r="AU1056" s="240" t="s">
        <v>89</v>
      </c>
      <c r="AY1056" s="18" t="s">
        <v>160</v>
      </c>
      <c r="BE1056" s="241">
        <f>IF(N1056="základní",J1056,0)</f>
        <v>0</v>
      </c>
      <c r="BF1056" s="241">
        <f>IF(N1056="snížená",J1056,0)</f>
        <v>0</v>
      </c>
      <c r="BG1056" s="241">
        <f>IF(N1056="zákl. přenesená",J1056,0)</f>
        <v>0</v>
      </c>
      <c r="BH1056" s="241">
        <f>IF(N1056="sníž. přenesená",J1056,0)</f>
        <v>0</v>
      </c>
      <c r="BI1056" s="241">
        <f>IF(N1056="nulová",J1056,0)</f>
        <v>0</v>
      </c>
      <c r="BJ1056" s="18" t="s">
        <v>87</v>
      </c>
      <c r="BK1056" s="241">
        <f>ROUND(I1056*H1056,2)</f>
        <v>0</v>
      </c>
      <c r="BL1056" s="18" t="s">
        <v>245</v>
      </c>
      <c r="BM1056" s="240" t="s">
        <v>1962</v>
      </c>
    </row>
    <row r="1057" s="2" customFormat="1" ht="16.5" customHeight="1">
      <c r="A1057" s="39"/>
      <c r="B1057" s="40"/>
      <c r="C1057" s="228" t="s">
        <v>1963</v>
      </c>
      <c r="D1057" s="228" t="s">
        <v>162</v>
      </c>
      <c r="E1057" s="229" t="s">
        <v>1964</v>
      </c>
      <c r="F1057" s="230" t="s">
        <v>1965</v>
      </c>
      <c r="G1057" s="231" t="s">
        <v>165</v>
      </c>
      <c r="H1057" s="232">
        <v>2.3100000000000001</v>
      </c>
      <c r="I1057" s="233"/>
      <c r="J1057" s="234">
        <f>ROUND(I1057*H1057,2)</f>
        <v>0</v>
      </c>
      <c r="K1057" s="235"/>
      <c r="L1057" s="45"/>
      <c r="M1057" s="236" t="s">
        <v>1</v>
      </c>
      <c r="N1057" s="237" t="s">
        <v>44</v>
      </c>
      <c r="O1057" s="92"/>
      <c r="P1057" s="238">
        <f>O1057*H1057</f>
        <v>0</v>
      </c>
      <c r="Q1057" s="238">
        <v>0</v>
      </c>
      <c r="R1057" s="238">
        <f>Q1057*H1057</f>
        <v>0</v>
      </c>
      <c r="S1057" s="238">
        <v>0</v>
      </c>
      <c r="T1057" s="239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40" t="s">
        <v>245</v>
      </c>
      <c r="AT1057" s="240" t="s">
        <v>162</v>
      </c>
      <c r="AU1057" s="240" t="s">
        <v>89</v>
      </c>
      <c r="AY1057" s="18" t="s">
        <v>160</v>
      </c>
      <c r="BE1057" s="241">
        <f>IF(N1057="základní",J1057,0)</f>
        <v>0</v>
      </c>
      <c r="BF1057" s="241">
        <f>IF(N1057="snížená",J1057,0)</f>
        <v>0</v>
      </c>
      <c r="BG1057" s="241">
        <f>IF(N1057="zákl. přenesená",J1057,0)</f>
        <v>0</v>
      </c>
      <c r="BH1057" s="241">
        <f>IF(N1057="sníž. přenesená",J1057,0)</f>
        <v>0</v>
      </c>
      <c r="BI1057" s="241">
        <f>IF(N1057="nulová",J1057,0)</f>
        <v>0</v>
      </c>
      <c r="BJ1057" s="18" t="s">
        <v>87</v>
      </c>
      <c r="BK1057" s="241">
        <f>ROUND(I1057*H1057,2)</f>
        <v>0</v>
      </c>
      <c r="BL1057" s="18" t="s">
        <v>245</v>
      </c>
      <c r="BM1057" s="240" t="s">
        <v>1966</v>
      </c>
    </row>
    <row r="1058" s="2" customFormat="1">
      <c r="A1058" s="39"/>
      <c r="B1058" s="40"/>
      <c r="C1058" s="41"/>
      <c r="D1058" s="244" t="s">
        <v>175</v>
      </c>
      <c r="E1058" s="41"/>
      <c r="F1058" s="265" t="s">
        <v>941</v>
      </c>
      <c r="G1058" s="41"/>
      <c r="H1058" s="41"/>
      <c r="I1058" s="266"/>
      <c r="J1058" s="41"/>
      <c r="K1058" s="41"/>
      <c r="L1058" s="45"/>
      <c r="M1058" s="267"/>
      <c r="N1058" s="268"/>
      <c r="O1058" s="92"/>
      <c r="P1058" s="92"/>
      <c r="Q1058" s="92"/>
      <c r="R1058" s="92"/>
      <c r="S1058" s="92"/>
      <c r="T1058" s="93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T1058" s="18" t="s">
        <v>175</v>
      </c>
      <c r="AU1058" s="18" t="s">
        <v>89</v>
      </c>
    </row>
    <row r="1059" s="15" customFormat="1">
      <c r="A1059" s="15"/>
      <c r="B1059" s="269"/>
      <c r="C1059" s="270"/>
      <c r="D1059" s="244" t="s">
        <v>168</v>
      </c>
      <c r="E1059" s="271" t="s">
        <v>1</v>
      </c>
      <c r="F1059" s="272" t="s">
        <v>1967</v>
      </c>
      <c r="G1059" s="270"/>
      <c r="H1059" s="271" t="s">
        <v>1</v>
      </c>
      <c r="I1059" s="273"/>
      <c r="J1059" s="270"/>
      <c r="K1059" s="270"/>
      <c r="L1059" s="274"/>
      <c r="M1059" s="275"/>
      <c r="N1059" s="276"/>
      <c r="O1059" s="276"/>
      <c r="P1059" s="276"/>
      <c r="Q1059" s="276"/>
      <c r="R1059" s="276"/>
      <c r="S1059" s="276"/>
      <c r="T1059" s="277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78" t="s">
        <v>168</v>
      </c>
      <c r="AU1059" s="278" t="s">
        <v>89</v>
      </c>
      <c r="AV1059" s="15" t="s">
        <v>87</v>
      </c>
      <c r="AW1059" s="15" t="s">
        <v>34</v>
      </c>
      <c r="AX1059" s="15" t="s">
        <v>79</v>
      </c>
      <c r="AY1059" s="278" t="s">
        <v>160</v>
      </c>
    </row>
    <row r="1060" s="13" customFormat="1">
      <c r="A1060" s="13"/>
      <c r="B1060" s="242"/>
      <c r="C1060" s="243"/>
      <c r="D1060" s="244" t="s">
        <v>168</v>
      </c>
      <c r="E1060" s="245" t="s">
        <v>1</v>
      </c>
      <c r="F1060" s="246" t="s">
        <v>1968</v>
      </c>
      <c r="G1060" s="243"/>
      <c r="H1060" s="247">
        <v>2.3100000000000001</v>
      </c>
      <c r="I1060" s="248"/>
      <c r="J1060" s="243"/>
      <c r="K1060" s="243"/>
      <c r="L1060" s="249"/>
      <c r="M1060" s="250"/>
      <c r="N1060" s="251"/>
      <c r="O1060" s="251"/>
      <c r="P1060" s="251"/>
      <c r="Q1060" s="251"/>
      <c r="R1060" s="251"/>
      <c r="S1060" s="251"/>
      <c r="T1060" s="252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53" t="s">
        <v>168</v>
      </c>
      <c r="AU1060" s="253" t="s">
        <v>89</v>
      </c>
      <c r="AV1060" s="13" t="s">
        <v>89</v>
      </c>
      <c r="AW1060" s="13" t="s">
        <v>34</v>
      </c>
      <c r="AX1060" s="13" t="s">
        <v>87</v>
      </c>
      <c r="AY1060" s="253" t="s">
        <v>160</v>
      </c>
    </row>
    <row r="1061" s="2" customFormat="1" ht="24.15" customHeight="1">
      <c r="A1061" s="39"/>
      <c r="B1061" s="40"/>
      <c r="C1061" s="228" t="s">
        <v>1969</v>
      </c>
      <c r="D1061" s="228" t="s">
        <v>162</v>
      </c>
      <c r="E1061" s="229" t="s">
        <v>1970</v>
      </c>
      <c r="F1061" s="230" t="s">
        <v>1971</v>
      </c>
      <c r="G1061" s="231" t="s">
        <v>165</v>
      </c>
      <c r="H1061" s="232">
        <v>4.6200000000000001</v>
      </c>
      <c r="I1061" s="233"/>
      <c r="J1061" s="234">
        <f>ROUND(I1061*H1061,2)</f>
        <v>0</v>
      </c>
      <c r="K1061" s="235"/>
      <c r="L1061" s="45"/>
      <c r="M1061" s="236" t="s">
        <v>1</v>
      </c>
      <c r="N1061" s="237" t="s">
        <v>44</v>
      </c>
      <c r="O1061" s="92"/>
      <c r="P1061" s="238">
        <f>O1061*H1061</f>
        <v>0</v>
      </c>
      <c r="Q1061" s="238">
        <v>0.00013999999999999999</v>
      </c>
      <c r="R1061" s="238">
        <f>Q1061*H1061</f>
        <v>0.0006468</v>
      </c>
      <c r="S1061" s="238">
        <v>0</v>
      </c>
      <c r="T1061" s="239">
        <f>S1061*H1061</f>
        <v>0</v>
      </c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R1061" s="240" t="s">
        <v>245</v>
      </c>
      <c r="AT1061" s="240" t="s">
        <v>162</v>
      </c>
      <c r="AU1061" s="240" t="s">
        <v>89</v>
      </c>
      <c r="AY1061" s="18" t="s">
        <v>160</v>
      </c>
      <c r="BE1061" s="241">
        <f>IF(N1061="základní",J1061,0)</f>
        <v>0</v>
      </c>
      <c r="BF1061" s="241">
        <f>IF(N1061="snížená",J1061,0)</f>
        <v>0</v>
      </c>
      <c r="BG1061" s="241">
        <f>IF(N1061="zákl. přenesená",J1061,0)</f>
        <v>0</v>
      </c>
      <c r="BH1061" s="241">
        <f>IF(N1061="sníž. přenesená",J1061,0)</f>
        <v>0</v>
      </c>
      <c r="BI1061" s="241">
        <f>IF(N1061="nulová",J1061,0)</f>
        <v>0</v>
      </c>
      <c r="BJ1061" s="18" t="s">
        <v>87</v>
      </c>
      <c r="BK1061" s="241">
        <f>ROUND(I1061*H1061,2)</f>
        <v>0</v>
      </c>
      <c r="BL1061" s="18" t="s">
        <v>245</v>
      </c>
      <c r="BM1061" s="240" t="s">
        <v>1972</v>
      </c>
    </row>
    <row r="1062" s="2" customFormat="1">
      <c r="A1062" s="39"/>
      <c r="B1062" s="40"/>
      <c r="C1062" s="41"/>
      <c r="D1062" s="244" t="s">
        <v>175</v>
      </c>
      <c r="E1062" s="41"/>
      <c r="F1062" s="265" t="s">
        <v>1973</v>
      </c>
      <c r="G1062" s="41"/>
      <c r="H1062" s="41"/>
      <c r="I1062" s="266"/>
      <c r="J1062" s="41"/>
      <c r="K1062" s="41"/>
      <c r="L1062" s="45"/>
      <c r="M1062" s="267"/>
      <c r="N1062" s="268"/>
      <c r="O1062" s="92"/>
      <c r="P1062" s="92"/>
      <c r="Q1062" s="92"/>
      <c r="R1062" s="92"/>
      <c r="S1062" s="92"/>
      <c r="T1062" s="93"/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T1062" s="18" t="s">
        <v>175</v>
      </c>
      <c r="AU1062" s="18" t="s">
        <v>89</v>
      </c>
    </row>
    <row r="1063" s="13" customFormat="1">
      <c r="A1063" s="13"/>
      <c r="B1063" s="242"/>
      <c r="C1063" s="243"/>
      <c r="D1063" s="244" t="s">
        <v>168</v>
      </c>
      <c r="E1063" s="243"/>
      <c r="F1063" s="246" t="s">
        <v>1974</v>
      </c>
      <c r="G1063" s="243"/>
      <c r="H1063" s="247">
        <v>4.6200000000000001</v>
      </c>
      <c r="I1063" s="248"/>
      <c r="J1063" s="243"/>
      <c r="K1063" s="243"/>
      <c r="L1063" s="249"/>
      <c r="M1063" s="250"/>
      <c r="N1063" s="251"/>
      <c r="O1063" s="251"/>
      <c r="P1063" s="251"/>
      <c r="Q1063" s="251"/>
      <c r="R1063" s="251"/>
      <c r="S1063" s="251"/>
      <c r="T1063" s="252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53" t="s">
        <v>168</v>
      </c>
      <c r="AU1063" s="253" t="s">
        <v>89</v>
      </c>
      <c r="AV1063" s="13" t="s">
        <v>89</v>
      </c>
      <c r="AW1063" s="13" t="s">
        <v>4</v>
      </c>
      <c r="AX1063" s="13" t="s">
        <v>87</v>
      </c>
      <c r="AY1063" s="253" t="s">
        <v>160</v>
      </c>
    </row>
    <row r="1064" s="12" customFormat="1" ht="22.8" customHeight="1">
      <c r="A1064" s="12"/>
      <c r="B1064" s="212"/>
      <c r="C1064" s="213"/>
      <c r="D1064" s="214" t="s">
        <v>78</v>
      </c>
      <c r="E1064" s="226" t="s">
        <v>1975</v>
      </c>
      <c r="F1064" s="226" t="s">
        <v>1976</v>
      </c>
      <c r="G1064" s="213"/>
      <c r="H1064" s="213"/>
      <c r="I1064" s="216"/>
      <c r="J1064" s="227">
        <f>BK1064</f>
        <v>0</v>
      </c>
      <c r="K1064" s="213"/>
      <c r="L1064" s="218"/>
      <c r="M1064" s="219"/>
      <c r="N1064" s="220"/>
      <c r="O1064" s="220"/>
      <c r="P1064" s="221">
        <f>SUM(P1065:P1080)</f>
        <v>0</v>
      </c>
      <c r="Q1064" s="220"/>
      <c r="R1064" s="221">
        <f>SUM(R1065:R1080)</f>
        <v>0.1785331</v>
      </c>
      <c r="S1064" s="220"/>
      <c r="T1064" s="222">
        <f>SUM(T1065:T1080)</f>
        <v>0.0023538000000000001</v>
      </c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R1064" s="223" t="s">
        <v>89</v>
      </c>
      <c r="AT1064" s="224" t="s">
        <v>78</v>
      </c>
      <c r="AU1064" s="224" t="s">
        <v>87</v>
      </c>
      <c r="AY1064" s="223" t="s">
        <v>160</v>
      </c>
      <c r="BK1064" s="225">
        <f>SUM(BK1065:BK1080)</f>
        <v>0</v>
      </c>
    </row>
    <row r="1065" s="2" customFormat="1" ht="24.15" customHeight="1">
      <c r="A1065" s="39"/>
      <c r="B1065" s="40"/>
      <c r="C1065" s="228" t="s">
        <v>1977</v>
      </c>
      <c r="D1065" s="228" t="s">
        <v>162</v>
      </c>
      <c r="E1065" s="229" t="s">
        <v>1978</v>
      </c>
      <c r="F1065" s="230" t="s">
        <v>1979</v>
      </c>
      <c r="G1065" s="231" t="s">
        <v>165</v>
      </c>
      <c r="H1065" s="232">
        <v>324.113</v>
      </c>
      <c r="I1065" s="233"/>
      <c r="J1065" s="234">
        <f>ROUND(I1065*H1065,2)</f>
        <v>0</v>
      </c>
      <c r="K1065" s="235"/>
      <c r="L1065" s="45"/>
      <c r="M1065" s="236" t="s">
        <v>1</v>
      </c>
      <c r="N1065" s="237" t="s">
        <v>44</v>
      </c>
      <c r="O1065" s="92"/>
      <c r="P1065" s="238">
        <f>O1065*H1065</f>
        <v>0</v>
      </c>
      <c r="Q1065" s="238">
        <v>0</v>
      </c>
      <c r="R1065" s="238">
        <f>Q1065*H1065</f>
        <v>0</v>
      </c>
      <c r="S1065" s="238">
        <v>0</v>
      </c>
      <c r="T1065" s="239">
        <f>S1065*H1065</f>
        <v>0</v>
      </c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R1065" s="240" t="s">
        <v>245</v>
      </c>
      <c r="AT1065" s="240" t="s">
        <v>162</v>
      </c>
      <c r="AU1065" s="240" t="s">
        <v>89</v>
      </c>
      <c r="AY1065" s="18" t="s">
        <v>160</v>
      </c>
      <c r="BE1065" s="241">
        <f>IF(N1065="základní",J1065,0)</f>
        <v>0</v>
      </c>
      <c r="BF1065" s="241">
        <f>IF(N1065="snížená",J1065,0)</f>
        <v>0</v>
      </c>
      <c r="BG1065" s="241">
        <f>IF(N1065="zákl. přenesená",J1065,0)</f>
        <v>0</v>
      </c>
      <c r="BH1065" s="241">
        <f>IF(N1065="sníž. přenesená",J1065,0)</f>
        <v>0</v>
      </c>
      <c r="BI1065" s="241">
        <f>IF(N1065="nulová",J1065,0)</f>
        <v>0</v>
      </c>
      <c r="BJ1065" s="18" t="s">
        <v>87</v>
      </c>
      <c r="BK1065" s="241">
        <f>ROUND(I1065*H1065,2)</f>
        <v>0</v>
      </c>
      <c r="BL1065" s="18" t="s">
        <v>245</v>
      </c>
      <c r="BM1065" s="240" t="s">
        <v>1980</v>
      </c>
    </row>
    <row r="1066" s="15" customFormat="1">
      <c r="A1066" s="15"/>
      <c r="B1066" s="269"/>
      <c r="C1066" s="270"/>
      <c r="D1066" s="244" t="s">
        <v>168</v>
      </c>
      <c r="E1066" s="271" t="s">
        <v>1</v>
      </c>
      <c r="F1066" s="272" t="s">
        <v>1981</v>
      </c>
      <c r="G1066" s="270"/>
      <c r="H1066" s="271" t="s">
        <v>1</v>
      </c>
      <c r="I1066" s="273"/>
      <c r="J1066" s="270"/>
      <c r="K1066" s="270"/>
      <c r="L1066" s="274"/>
      <c r="M1066" s="275"/>
      <c r="N1066" s="276"/>
      <c r="O1066" s="276"/>
      <c r="P1066" s="276"/>
      <c r="Q1066" s="276"/>
      <c r="R1066" s="276"/>
      <c r="S1066" s="276"/>
      <c r="T1066" s="277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T1066" s="278" t="s">
        <v>168</v>
      </c>
      <c r="AU1066" s="278" t="s">
        <v>89</v>
      </c>
      <c r="AV1066" s="15" t="s">
        <v>87</v>
      </c>
      <c r="AW1066" s="15" t="s">
        <v>34</v>
      </c>
      <c r="AX1066" s="15" t="s">
        <v>79</v>
      </c>
      <c r="AY1066" s="278" t="s">
        <v>160</v>
      </c>
    </row>
    <row r="1067" s="13" customFormat="1">
      <c r="A1067" s="13"/>
      <c r="B1067" s="242"/>
      <c r="C1067" s="243"/>
      <c r="D1067" s="244" t="s">
        <v>168</v>
      </c>
      <c r="E1067" s="245" t="s">
        <v>1</v>
      </c>
      <c r="F1067" s="246" t="s">
        <v>1637</v>
      </c>
      <c r="G1067" s="243"/>
      <c r="H1067" s="247">
        <v>40.640000000000001</v>
      </c>
      <c r="I1067" s="248"/>
      <c r="J1067" s="243"/>
      <c r="K1067" s="243"/>
      <c r="L1067" s="249"/>
      <c r="M1067" s="250"/>
      <c r="N1067" s="251"/>
      <c r="O1067" s="251"/>
      <c r="P1067" s="251"/>
      <c r="Q1067" s="251"/>
      <c r="R1067" s="251"/>
      <c r="S1067" s="251"/>
      <c r="T1067" s="252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3" t="s">
        <v>168</v>
      </c>
      <c r="AU1067" s="253" t="s">
        <v>89</v>
      </c>
      <c r="AV1067" s="13" t="s">
        <v>89</v>
      </c>
      <c r="AW1067" s="13" t="s">
        <v>34</v>
      </c>
      <c r="AX1067" s="13" t="s">
        <v>79</v>
      </c>
      <c r="AY1067" s="253" t="s">
        <v>160</v>
      </c>
    </row>
    <row r="1068" s="13" customFormat="1">
      <c r="A1068" s="13"/>
      <c r="B1068" s="242"/>
      <c r="C1068" s="243"/>
      <c r="D1068" s="244" t="s">
        <v>168</v>
      </c>
      <c r="E1068" s="245" t="s">
        <v>1</v>
      </c>
      <c r="F1068" s="246" t="s">
        <v>1638</v>
      </c>
      <c r="G1068" s="243"/>
      <c r="H1068" s="247">
        <v>18.379999999999999</v>
      </c>
      <c r="I1068" s="248"/>
      <c r="J1068" s="243"/>
      <c r="K1068" s="243"/>
      <c r="L1068" s="249"/>
      <c r="M1068" s="250"/>
      <c r="N1068" s="251"/>
      <c r="O1068" s="251"/>
      <c r="P1068" s="251"/>
      <c r="Q1068" s="251"/>
      <c r="R1068" s="251"/>
      <c r="S1068" s="251"/>
      <c r="T1068" s="252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53" t="s">
        <v>168</v>
      </c>
      <c r="AU1068" s="253" t="s">
        <v>89</v>
      </c>
      <c r="AV1068" s="13" t="s">
        <v>89</v>
      </c>
      <c r="AW1068" s="13" t="s">
        <v>34</v>
      </c>
      <c r="AX1068" s="13" t="s">
        <v>79</v>
      </c>
      <c r="AY1068" s="253" t="s">
        <v>160</v>
      </c>
    </row>
    <row r="1069" s="13" customFormat="1">
      <c r="A1069" s="13"/>
      <c r="B1069" s="242"/>
      <c r="C1069" s="243"/>
      <c r="D1069" s="244" t="s">
        <v>168</v>
      </c>
      <c r="E1069" s="245" t="s">
        <v>1</v>
      </c>
      <c r="F1069" s="246" t="s">
        <v>1639</v>
      </c>
      <c r="G1069" s="243"/>
      <c r="H1069" s="247">
        <v>19.440000000000001</v>
      </c>
      <c r="I1069" s="248"/>
      <c r="J1069" s="243"/>
      <c r="K1069" s="243"/>
      <c r="L1069" s="249"/>
      <c r="M1069" s="250"/>
      <c r="N1069" s="251"/>
      <c r="O1069" s="251"/>
      <c r="P1069" s="251"/>
      <c r="Q1069" s="251"/>
      <c r="R1069" s="251"/>
      <c r="S1069" s="251"/>
      <c r="T1069" s="252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53" t="s">
        <v>168</v>
      </c>
      <c r="AU1069" s="253" t="s">
        <v>89</v>
      </c>
      <c r="AV1069" s="13" t="s">
        <v>89</v>
      </c>
      <c r="AW1069" s="13" t="s">
        <v>34</v>
      </c>
      <c r="AX1069" s="13" t="s">
        <v>79</v>
      </c>
      <c r="AY1069" s="253" t="s">
        <v>160</v>
      </c>
    </row>
    <row r="1070" s="15" customFormat="1">
      <c r="A1070" s="15"/>
      <c r="B1070" s="269"/>
      <c r="C1070" s="270"/>
      <c r="D1070" s="244" t="s">
        <v>168</v>
      </c>
      <c r="E1070" s="271" t="s">
        <v>1</v>
      </c>
      <c r="F1070" s="272" t="s">
        <v>1982</v>
      </c>
      <c r="G1070" s="270"/>
      <c r="H1070" s="271" t="s">
        <v>1</v>
      </c>
      <c r="I1070" s="273"/>
      <c r="J1070" s="270"/>
      <c r="K1070" s="270"/>
      <c r="L1070" s="274"/>
      <c r="M1070" s="275"/>
      <c r="N1070" s="276"/>
      <c r="O1070" s="276"/>
      <c r="P1070" s="276"/>
      <c r="Q1070" s="276"/>
      <c r="R1070" s="276"/>
      <c r="S1070" s="276"/>
      <c r="T1070" s="277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78" t="s">
        <v>168</v>
      </c>
      <c r="AU1070" s="278" t="s">
        <v>89</v>
      </c>
      <c r="AV1070" s="15" t="s">
        <v>87</v>
      </c>
      <c r="AW1070" s="15" t="s">
        <v>34</v>
      </c>
      <c r="AX1070" s="15" t="s">
        <v>79</v>
      </c>
      <c r="AY1070" s="278" t="s">
        <v>160</v>
      </c>
    </row>
    <row r="1071" s="13" customFormat="1">
      <c r="A1071" s="13"/>
      <c r="B1071" s="242"/>
      <c r="C1071" s="243"/>
      <c r="D1071" s="244" t="s">
        <v>168</v>
      </c>
      <c r="E1071" s="245" t="s">
        <v>1</v>
      </c>
      <c r="F1071" s="246" t="s">
        <v>1983</v>
      </c>
      <c r="G1071" s="243"/>
      <c r="H1071" s="247">
        <v>245.65299999999999</v>
      </c>
      <c r="I1071" s="248"/>
      <c r="J1071" s="243"/>
      <c r="K1071" s="243"/>
      <c r="L1071" s="249"/>
      <c r="M1071" s="250"/>
      <c r="N1071" s="251"/>
      <c r="O1071" s="251"/>
      <c r="P1071" s="251"/>
      <c r="Q1071" s="251"/>
      <c r="R1071" s="251"/>
      <c r="S1071" s="251"/>
      <c r="T1071" s="252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53" t="s">
        <v>168</v>
      </c>
      <c r="AU1071" s="253" t="s">
        <v>89</v>
      </c>
      <c r="AV1071" s="13" t="s">
        <v>89</v>
      </c>
      <c r="AW1071" s="13" t="s">
        <v>34</v>
      </c>
      <c r="AX1071" s="13" t="s">
        <v>79</v>
      </c>
      <c r="AY1071" s="253" t="s">
        <v>160</v>
      </c>
    </row>
    <row r="1072" s="14" customFormat="1">
      <c r="A1072" s="14"/>
      <c r="B1072" s="254"/>
      <c r="C1072" s="255"/>
      <c r="D1072" s="244" t="s">
        <v>168</v>
      </c>
      <c r="E1072" s="256" t="s">
        <v>1</v>
      </c>
      <c r="F1072" s="257" t="s">
        <v>171</v>
      </c>
      <c r="G1072" s="255"/>
      <c r="H1072" s="258">
        <v>324.113</v>
      </c>
      <c r="I1072" s="259"/>
      <c r="J1072" s="255"/>
      <c r="K1072" s="255"/>
      <c r="L1072" s="260"/>
      <c r="M1072" s="261"/>
      <c r="N1072" s="262"/>
      <c r="O1072" s="262"/>
      <c r="P1072" s="262"/>
      <c r="Q1072" s="262"/>
      <c r="R1072" s="262"/>
      <c r="S1072" s="262"/>
      <c r="T1072" s="263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64" t="s">
        <v>168</v>
      </c>
      <c r="AU1072" s="264" t="s">
        <v>89</v>
      </c>
      <c r="AV1072" s="14" t="s">
        <v>166</v>
      </c>
      <c r="AW1072" s="14" t="s">
        <v>34</v>
      </c>
      <c r="AX1072" s="14" t="s">
        <v>87</v>
      </c>
      <c r="AY1072" s="264" t="s">
        <v>160</v>
      </c>
    </row>
    <row r="1073" s="2" customFormat="1" ht="16.5" customHeight="1">
      <c r="A1073" s="39"/>
      <c r="B1073" s="40"/>
      <c r="C1073" s="228" t="s">
        <v>1984</v>
      </c>
      <c r="D1073" s="228" t="s">
        <v>162</v>
      </c>
      <c r="E1073" s="229" t="s">
        <v>1985</v>
      </c>
      <c r="F1073" s="230" t="s">
        <v>1986</v>
      </c>
      <c r="G1073" s="231" t="s">
        <v>165</v>
      </c>
      <c r="H1073" s="232">
        <v>78.459999999999994</v>
      </c>
      <c r="I1073" s="233"/>
      <c r="J1073" s="234">
        <f>ROUND(I1073*H1073,2)</f>
        <v>0</v>
      </c>
      <c r="K1073" s="235"/>
      <c r="L1073" s="45"/>
      <c r="M1073" s="236" t="s">
        <v>1</v>
      </c>
      <c r="N1073" s="237" t="s">
        <v>44</v>
      </c>
      <c r="O1073" s="92"/>
      <c r="P1073" s="238">
        <f>O1073*H1073</f>
        <v>0</v>
      </c>
      <c r="Q1073" s="238">
        <v>0</v>
      </c>
      <c r="R1073" s="238">
        <f>Q1073*H1073</f>
        <v>0</v>
      </c>
      <c r="S1073" s="238">
        <v>3.0000000000000001E-05</v>
      </c>
      <c r="T1073" s="239">
        <f>S1073*H1073</f>
        <v>0.0023538000000000001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240" t="s">
        <v>245</v>
      </c>
      <c r="AT1073" s="240" t="s">
        <v>162</v>
      </c>
      <c r="AU1073" s="240" t="s">
        <v>89</v>
      </c>
      <c r="AY1073" s="18" t="s">
        <v>160</v>
      </c>
      <c r="BE1073" s="241">
        <f>IF(N1073="základní",J1073,0)</f>
        <v>0</v>
      </c>
      <c r="BF1073" s="241">
        <f>IF(N1073="snížená",J1073,0)</f>
        <v>0</v>
      </c>
      <c r="BG1073" s="241">
        <f>IF(N1073="zákl. přenesená",J1073,0)</f>
        <v>0</v>
      </c>
      <c r="BH1073" s="241">
        <f>IF(N1073="sníž. přenesená",J1073,0)</f>
        <v>0</v>
      </c>
      <c r="BI1073" s="241">
        <f>IF(N1073="nulová",J1073,0)</f>
        <v>0</v>
      </c>
      <c r="BJ1073" s="18" t="s">
        <v>87</v>
      </c>
      <c r="BK1073" s="241">
        <f>ROUND(I1073*H1073,2)</f>
        <v>0</v>
      </c>
      <c r="BL1073" s="18" t="s">
        <v>245</v>
      </c>
      <c r="BM1073" s="240" t="s">
        <v>1987</v>
      </c>
    </row>
    <row r="1074" s="13" customFormat="1">
      <c r="A1074" s="13"/>
      <c r="B1074" s="242"/>
      <c r="C1074" s="243"/>
      <c r="D1074" s="244" t="s">
        <v>168</v>
      </c>
      <c r="E1074" s="245" t="s">
        <v>1</v>
      </c>
      <c r="F1074" s="246" t="s">
        <v>1988</v>
      </c>
      <c r="G1074" s="243"/>
      <c r="H1074" s="247">
        <v>37.509999999999998</v>
      </c>
      <c r="I1074" s="248"/>
      <c r="J1074" s="243"/>
      <c r="K1074" s="243"/>
      <c r="L1074" s="249"/>
      <c r="M1074" s="250"/>
      <c r="N1074" s="251"/>
      <c r="O1074" s="251"/>
      <c r="P1074" s="251"/>
      <c r="Q1074" s="251"/>
      <c r="R1074" s="251"/>
      <c r="S1074" s="251"/>
      <c r="T1074" s="252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53" t="s">
        <v>168</v>
      </c>
      <c r="AU1074" s="253" t="s">
        <v>89</v>
      </c>
      <c r="AV1074" s="13" t="s">
        <v>89</v>
      </c>
      <c r="AW1074" s="13" t="s">
        <v>34</v>
      </c>
      <c r="AX1074" s="13" t="s">
        <v>79</v>
      </c>
      <c r="AY1074" s="253" t="s">
        <v>160</v>
      </c>
    </row>
    <row r="1075" s="13" customFormat="1">
      <c r="A1075" s="13"/>
      <c r="B1075" s="242"/>
      <c r="C1075" s="243"/>
      <c r="D1075" s="244" t="s">
        <v>168</v>
      </c>
      <c r="E1075" s="245" t="s">
        <v>1</v>
      </c>
      <c r="F1075" s="246" t="s">
        <v>1174</v>
      </c>
      <c r="G1075" s="243"/>
      <c r="H1075" s="247">
        <v>40.950000000000003</v>
      </c>
      <c r="I1075" s="248"/>
      <c r="J1075" s="243"/>
      <c r="K1075" s="243"/>
      <c r="L1075" s="249"/>
      <c r="M1075" s="250"/>
      <c r="N1075" s="251"/>
      <c r="O1075" s="251"/>
      <c r="P1075" s="251"/>
      <c r="Q1075" s="251"/>
      <c r="R1075" s="251"/>
      <c r="S1075" s="251"/>
      <c r="T1075" s="252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53" t="s">
        <v>168</v>
      </c>
      <c r="AU1075" s="253" t="s">
        <v>89</v>
      </c>
      <c r="AV1075" s="13" t="s">
        <v>89</v>
      </c>
      <c r="AW1075" s="13" t="s">
        <v>34</v>
      </c>
      <c r="AX1075" s="13" t="s">
        <v>79</v>
      </c>
      <c r="AY1075" s="253" t="s">
        <v>160</v>
      </c>
    </row>
    <row r="1076" s="14" customFormat="1">
      <c r="A1076" s="14"/>
      <c r="B1076" s="254"/>
      <c r="C1076" s="255"/>
      <c r="D1076" s="244" t="s">
        <v>168</v>
      </c>
      <c r="E1076" s="256" t="s">
        <v>1</v>
      </c>
      <c r="F1076" s="257" t="s">
        <v>171</v>
      </c>
      <c r="G1076" s="255"/>
      <c r="H1076" s="258">
        <v>78.460000000000008</v>
      </c>
      <c r="I1076" s="259"/>
      <c r="J1076" s="255"/>
      <c r="K1076" s="255"/>
      <c r="L1076" s="260"/>
      <c r="M1076" s="261"/>
      <c r="N1076" s="262"/>
      <c r="O1076" s="262"/>
      <c r="P1076" s="262"/>
      <c r="Q1076" s="262"/>
      <c r="R1076" s="262"/>
      <c r="S1076" s="262"/>
      <c r="T1076" s="263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64" t="s">
        <v>168</v>
      </c>
      <c r="AU1076" s="264" t="s">
        <v>89</v>
      </c>
      <c r="AV1076" s="14" t="s">
        <v>166</v>
      </c>
      <c r="AW1076" s="14" t="s">
        <v>34</v>
      </c>
      <c r="AX1076" s="14" t="s">
        <v>87</v>
      </c>
      <c r="AY1076" s="264" t="s">
        <v>160</v>
      </c>
    </row>
    <row r="1077" s="2" customFormat="1" ht="16.5" customHeight="1">
      <c r="A1077" s="39"/>
      <c r="B1077" s="40"/>
      <c r="C1077" s="284" t="s">
        <v>1989</v>
      </c>
      <c r="D1077" s="284" t="s">
        <v>426</v>
      </c>
      <c r="E1077" s="285" t="s">
        <v>1990</v>
      </c>
      <c r="F1077" s="286" t="s">
        <v>1991</v>
      </c>
      <c r="G1077" s="287" t="s">
        <v>165</v>
      </c>
      <c r="H1077" s="288">
        <v>82.382999999999996</v>
      </c>
      <c r="I1077" s="289"/>
      <c r="J1077" s="290">
        <f>ROUND(I1077*H1077,2)</f>
        <v>0</v>
      </c>
      <c r="K1077" s="291"/>
      <c r="L1077" s="292"/>
      <c r="M1077" s="293" t="s">
        <v>1</v>
      </c>
      <c r="N1077" s="294" t="s">
        <v>44</v>
      </c>
      <c r="O1077" s="92"/>
      <c r="P1077" s="238">
        <f>O1077*H1077</f>
        <v>0</v>
      </c>
      <c r="Q1077" s="238">
        <v>0.00020000000000000001</v>
      </c>
      <c r="R1077" s="238">
        <f>Q1077*H1077</f>
        <v>0.016476600000000001</v>
      </c>
      <c r="S1077" s="238">
        <v>0</v>
      </c>
      <c r="T1077" s="239">
        <f>S1077*H1077</f>
        <v>0</v>
      </c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R1077" s="240" t="s">
        <v>336</v>
      </c>
      <c r="AT1077" s="240" t="s">
        <v>426</v>
      </c>
      <c r="AU1077" s="240" t="s">
        <v>89</v>
      </c>
      <c r="AY1077" s="18" t="s">
        <v>160</v>
      </c>
      <c r="BE1077" s="241">
        <f>IF(N1077="základní",J1077,0)</f>
        <v>0</v>
      </c>
      <c r="BF1077" s="241">
        <f>IF(N1077="snížená",J1077,0)</f>
        <v>0</v>
      </c>
      <c r="BG1077" s="241">
        <f>IF(N1077="zákl. přenesená",J1077,0)</f>
        <v>0</v>
      </c>
      <c r="BH1077" s="241">
        <f>IF(N1077="sníž. přenesená",J1077,0)</f>
        <v>0</v>
      </c>
      <c r="BI1077" s="241">
        <f>IF(N1077="nulová",J1077,0)</f>
        <v>0</v>
      </c>
      <c r="BJ1077" s="18" t="s">
        <v>87</v>
      </c>
      <c r="BK1077" s="241">
        <f>ROUND(I1077*H1077,2)</f>
        <v>0</v>
      </c>
      <c r="BL1077" s="18" t="s">
        <v>245</v>
      </c>
      <c r="BM1077" s="240" t="s">
        <v>1992</v>
      </c>
    </row>
    <row r="1078" s="13" customFormat="1">
      <c r="A1078" s="13"/>
      <c r="B1078" s="242"/>
      <c r="C1078" s="243"/>
      <c r="D1078" s="244" t="s">
        <v>168</v>
      </c>
      <c r="E1078" s="243"/>
      <c r="F1078" s="246" t="s">
        <v>1993</v>
      </c>
      <c r="G1078" s="243"/>
      <c r="H1078" s="247">
        <v>82.382999999999996</v>
      </c>
      <c r="I1078" s="248"/>
      <c r="J1078" s="243"/>
      <c r="K1078" s="243"/>
      <c r="L1078" s="249"/>
      <c r="M1078" s="250"/>
      <c r="N1078" s="251"/>
      <c r="O1078" s="251"/>
      <c r="P1078" s="251"/>
      <c r="Q1078" s="251"/>
      <c r="R1078" s="251"/>
      <c r="S1078" s="251"/>
      <c r="T1078" s="252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53" t="s">
        <v>168</v>
      </c>
      <c r="AU1078" s="253" t="s">
        <v>89</v>
      </c>
      <c r="AV1078" s="13" t="s">
        <v>89</v>
      </c>
      <c r="AW1078" s="13" t="s">
        <v>4</v>
      </c>
      <c r="AX1078" s="13" t="s">
        <v>87</v>
      </c>
      <c r="AY1078" s="253" t="s">
        <v>160</v>
      </c>
    </row>
    <row r="1079" s="2" customFormat="1" ht="24.15" customHeight="1">
      <c r="A1079" s="39"/>
      <c r="B1079" s="40"/>
      <c r="C1079" s="228" t="s">
        <v>1994</v>
      </c>
      <c r="D1079" s="228" t="s">
        <v>162</v>
      </c>
      <c r="E1079" s="229" t="s">
        <v>1995</v>
      </c>
      <c r="F1079" s="230" t="s">
        <v>1996</v>
      </c>
      <c r="G1079" s="231" t="s">
        <v>165</v>
      </c>
      <c r="H1079" s="232">
        <v>324.113</v>
      </c>
      <c r="I1079" s="233"/>
      <c r="J1079" s="234">
        <f>ROUND(I1079*H1079,2)</f>
        <v>0</v>
      </c>
      <c r="K1079" s="235"/>
      <c r="L1079" s="45"/>
      <c r="M1079" s="236" t="s">
        <v>1</v>
      </c>
      <c r="N1079" s="237" t="s">
        <v>44</v>
      </c>
      <c r="O1079" s="92"/>
      <c r="P1079" s="238">
        <f>O1079*H1079</f>
        <v>0</v>
      </c>
      <c r="Q1079" s="238">
        <v>0.00021000000000000001</v>
      </c>
      <c r="R1079" s="238">
        <f>Q1079*H1079</f>
        <v>0.068063730000000003</v>
      </c>
      <c r="S1079" s="238">
        <v>0</v>
      </c>
      <c r="T1079" s="239">
        <f>S1079*H1079</f>
        <v>0</v>
      </c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R1079" s="240" t="s">
        <v>245</v>
      </c>
      <c r="AT1079" s="240" t="s">
        <v>162</v>
      </c>
      <c r="AU1079" s="240" t="s">
        <v>89</v>
      </c>
      <c r="AY1079" s="18" t="s">
        <v>160</v>
      </c>
      <c r="BE1079" s="241">
        <f>IF(N1079="základní",J1079,0)</f>
        <v>0</v>
      </c>
      <c r="BF1079" s="241">
        <f>IF(N1079="snížená",J1079,0)</f>
        <v>0</v>
      </c>
      <c r="BG1079" s="241">
        <f>IF(N1079="zákl. přenesená",J1079,0)</f>
        <v>0</v>
      </c>
      <c r="BH1079" s="241">
        <f>IF(N1079="sníž. přenesená",J1079,0)</f>
        <v>0</v>
      </c>
      <c r="BI1079" s="241">
        <f>IF(N1079="nulová",J1079,0)</f>
        <v>0</v>
      </c>
      <c r="BJ1079" s="18" t="s">
        <v>87</v>
      </c>
      <c r="BK1079" s="241">
        <f>ROUND(I1079*H1079,2)</f>
        <v>0</v>
      </c>
      <c r="BL1079" s="18" t="s">
        <v>245</v>
      </c>
      <c r="BM1079" s="240" t="s">
        <v>1997</v>
      </c>
    </row>
    <row r="1080" s="2" customFormat="1" ht="33" customHeight="1">
      <c r="A1080" s="39"/>
      <c r="B1080" s="40"/>
      <c r="C1080" s="228" t="s">
        <v>1998</v>
      </c>
      <c r="D1080" s="228" t="s">
        <v>162</v>
      </c>
      <c r="E1080" s="229" t="s">
        <v>1999</v>
      </c>
      <c r="F1080" s="230" t="s">
        <v>2000</v>
      </c>
      <c r="G1080" s="231" t="s">
        <v>165</v>
      </c>
      <c r="H1080" s="232">
        <v>324.113</v>
      </c>
      <c r="I1080" s="233"/>
      <c r="J1080" s="234">
        <f>ROUND(I1080*H1080,2)</f>
        <v>0</v>
      </c>
      <c r="K1080" s="235"/>
      <c r="L1080" s="45"/>
      <c r="M1080" s="236" t="s">
        <v>1</v>
      </c>
      <c r="N1080" s="237" t="s">
        <v>44</v>
      </c>
      <c r="O1080" s="92"/>
      <c r="P1080" s="238">
        <f>O1080*H1080</f>
        <v>0</v>
      </c>
      <c r="Q1080" s="238">
        <v>0.00029</v>
      </c>
      <c r="R1080" s="238">
        <f>Q1080*H1080</f>
        <v>0.093992770000000003</v>
      </c>
      <c r="S1080" s="238">
        <v>0</v>
      </c>
      <c r="T1080" s="239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240" t="s">
        <v>245</v>
      </c>
      <c r="AT1080" s="240" t="s">
        <v>162</v>
      </c>
      <c r="AU1080" s="240" t="s">
        <v>89</v>
      </c>
      <c r="AY1080" s="18" t="s">
        <v>160</v>
      </c>
      <c r="BE1080" s="241">
        <f>IF(N1080="základní",J1080,0)</f>
        <v>0</v>
      </c>
      <c r="BF1080" s="241">
        <f>IF(N1080="snížená",J1080,0)</f>
        <v>0</v>
      </c>
      <c r="BG1080" s="241">
        <f>IF(N1080="zákl. přenesená",J1080,0)</f>
        <v>0</v>
      </c>
      <c r="BH1080" s="241">
        <f>IF(N1080="sníž. přenesená",J1080,0)</f>
        <v>0</v>
      </c>
      <c r="BI1080" s="241">
        <f>IF(N1080="nulová",J1080,0)</f>
        <v>0</v>
      </c>
      <c r="BJ1080" s="18" t="s">
        <v>87</v>
      </c>
      <c r="BK1080" s="241">
        <f>ROUND(I1080*H1080,2)</f>
        <v>0</v>
      </c>
      <c r="BL1080" s="18" t="s">
        <v>245</v>
      </c>
      <c r="BM1080" s="240" t="s">
        <v>2001</v>
      </c>
    </row>
    <row r="1081" s="12" customFormat="1" ht="22.8" customHeight="1">
      <c r="A1081" s="12"/>
      <c r="B1081" s="212"/>
      <c r="C1081" s="213"/>
      <c r="D1081" s="214" t="s">
        <v>78</v>
      </c>
      <c r="E1081" s="226" t="s">
        <v>437</v>
      </c>
      <c r="F1081" s="226" t="s">
        <v>438</v>
      </c>
      <c r="G1081" s="213"/>
      <c r="H1081" s="213"/>
      <c r="I1081" s="216"/>
      <c r="J1081" s="227">
        <f>BK1081</f>
        <v>0</v>
      </c>
      <c r="K1081" s="213"/>
      <c r="L1081" s="218"/>
      <c r="M1081" s="219"/>
      <c r="N1081" s="220"/>
      <c r="O1081" s="220"/>
      <c r="P1081" s="221">
        <f>SUM(P1082:P1098)</f>
        <v>0</v>
      </c>
      <c r="Q1081" s="220"/>
      <c r="R1081" s="221">
        <f>SUM(R1082:R1098)</f>
        <v>0</v>
      </c>
      <c r="S1081" s="220"/>
      <c r="T1081" s="222">
        <f>SUM(T1082:T1098)</f>
        <v>0</v>
      </c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R1081" s="223" t="s">
        <v>187</v>
      </c>
      <c r="AT1081" s="224" t="s">
        <v>78</v>
      </c>
      <c r="AU1081" s="224" t="s">
        <v>87</v>
      </c>
      <c r="AY1081" s="223" t="s">
        <v>160</v>
      </c>
      <c r="BK1081" s="225">
        <f>SUM(BK1082:BK1098)</f>
        <v>0</v>
      </c>
    </row>
    <row r="1082" s="2" customFormat="1" ht="16.5" customHeight="1">
      <c r="A1082" s="39"/>
      <c r="B1082" s="40"/>
      <c r="C1082" s="228" t="s">
        <v>2002</v>
      </c>
      <c r="D1082" s="228" t="s">
        <v>162</v>
      </c>
      <c r="E1082" s="229" t="s">
        <v>440</v>
      </c>
      <c r="F1082" s="230" t="s">
        <v>441</v>
      </c>
      <c r="G1082" s="231" t="s">
        <v>242</v>
      </c>
      <c r="H1082" s="232">
        <v>1</v>
      </c>
      <c r="I1082" s="233"/>
      <c r="J1082" s="234">
        <f>ROUND(I1082*H1082,2)</f>
        <v>0</v>
      </c>
      <c r="K1082" s="235"/>
      <c r="L1082" s="45"/>
      <c r="M1082" s="236" t="s">
        <v>1</v>
      </c>
      <c r="N1082" s="237" t="s">
        <v>44</v>
      </c>
      <c r="O1082" s="92"/>
      <c r="P1082" s="238">
        <f>O1082*H1082</f>
        <v>0</v>
      </c>
      <c r="Q1082" s="238">
        <v>0</v>
      </c>
      <c r="R1082" s="238">
        <f>Q1082*H1082</f>
        <v>0</v>
      </c>
      <c r="S1082" s="238">
        <v>0</v>
      </c>
      <c r="T1082" s="239">
        <f>S1082*H1082</f>
        <v>0</v>
      </c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R1082" s="240" t="s">
        <v>442</v>
      </c>
      <c r="AT1082" s="240" t="s">
        <v>162</v>
      </c>
      <c r="AU1082" s="240" t="s">
        <v>89</v>
      </c>
      <c r="AY1082" s="18" t="s">
        <v>160</v>
      </c>
      <c r="BE1082" s="241">
        <f>IF(N1082="základní",J1082,0)</f>
        <v>0</v>
      </c>
      <c r="BF1082" s="241">
        <f>IF(N1082="snížená",J1082,0)</f>
        <v>0</v>
      </c>
      <c r="BG1082" s="241">
        <f>IF(N1082="zákl. přenesená",J1082,0)</f>
        <v>0</v>
      </c>
      <c r="BH1082" s="241">
        <f>IF(N1082="sníž. přenesená",J1082,0)</f>
        <v>0</v>
      </c>
      <c r="BI1082" s="241">
        <f>IF(N1082="nulová",J1082,0)</f>
        <v>0</v>
      </c>
      <c r="BJ1082" s="18" t="s">
        <v>87</v>
      </c>
      <c r="BK1082" s="241">
        <f>ROUND(I1082*H1082,2)</f>
        <v>0</v>
      </c>
      <c r="BL1082" s="18" t="s">
        <v>442</v>
      </c>
      <c r="BM1082" s="240" t="s">
        <v>2003</v>
      </c>
    </row>
    <row r="1083" s="2" customFormat="1">
      <c r="A1083" s="39"/>
      <c r="B1083" s="40"/>
      <c r="C1083" s="41"/>
      <c r="D1083" s="244" t="s">
        <v>175</v>
      </c>
      <c r="E1083" s="41"/>
      <c r="F1083" s="265" t="s">
        <v>661</v>
      </c>
      <c r="G1083" s="41"/>
      <c r="H1083" s="41"/>
      <c r="I1083" s="266"/>
      <c r="J1083" s="41"/>
      <c r="K1083" s="41"/>
      <c r="L1083" s="45"/>
      <c r="M1083" s="267"/>
      <c r="N1083" s="268"/>
      <c r="O1083" s="92"/>
      <c r="P1083" s="92"/>
      <c r="Q1083" s="92"/>
      <c r="R1083" s="92"/>
      <c r="S1083" s="92"/>
      <c r="T1083" s="93"/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/>
      <c r="AE1083" s="39"/>
      <c r="AT1083" s="18" t="s">
        <v>175</v>
      </c>
      <c r="AU1083" s="18" t="s">
        <v>89</v>
      </c>
    </row>
    <row r="1084" s="2" customFormat="1" ht="16.5" customHeight="1">
      <c r="A1084" s="39"/>
      <c r="B1084" s="40"/>
      <c r="C1084" s="228" t="s">
        <v>2004</v>
      </c>
      <c r="D1084" s="228" t="s">
        <v>162</v>
      </c>
      <c r="E1084" s="229" t="s">
        <v>445</v>
      </c>
      <c r="F1084" s="230" t="s">
        <v>446</v>
      </c>
      <c r="G1084" s="231" t="s">
        <v>242</v>
      </c>
      <c r="H1084" s="232">
        <v>1</v>
      </c>
      <c r="I1084" s="233"/>
      <c r="J1084" s="234">
        <f>ROUND(I1084*H1084,2)</f>
        <v>0</v>
      </c>
      <c r="K1084" s="235"/>
      <c r="L1084" s="45"/>
      <c r="M1084" s="236" t="s">
        <v>1</v>
      </c>
      <c r="N1084" s="237" t="s">
        <v>44</v>
      </c>
      <c r="O1084" s="92"/>
      <c r="P1084" s="238">
        <f>O1084*H1084</f>
        <v>0</v>
      </c>
      <c r="Q1084" s="238">
        <v>0</v>
      </c>
      <c r="R1084" s="238">
        <f>Q1084*H1084</f>
        <v>0</v>
      </c>
      <c r="S1084" s="238">
        <v>0</v>
      </c>
      <c r="T1084" s="239">
        <f>S1084*H1084</f>
        <v>0</v>
      </c>
      <c r="U1084" s="39"/>
      <c r="V1084" s="39"/>
      <c r="W1084" s="39"/>
      <c r="X1084" s="39"/>
      <c r="Y1084" s="39"/>
      <c r="Z1084" s="39"/>
      <c r="AA1084" s="39"/>
      <c r="AB1084" s="39"/>
      <c r="AC1084" s="39"/>
      <c r="AD1084" s="39"/>
      <c r="AE1084" s="39"/>
      <c r="AR1084" s="240" t="s">
        <v>442</v>
      </c>
      <c r="AT1084" s="240" t="s">
        <v>162</v>
      </c>
      <c r="AU1084" s="240" t="s">
        <v>89</v>
      </c>
      <c r="AY1084" s="18" t="s">
        <v>160</v>
      </c>
      <c r="BE1084" s="241">
        <f>IF(N1084="základní",J1084,0)</f>
        <v>0</v>
      </c>
      <c r="BF1084" s="241">
        <f>IF(N1084="snížená",J1084,0)</f>
        <v>0</v>
      </c>
      <c r="BG1084" s="241">
        <f>IF(N1084="zákl. přenesená",J1084,0)</f>
        <v>0</v>
      </c>
      <c r="BH1084" s="241">
        <f>IF(N1084="sníž. přenesená",J1084,0)</f>
        <v>0</v>
      </c>
      <c r="BI1084" s="241">
        <f>IF(N1084="nulová",J1084,0)</f>
        <v>0</v>
      </c>
      <c r="BJ1084" s="18" t="s">
        <v>87</v>
      </c>
      <c r="BK1084" s="241">
        <f>ROUND(I1084*H1084,2)</f>
        <v>0</v>
      </c>
      <c r="BL1084" s="18" t="s">
        <v>442</v>
      </c>
      <c r="BM1084" s="240" t="s">
        <v>2005</v>
      </c>
    </row>
    <row r="1085" s="2" customFormat="1">
      <c r="A1085" s="39"/>
      <c r="B1085" s="40"/>
      <c r="C1085" s="41"/>
      <c r="D1085" s="244" t="s">
        <v>175</v>
      </c>
      <c r="E1085" s="41"/>
      <c r="F1085" s="265" t="s">
        <v>448</v>
      </c>
      <c r="G1085" s="41"/>
      <c r="H1085" s="41"/>
      <c r="I1085" s="266"/>
      <c r="J1085" s="41"/>
      <c r="K1085" s="41"/>
      <c r="L1085" s="45"/>
      <c r="M1085" s="267"/>
      <c r="N1085" s="268"/>
      <c r="O1085" s="92"/>
      <c r="P1085" s="92"/>
      <c r="Q1085" s="92"/>
      <c r="R1085" s="92"/>
      <c r="S1085" s="92"/>
      <c r="T1085" s="93"/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T1085" s="18" t="s">
        <v>175</v>
      </c>
      <c r="AU1085" s="18" t="s">
        <v>89</v>
      </c>
    </row>
    <row r="1086" s="2" customFormat="1" ht="16.5" customHeight="1">
      <c r="A1086" s="39"/>
      <c r="B1086" s="40"/>
      <c r="C1086" s="228" t="s">
        <v>2006</v>
      </c>
      <c r="D1086" s="228" t="s">
        <v>162</v>
      </c>
      <c r="E1086" s="229" t="s">
        <v>663</v>
      </c>
      <c r="F1086" s="230" t="s">
        <v>664</v>
      </c>
      <c r="G1086" s="231" t="s">
        <v>242</v>
      </c>
      <c r="H1086" s="232">
        <v>1</v>
      </c>
      <c r="I1086" s="233"/>
      <c r="J1086" s="234">
        <f>ROUND(I1086*H1086,2)</f>
        <v>0</v>
      </c>
      <c r="K1086" s="235"/>
      <c r="L1086" s="45"/>
      <c r="M1086" s="236" t="s">
        <v>1</v>
      </c>
      <c r="N1086" s="237" t="s">
        <v>44</v>
      </c>
      <c r="O1086" s="92"/>
      <c r="P1086" s="238">
        <f>O1086*H1086</f>
        <v>0</v>
      </c>
      <c r="Q1086" s="238">
        <v>0</v>
      </c>
      <c r="R1086" s="238">
        <f>Q1086*H1086</f>
        <v>0</v>
      </c>
      <c r="S1086" s="238">
        <v>0</v>
      </c>
      <c r="T1086" s="239">
        <f>S1086*H1086</f>
        <v>0</v>
      </c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R1086" s="240" t="s">
        <v>442</v>
      </c>
      <c r="AT1086" s="240" t="s">
        <v>162</v>
      </c>
      <c r="AU1086" s="240" t="s">
        <v>89</v>
      </c>
      <c r="AY1086" s="18" t="s">
        <v>160</v>
      </c>
      <c r="BE1086" s="241">
        <f>IF(N1086="základní",J1086,0)</f>
        <v>0</v>
      </c>
      <c r="BF1086" s="241">
        <f>IF(N1086="snížená",J1086,0)</f>
        <v>0</v>
      </c>
      <c r="BG1086" s="241">
        <f>IF(N1086="zákl. přenesená",J1086,0)</f>
        <v>0</v>
      </c>
      <c r="BH1086" s="241">
        <f>IF(N1086="sníž. přenesená",J1086,0)</f>
        <v>0</v>
      </c>
      <c r="BI1086" s="241">
        <f>IF(N1086="nulová",J1086,0)</f>
        <v>0</v>
      </c>
      <c r="BJ1086" s="18" t="s">
        <v>87</v>
      </c>
      <c r="BK1086" s="241">
        <f>ROUND(I1086*H1086,2)</f>
        <v>0</v>
      </c>
      <c r="BL1086" s="18" t="s">
        <v>442</v>
      </c>
      <c r="BM1086" s="240" t="s">
        <v>2007</v>
      </c>
    </row>
    <row r="1087" s="2" customFormat="1" ht="16.5" customHeight="1">
      <c r="A1087" s="39"/>
      <c r="B1087" s="40"/>
      <c r="C1087" s="228" t="s">
        <v>2008</v>
      </c>
      <c r="D1087" s="228" t="s">
        <v>162</v>
      </c>
      <c r="E1087" s="229" t="s">
        <v>450</v>
      </c>
      <c r="F1087" s="230" t="s">
        <v>451</v>
      </c>
      <c r="G1087" s="231" t="s">
        <v>242</v>
      </c>
      <c r="H1087" s="232">
        <v>1</v>
      </c>
      <c r="I1087" s="233"/>
      <c r="J1087" s="234">
        <f>ROUND(I1087*H1087,2)</f>
        <v>0</v>
      </c>
      <c r="K1087" s="235"/>
      <c r="L1087" s="45"/>
      <c r="M1087" s="236" t="s">
        <v>1</v>
      </c>
      <c r="N1087" s="237" t="s">
        <v>44</v>
      </c>
      <c r="O1087" s="92"/>
      <c r="P1087" s="238">
        <f>O1087*H1087</f>
        <v>0</v>
      </c>
      <c r="Q1087" s="238">
        <v>0</v>
      </c>
      <c r="R1087" s="238">
        <f>Q1087*H1087</f>
        <v>0</v>
      </c>
      <c r="S1087" s="238">
        <v>0</v>
      </c>
      <c r="T1087" s="239">
        <f>S1087*H1087</f>
        <v>0</v>
      </c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R1087" s="240" t="s">
        <v>442</v>
      </c>
      <c r="AT1087" s="240" t="s">
        <v>162</v>
      </c>
      <c r="AU1087" s="240" t="s">
        <v>89</v>
      </c>
      <c r="AY1087" s="18" t="s">
        <v>160</v>
      </c>
      <c r="BE1087" s="241">
        <f>IF(N1087="základní",J1087,0)</f>
        <v>0</v>
      </c>
      <c r="BF1087" s="241">
        <f>IF(N1087="snížená",J1087,0)</f>
        <v>0</v>
      </c>
      <c r="BG1087" s="241">
        <f>IF(N1087="zákl. přenesená",J1087,0)</f>
        <v>0</v>
      </c>
      <c r="BH1087" s="241">
        <f>IF(N1087="sníž. přenesená",J1087,0)</f>
        <v>0</v>
      </c>
      <c r="BI1087" s="241">
        <f>IF(N1087="nulová",J1087,0)</f>
        <v>0</v>
      </c>
      <c r="BJ1087" s="18" t="s">
        <v>87</v>
      </c>
      <c r="BK1087" s="241">
        <f>ROUND(I1087*H1087,2)</f>
        <v>0</v>
      </c>
      <c r="BL1087" s="18" t="s">
        <v>442</v>
      </c>
      <c r="BM1087" s="240" t="s">
        <v>2009</v>
      </c>
    </row>
    <row r="1088" s="2" customFormat="1">
      <c r="A1088" s="39"/>
      <c r="B1088" s="40"/>
      <c r="C1088" s="41"/>
      <c r="D1088" s="244" t="s">
        <v>175</v>
      </c>
      <c r="E1088" s="41"/>
      <c r="F1088" s="265" t="s">
        <v>453</v>
      </c>
      <c r="G1088" s="41"/>
      <c r="H1088" s="41"/>
      <c r="I1088" s="266"/>
      <c r="J1088" s="41"/>
      <c r="K1088" s="41"/>
      <c r="L1088" s="45"/>
      <c r="M1088" s="267"/>
      <c r="N1088" s="268"/>
      <c r="O1088" s="92"/>
      <c r="P1088" s="92"/>
      <c r="Q1088" s="92"/>
      <c r="R1088" s="92"/>
      <c r="S1088" s="92"/>
      <c r="T1088" s="93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T1088" s="18" t="s">
        <v>175</v>
      </c>
      <c r="AU1088" s="18" t="s">
        <v>89</v>
      </c>
    </row>
    <row r="1089" s="2" customFormat="1" ht="21.75" customHeight="1">
      <c r="A1089" s="39"/>
      <c r="B1089" s="40"/>
      <c r="C1089" s="228" t="s">
        <v>2010</v>
      </c>
      <c r="D1089" s="228" t="s">
        <v>162</v>
      </c>
      <c r="E1089" s="229" t="s">
        <v>455</v>
      </c>
      <c r="F1089" s="230" t="s">
        <v>456</v>
      </c>
      <c r="G1089" s="231" t="s">
        <v>242</v>
      </c>
      <c r="H1089" s="232">
        <v>1</v>
      </c>
      <c r="I1089" s="233"/>
      <c r="J1089" s="234">
        <f>ROUND(I1089*H1089,2)</f>
        <v>0</v>
      </c>
      <c r="K1089" s="235"/>
      <c r="L1089" s="45"/>
      <c r="M1089" s="236" t="s">
        <v>1</v>
      </c>
      <c r="N1089" s="237" t="s">
        <v>44</v>
      </c>
      <c r="O1089" s="92"/>
      <c r="P1089" s="238">
        <f>O1089*H1089</f>
        <v>0</v>
      </c>
      <c r="Q1089" s="238">
        <v>0</v>
      </c>
      <c r="R1089" s="238">
        <f>Q1089*H1089</f>
        <v>0</v>
      </c>
      <c r="S1089" s="238">
        <v>0</v>
      </c>
      <c r="T1089" s="239">
        <f>S1089*H1089</f>
        <v>0</v>
      </c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/>
      <c r="AE1089" s="39"/>
      <c r="AR1089" s="240" t="s">
        <v>442</v>
      </c>
      <c r="AT1089" s="240" t="s">
        <v>162</v>
      </c>
      <c r="AU1089" s="240" t="s">
        <v>89</v>
      </c>
      <c r="AY1089" s="18" t="s">
        <v>160</v>
      </c>
      <c r="BE1089" s="241">
        <f>IF(N1089="základní",J1089,0)</f>
        <v>0</v>
      </c>
      <c r="BF1089" s="241">
        <f>IF(N1089="snížená",J1089,0)</f>
        <v>0</v>
      </c>
      <c r="BG1089" s="241">
        <f>IF(N1089="zákl. přenesená",J1089,0)</f>
        <v>0</v>
      </c>
      <c r="BH1089" s="241">
        <f>IF(N1089="sníž. přenesená",J1089,0)</f>
        <v>0</v>
      </c>
      <c r="BI1089" s="241">
        <f>IF(N1089="nulová",J1089,0)</f>
        <v>0</v>
      </c>
      <c r="BJ1089" s="18" t="s">
        <v>87</v>
      </c>
      <c r="BK1089" s="241">
        <f>ROUND(I1089*H1089,2)</f>
        <v>0</v>
      </c>
      <c r="BL1089" s="18" t="s">
        <v>442</v>
      </c>
      <c r="BM1089" s="240" t="s">
        <v>2011</v>
      </c>
    </row>
    <row r="1090" s="2" customFormat="1" ht="21.75" customHeight="1">
      <c r="A1090" s="39"/>
      <c r="B1090" s="40"/>
      <c r="C1090" s="228" t="s">
        <v>2012</v>
      </c>
      <c r="D1090" s="228" t="s">
        <v>162</v>
      </c>
      <c r="E1090" s="229" t="s">
        <v>459</v>
      </c>
      <c r="F1090" s="230" t="s">
        <v>460</v>
      </c>
      <c r="G1090" s="231" t="s">
        <v>242</v>
      </c>
      <c r="H1090" s="232">
        <v>1</v>
      </c>
      <c r="I1090" s="233"/>
      <c r="J1090" s="234">
        <f>ROUND(I1090*H1090,2)</f>
        <v>0</v>
      </c>
      <c r="K1090" s="235"/>
      <c r="L1090" s="45"/>
      <c r="M1090" s="236" t="s">
        <v>1</v>
      </c>
      <c r="N1090" s="237" t="s">
        <v>44</v>
      </c>
      <c r="O1090" s="92"/>
      <c r="P1090" s="238">
        <f>O1090*H1090</f>
        <v>0</v>
      </c>
      <c r="Q1090" s="238">
        <v>0</v>
      </c>
      <c r="R1090" s="238">
        <f>Q1090*H1090</f>
        <v>0</v>
      </c>
      <c r="S1090" s="238">
        <v>0</v>
      </c>
      <c r="T1090" s="239">
        <f>S1090*H1090</f>
        <v>0</v>
      </c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R1090" s="240" t="s">
        <v>442</v>
      </c>
      <c r="AT1090" s="240" t="s">
        <v>162</v>
      </c>
      <c r="AU1090" s="240" t="s">
        <v>89</v>
      </c>
      <c r="AY1090" s="18" t="s">
        <v>160</v>
      </c>
      <c r="BE1090" s="241">
        <f>IF(N1090="základní",J1090,0)</f>
        <v>0</v>
      </c>
      <c r="BF1090" s="241">
        <f>IF(N1090="snížená",J1090,0)</f>
        <v>0</v>
      </c>
      <c r="BG1090" s="241">
        <f>IF(N1090="zákl. přenesená",J1090,0)</f>
        <v>0</v>
      </c>
      <c r="BH1090" s="241">
        <f>IF(N1090="sníž. přenesená",J1090,0)</f>
        <v>0</v>
      </c>
      <c r="BI1090" s="241">
        <f>IF(N1090="nulová",J1090,0)</f>
        <v>0</v>
      </c>
      <c r="BJ1090" s="18" t="s">
        <v>87</v>
      </c>
      <c r="BK1090" s="241">
        <f>ROUND(I1090*H1090,2)</f>
        <v>0</v>
      </c>
      <c r="BL1090" s="18" t="s">
        <v>442</v>
      </c>
      <c r="BM1090" s="240" t="s">
        <v>2013</v>
      </c>
    </row>
    <row r="1091" s="2" customFormat="1" ht="16.5" customHeight="1">
      <c r="A1091" s="39"/>
      <c r="B1091" s="40"/>
      <c r="C1091" s="228" t="s">
        <v>2014</v>
      </c>
      <c r="D1091" s="228" t="s">
        <v>162</v>
      </c>
      <c r="E1091" s="229" t="s">
        <v>463</v>
      </c>
      <c r="F1091" s="230" t="s">
        <v>464</v>
      </c>
      <c r="G1091" s="231" t="s">
        <v>242</v>
      </c>
      <c r="H1091" s="232">
        <v>1</v>
      </c>
      <c r="I1091" s="233"/>
      <c r="J1091" s="234">
        <f>ROUND(I1091*H1091,2)</f>
        <v>0</v>
      </c>
      <c r="K1091" s="235"/>
      <c r="L1091" s="45"/>
      <c r="M1091" s="236" t="s">
        <v>1</v>
      </c>
      <c r="N1091" s="237" t="s">
        <v>44</v>
      </c>
      <c r="O1091" s="92"/>
      <c r="P1091" s="238">
        <f>O1091*H1091</f>
        <v>0</v>
      </c>
      <c r="Q1091" s="238">
        <v>0</v>
      </c>
      <c r="R1091" s="238">
        <f>Q1091*H1091</f>
        <v>0</v>
      </c>
      <c r="S1091" s="238">
        <v>0</v>
      </c>
      <c r="T1091" s="239">
        <f>S1091*H1091</f>
        <v>0</v>
      </c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R1091" s="240" t="s">
        <v>442</v>
      </c>
      <c r="AT1091" s="240" t="s">
        <v>162</v>
      </c>
      <c r="AU1091" s="240" t="s">
        <v>89</v>
      </c>
      <c r="AY1091" s="18" t="s">
        <v>160</v>
      </c>
      <c r="BE1091" s="241">
        <f>IF(N1091="základní",J1091,0)</f>
        <v>0</v>
      </c>
      <c r="BF1091" s="241">
        <f>IF(N1091="snížená",J1091,0)</f>
        <v>0</v>
      </c>
      <c r="BG1091" s="241">
        <f>IF(N1091="zákl. přenesená",J1091,0)</f>
        <v>0</v>
      </c>
      <c r="BH1091" s="241">
        <f>IF(N1091="sníž. přenesená",J1091,0)</f>
        <v>0</v>
      </c>
      <c r="BI1091" s="241">
        <f>IF(N1091="nulová",J1091,0)</f>
        <v>0</v>
      </c>
      <c r="BJ1091" s="18" t="s">
        <v>87</v>
      </c>
      <c r="BK1091" s="241">
        <f>ROUND(I1091*H1091,2)</f>
        <v>0</v>
      </c>
      <c r="BL1091" s="18" t="s">
        <v>442</v>
      </c>
      <c r="BM1091" s="240" t="s">
        <v>2015</v>
      </c>
    </row>
    <row r="1092" s="2" customFormat="1" ht="16.5" customHeight="1">
      <c r="A1092" s="39"/>
      <c r="B1092" s="40"/>
      <c r="C1092" s="228" t="s">
        <v>2016</v>
      </c>
      <c r="D1092" s="228" t="s">
        <v>162</v>
      </c>
      <c r="E1092" s="229" t="s">
        <v>467</v>
      </c>
      <c r="F1092" s="230" t="s">
        <v>468</v>
      </c>
      <c r="G1092" s="231" t="s">
        <v>242</v>
      </c>
      <c r="H1092" s="232">
        <v>1</v>
      </c>
      <c r="I1092" s="233"/>
      <c r="J1092" s="234">
        <f>ROUND(I1092*H1092,2)</f>
        <v>0</v>
      </c>
      <c r="K1092" s="235"/>
      <c r="L1092" s="45"/>
      <c r="M1092" s="236" t="s">
        <v>1</v>
      </c>
      <c r="N1092" s="237" t="s">
        <v>44</v>
      </c>
      <c r="O1092" s="92"/>
      <c r="P1092" s="238">
        <f>O1092*H1092</f>
        <v>0</v>
      </c>
      <c r="Q1092" s="238">
        <v>0</v>
      </c>
      <c r="R1092" s="238">
        <f>Q1092*H1092</f>
        <v>0</v>
      </c>
      <c r="S1092" s="238">
        <v>0</v>
      </c>
      <c r="T1092" s="239">
        <f>S1092*H1092</f>
        <v>0</v>
      </c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R1092" s="240" t="s">
        <v>442</v>
      </c>
      <c r="AT1092" s="240" t="s">
        <v>162</v>
      </c>
      <c r="AU1092" s="240" t="s">
        <v>89</v>
      </c>
      <c r="AY1092" s="18" t="s">
        <v>160</v>
      </c>
      <c r="BE1092" s="241">
        <f>IF(N1092="základní",J1092,0)</f>
        <v>0</v>
      </c>
      <c r="BF1092" s="241">
        <f>IF(N1092="snížená",J1092,0)</f>
        <v>0</v>
      </c>
      <c r="BG1092" s="241">
        <f>IF(N1092="zákl. přenesená",J1092,0)</f>
        <v>0</v>
      </c>
      <c r="BH1092" s="241">
        <f>IF(N1092="sníž. přenesená",J1092,0)</f>
        <v>0</v>
      </c>
      <c r="BI1092" s="241">
        <f>IF(N1092="nulová",J1092,0)</f>
        <v>0</v>
      </c>
      <c r="BJ1092" s="18" t="s">
        <v>87</v>
      </c>
      <c r="BK1092" s="241">
        <f>ROUND(I1092*H1092,2)</f>
        <v>0</v>
      </c>
      <c r="BL1092" s="18" t="s">
        <v>442</v>
      </c>
      <c r="BM1092" s="240" t="s">
        <v>2017</v>
      </c>
    </row>
    <row r="1093" s="2" customFormat="1">
      <c r="A1093" s="39"/>
      <c r="B1093" s="40"/>
      <c r="C1093" s="41"/>
      <c r="D1093" s="244" t="s">
        <v>175</v>
      </c>
      <c r="E1093" s="41"/>
      <c r="F1093" s="265" t="s">
        <v>470</v>
      </c>
      <c r="G1093" s="41"/>
      <c r="H1093" s="41"/>
      <c r="I1093" s="266"/>
      <c r="J1093" s="41"/>
      <c r="K1093" s="41"/>
      <c r="L1093" s="45"/>
      <c r="M1093" s="267"/>
      <c r="N1093" s="268"/>
      <c r="O1093" s="92"/>
      <c r="P1093" s="92"/>
      <c r="Q1093" s="92"/>
      <c r="R1093" s="92"/>
      <c r="S1093" s="92"/>
      <c r="T1093" s="93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T1093" s="18" t="s">
        <v>175</v>
      </c>
      <c r="AU1093" s="18" t="s">
        <v>89</v>
      </c>
    </row>
    <row r="1094" s="2" customFormat="1" ht="16.5" customHeight="1">
      <c r="A1094" s="39"/>
      <c r="B1094" s="40"/>
      <c r="C1094" s="228" t="s">
        <v>2018</v>
      </c>
      <c r="D1094" s="228" t="s">
        <v>162</v>
      </c>
      <c r="E1094" s="229" t="s">
        <v>2019</v>
      </c>
      <c r="F1094" s="230" t="s">
        <v>2020</v>
      </c>
      <c r="G1094" s="231" t="s">
        <v>242</v>
      </c>
      <c r="H1094" s="232">
        <v>1</v>
      </c>
      <c r="I1094" s="233"/>
      <c r="J1094" s="234">
        <f>ROUND(I1094*H1094,2)</f>
        <v>0</v>
      </c>
      <c r="K1094" s="235"/>
      <c r="L1094" s="45"/>
      <c r="M1094" s="236" t="s">
        <v>1</v>
      </c>
      <c r="N1094" s="237" t="s">
        <v>44</v>
      </c>
      <c r="O1094" s="92"/>
      <c r="P1094" s="238">
        <f>O1094*H1094</f>
        <v>0</v>
      </c>
      <c r="Q1094" s="238">
        <v>0</v>
      </c>
      <c r="R1094" s="238">
        <f>Q1094*H1094</f>
        <v>0</v>
      </c>
      <c r="S1094" s="238">
        <v>0</v>
      </c>
      <c r="T1094" s="239">
        <f>S1094*H1094</f>
        <v>0</v>
      </c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/>
      <c r="AE1094" s="39"/>
      <c r="AR1094" s="240" t="s">
        <v>442</v>
      </c>
      <c r="AT1094" s="240" t="s">
        <v>162</v>
      </c>
      <c r="AU1094" s="240" t="s">
        <v>89</v>
      </c>
      <c r="AY1094" s="18" t="s">
        <v>160</v>
      </c>
      <c r="BE1094" s="241">
        <f>IF(N1094="základní",J1094,0)</f>
        <v>0</v>
      </c>
      <c r="BF1094" s="241">
        <f>IF(N1094="snížená",J1094,0)</f>
        <v>0</v>
      </c>
      <c r="BG1094" s="241">
        <f>IF(N1094="zákl. přenesená",J1094,0)</f>
        <v>0</v>
      </c>
      <c r="BH1094" s="241">
        <f>IF(N1094="sníž. přenesená",J1094,0)</f>
        <v>0</v>
      </c>
      <c r="BI1094" s="241">
        <f>IF(N1094="nulová",J1094,0)</f>
        <v>0</v>
      </c>
      <c r="BJ1094" s="18" t="s">
        <v>87</v>
      </c>
      <c r="BK1094" s="241">
        <f>ROUND(I1094*H1094,2)</f>
        <v>0</v>
      </c>
      <c r="BL1094" s="18" t="s">
        <v>442</v>
      </c>
      <c r="BM1094" s="240" t="s">
        <v>2021</v>
      </c>
    </row>
    <row r="1095" s="2" customFormat="1" ht="16.5" customHeight="1">
      <c r="A1095" s="39"/>
      <c r="B1095" s="40"/>
      <c r="C1095" s="228" t="s">
        <v>2022</v>
      </c>
      <c r="D1095" s="228" t="s">
        <v>162</v>
      </c>
      <c r="E1095" s="229" t="s">
        <v>669</v>
      </c>
      <c r="F1095" s="230" t="s">
        <v>670</v>
      </c>
      <c r="G1095" s="231" t="s">
        <v>242</v>
      </c>
      <c r="H1095" s="232">
        <v>1</v>
      </c>
      <c r="I1095" s="233"/>
      <c r="J1095" s="234">
        <f>ROUND(I1095*H1095,2)</f>
        <v>0</v>
      </c>
      <c r="K1095" s="235"/>
      <c r="L1095" s="45"/>
      <c r="M1095" s="236" t="s">
        <v>1</v>
      </c>
      <c r="N1095" s="237" t="s">
        <v>44</v>
      </c>
      <c r="O1095" s="92"/>
      <c r="P1095" s="238">
        <f>O1095*H1095</f>
        <v>0</v>
      </c>
      <c r="Q1095" s="238">
        <v>0</v>
      </c>
      <c r="R1095" s="238">
        <f>Q1095*H1095</f>
        <v>0</v>
      </c>
      <c r="S1095" s="238">
        <v>0</v>
      </c>
      <c r="T1095" s="239">
        <f>S1095*H1095</f>
        <v>0</v>
      </c>
      <c r="U1095" s="39"/>
      <c r="V1095" s="39"/>
      <c r="W1095" s="39"/>
      <c r="X1095" s="39"/>
      <c r="Y1095" s="39"/>
      <c r="Z1095" s="39"/>
      <c r="AA1095" s="39"/>
      <c r="AB1095" s="39"/>
      <c r="AC1095" s="39"/>
      <c r="AD1095" s="39"/>
      <c r="AE1095" s="39"/>
      <c r="AR1095" s="240" t="s">
        <v>442</v>
      </c>
      <c r="AT1095" s="240" t="s">
        <v>162</v>
      </c>
      <c r="AU1095" s="240" t="s">
        <v>89</v>
      </c>
      <c r="AY1095" s="18" t="s">
        <v>160</v>
      </c>
      <c r="BE1095" s="241">
        <f>IF(N1095="základní",J1095,0)</f>
        <v>0</v>
      </c>
      <c r="BF1095" s="241">
        <f>IF(N1095="snížená",J1095,0)</f>
        <v>0</v>
      </c>
      <c r="BG1095" s="241">
        <f>IF(N1095="zákl. přenesená",J1095,0)</f>
        <v>0</v>
      </c>
      <c r="BH1095" s="241">
        <f>IF(N1095="sníž. přenesená",J1095,0)</f>
        <v>0</v>
      </c>
      <c r="BI1095" s="241">
        <f>IF(N1095="nulová",J1095,0)</f>
        <v>0</v>
      </c>
      <c r="BJ1095" s="18" t="s">
        <v>87</v>
      </c>
      <c r="BK1095" s="241">
        <f>ROUND(I1095*H1095,2)</f>
        <v>0</v>
      </c>
      <c r="BL1095" s="18" t="s">
        <v>442</v>
      </c>
      <c r="BM1095" s="240" t="s">
        <v>2023</v>
      </c>
    </row>
    <row r="1096" s="2" customFormat="1" ht="16.5" customHeight="1">
      <c r="A1096" s="39"/>
      <c r="B1096" s="40"/>
      <c r="C1096" s="228" t="s">
        <v>2024</v>
      </c>
      <c r="D1096" s="228" t="s">
        <v>162</v>
      </c>
      <c r="E1096" s="229" t="s">
        <v>472</v>
      </c>
      <c r="F1096" s="230" t="s">
        <v>473</v>
      </c>
      <c r="G1096" s="231" t="s">
        <v>242</v>
      </c>
      <c r="H1096" s="232">
        <v>1</v>
      </c>
      <c r="I1096" s="233"/>
      <c r="J1096" s="234">
        <f>ROUND(I1096*H1096,2)</f>
        <v>0</v>
      </c>
      <c r="K1096" s="235"/>
      <c r="L1096" s="45"/>
      <c r="M1096" s="236" t="s">
        <v>1</v>
      </c>
      <c r="N1096" s="237" t="s">
        <v>44</v>
      </c>
      <c r="O1096" s="92"/>
      <c r="P1096" s="238">
        <f>O1096*H1096</f>
        <v>0</v>
      </c>
      <c r="Q1096" s="238">
        <v>0</v>
      </c>
      <c r="R1096" s="238">
        <f>Q1096*H1096</f>
        <v>0</v>
      </c>
      <c r="S1096" s="238">
        <v>0</v>
      </c>
      <c r="T1096" s="239">
        <f>S1096*H1096</f>
        <v>0</v>
      </c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R1096" s="240" t="s">
        <v>442</v>
      </c>
      <c r="AT1096" s="240" t="s">
        <v>162</v>
      </c>
      <c r="AU1096" s="240" t="s">
        <v>89</v>
      </c>
      <c r="AY1096" s="18" t="s">
        <v>160</v>
      </c>
      <c r="BE1096" s="241">
        <f>IF(N1096="základní",J1096,0)</f>
        <v>0</v>
      </c>
      <c r="BF1096" s="241">
        <f>IF(N1096="snížená",J1096,0)</f>
        <v>0</v>
      </c>
      <c r="BG1096" s="241">
        <f>IF(N1096="zákl. přenesená",J1096,0)</f>
        <v>0</v>
      </c>
      <c r="BH1096" s="241">
        <f>IF(N1096="sníž. přenesená",J1096,0)</f>
        <v>0</v>
      </c>
      <c r="BI1096" s="241">
        <f>IF(N1096="nulová",J1096,0)</f>
        <v>0</v>
      </c>
      <c r="BJ1096" s="18" t="s">
        <v>87</v>
      </c>
      <c r="BK1096" s="241">
        <f>ROUND(I1096*H1096,2)</f>
        <v>0</v>
      </c>
      <c r="BL1096" s="18" t="s">
        <v>442</v>
      </c>
      <c r="BM1096" s="240" t="s">
        <v>2025</v>
      </c>
    </row>
    <row r="1097" s="2" customFormat="1" ht="21.75" customHeight="1">
      <c r="A1097" s="39"/>
      <c r="B1097" s="40"/>
      <c r="C1097" s="228" t="s">
        <v>2026</v>
      </c>
      <c r="D1097" s="228" t="s">
        <v>162</v>
      </c>
      <c r="E1097" s="229" t="s">
        <v>675</v>
      </c>
      <c r="F1097" s="230" t="s">
        <v>676</v>
      </c>
      <c r="G1097" s="231" t="s">
        <v>242</v>
      </c>
      <c r="H1097" s="232">
        <v>1</v>
      </c>
      <c r="I1097" s="233"/>
      <c r="J1097" s="234">
        <f>ROUND(I1097*H1097,2)</f>
        <v>0</v>
      </c>
      <c r="K1097" s="235"/>
      <c r="L1097" s="45"/>
      <c r="M1097" s="236" t="s">
        <v>1</v>
      </c>
      <c r="N1097" s="237" t="s">
        <v>44</v>
      </c>
      <c r="O1097" s="92"/>
      <c r="P1097" s="238">
        <f>O1097*H1097</f>
        <v>0</v>
      </c>
      <c r="Q1097" s="238">
        <v>0</v>
      </c>
      <c r="R1097" s="238">
        <f>Q1097*H1097</f>
        <v>0</v>
      </c>
      <c r="S1097" s="238">
        <v>0</v>
      </c>
      <c r="T1097" s="239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40" t="s">
        <v>442</v>
      </c>
      <c r="AT1097" s="240" t="s">
        <v>162</v>
      </c>
      <c r="AU1097" s="240" t="s">
        <v>89</v>
      </c>
      <c r="AY1097" s="18" t="s">
        <v>160</v>
      </c>
      <c r="BE1097" s="241">
        <f>IF(N1097="základní",J1097,0)</f>
        <v>0</v>
      </c>
      <c r="BF1097" s="241">
        <f>IF(N1097="snížená",J1097,0)</f>
        <v>0</v>
      </c>
      <c r="BG1097" s="241">
        <f>IF(N1097="zákl. přenesená",J1097,0)</f>
        <v>0</v>
      </c>
      <c r="BH1097" s="241">
        <f>IF(N1097="sníž. přenesená",J1097,0)</f>
        <v>0</v>
      </c>
      <c r="BI1097" s="241">
        <f>IF(N1097="nulová",J1097,0)</f>
        <v>0</v>
      </c>
      <c r="BJ1097" s="18" t="s">
        <v>87</v>
      </c>
      <c r="BK1097" s="241">
        <f>ROUND(I1097*H1097,2)</f>
        <v>0</v>
      </c>
      <c r="BL1097" s="18" t="s">
        <v>442</v>
      </c>
      <c r="BM1097" s="240" t="s">
        <v>2027</v>
      </c>
    </row>
    <row r="1098" s="2" customFormat="1" ht="16.5" customHeight="1">
      <c r="A1098" s="39"/>
      <c r="B1098" s="40"/>
      <c r="C1098" s="228" t="s">
        <v>2028</v>
      </c>
      <c r="D1098" s="228" t="s">
        <v>162</v>
      </c>
      <c r="E1098" s="229" t="s">
        <v>476</v>
      </c>
      <c r="F1098" s="230" t="s">
        <v>477</v>
      </c>
      <c r="G1098" s="231" t="s">
        <v>242</v>
      </c>
      <c r="H1098" s="232">
        <v>1</v>
      </c>
      <c r="I1098" s="233"/>
      <c r="J1098" s="234">
        <f>ROUND(I1098*H1098,2)</f>
        <v>0</v>
      </c>
      <c r="K1098" s="235"/>
      <c r="L1098" s="45"/>
      <c r="M1098" s="279" t="s">
        <v>1</v>
      </c>
      <c r="N1098" s="280" t="s">
        <v>44</v>
      </c>
      <c r="O1098" s="281"/>
      <c r="P1098" s="282">
        <f>O1098*H1098</f>
        <v>0</v>
      </c>
      <c r="Q1098" s="282">
        <v>0</v>
      </c>
      <c r="R1098" s="282">
        <f>Q1098*H1098</f>
        <v>0</v>
      </c>
      <c r="S1098" s="282">
        <v>0</v>
      </c>
      <c r="T1098" s="283">
        <f>S1098*H1098</f>
        <v>0</v>
      </c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R1098" s="240" t="s">
        <v>442</v>
      </c>
      <c r="AT1098" s="240" t="s">
        <v>162</v>
      </c>
      <c r="AU1098" s="240" t="s">
        <v>89</v>
      </c>
      <c r="AY1098" s="18" t="s">
        <v>160</v>
      </c>
      <c r="BE1098" s="241">
        <f>IF(N1098="základní",J1098,0)</f>
        <v>0</v>
      </c>
      <c r="BF1098" s="241">
        <f>IF(N1098="snížená",J1098,0)</f>
        <v>0</v>
      </c>
      <c r="BG1098" s="241">
        <f>IF(N1098="zákl. přenesená",J1098,0)</f>
        <v>0</v>
      </c>
      <c r="BH1098" s="241">
        <f>IF(N1098="sníž. přenesená",J1098,0)</f>
        <v>0</v>
      </c>
      <c r="BI1098" s="241">
        <f>IF(N1098="nulová",J1098,0)</f>
        <v>0</v>
      </c>
      <c r="BJ1098" s="18" t="s">
        <v>87</v>
      </c>
      <c r="BK1098" s="241">
        <f>ROUND(I1098*H1098,2)</f>
        <v>0</v>
      </c>
      <c r="BL1098" s="18" t="s">
        <v>442</v>
      </c>
      <c r="BM1098" s="240" t="s">
        <v>2029</v>
      </c>
    </row>
    <row r="1099" s="2" customFormat="1" ht="6.96" customHeight="1">
      <c r="A1099" s="39"/>
      <c r="B1099" s="67"/>
      <c r="C1099" s="68"/>
      <c r="D1099" s="68"/>
      <c r="E1099" s="68"/>
      <c r="F1099" s="68"/>
      <c r="G1099" s="68"/>
      <c r="H1099" s="68"/>
      <c r="I1099" s="68"/>
      <c r="J1099" s="68"/>
      <c r="K1099" s="68"/>
      <c r="L1099" s="45"/>
      <c r="M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</row>
  </sheetData>
  <sheetProtection sheet="1" autoFilter="0" formatColumns="0" formatRows="0" objects="1" scenarios="1" spinCount="100000" saltValue="GG/qQhe8LUgB2jAjECTp6Q3OSgI+bIskDzNg+c8+GT0l4w8/J4od4ggQ3aWD9zVWzbdxZabkoyPaYavs/l9okA==" hashValue="3/2BZ7rGgIDiQ5r+ui6Ai03vwrzp13LSjkKWCCRZ43hTT9mKW3NZs+Ddc1HOu3dmJbO4+9NRQOnPabeTof7poA==" algorithmName="SHA-512" password="CC35"/>
  <autoFilter ref="C145:K10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4:H134"/>
    <mergeCell ref="E136:H136"/>
    <mergeCell ref="E138:H13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1" customFormat="1" ht="12" customHeight="1">
      <c r="B8" s="21"/>
      <c r="D8" s="151" t="s">
        <v>122</v>
      </c>
      <c r="L8" s="21"/>
    </row>
    <row r="9" s="2" customFormat="1" ht="16.5" customHeight="1">
      <c r="A9" s="39"/>
      <c r="B9" s="45"/>
      <c r="C9" s="39"/>
      <c r="D9" s="39"/>
      <c r="E9" s="152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480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2030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16. 1. 2025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124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36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ROUND(J132,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ROUND((SUM(BE132:BE256)),  2)</f>
        <v>0</v>
      </c>
      <c r="G35" s="39"/>
      <c r="H35" s="39"/>
      <c r="I35" s="165">
        <v>0.20999999999999999</v>
      </c>
      <c r="J35" s="164">
        <f>ROUND(((SUM(BE132:BE256))*I35),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ROUND((SUM(BF132:BF256)),  2)</f>
        <v>0</v>
      </c>
      <c r="G36" s="39"/>
      <c r="H36" s="39"/>
      <c r="I36" s="165">
        <v>0.12</v>
      </c>
      <c r="J36" s="164">
        <f>ROUND(((SUM(BF132:BF256))*I36),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ROUND((SUM(BG132:BG256)),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ROUND((SUM(BH132:BH256)),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ROUND((SUM(BI132:BI256)),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479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480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SO02.03 - Nádrž na vodu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Obec Dukovany</v>
      </c>
      <c r="G91" s="41"/>
      <c r="H91" s="41"/>
      <c r="I91" s="33" t="s">
        <v>22</v>
      </c>
      <c r="J91" s="80" t="str">
        <f>IF(J14="","",J14)</f>
        <v>16. 1. 2025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Obec Dukovany, č.p.59, 675 56 Dukovany</v>
      </c>
      <c r="G93" s="41"/>
      <c r="H93" s="41"/>
      <c r="I93" s="33" t="s">
        <v>31</v>
      </c>
      <c r="J93" s="37" t="str">
        <f>E23</f>
        <v>Ing.Roman Chvátal, Jamolice 147, 67201 M.Krumlov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40.0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Ing.Dana Trávníková, Ivančická 221,67201 M.Krumlov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J132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131</v>
      </c>
      <c r="E99" s="192"/>
      <c r="F99" s="192"/>
      <c r="G99" s="192"/>
      <c r="H99" s="192"/>
      <c r="I99" s="192"/>
      <c r="J99" s="193">
        <f>J133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132</v>
      </c>
      <c r="E100" s="197"/>
      <c r="F100" s="197"/>
      <c r="G100" s="197"/>
      <c r="H100" s="197"/>
      <c r="I100" s="197"/>
      <c r="J100" s="198">
        <f>J134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680</v>
      </c>
      <c r="E101" s="197"/>
      <c r="F101" s="197"/>
      <c r="G101" s="197"/>
      <c r="H101" s="197"/>
      <c r="I101" s="197"/>
      <c r="J101" s="198">
        <f>J162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484</v>
      </c>
      <c r="E102" s="197"/>
      <c r="F102" s="197"/>
      <c r="G102" s="197"/>
      <c r="H102" s="197"/>
      <c r="I102" s="197"/>
      <c r="J102" s="198">
        <f>J165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485</v>
      </c>
      <c r="E103" s="197"/>
      <c r="F103" s="197"/>
      <c r="G103" s="197"/>
      <c r="H103" s="197"/>
      <c r="I103" s="197"/>
      <c r="J103" s="198">
        <f>J193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681</v>
      </c>
      <c r="E104" s="197"/>
      <c r="F104" s="197"/>
      <c r="G104" s="197"/>
      <c r="H104" s="197"/>
      <c r="I104" s="197"/>
      <c r="J104" s="198">
        <f>J196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2031</v>
      </c>
      <c r="E105" s="197"/>
      <c r="F105" s="197"/>
      <c r="G105" s="197"/>
      <c r="H105" s="197"/>
      <c r="I105" s="197"/>
      <c r="J105" s="198">
        <f>J198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134</v>
      </c>
      <c r="E106" s="197"/>
      <c r="F106" s="197"/>
      <c r="G106" s="197"/>
      <c r="H106" s="197"/>
      <c r="I106" s="197"/>
      <c r="J106" s="198">
        <f>J221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487</v>
      </c>
      <c r="E107" s="197"/>
      <c r="F107" s="197"/>
      <c r="G107" s="197"/>
      <c r="H107" s="197"/>
      <c r="I107" s="197"/>
      <c r="J107" s="198">
        <f>J223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136</v>
      </c>
      <c r="E108" s="192"/>
      <c r="F108" s="192"/>
      <c r="G108" s="192"/>
      <c r="H108" s="192"/>
      <c r="I108" s="192"/>
      <c r="J108" s="193">
        <f>J225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692</v>
      </c>
      <c r="E109" s="197"/>
      <c r="F109" s="197"/>
      <c r="G109" s="197"/>
      <c r="H109" s="197"/>
      <c r="I109" s="197"/>
      <c r="J109" s="198">
        <f>J226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144</v>
      </c>
      <c r="E110" s="192"/>
      <c r="F110" s="192"/>
      <c r="G110" s="192"/>
      <c r="H110" s="192"/>
      <c r="I110" s="192"/>
      <c r="J110" s="193">
        <f>J236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145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6.25" customHeight="1">
      <c r="A120" s="39"/>
      <c r="B120" s="40"/>
      <c r="C120" s="41"/>
      <c r="D120" s="41"/>
      <c r="E120" s="184" t="str">
        <f>E7</f>
        <v>Stavební úprava tenisového kurtu, novostavba zázemí tenisového kurtu a vybudování nové nádrže na vodu v místě původní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39"/>
      <c r="B122" s="40"/>
      <c r="C122" s="41"/>
      <c r="D122" s="41"/>
      <c r="E122" s="184" t="s">
        <v>479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480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SO02.03 - Nádrž na vodu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F14</f>
        <v>Obec Dukovany</v>
      </c>
      <c r="G126" s="41"/>
      <c r="H126" s="41"/>
      <c r="I126" s="33" t="s">
        <v>22</v>
      </c>
      <c r="J126" s="80" t="str">
        <f>IF(J14="","",J14)</f>
        <v>16. 1. 2025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40.05" customHeight="1">
      <c r="A128" s="39"/>
      <c r="B128" s="40"/>
      <c r="C128" s="33" t="s">
        <v>24</v>
      </c>
      <c r="D128" s="41"/>
      <c r="E128" s="41"/>
      <c r="F128" s="28" t="str">
        <f>E17</f>
        <v>Obec Dukovany, č.p.59, 675 56 Dukovany</v>
      </c>
      <c r="G128" s="41"/>
      <c r="H128" s="41"/>
      <c r="I128" s="33" t="s">
        <v>31</v>
      </c>
      <c r="J128" s="37" t="str">
        <f>E23</f>
        <v>Ing.Roman Chvátal, Jamolice 147, 67201 M.Krumlov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40.05" customHeight="1">
      <c r="A129" s="39"/>
      <c r="B129" s="40"/>
      <c r="C129" s="33" t="s">
        <v>29</v>
      </c>
      <c r="D129" s="41"/>
      <c r="E129" s="41"/>
      <c r="F129" s="28" t="str">
        <f>IF(E20="","",E20)</f>
        <v>Vyplň údaj</v>
      </c>
      <c r="G129" s="41"/>
      <c r="H129" s="41"/>
      <c r="I129" s="33" t="s">
        <v>35</v>
      </c>
      <c r="J129" s="37" t="str">
        <f>E26</f>
        <v>Ing.Dana Trávníková, Ivančická 221,67201 M.Krumlov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0"/>
      <c r="B131" s="201"/>
      <c r="C131" s="202" t="s">
        <v>146</v>
      </c>
      <c r="D131" s="203" t="s">
        <v>64</v>
      </c>
      <c r="E131" s="203" t="s">
        <v>60</v>
      </c>
      <c r="F131" s="203" t="s">
        <v>61</v>
      </c>
      <c r="G131" s="203" t="s">
        <v>147</v>
      </c>
      <c r="H131" s="203" t="s">
        <v>148</v>
      </c>
      <c r="I131" s="203" t="s">
        <v>149</v>
      </c>
      <c r="J131" s="204" t="s">
        <v>128</v>
      </c>
      <c r="K131" s="205" t="s">
        <v>150</v>
      </c>
      <c r="L131" s="206"/>
      <c r="M131" s="101" t="s">
        <v>1</v>
      </c>
      <c r="N131" s="102" t="s">
        <v>43</v>
      </c>
      <c r="O131" s="102" t="s">
        <v>151</v>
      </c>
      <c r="P131" s="102" t="s">
        <v>152</v>
      </c>
      <c r="Q131" s="102" t="s">
        <v>153</v>
      </c>
      <c r="R131" s="102" t="s">
        <v>154</v>
      </c>
      <c r="S131" s="102" t="s">
        <v>155</v>
      </c>
      <c r="T131" s="103" t="s">
        <v>156</v>
      </c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</row>
    <row r="132" s="2" customFormat="1" ht="22.8" customHeight="1">
      <c r="A132" s="39"/>
      <c r="B132" s="40"/>
      <c r="C132" s="108" t="s">
        <v>157</v>
      </c>
      <c r="D132" s="41"/>
      <c r="E132" s="41"/>
      <c r="F132" s="41"/>
      <c r="G132" s="41"/>
      <c r="H132" s="41"/>
      <c r="I132" s="41"/>
      <c r="J132" s="207">
        <f>BK132</f>
        <v>0</v>
      </c>
      <c r="K132" s="41"/>
      <c r="L132" s="45"/>
      <c r="M132" s="104"/>
      <c r="N132" s="208"/>
      <c r="O132" s="105"/>
      <c r="P132" s="209">
        <f>P133+P225+P236</f>
        <v>0</v>
      </c>
      <c r="Q132" s="105"/>
      <c r="R132" s="209">
        <f>R133+R225+R236</f>
        <v>258.82559216999999</v>
      </c>
      <c r="S132" s="105"/>
      <c r="T132" s="210">
        <f>T133+T225+T236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78</v>
      </c>
      <c r="AU132" s="18" t="s">
        <v>130</v>
      </c>
      <c r="BK132" s="211">
        <f>BK133+BK225+BK236</f>
        <v>0</v>
      </c>
    </row>
    <row r="133" s="12" customFormat="1" ht="25.92" customHeight="1">
      <c r="A133" s="12"/>
      <c r="B133" s="212"/>
      <c r="C133" s="213"/>
      <c r="D133" s="214" t="s">
        <v>78</v>
      </c>
      <c r="E133" s="215" t="s">
        <v>158</v>
      </c>
      <c r="F133" s="215" t="s">
        <v>159</v>
      </c>
      <c r="G133" s="213"/>
      <c r="H133" s="213"/>
      <c r="I133" s="216"/>
      <c r="J133" s="217">
        <f>BK133</f>
        <v>0</v>
      </c>
      <c r="K133" s="213"/>
      <c r="L133" s="218"/>
      <c r="M133" s="219"/>
      <c r="N133" s="220"/>
      <c r="O133" s="220"/>
      <c r="P133" s="221">
        <f>P134+P162+P165+P193+P196+P198+P221+P223</f>
        <v>0</v>
      </c>
      <c r="Q133" s="220"/>
      <c r="R133" s="221">
        <f>R134+R162+R165+R193+R196+R198+R221+R223</f>
        <v>258.74161416999999</v>
      </c>
      <c r="S133" s="220"/>
      <c r="T133" s="222">
        <f>T134+T162+T165+T193+T196+T198+T221+T223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3" t="s">
        <v>87</v>
      </c>
      <c r="AT133" s="224" t="s">
        <v>78</v>
      </c>
      <c r="AU133" s="224" t="s">
        <v>79</v>
      </c>
      <c r="AY133" s="223" t="s">
        <v>160</v>
      </c>
      <c r="BK133" s="225">
        <f>BK134+BK162+BK165+BK193+BK196+BK198+BK221+BK223</f>
        <v>0</v>
      </c>
    </row>
    <row r="134" s="12" customFormat="1" ht="22.8" customHeight="1">
      <c r="A134" s="12"/>
      <c r="B134" s="212"/>
      <c r="C134" s="213"/>
      <c r="D134" s="214" t="s">
        <v>78</v>
      </c>
      <c r="E134" s="226" t="s">
        <v>87</v>
      </c>
      <c r="F134" s="226" t="s">
        <v>161</v>
      </c>
      <c r="G134" s="213"/>
      <c r="H134" s="213"/>
      <c r="I134" s="216"/>
      <c r="J134" s="227">
        <f>BK134</f>
        <v>0</v>
      </c>
      <c r="K134" s="213"/>
      <c r="L134" s="218"/>
      <c r="M134" s="219"/>
      <c r="N134" s="220"/>
      <c r="O134" s="220"/>
      <c r="P134" s="221">
        <f>SUM(P135:P161)</f>
        <v>0</v>
      </c>
      <c r="Q134" s="220"/>
      <c r="R134" s="221">
        <f>SUM(R135:R161)</f>
        <v>30.600000000000001</v>
      </c>
      <c r="S134" s="220"/>
      <c r="T134" s="222">
        <f>SUM(T135:T161)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3" t="s">
        <v>87</v>
      </c>
      <c r="AT134" s="224" t="s">
        <v>78</v>
      </c>
      <c r="AU134" s="224" t="s">
        <v>87</v>
      </c>
      <c r="AY134" s="223" t="s">
        <v>160</v>
      </c>
      <c r="BK134" s="225">
        <f>SUM(BK135:BK161)</f>
        <v>0</v>
      </c>
    </row>
    <row r="135" s="2" customFormat="1" ht="33" customHeight="1">
      <c r="A135" s="39"/>
      <c r="B135" s="40"/>
      <c r="C135" s="228" t="s">
        <v>87</v>
      </c>
      <c r="D135" s="228" t="s">
        <v>162</v>
      </c>
      <c r="E135" s="229" t="s">
        <v>2032</v>
      </c>
      <c r="F135" s="230" t="s">
        <v>2033</v>
      </c>
      <c r="G135" s="231" t="s">
        <v>211</v>
      </c>
      <c r="H135" s="232">
        <v>230</v>
      </c>
      <c r="I135" s="233"/>
      <c r="J135" s="234">
        <f>ROUND(I135*H135,2)</f>
        <v>0</v>
      </c>
      <c r="K135" s="235"/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166</v>
      </c>
      <c r="AT135" s="240" t="s">
        <v>162</v>
      </c>
      <c r="AU135" s="240" t="s">
        <v>89</v>
      </c>
      <c r="AY135" s="18" t="s">
        <v>160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87</v>
      </c>
      <c r="BK135" s="241">
        <f>ROUND(I135*H135,2)</f>
        <v>0</v>
      </c>
      <c r="BL135" s="18" t="s">
        <v>166</v>
      </c>
      <c r="BM135" s="240" t="s">
        <v>2034</v>
      </c>
    </row>
    <row r="136" s="13" customFormat="1">
      <c r="A136" s="13"/>
      <c r="B136" s="242"/>
      <c r="C136" s="243"/>
      <c r="D136" s="244" t="s">
        <v>168</v>
      </c>
      <c r="E136" s="245" t="s">
        <v>1</v>
      </c>
      <c r="F136" s="246" t="s">
        <v>2035</v>
      </c>
      <c r="G136" s="243"/>
      <c r="H136" s="247">
        <v>230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168</v>
      </c>
      <c r="AU136" s="253" t="s">
        <v>89</v>
      </c>
      <c r="AV136" s="13" t="s">
        <v>89</v>
      </c>
      <c r="AW136" s="13" t="s">
        <v>34</v>
      </c>
      <c r="AX136" s="13" t="s">
        <v>87</v>
      </c>
      <c r="AY136" s="253" t="s">
        <v>160</v>
      </c>
    </row>
    <row r="137" s="2" customFormat="1" ht="33" customHeight="1">
      <c r="A137" s="39"/>
      <c r="B137" s="40"/>
      <c r="C137" s="228" t="s">
        <v>89</v>
      </c>
      <c r="D137" s="228" t="s">
        <v>162</v>
      </c>
      <c r="E137" s="229" t="s">
        <v>702</v>
      </c>
      <c r="F137" s="230" t="s">
        <v>703</v>
      </c>
      <c r="G137" s="231" t="s">
        <v>211</v>
      </c>
      <c r="H137" s="232">
        <v>72</v>
      </c>
      <c r="I137" s="233"/>
      <c r="J137" s="234">
        <f>ROUND(I137*H137,2)</f>
        <v>0</v>
      </c>
      <c r="K137" s="235"/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166</v>
      </c>
      <c r="AT137" s="240" t="s">
        <v>162</v>
      </c>
      <c r="AU137" s="240" t="s">
        <v>89</v>
      </c>
      <c r="AY137" s="18" t="s">
        <v>160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87</v>
      </c>
      <c r="BK137" s="241">
        <f>ROUND(I137*H137,2)</f>
        <v>0</v>
      </c>
      <c r="BL137" s="18" t="s">
        <v>166</v>
      </c>
      <c r="BM137" s="240" t="s">
        <v>2036</v>
      </c>
    </row>
    <row r="138" s="13" customFormat="1">
      <c r="A138" s="13"/>
      <c r="B138" s="242"/>
      <c r="C138" s="243"/>
      <c r="D138" s="244" t="s">
        <v>168</v>
      </c>
      <c r="E138" s="245" t="s">
        <v>1</v>
      </c>
      <c r="F138" s="246" t="s">
        <v>2037</v>
      </c>
      <c r="G138" s="243"/>
      <c r="H138" s="247">
        <v>72</v>
      </c>
      <c r="I138" s="248"/>
      <c r="J138" s="243"/>
      <c r="K138" s="243"/>
      <c r="L138" s="249"/>
      <c r="M138" s="250"/>
      <c r="N138" s="251"/>
      <c r="O138" s="251"/>
      <c r="P138" s="251"/>
      <c r="Q138" s="251"/>
      <c r="R138" s="251"/>
      <c r="S138" s="251"/>
      <c r="T138" s="25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3" t="s">
        <v>168</v>
      </c>
      <c r="AU138" s="253" t="s">
        <v>89</v>
      </c>
      <c r="AV138" s="13" t="s">
        <v>89</v>
      </c>
      <c r="AW138" s="13" t="s">
        <v>34</v>
      </c>
      <c r="AX138" s="13" t="s">
        <v>87</v>
      </c>
      <c r="AY138" s="253" t="s">
        <v>160</v>
      </c>
    </row>
    <row r="139" s="2" customFormat="1" ht="24.15" customHeight="1">
      <c r="A139" s="39"/>
      <c r="B139" s="40"/>
      <c r="C139" s="228" t="s">
        <v>178</v>
      </c>
      <c r="D139" s="228" t="s">
        <v>162</v>
      </c>
      <c r="E139" s="229" t="s">
        <v>220</v>
      </c>
      <c r="F139" s="230" t="s">
        <v>221</v>
      </c>
      <c r="G139" s="231" t="s">
        <v>211</v>
      </c>
      <c r="H139" s="232">
        <v>415.39999999999998</v>
      </c>
      <c r="I139" s="233"/>
      <c r="J139" s="234">
        <f>ROUND(I139*H139,2)</f>
        <v>0</v>
      </c>
      <c r="K139" s="235"/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166</v>
      </c>
      <c r="AT139" s="240" t="s">
        <v>162</v>
      </c>
      <c r="AU139" s="240" t="s">
        <v>89</v>
      </c>
      <c r="AY139" s="18" t="s">
        <v>160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87</v>
      </c>
      <c r="BK139" s="241">
        <f>ROUND(I139*H139,2)</f>
        <v>0</v>
      </c>
      <c r="BL139" s="18" t="s">
        <v>166</v>
      </c>
      <c r="BM139" s="240" t="s">
        <v>2038</v>
      </c>
    </row>
    <row r="140" s="13" customFormat="1">
      <c r="A140" s="13"/>
      <c r="B140" s="242"/>
      <c r="C140" s="243"/>
      <c r="D140" s="244" t="s">
        <v>168</v>
      </c>
      <c r="E140" s="245" t="s">
        <v>1</v>
      </c>
      <c r="F140" s="246" t="s">
        <v>2039</v>
      </c>
      <c r="G140" s="243"/>
      <c r="H140" s="247">
        <v>211.40000000000001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168</v>
      </c>
      <c r="AU140" s="253" t="s">
        <v>89</v>
      </c>
      <c r="AV140" s="13" t="s">
        <v>89</v>
      </c>
      <c r="AW140" s="13" t="s">
        <v>34</v>
      </c>
      <c r="AX140" s="13" t="s">
        <v>79</v>
      </c>
      <c r="AY140" s="253" t="s">
        <v>160</v>
      </c>
    </row>
    <row r="141" s="13" customFormat="1">
      <c r="A141" s="13"/>
      <c r="B141" s="242"/>
      <c r="C141" s="243"/>
      <c r="D141" s="244" t="s">
        <v>168</v>
      </c>
      <c r="E141" s="245" t="s">
        <v>1</v>
      </c>
      <c r="F141" s="246" t="s">
        <v>2040</v>
      </c>
      <c r="G141" s="243"/>
      <c r="H141" s="247">
        <v>204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168</v>
      </c>
      <c r="AU141" s="253" t="s">
        <v>89</v>
      </c>
      <c r="AV141" s="13" t="s">
        <v>89</v>
      </c>
      <c r="AW141" s="13" t="s">
        <v>34</v>
      </c>
      <c r="AX141" s="13" t="s">
        <v>79</v>
      </c>
      <c r="AY141" s="253" t="s">
        <v>160</v>
      </c>
    </row>
    <row r="142" s="14" customFormat="1">
      <c r="A142" s="14"/>
      <c r="B142" s="254"/>
      <c r="C142" s="255"/>
      <c r="D142" s="244" t="s">
        <v>168</v>
      </c>
      <c r="E142" s="256" t="s">
        <v>1</v>
      </c>
      <c r="F142" s="257" t="s">
        <v>171</v>
      </c>
      <c r="G142" s="255"/>
      <c r="H142" s="258">
        <v>415.39999999999998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168</v>
      </c>
      <c r="AU142" s="264" t="s">
        <v>89</v>
      </c>
      <c r="AV142" s="14" t="s">
        <v>166</v>
      </c>
      <c r="AW142" s="14" t="s">
        <v>34</v>
      </c>
      <c r="AX142" s="14" t="s">
        <v>87</v>
      </c>
      <c r="AY142" s="264" t="s">
        <v>160</v>
      </c>
    </row>
    <row r="143" s="2" customFormat="1" ht="37.8" customHeight="1">
      <c r="A143" s="39"/>
      <c r="B143" s="40"/>
      <c r="C143" s="228" t="s">
        <v>166</v>
      </c>
      <c r="D143" s="228" t="s">
        <v>162</v>
      </c>
      <c r="E143" s="229" t="s">
        <v>224</v>
      </c>
      <c r="F143" s="230" t="s">
        <v>225</v>
      </c>
      <c r="G143" s="231" t="s">
        <v>211</v>
      </c>
      <c r="H143" s="232">
        <v>90.599999999999994</v>
      </c>
      <c r="I143" s="233"/>
      <c r="J143" s="234">
        <f>ROUND(I143*H143,2)</f>
        <v>0</v>
      </c>
      <c r="K143" s="235"/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166</v>
      </c>
      <c r="AT143" s="240" t="s">
        <v>162</v>
      </c>
      <c r="AU143" s="240" t="s">
        <v>89</v>
      </c>
      <c r="AY143" s="18" t="s">
        <v>160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87</v>
      </c>
      <c r="BK143" s="241">
        <f>ROUND(I143*H143,2)</f>
        <v>0</v>
      </c>
      <c r="BL143" s="18" t="s">
        <v>166</v>
      </c>
      <c r="BM143" s="240" t="s">
        <v>2041</v>
      </c>
    </row>
    <row r="144" s="13" customFormat="1">
      <c r="A144" s="13"/>
      <c r="B144" s="242"/>
      <c r="C144" s="243"/>
      <c r="D144" s="244" t="s">
        <v>168</v>
      </c>
      <c r="E144" s="245" t="s">
        <v>1</v>
      </c>
      <c r="F144" s="246" t="s">
        <v>2042</v>
      </c>
      <c r="G144" s="243"/>
      <c r="H144" s="247">
        <v>90.599999999999994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168</v>
      </c>
      <c r="AU144" s="253" t="s">
        <v>89</v>
      </c>
      <c r="AV144" s="13" t="s">
        <v>89</v>
      </c>
      <c r="AW144" s="13" t="s">
        <v>34</v>
      </c>
      <c r="AX144" s="13" t="s">
        <v>87</v>
      </c>
      <c r="AY144" s="253" t="s">
        <v>160</v>
      </c>
    </row>
    <row r="145" s="2" customFormat="1" ht="16.5" customHeight="1">
      <c r="A145" s="39"/>
      <c r="B145" s="40"/>
      <c r="C145" s="228" t="s">
        <v>187</v>
      </c>
      <c r="D145" s="228" t="s">
        <v>162</v>
      </c>
      <c r="E145" s="229" t="s">
        <v>229</v>
      </c>
      <c r="F145" s="230" t="s">
        <v>230</v>
      </c>
      <c r="G145" s="231" t="s">
        <v>211</v>
      </c>
      <c r="H145" s="232">
        <v>506</v>
      </c>
      <c r="I145" s="233"/>
      <c r="J145" s="234">
        <f>ROUND(I145*H145,2)</f>
        <v>0</v>
      </c>
      <c r="K145" s="235"/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166</v>
      </c>
      <c r="AT145" s="240" t="s">
        <v>162</v>
      </c>
      <c r="AU145" s="240" t="s">
        <v>89</v>
      </c>
      <c r="AY145" s="18" t="s">
        <v>160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87</v>
      </c>
      <c r="BK145" s="241">
        <f>ROUND(I145*H145,2)</f>
        <v>0</v>
      </c>
      <c r="BL145" s="18" t="s">
        <v>166</v>
      </c>
      <c r="BM145" s="240" t="s">
        <v>2043</v>
      </c>
    </row>
    <row r="146" s="13" customFormat="1">
      <c r="A146" s="13"/>
      <c r="B146" s="242"/>
      <c r="C146" s="243"/>
      <c r="D146" s="244" t="s">
        <v>168</v>
      </c>
      <c r="E146" s="245" t="s">
        <v>1</v>
      </c>
      <c r="F146" s="246" t="s">
        <v>2044</v>
      </c>
      <c r="G146" s="243"/>
      <c r="H146" s="247">
        <v>302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168</v>
      </c>
      <c r="AU146" s="253" t="s">
        <v>89</v>
      </c>
      <c r="AV146" s="13" t="s">
        <v>89</v>
      </c>
      <c r="AW146" s="13" t="s">
        <v>34</v>
      </c>
      <c r="AX146" s="13" t="s">
        <v>79</v>
      </c>
      <c r="AY146" s="253" t="s">
        <v>160</v>
      </c>
    </row>
    <row r="147" s="13" customFormat="1">
      <c r="A147" s="13"/>
      <c r="B147" s="242"/>
      <c r="C147" s="243"/>
      <c r="D147" s="244" t="s">
        <v>168</v>
      </c>
      <c r="E147" s="245" t="s">
        <v>1</v>
      </c>
      <c r="F147" s="246" t="s">
        <v>2045</v>
      </c>
      <c r="G147" s="243"/>
      <c r="H147" s="247">
        <v>204</v>
      </c>
      <c r="I147" s="248"/>
      <c r="J147" s="243"/>
      <c r="K147" s="243"/>
      <c r="L147" s="249"/>
      <c r="M147" s="250"/>
      <c r="N147" s="251"/>
      <c r="O147" s="251"/>
      <c r="P147" s="251"/>
      <c r="Q147" s="251"/>
      <c r="R147" s="251"/>
      <c r="S147" s="251"/>
      <c r="T147" s="25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3" t="s">
        <v>168</v>
      </c>
      <c r="AU147" s="253" t="s">
        <v>89</v>
      </c>
      <c r="AV147" s="13" t="s">
        <v>89</v>
      </c>
      <c r="AW147" s="13" t="s">
        <v>34</v>
      </c>
      <c r="AX147" s="13" t="s">
        <v>79</v>
      </c>
      <c r="AY147" s="253" t="s">
        <v>160</v>
      </c>
    </row>
    <row r="148" s="14" customFormat="1">
      <c r="A148" s="14"/>
      <c r="B148" s="254"/>
      <c r="C148" s="255"/>
      <c r="D148" s="244" t="s">
        <v>168</v>
      </c>
      <c r="E148" s="256" t="s">
        <v>1</v>
      </c>
      <c r="F148" s="257" t="s">
        <v>171</v>
      </c>
      <c r="G148" s="255"/>
      <c r="H148" s="258">
        <v>506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4" t="s">
        <v>168</v>
      </c>
      <c r="AU148" s="264" t="s">
        <v>89</v>
      </c>
      <c r="AV148" s="14" t="s">
        <v>166</v>
      </c>
      <c r="AW148" s="14" t="s">
        <v>34</v>
      </c>
      <c r="AX148" s="14" t="s">
        <v>87</v>
      </c>
      <c r="AY148" s="264" t="s">
        <v>160</v>
      </c>
    </row>
    <row r="149" s="2" customFormat="1" ht="24.15" customHeight="1">
      <c r="A149" s="39"/>
      <c r="B149" s="40"/>
      <c r="C149" s="228" t="s">
        <v>191</v>
      </c>
      <c r="D149" s="228" t="s">
        <v>162</v>
      </c>
      <c r="E149" s="229" t="s">
        <v>2046</v>
      </c>
      <c r="F149" s="230" t="s">
        <v>2047</v>
      </c>
      <c r="G149" s="231" t="s">
        <v>211</v>
      </c>
      <c r="H149" s="232">
        <v>204</v>
      </c>
      <c r="I149" s="233"/>
      <c r="J149" s="234">
        <f>ROUND(I149*H149,2)</f>
        <v>0</v>
      </c>
      <c r="K149" s="235"/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166</v>
      </c>
      <c r="AT149" s="240" t="s">
        <v>162</v>
      </c>
      <c r="AU149" s="240" t="s">
        <v>89</v>
      </c>
      <c r="AY149" s="18" t="s">
        <v>160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87</v>
      </c>
      <c r="BK149" s="241">
        <f>ROUND(I149*H149,2)</f>
        <v>0</v>
      </c>
      <c r="BL149" s="18" t="s">
        <v>166</v>
      </c>
      <c r="BM149" s="240" t="s">
        <v>2048</v>
      </c>
    </row>
    <row r="150" s="13" customFormat="1">
      <c r="A150" s="13"/>
      <c r="B150" s="242"/>
      <c r="C150" s="243"/>
      <c r="D150" s="244" t="s">
        <v>168</v>
      </c>
      <c r="E150" s="245" t="s">
        <v>1</v>
      </c>
      <c r="F150" s="246" t="s">
        <v>2049</v>
      </c>
      <c r="G150" s="243"/>
      <c r="H150" s="247">
        <v>204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168</v>
      </c>
      <c r="AU150" s="253" t="s">
        <v>89</v>
      </c>
      <c r="AV150" s="13" t="s">
        <v>89</v>
      </c>
      <c r="AW150" s="13" t="s">
        <v>34</v>
      </c>
      <c r="AX150" s="13" t="s">
        <v>87</v>
      </c>
      <c r="AY150" s="253" t="s">
        <v>160</v>
      </c>
    </row>
    <row r="151" s="2" customFormat="1" ht="24.15" customHeight="1">
      <c r="A151" s="39"/>
      <c r="B151" s="40"/>
      <c r="C151" s="228" t="s">
        <v>198</v>
      </c>
      <c r="D151" s="228" t="s">
        <v>162</v>
      </c>
      <c r="E151" s="229" t="s">
        <v>2050</v>
      </c>
      <c r="F151" s="230" t="s">
        <v>2051</v>
      </c>
      <c r="G151" s="231" t="s">
        <v>211</v>
      </c>
      <c r="H151" s="232">
        <v>204</v>
      </c>
      <c r="I151" s="233"/>
      <c r="J151" s="234">
        <f>ROUND(I151*H151,2)</f>
        <v>0</v>
      </c>
      <c r="K151" s="235"/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166</v>
      </c>
      <c r="AT151" s="240" t="s">
        <v>162</v>
      </c>
      <c r="AU151" s="240" t="s">
        <v>89</v>
      </c>
      <c r="AY151" s="18" t="s">
        <v>160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87</v>
      </c>
      <c r="BK151" s="241">
        <f>ROUND(I151*H151,2)</f>
        <v>0</v>
      </c>
      <c r="BL151" s="18" t="s">
        <v>166</v>
      </c>
      <c r="BM151" s="240" t="s">
        <v>2052</v>
      </c>
    </row>
    <row r="152" s="13" customFormat="1">
      <c r="A152" s="13"/>
      <c r="B152" s="242"/>
      <c r="C152" s="243"/>
      <c r="D152" s="244" t="s">
        <v>168</v>
      </c>
      <c r="E152" s="245" t="s">
        <v>1</v>
      </c>
      <c r="F152" s="246" t="s">
        <v>2053</v>
      </c>
      <c r="G152" s="243"/>
      <c r="H152" s="247">
        <v>103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168</v>
      </c>
      <c r="AU152" s="253" t="s">
        <v>89</v>
      </c>
      <c r="AV152" s="13" t="s">
        <v>89</v>
      </c>
      <c r="AW152" s="13" t="s">
        <v>34</v>
      </c>
      <c r="AX152" s="13" t="s">
        <v>79</v>
      </c>
      <c r="AY152" s="253" t="s">
        <v>160</v>
      </c>
    </row>
    <row r="153" s="13" customFormat="1">
      <c r="A153" s="13"/>
      <c r="B153" s="242"/>
      <c r="C153" s="243"/>
      <c r="D153" s="244" t="s">
        <v>168</v>
      </c>
      <c r="E153" s="245" t="s">
        <v>1</v>
      </c>
      <c r="F153" s="246" t="s">
        <v>2054</v>
      </c>
      <c r="G153" s="243"/>
      <c r="H153" s="247">
        <v>65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168</v>
      </c>
      <c r="AU153" s="253" t="s">
        <v>89</v>
      </c>
      <c r="AV153" s="13" t="s">
        <v>89</v>
      </c>
      <c r="AW153" s="13" t="s">
        <v>34</v>
      </c>
      <c r="AX153" s="13" t="s">
        <v>79</v>
      </c>
      <c r="AY153" s="253" t="s">
        <v>160</v>
      </c>
    </row>
    <row r="154" s="13" customFormat="1">
      <c r="A154" s="13"/>
      <c r="B154" s="242"/>
      <c r="C154" s="243"/>
      <c r="D154" s="244" t="s">
        <v>168</v>
      </c>
      <c r="E154" s="245" t="s">
        <v>1</v>
      </c>
      <c r="F154" s="246" t="s">
        <v>2055</v>
      </c>
      <c r="G154" s="243"/>
      <c r="H154" s="247">
        <v>36</v>
      </c>
      <c r="I154" s="248"/>
      <c r="J154" s="243"/>
      <c r="K154" s="243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168</v>
      </c>
      <c r="AU154" s="253" t="s">
        <v>89</v>
      </c>
      <c r="AV154" s="13" t="s">
        <v>89</v>
      </c>
      <c r="AW154" s="13" t="s">
        <v>34</v>
      </c>
      <c r="AX154" s="13" t="s">
        <v>79</v>
      </c>
      <c r="AY154" s="253" t="s">
        <v>160</v>
      </c>
    </row>
    <row r="155" s="14" customFormat="1">
      <c r="A155" s="14"/>
      <c r="B155" s="254"/>
      <c r="C155" s="255"/>
      <c r="D155" s="244" t="s">
        <v>168</v>
      </c>
      <c r="E155" s="256" t="s">
        <v>1</v>
      </c>
      <c r="F155" s="257" t="s">
        <v>171</v>
      </c>
      <c r="G155" s="255"/>
      <c r="H155" s="258">
        <v>204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168</v>
      </c>
      <c r="AU155" s="264" t="s">
        <v>89</v>
      </c>
      <c r="AV155" s="14" t="s">
        <v>166</v>
      </c>
      <c r="AW155" s="14" t="s">
        <v>34</v>
      </c>
      <c r="AX155" s="14" t="s">
        <v>87</v>
      </c>
      <c r="AY155" s="264" t="s">
        <v>160</v>
      </c>
    </row>
    <row r="156" s="2" customFormat="1" ht="24.15" customHeight="1">
      <c r="A156" s="39"/>
      <c r="B156" s="40"/>
      <c r="C156" s="228" t="s">
        <v>204</v>
      </c>
      <c r="D156" s="228" t="s">
        <v>162</v>
      </c>
      <c r="E156" s="229" t="s">
        <v>521</v>
      </c>
      <c r="F156" s="230" t="s">
        <v>522</v>
      </c>
      <c r="G156" s="231" t="s">
        <v>211</v>
      </c>
      <c r="H156" s="232">
        <v>18</v>
      </c>
      <c r="I156" s="233"/>
      <c r="J156" s="234">
        <f>ROUND(I156*H156,2)</f>
        <v>0</v>
      </c>
      <c r="K156" s="235"/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166</v>
      </c>
      <c r="AT156" s="240" t="s">
        <v>162</v>
      </c>
      <c r="AU156" s="240" t="s">
        <v>89</v>
      </c>
      <c r="AY156" s="18" t="s">
        <v>160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87</v>
      </c>
      <c r="BK156" s="241">
        <f>ROUND(I156*H156,2)</f>
        <v>0</v>
      </c>
      <c r="BL156" s="18" t="s">
        <v>166</v>
      </c>
      <c r="BM156" s="240" t="s">
        <v>2056</v>
      </c>
    </row>
    <row r="157" s="13" customFormat="1">
      <c r="A157" s="13"/>
      <c r="B157" s="242"/>
      <c r="C157" s="243"/>
      <c r="D157" s="244" t="s">
        <v>168</v>
      </c>
      <c r="E157" s="245" t="s">
        <v>1</v>
      </c>
      <c r="F157" s="246" t="s">
        <v>2057</v>
      </c>
      <c r="G157" s="243"/>
      <c r="H157" s="247">
        <v>18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168</v>
      </c>
      <c r="AU157" s="253" t="s">
        <v>89</v>
      </c>
      <c r="AV157" s="13" t="s">
        <v>89</v>
      </c>
      <c r="AW157" s="13" t="s">
        <v>34</v>
      </c>
      <c r="AX157" s="13" t="s">
        <v>87</v>
      </c>
      <c r="AY157" s="253" t="s">
        <v>160</v>
      </c>
    </row>
    <row r="158" s="2" customFormat="1" ht="16.5" customHeight="1">
      <c r="A158" s="39"/>
      <c r="B158" s="40"/>
      <c r="C158" s="284" t="s">
        <v>208</v>
      </c>
      <c r="D158" s="284" t="s">
        <v>426</v>
      </c>
      <c r="E158" s="285" t="s">
        <v>525</v>
      </c>
      <c r="F158" s="286" t="s">
        <v>526</v>
      </c>
      <c r="G158" s="287" t="s">
        <v>347</v>
      </c>
      <c r="H158" s="288">
        <v>30.600000000000001</v>
      </c>
      <c r="I158" s="289"/>
      <c r="J158" s="290">
        <f>ROUND(I158*H158,2)</f>
        <v>0</v>
      </c>
      <c r="K158" s="291"/>
      <c r="L158" s="292"/>
      <c r="M158" s="293" t="s">
        <v>1</v>
      </c>
      <c r="N158" s="294" t="s">
        <v>44</v>
      </c>
      <c r="O158" s="92"/>
      <c r="P158" s="238">
        <f>O158*H158</f>
        <v>0</v>
      </c>
      <c r="Q158" s="238">
        <v>1</v>
      </c>
      <c r="R158" s="238">
        <f>Q158*H158</f>
        <v>30.600000000000001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204</v>
      </c>
      <c r="AT158" s="240" t="s">
        <v>426</v>
      </c>
      <c r="AU158" s="240" t="s">
        <v>89</v>
      </c>
      <c r="AY158" s="18" t="s">
        <v>160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87</v>
      </c>
      <c r="BK158" s="241">
        <f>ROUND(I158*H158,2)</f>
        <v>0</v>
      </c>
      <c r="BL158" s="18" t="s">
        <v>166</v>
      </c>
      <c r="BM158" s="240" t="s">
        <v>2058</v>
      </c>
    </row>
    <row r="159" s="13" customFormat="1">
      <c r="A159" s="13"/>
      <c r="B159" s="242"/>
      <c r="C159" s="243"/>
      <c r="D159" s="244" t="s">
        <v>168</v>
      </c>
      <c r="E159" s="243"/>
      <c r="F159" s="246" t="s">
        <v>2059</v>
      </c>
      <c r="G159" s="243"/>
      <c r="H159" s="247">
        <v>30.600000000000001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168</v>
      </c>
      <c r="AU159" s="253" t="s">
        <v>89</v>
      </c>
      <c r="AV159" s="13" t="s">
        <v>89</v>
      </c>
      <c r="AW159" s="13" t="s">
        <v>4</v>
      </c>
      <c r="AX159" s="13" t="s">
        <v>87</v>
      </c>
      <c r="AY159" s="253" t="s">
        <v>160</v>
      </c>
    </row>
    <row r="160" s="2" customFormat="1" ht="24.15" customHeight="1">
      <c r="A160" s="39"/>
      <c r="B160" s="40"/>
      <c r="C160" s="228" t="s">
        <v>214</v>
      </c>
      <c r="D160" s="228" t="s">
        <v>162</v>
      </c>
      <c r="E160" s="229" t="s">
        <v>517</v>
      </c>
      <c r="F160" s="230" t="s">
        <v>518</v>
      </c>
      <c r="G160" s="231" t="s">
        <v>165</v>
      </c>
      <c r="H160" s="232">
        <v>172.96000000000001</v>
      </c>
      <c r="I160" s="233"/>
      <c r="J160" s="234">
        <f>ROUND(I160*H160,2)</f>
        <v>0</v>
      </c>
      <c r="K160" s="235"/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166</v>
      </c>
      <c r="AT160" s="240" t="s">
        <v>162</v>
      </c>
      <c r="AU160" s="240" t="s">
        <v>89</v>
      </c>
      <c r="AY160" s="18" t="s">
        <v>160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87</v>
      </c>
      <c r="BK160" s="241">
        <f>ROUND(I160*H160,2)</f>
        <v>0</v>
      </c>
      <c r="BL160" s="18" t="s">
        <v>166</v>
      </c>
      <c r="BM160" s="240" t="s">
        <v>2060</v>
      </c>
    </row>
    <row r="161" s="13" customFormat="1">
      <c r="A161" s="13"/>
      <c r="B161" s="242"/>
      <c r="C161" s="243"/>
      <c r="D161" s="244" t="s">
        <v>168</v>
      </c>
      <c r="E161" s="245" t="s">
        <v>1</v>
      </c>
      <c r="F161" s="246" t="s">
        <v>2061</v>
      </c>
      <c r="G161" s="243"/>
      <c r="H161" s="247">
        <v>172.96000000000001</v>
      </c>
      <c r="I161" s="248"/>
      <c r="J161" s="243"/>
      <c r="K161" s="243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168</v>
      </c>
      <c r="AU161" s="253" t="s">
        <v>89</v>
      </c>
      <c r="AV161" s="13" t="s">
        <v>89</v>
      </c>
      <c r="AW161" s="13" t="s">
        <v>34</v>
      </c>
      <c r="AX161" s="13" t="s">
        <v>87</v>
      </c>
      <c r="AY161" s="253" t="s">
        <v>160</v>
      </c>
    </row>
    <row r="162" s="12" customFormat="1" ht="22.8" customHeight="1">
      <c r="A162" s="12"/>
      <c r="B162" s="212"/>
      <c r="C162" s="213"/>
      <c r="D162" s="214" t="s">
        <v>78</v>
      </c>
      <c r="E162" s="226" t="s">
        <v>89</v>
      </c>
      <c r="F162" s="226" t="s">
        <v>727</v>
      </c>
      <c r="G162" s="213"/>
      <c r="H162" s="213"/>
      <c r="I162" s="216"/>
      <c r="J162" s="227">
        <f>BK162</f>
        <v>0</v>
      </c>
      <c r="K162" s="213"/>
      <c r="L162" s="218"/>
      <c r="M162" s="219"/>
      <c r="N162" s="220"/>
      <c r="O162" s="220"/>
      <c r="P162" s="221">
        <f>SUM(P163:P164)</f>
        <v>0</v>
      </c>
      <c r="Q162" s="220"/>
      <c r="R162" s="221">
        <f>SUM(R163:R164)</f>
        <v>56.03904</v>
      </c>
      <c r="S162" s="220"/>
      <c r="T162" s="222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3" t="s">
        <v>87</v>
      </c>
      <c r="AT162" s="224" t="s">
        <v>78</v>
      </c>
      <c r="AU162" s="224" t="s">
        <v>87</v>
      </c>
      <c r="AY162" s="223" t="s">
        <v>160</v>
      </c>
      <c r="BK162" s="225">
        <f>SUM(BK163:BK164)</f>
        <v>0</v>
      </c>
    </row>
    <row r="163" s="2" customFormat="1" ht="24.15" customHeight="1">
      <c r="A163" s="39"/>
      <c r="B163" s="40"/>
      <c r="C163" s="228" t="s">
        <v>219</v>
      </c>
      <c r="D163" s="228" t="s">
        <v>162</v>
      </c>
      <c r="E163" s="229" t="s">
        <v>2062</v>
      </c>
      <c r="F163" s="230" t="s">
        <v>2063</v>
      </c>
      <c r="G163" s="231" t="s">
        <v>211</v>
      </c>
      <c r="H163" s="232">
        <v>25.943999999999999</v>
      </c>
      <c r="I163" s="233"/>
      <c r="J163" s="234">
        <f>ROUND(I163*H163,2)</f>
        <v>0</v>
      </c>
      <c r="K163" s="235"/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2.1600000000000001</v>
      </c>
      <c r="R163" s="238">
        <f>Q163*H163</f>
        <v>56.03904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166</v>
      </c>
      <c r="AT163" s="240" t="s">
        <v>162</v>
      </c>
      <c r="AU163" s="240" t="s">
        <v>89</v>
      </c>
      <c r="AY163" s="18" t="s">
        <v>160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87</v>
      </c>
      <c r="BK163" s="241">
        <f>ROUND(I163*H163,2)</f>
        <v>0</v>
      </c>
      <c r="BL163" s="18" t="s">
        <v>166</v>
      </c>
      <c r="BM163" s="240" t="s">
        <v>2064</v>
      </c>
    </row>
    <row r="164" s="13" customFormat="1">
      <c r="A164" s="13"/>
      <c r="B164" s="242"/>
      <c r="C164" s="243"/>
      <c r="D164" s="244" t="s">
        <v>168</v>
      </c>
      <c r="E164" s="245" t="s">
        <v>1</v>
      </c>
      <c r="F164" s="246" t="s">
        <v>2065</v>
      </c>
      <c r="G164" s="243"/>
      <c r="H164" s="247">
        <v>25.943999999999999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168</v>
      </c>
      <c r="AU164" s="253" t="s">
        <v>89</v>
      </c>
      <c r="AV164" s="13" t="s">
        <v>89</v>
      </c>
      <c r="AW164" s="13" t="s">
        <v>34</v>
      </c>
      <c r="AX164" s="13" t="s">
        <v>87</v>
      </c>
      <c r="AY164" s="253" t="s">
        <v>160</v>
      </c>
    </row>
    <row r="165" s="12" customFormat="1" ht="22.8" customHeight="1">
      <c r="A165" s="12"/>
      <c r="B165" s="212"/>
      <c r="C165" s="213"/>
      <c r="D165" s="214" t="s">
        <v>78</v>
      </c>
      <c r="E165" s="226" t="s">
        <v>178</v>
      </c>
      <c r="F165" s="226" t="s">
        <v>529</v>
      </c>
      <c r="G165" s="213"/>
      <c r="H165" s="213"/>
      <c r="I165" s="216"/>
      <c r="J165" s="227">
        <f>BK165</f>
        <v>0</v>
      </c>
      <c r="K165" s="213"/>
      <c r="L165" s="218"/>
      <c r="M165" s="219"/>
      <c r="N165" s="220"/>
      <c r="O165" s="220"/>
      <c r="P165" s="221">
        <f>SUM(P166:P192)</f>
        <v>0</v>
      </c>
      <c r="Q165" s="220"/>
      <c r="R165" s="221">
        <f>SUM(R166:R192)</f>
        <v>132.69681417000001</v>
      </c>
      <c r="S165" s="220"/>
      <c r="T165" s="222">
        <f>SUM(T166:T192)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3" t="s">
        <v>87</v>
      </c>
      <c r="AT165" s="224" t="s">
        <v>78</v>
      </c>
      <c r="AU165" s="224" t="s">
        <v>87</v>
      </c>
      <c r="AY165" s="223" t="s">
        <v>160</v>
      </c>
      <c r="BK165" s="225">
        <f>SUM(BK166:BK192)</f>
        <v>0</v>
      </c>
    </row>
    <row r="166" s="2" customFormat="1" ht="33" customHeight="1">
      <c r="A166" s="39"/>
      <c r="B166" s="40"/>
      <c r="C166" s="228" t="s">
        <v>8</v>
      </c>
      <c r="D166" s="228" t="s">
        <v>162</v>
      </c>
      <c r="E166" s="229" t="s">
        <v>2066</v>
      </c>
      <c r="F166" s="230" t="s">
        <v>2067</v>
      </c>
      <c r="G166" s="231" t="s">
        <v>211</v>
      </c>
      <c r="H166" s="232">
        <v>51.692</v>
      </c>
      <c r="I166" s="233"/>
      <c r="J166" s="234">
        <f>ROUND(I166*H166,2)</f>
        <v>0</v>
      </c>
      <c r="K166" s="235"/>
      <c r="L166" s="45"/>
      <c r="M166" s="236" t="s">
        <v>1</v>
      </c>
      <c r="N166" s="237" t="s">
        <v>44</v>
      </c>
      <c r="O166" s="92"/>
      <c r="P166" s="238">
        <f>O166*H166</f>
        <v>0</v>
      </c>
      <c r="Q166" s="238">
        <v>2.5143</v>
      </c>
      <c r="R166" s="238">
        <f>Q166*H166</f>
        <v>129.96919560000001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166</v>
      </c>
      <c r="AT166" s="240" t="s">
        <v>162</v>
      </c>
      <c r="AU166" s="240" t="s">
        <v>89</v>
      </c>
      <c r="AY166" s="18" t="s">
        <v>160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87</v>
      </c>
      <c r="BK166" s="241">
        <f>ROUND(I166*H166,2)</f>
        <v>0</v>
      </c>
      <c r="BL166" s="18" t="s">
        <v>166</v>
      </c>
      <c r="BM166" s="240" t="s">
        <v>2068</v>
      </c>
    </row>
    <row r="167" s="15" customFormat="1">
      <c r="A167" s="15"/>
      <c r="B167" s="269"/>
      <c r="C167" s="270"/>
      <c r="D167" s="244" t="s">
        <v>168</v>
      </c>
      <c r="E167" s="271" t="s">
        <v>1</v>
      </c>
      <c r="F167" s="272" t="s">
        <v>2069</v>
      </c>
      <c r="G167" s="270"/>
      <c r="H167" s="271" t="s">
        <v>1</v>
      </c>
      <c r="I167" s="273"/>
      <c r="J167" s="270"/>
      <c r="K167" s="270"/>
      <c r="L167" s="274"/>
      <c r="M167" s="275"/>
      <c r="N167" s="276"/>
      <c r="O167" s="276"/>
      <c r="P167" s="276"/>
      <c r="Q167" s="276"/>
      <c r="R167" s="276"/>
      <c r="S167" s="276"/>
      <c r="T167" s="27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8" t="s">
        <v>168</v>
      </c>
      <c r="AU167" s="278" t="s">
        <v>89</v>
      </c>
      <c r="AV167" s="15" t="s">
        <v>87</v>
      </c>
      <c r="AW167" s="15" t="s">
        <v>34</v>
      </c>
      <c r="AX167" s="15" t="s">
        <v>79</v>
      </c>
      <c r="AY167" s="278" t="s">
        <v>160</v>
      </c>
    </row>
    <row r="168" s="13" customFormat="1">
      <c r="A168" s="13"/>
      <c r="B168" s="242"/>
      <c r="C168" s="243"/>
      <c r="D168" s="244" t="s">
        <v>168</v>
      </c>
      <c r="E168" s="245" t="s">
        <v>1</v>
      </c>
      <c r="F168" s="246" t="s">
        <v>2070</v>
      </c>
      <c r="G168" s="243"/>
      <c r="H168" s="247">
        <v>34.591999999999999</v>
      </c>
      <c r="I168" s="248"/>
      <c r="J168" s="243"/>
      <c r="K168" s="243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168</v>
      </c>
      <c r="AU168" s="253" t="s">
        <v>89</v>
      </c>
      <c r="AV168" s="13" t="s">
        <v>89</v>
      </c>
      <c r="AW168" s="13" t="s">
        <v>34</v>
      </c>
      <c r="AX168" s="13" t="s">
        <v>79</v>
      </c>
      <c r="AY168" s="253" t="s">
        <v>160</v>
      </c>
    </row>
    <row r="169" s="15" customFormat="1">
      <c r="A169" s="15"/>
      <c r="B169" s="269"/>
      <c r="C169" s="270"/>
      <c r="D169" s="244" t="s">
        <v>168</v>
      </c>
      <c r="E169" s="271" t="s">
        <v>1</v>
      </c>
      <c r="F169" s="272" t="s">
        <v>2071</v>
      </c>
      <c r="G169" s="270"/>
      <c r="H169" s="271" t="s">
        <v>1</v>
      </c>
      <c r="I169" s="273"/>
      <c r="J169" s="270"/>
      <c r="K169" s="270"/>
      <c r="L169" s="274"/>
      <c r="M169" s="275"/>
      <c r="N169" s="276"/>
      <c r="O169" s="276"/>
      <c r="P169" s="276"/>
      <c r="Q169" s="276"/>
      <c r="R169" s="276"/>
      <c r="S169" s="276"/>
      <c r="T169" s="27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8" t="s">
        <v>168</v>
      </c>
      <c r="AU169" s="278" t="s">
        <v>89</v>
      </c>
      <c r="AV169" s="15" t="s">
        <v>87</v>
      </c>
      <c r="AW169" s="15" t="s">
        <v>34</v>
      </c>
      <c r="AX169" s="15" t="s">
        <v>79</v>
      </c>
      <c r="AY169" s="278" t="s">
        <v>160</v>
      </c>
    </row>
    <row r="170" s="13" customFormat="1">
      <c r="A170" s="13"/>
      <c r="B170" s="242"/>
      <c r="C170" s="243"/>
      <c r="D170" s="244" t="s">
        <v>168</v>
      </c>
      <c r="E170" s="245" t="s">
        <v>1</v>
      </c>
      <c r="F170" s="246" t="s">
        <v>2072</v>
      </c>
      <c r="G170" s="243"/>
      <c r="H170" s="247">
        <v>15.892</v>
      </c>
      <c r="I170" s="248"/>
      <c r="J170" s="243"/>
      <c r="K170" s="243"/>
      <c r="L170" s="249"/>
      <c r="M170" s="250"/>
      <c r="N170" s="251"/>
      <c r="O170" s="251"/>
      <c r="P170" s="251"/>
      <c r="Q170" s="251"/>
      <c r="R170" s="251"/>
      <c r="S170" s="251"/>
      <c r="T170" s="25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3" t="s">
        <v>168</v>
      </c>
      <c r="AU170" s="253" t="s">
        <v>89</v>
      </c>
      <c r="AV170" s="13" t="s">
        <v>89</v>
      </c>
      <c r="AW170" s="13" t="s">
        <v>34</v>
      </c>
      <c r="AX170" s="13" t="s">
        <v>79</v>
      </c>
      <c r="AY170" s="253" t="s">
        <v>160</v>
      </c>
    </row>
    <row r="171" s="13" customFormat="1">
      <c r="A171" s="13"/>
      <c r="B171" s="242"/>
      <c r="C171" s="243"/>
      <c r="D171" s="244" t="s">
        <v>168</v>
      </c>
      <c r="E171" s="245" t="s">
        <v>1</v>
      </c>
      <c r="F171" s="246" t="s">
        <v>2073</v>
      </c>
      <c r="G171" s="243"/>
      <c r="H171" s="247">
        <v>1.208</v>
      </c>
      <c r="I171" s="248"/>
      <c r="J171" s="243"/>
      <c r="K171" s="243"/>
      <c r="L171" s="249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3" t="s">
        <v>168</v>
      </c>
      <c r="AU171" s="253" t="s">
        <v>89</v>
      </c>
      <c r="AV171" s="13" t="s">
        <v>89</v>
      </c>
      <c r="AW171" s="13" t="s">
        <v>34</v>
      </c>
      <c r="AX171" s="13" t="s">
        <v>79</v>
      </c>
      <c r="AY171" s="253" t="s">
        <v>160</v>
      </c>
    </row>
    <row r="172" s="14" customFormat="1">
      <c r="A172" s="14"/>
      <c r="B172" s="254"/>
      <c r="C172" s="255"/>
      <c r="D172" s="244" t="s">
        <v>168</v>
      </c>
      <c r="E172" s="256" t="s">
        <v>1</v>
      </c>
      <c r="F172" s="257" t="s">
        <v>171</v>
      </c>
      <c r="G172" s="255"/>
      <c r="H172" s="258">
        <v>51.691999999999993</v>
      </c>
      <c r="I172" s="259"/>
      <c r="J172" s="255"/>
      <c r="K172" s="255"/>
      <c r="L172" s="260"/>
      <c r="M172" s="261"/>
      <c r="N172" s="262"/>
      <c r="O172" s="262"/>
      <c r="P172" s="262"/>
      <c r="Q172" s="262"/>
      <c r="R172" s="262"/>
      <c r="S172" s="262"/>
      <c r="T172" s="26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4" t="s">
        <v>168</v>
      </c>
      <c r="AU172" s="264" t="s">
        <v>89</v>
      </c>
      <c r="AV172" s="14" t="s">
        <v>166</v>
      </c>
      <c r="AW172" s="14" t="s">
        <v>34</v>
      </c>
      <c r="AX172" s="14" t="s">
        <v>87</v>
      </c>
      <c r="AY172" s="264" t="s">
        <v>160</v>
      </c>
    </row>
    <row r="173" s="2" customFormat="1" ht="33" customHeight="1">
      <c r="A173" s="39"/>
      <c r="B173" s="40"/>
      <c r="C173" s="228" t="s">
        <v>228</v>
      </c>
      <c r="D173" s="228" t="s">
        <v>162</v>
      </c>
      <c r="E173" s="229" t="s">
        <v>2074</v>
      </c>
      <c r="F173" s="230" t="s">
        <v>2075</v>
      </c>
      <c r="G173" s="231" t="s">
        <v>165</v>
      </c>
      <c r="H173" s="232">
        <v>170.03999999999999</v>
      </c>
      <c r="I173" s="233"/>
      <c r="J173" s="234">
        <f>ROUND(I173*H173,2)</f>
        <v>0</v>
      </c>
      <c r="K173" s="235"/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0.0016199999999999999</v>
      </c>
      <c r="R173" s="238">
        <f>Q173*H173</f>
        <v>0.27546479999999995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166</v>
      </c>
      <c r="AT173" s="240" t="s">
        <v>162</v>
      </c>
      <c r="AU173" s="240" t="s">
        <v>89</v>
      </c>
      <c r="AY173" s="18" t="s">
        <v>160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87</v>
      </c>
      <c r="BK173" s="241">
        <f>ROUND(I173*H173,2)</f>
        <v>0</v>
      </c>
      <c r="BL173" s="18" t="s">
        <v>166</v>
      </c>
      <c r="BM173" s="240" t="s">
        <v>2076</v>
      </c>
    </row>
    <row r="174" s="13" customFormat="1">
      <c r="A174" s="13"/>
      <c r="B174" s="242"/>
      <c r="C174" s="243"/>
      <c r="D174" s="244" t="s">
        <v>168</v>
      </c>
      <c r="E174" s="245" t="s">
        <v>1</v>
      </c>
      <c r="F174" s="246" t="s">
        <v>2077</v>
      </c>
      <c r="G174" s="243"/>
      <c r="H174" s="247">
        <v>91.739999999999995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168</v>
      </c>
      <c r="AU174" s="253" t="s">
        <v>89</v>
      </c>
      <c r="AV174" s="13" t="s">
        <v>89</v>
      </c>
      <c r="AW174" s="13" t="s">
        <v>34</v>
      </c>
      <c r="AX174" s="13" t="s">
        <v>79</v>
      </c>
      <c r="AY174" s="253" t="s">
        <v>160</v>
      </c>
    </row>
    <row r="175" s="13" customFormat="1">
      <c r="A175" s="13"/>
      <c r="B175" s="242"/>
      <c r="C175" s="243"/>
      <c r="D175" s="244" t="s">
        <v>168</v>
      </c>
      <c r="E175" s="245" t="s">
        <v>1</v>
      </c>
      <c r="F175" s="246" t="s">
        <v>2078</v>
      </c>
      <c r="G175" s="243"/>
      <c r="H175" s="247">
        <v>78.299999999999997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89</v>
      </c>
      <c r="AV175" s="13" t="s">
        <v>89</v>
      </c>
      <c r="AW175" s="13" t="s">
        <v>34</v>
      </c>
      <c r="AX175" s="13" t="s">
        <v>79</v>
      </c>
      <c r="AY175" s="253" t="s">
        <v>160</v>
      </c>
    </row>
    <row r="176" s="14" customFormat="1">
      <c r="A176" s="14"/>
      <c r="B176" s="254"/>
      <c r="C176" s="255"/>
      <c r="D176" s="244" t="s">
        <v>168</v>
      </c>
      <c r="E176" s="256" t="s">
        <v>1</v>
      </c>
      <c r="F176" s="257" t="s">
        <v>171</v>
      </c>
      <c r="G176" s="255"/>
      <c r="H176" s="258">
        <v>170.03999999999999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168</v>
      </c>
      <c r="AU176" s="264" t="s">
        <v>89</v>
      </c>
      <c r="AV176" s="14" t="s">
        <v>166</v>
      </c>
      <c r="AW176" s="14" t="s">
        <v>34</v>
      </c>
      <c r="AX176" s="14" t="s">
        <v>87</v>
      </c>
      <c r="AY176" s="264" t="s">
        <v>160</v>
      </c>
    </row>
    <row r="177" s="2" customFormat="1" ht="33" customHeight="1">
      <c r="A177" s="39"/>
      <c r="B177" s="40"/>
      <c r="C177" s="228" t="s">
        <v>233</v>
      </c>
      <c r="D177" s="228" t="s">
        <v>162</v>
      </c>
      <c r="E177" s="229" t="s">
        <v>2079</v>
      </c>
      <c r="F177" s="230" t="s">
        <v>2080</v>
      </c>
      <c r="G177" s="231" t="s">
        <v>165</v>
      </c>
      <c r="H177" s="232">
        <v>170.03999999999999</v>
      </c>
      <c r="I177" s="233"/>
      <c r="J177" s="234">
        <f>ROUND(I177*H177,2)</f>
        <v>0</v>
      </c>
      <c r="K177" s="235"/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166</v>
      </c>
      <c r="AT177" s="240" t="s">
        <v>162</v>
      </c>
      <c r="AU177" s="240" t="s">
        <v>89</v>
      </c>
      <c r="AY177" s="18" t="s">
        <v>160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87</v>
      </c>
      <c r="BK177" s="241">
        <f>ROUND(I177*H177,2)</f>
        <v>0</v>
      </c>
      <c r="BL177" s="18" t="s">
        <v>166</v>
      </c>
      <c r="BM177" s="240" t="s">
        <v>2081</v>
      </c>
    </row>
    <row r="178" s="2" customFormat="1" ht="24.15" customHeight="1">
      <c r="A178" s="39"/>
      <c r="B178" s="40"/>
      <c r="C178" s="228" t="s">
        <v>239</v>
      </c>
      <c r="D178" s="228" t="s">
        <v>162</v>
      </c>
      <c r="E178" s="229" t="s">
        <v>2082</v>
      </c>
      <c r="F178" s="230" t="s">
        <v>2083</v>
      </c>
      <c r="G178" s="231" t="s">
        <v>347</v>
      </c>
      <c r="H178" s="232">
        <v>2.2109999999999999</v>
      </c>
      <c r="I178" s="233"/>
      <c r="J178" s="234">
        <f>ROUND(I178*H178,2)</f>
        <v>0</v>
      </c>
      <c r="K178" s="235"/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1.10907</v>
      </c>
      <c r="R178" s="238">
        <f>Q178*H178</f>
        <v>2.4521537699999998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166</v>
      </c>
      <c r="AT178" s="240" t="s">
        <v>162</v>
      </c>
      <c r="AU178" s="240" t="s">
        <v>89</v>
      </c>
      <c r="AY178" s="18" t="s">
        <v>160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87</v>
      </c>
      <c r="BK178" s="241">
        <f>ROUND(I178*H178,2)</f>
        <v>0</v>
      </c>
      <c r="BL178" s="18" t="s">
        <v>166</v>
      </c>
      <c r="BM178" s="240" t="s">
        <v>2084</v>
      </c>
    </row>
    <row r="179" s="2" customFormat="1">
      <c r="A179" s="39"/>
      <c r="B179" s="40"/>
      <c r="C179" s="41"/>
      <c r="D179" s="244" t="s">
        <v>175</v>
      </c>
      <c r="E179" s="41"/>
      <c r="F179" s="265" t="s">
        <v>2085</v>
      </c>
      <c r="G179" s="41"/>
      <c r="H179" s="41"/>
      <c r="I179" s="266"/>
      <c r="J179" s="41"/>
      <c r="K179" s="41"/>
      <c r="L179" s="45"/>
      <c r="M179" s="267"/>
      <c r="N179" s="268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175</v>
      </c>
      <c r="AU179" s="18" t="s">
        <v>89</v>
      </c>
    </row>
    <row r="180" s="15" customFormat="1">
      <c r="A180" s="15"/>
      <c r="B180" s="269"/>
      <c r="C180" s="270"/>
      <c r="D180" s="244" t="s">
        <v>168</v>
      </c>
      <c r="E180" s="271" t="s">
        <v>1</v>
      </c>
      <c r="F180" s="272" t="s">
        <v>2086</v>
      </c>
      <c r="G180" s="270"/>
      <c r="H180" s="271" t="s">
        <v>1</v>
      </c>
      <c r="I180" s="273"/>
      <c r="J180" s="270"/>
      <c r="K180" s="270"/>
      <c r="L180" s="274"/>
      <c r="M180" s="275"/>
      <c r="N180" s="276"/>
      <c r="O180" s="276"/>
      <c r="P180" s="276"/>
      <c r="Q180" s="276"/>
      <c r="R180" s="276"/>
      <c r="S180" s="276"/>
      <c r="T180" s="27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8" t="s">
        <v>168</v>
      </c>
      <c r="AU180" s="278" t="s">
        <v>89</v>
      </c>
      <c r="AV180" s="15" t="s">
        <v>87</v>
      </c>
      <c r="AW180" s="15" t="s">
        <v>34</v>
      </c>
      <c r="AX180" s="15" t="s">
        <v>79</v>
      </c>
      <c r="AY180" s="278" t="s">
        <v>160</v>
      </c>
    </row>
    <row r="181" s="15" customFormat="1">
      <c r="A181" s="15"/>
      <c r="B181" s="269"/>
      <c r="C181" s="270"/>
      <c r="D181" s="244" t="s">
        <v>168</v>
      </c>
      <c r="E181" s="271" t="s">
        <v>1</v>
      </c>
      <c r="F181" s="272" t="s">
        <v>2087</v>
      </c>
      <c r="G181" s="270"/>
      <c r="H181" s="271" t="s">
        <v>1</v>
      </c>
      <c r="I181" s="273"/>
      <c r="J181" s="270"/>
      <c r="K181" s="270"/>
      <c r="L181" s="274"/>
      <c r="M181" s="275"/>
      <c r="N181" s="276"/>
      <c r="O181" s="276"/>
      <c r="P181" s="276"/>
      <c r="Q181" s="276"/>
      <c r="R181" s="276"/>
      <c r="S181" s="276"/>
      <c r="T181" s="27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8" t="s">
        <v>168</v>
      </c>
      <c r="AU181" s="278" t="s">
        <v>89</v>
      </c>
      <c r="AV181" s="15" t="s">
        <v>87</v>
      </c>
      <c r="AW181" s="15" t="s">
        <v>34</v>
      </c>
      <c r="AX181" s="15" t="s">
        <v>79</v>
      </c>
      <c r="AY181" s="278" t="s">
        <v>160</v>
      </c>
    </row>
    <row r="182" s="13" customFormat="1">
      <c r="A182" s="13"/>
      <c r="B182" s="242"/>
      <c r="C182" s="243"/>
      <c r="D182" s="244" t="s">
        <v>168</v>
      </c>
      <c r="E182" s="245" t="s">
        <v>1</v>
      </c>
      <c r="F182" s="246" t="s">
        <v>2088</v>
      </c>
      <c r="G182" s="243"/>
      <c r="H182" s="247">
        <v>0.61399999999999999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168</v>
      </c>
      <c r="AU182" s="253" t="s">
        <v>89</v>
      </c>
      <c r="AV182" s="13" t="s">
        <v>89</v>
      </c>
      <c r="AW182" s="13" t="s">
        <v>34</v>
      </c>
      <c r="AX182" s="13" t="s">
        <v>79</v>
      </c>
      <c r="AY182" s="253" t="s">
        <v>160</v>
      </c>
    </row>
    <row r="183" s="15" customFormat="1">
      <c r="A183" s="15"/>
      <c r="B183" s="269"/>
      <c r="C183" s="270"/>
      <c r="D183" s="244" t="s">
        <v>168</v>
      </c>
      <c r="E183" s="271" t="s">
        <v>1</v>
      </c>
      <c r="F183" s="272" t="s">
        <v>2089</v>
      </c>
      <c r="G183" s="270"/>
      <c r="H183" s="271" t="s">
        <v>1</v>
      </c>
      <c r="I183" s="273"/>
      <c r="J183" s="270"/>
      <c r="K183" s="270"/>
      <c r="L183" s="274"/>
      <c r="M183" s="275"/>
      <c r="N183" s="276"/>
      <c r="O183" s="276"/>
      <c r="P183" s="276"/>
      <c r="Q183" s="276"/>
      <c r="R183" s="276"/>
      <c r="S183" s="276"/>
      <c r="T183" s="27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8" t="s">
        <v>168</v>
      </c>
      <c r="AU183" s="278" t="s">
        <v>89</v>
      </c>
      <c r="AV183" s="15" t="s">
        <v>87</v>
      </c>
      <c r="AW183" s="15" t="s">
        <v>34</v>
      </c>
      <c r="AX183" s="15" t="s">
        <v>79</v>
      </c>
      <c r="AY183" s="278" t="s">
        <v>160</v>
      </c>
    </row>
    <row r="184" s="13" customFormat="1">
      <c r="A184" s="13"/>
      <c r="B184" s="242"/>
      <c r="C184" s="243"/>
      <c r="D184" s="244" t="s">
        <v>168</v>
      </c>
      <c r="E184" s="245" t="s">
        <v>1</v>
      </c>
      <c r="F184" s="246" t="s">
        <v>2088</v>
      </c>
      <c r="G184" s="243"/>
      <c r="H184" s="247">
        <v>0.61399999999999999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168</v>
      </c>
      <c r="AU184" s="253" t="s">
        <v>89</v>
      </c>
      <c r="AV184" s="13" t="s">
        <v>89</v>
      </c>
      <c r="AW184" s="13" t="s">
        <v>34</v>
      </c>
      <c r="AX184" s="13" t="s">
        <v>79</v>
      </c>
      <c r="AY184" s="253" t="s">
        <v>160</v>
      </c>
    </row>
    <row r="185" s="15" customFormat="1">
      <c r="A185" s="15"/>
      <c r="B185" s="269"/>
      <c r="C185" s="270"/>
      <c r="D185" s="244" t="s">
        <v>168</v>
      </c>
      <c r="E185" s="271" t="s">
        <v>1</v>
      </c>
      <c r="F185" s="272" t="s">
        <v>2090</v>
      </c>
      <c r="G185" s="270"/>
      <c r="H185" s="271" t="s">
        <v>1</v>
      </c>
      <c r="I185" s="273"/>
      <c r="J185" s="270"/>
      <c r="K185" s="270"/>
      <c r="L185" s="274"/>
      <c r="M185" s="275"/>
      <c r="N185" s="276"/>
      <c r="O185" s="276"/>
      <c r="P185" s="276"/>
      <c r="Q185" s="276"/>
      <c r="R185" s="276"/>
      <c r="S185" s="276"/>
      <c r="T185" s="27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8" t="s">
        <v>168</v>
      </c>
      <c r="AU185" s="278" t="s">
        <v>89</v>
      </c>
      <c r="AV185" s="15" t="s">
        <v>87</v>
      </c>
      <c r="AW185" s="15" t="s">
        <v>34</v>
      </c>
      <c r="AX185" s="15" t="s">
        <v>79</v>
      </c>
      <c r="AY185" s="278" t="s">
        <v>160</v>
      </c>
    </row>
    <row r="186" s="15" customFormat="1">
      <c r="A186" s="15"/>
      <c r="B186" s="269"/>
      <c r="C186" s="270"/>
      <c r="D186" s="244" t="s">
        <v>168</v>
      </c>
      <c r="E186" s="271" t="s">
        <v>1</v>
      </c>
      <c r="F186" s="272" t="s">
        <v>2091</v>
      </c>
      <c r="G186" s="270"/>
      <c r="H186" s="271" t="s">
        <v>1</v>
      </c>
      <c r="I186" s="273"/>
      <c r="J186" s="270"/>
      <c r="K186" s="270"/>
      <c r="L186" s="274"/>
      <c r="M186" s="275"/>
      <c r="N186" s="276"/>
      <c r="O186" s="276"/>
      <c r="P186" s="276"/>
      <c r="Q186" s="276"/>
      <c r="R186" s="276"/>
      <c r="S186" s="276"/>
      <c r="T186" s="27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8" t="s">
        <v>168</v>
      </c>
      <c r="AU186" s="278" t="s">
        <v>89</v>
      </c>
      <c r="AV186" s="15" t="s">
        <v>87</v>
      </c>
      <c r="AW186" s="15" t="s">
        <v>34</v>
      </c>
      <c r="AX186" s="15" t="s">
        <v>79</v>
      </c>
      <c r="AY186" s="278" t="s">
        <v>160</v>
      </c>
    </row>
    <row r="187" s="13" customFormat="1">
      <c r="A187" s="13"/>
      <c r="B187" s="242"/>
      <c r="C187" s="243"/>
      <c r="D187" s="244" t="s">
        <v>168</v>
      </c>
      <c r="E187" s="245" t="s">
        <v>1</v>
      </c>
      <c r="F187" s="246" t="s">
        <v>2092</v>
      </c>
      <c r="G187" s="243"/>
      <c r="H187" s="247">
        <v>0.32500000000000001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168</v>
      </c>
      <c r="AU187" s="253" t="s">
        <v>89</v>
      </c>
      <c r="AV187" s="13" t="s">
        <v>89</v>
      </c>
      <c r="AW187" s="13" t="s">
        <v>34</v>
      </c>
      <c r="AX187" s="13" t="s">
        <v>79</v>
      </c>
      <c r="AY187" s="253" t="s">
        <v>160</v>
      </c>
    </row>
    <row r="188" s="15" customFormat="1">
      <c r="A188" s="15"/>
      <c r="B188" s="269"/>
      <c r="C188" s="270"/>
      <c r="D188" s="244" t="s">
        <v>168</v>
      </c>
      <c r="E188" s="271" t="s">
        <v>1</v>
      </c>
      <c r="F188" s="272" t="s">
        <v>2093</v>
      </c>
      <c r="G188" s="270"/>
      <c r="H188" s="271" t="s">
        <v>1</v>
      </c>
      <c r="I188" s="273"/>
      <c r="J188" s="270"/>
      <c r="K188" s="270"/>
      <c r="L188" s="274"/>
      <c r="M188" s="275"/>
      <c r="N188" s="276"/>
      <c r="O188" s="276"/>
      <c r="P188" s="276"/>
      <c r="Q188" s="276"/>
      <c r="R188" s="276"/>
      <c r="S188" s="276"/>
      <c r="T188" s="27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8" t="s">
        <v>168</v>
      </c>
      <c r="AU188" s="278" t="s">
        <v>89</v>
      </c>
      <c r="AV188" s="15" t="s">
        <v>87</v>
      </c>
      <c r="AW188" s="15" t="s">
        <v>34</v>
      </c>
      <c r="AX188" s="15" t="s">
        <v>79</v>
      </c>
      <c r="AY188" s="278" t="s">
        <v>160</v>
      </c>
    </row>
    <row r="189" s="13" customFormat="1">
      <c r="A189" s="13"/>
      <c r="B189" s="242"/>
      <c r="C189" s="243"/>
      <c r="D189" s="244" t="s">
        <v>168</v>
      </c>
      <c r="E189" s="245" t="s">
        <v>1</v>
      </c>
      <c r="F189" s="246" t="s">
        <v>2094</v>
      </c>
      <c r="G189" s="243"/>
      <c r="H189" s="247">
        <v>0.622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168</v>
      </c>
      <c r="AU189" s="253" t="s">
        <v>89</v>
      </c>
      <c r="AV189" s="13" t="s">
        <v>89</v>
      </c>
      <c r="AW189" s="13" t="s">
        <v>34</v>
      </c>
      <c r="AX189" s="13" t="s">
        <v>79</v>
      </c>
      <c r="AY189" s="253" t="s">
        <v>160</v>
      </c>
    </row>
    <row r="190" s="15" customFormat="1">
      <c r="A190" s="15"/>
      <c r="B190" s="269"/>
      <c r="C190" s="270"/>
      <c r="D190" s="244" t="s">
        <v>168</v>
      </c>
      <c r="E190" s="271" t="s">
        <v>1</v>
      </c>
      <c r="F190" s="272" t="s">
        <v>2095</v>
      </c>
      <c r="G190" s="270"/>
      <c r="H190" s="271" t="s">
        <v>1</v>
      </c>
      <c r="I190" s="273"/>
      <c r="J190" s="270"/>
      <c r="K190" s="270"/>
      <c r="L190" s="274"/>
      <c r="M190" s="275"/>
      <c r="N190" s="276"/>
      <c r="O190" s="276"/>
      <c r="P190" s="276"/>
      <c r="Q190" s="276"/>
      <c r="R190" s="276"/>
      <c r="S190" s="276"/>
      <c r="T190" s="27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8" t="s">
        <v>168</v>
      </c>
      <c r="AU190" s="278" t="s">
        <v>89</v>
      </c>
      <c r="AV190" s="15" t="s">
        <v>87</v>
      </c>
      <c r="AW190" s="15" t="s">
        <v>34</v>
      </c>
      <c r="AX190" s="15" t="s">
        <v>79</v>
      </c>
      <c r="AY190" s="278" t="s">
        <v>160</v>
      </c>
    </row>
    <row r="191" s="13" customFormat="1">
      <c r="A191" s="13"/>
      <c r="B191" s="242"/>
      <c r="C191" s="243"/>
      <c r="D191" s="244" t="s">
        <v>168</v>
      </c>
      <c r="E191" s="245" t="s">
        <v>1</v>
      </c>
      <c r="F191" s="246" t="s">
        <v>2096</v>
      </c>
      <c r="G191" s="243"/>
      <c r="H191" s="247">
        <v>0.035999999999999997</v>
      </c>
      <c r="I191" s="248"/>
      <c r="J191" s="243"/>
      <c r="K191" s="243"/>
      <c r="L191" s="249"/>
      <c r="M191" s="250"/>
      <c r="N191" s="251"/>
      <c r="O191" s="251"/>
      <c r="P191" s="251"/>
      <c r="Q191" s="251"/>
      <c r="R191" s="251"/>
      <c r="S191" s="251"/>
      <c r="T191" s="25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3" t="s">
        <v>168</v>
      </c>
      <c r="AU191" s="253" t="s">
        <v>89</v>
      </c>
      <c r="AV191" s="13" t="s">
        <v>89</v>
      </c>
      <c r="AW191" s="13" t="s">
        <v>34</v>
      </c>
      <c r="AX191" s="13" t="s">
        <v>79</v>
      </c>
      <c r="AY191" s="253" t="s">
        <v>160</v>
      </c>
    </row>
    <row r="192" s="14" customFormat="1">
      <c r="A192" s="14"/>
      <c r="B192" s="254"/>
      <c r="C192" s="255"/>
      <c r="D192" s="244" t="s">
        <v>168</v>
      </c>
      <c r="E192" s="256" t="s">
        <v>1</v>
      </c>
      <c r="F192" s="257" t="s">
        <v>171</v>
      </c>
      <c r="G192" s="255"/>
      <c r="H192" s="258">
        <v>2.2109999999999999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4" t="s">
        <v>168</v>
      </c>
      <c r="AU192" s="264" t="s">
        <v>89</v>
      </c>
      <c r="AV192" s="14" t="s">
        <v>166</v>
      </c>
      <c r="AW192" s="14" t="s">
        <v>34</v>
      </c>
      <c r="AX192" s="14" t="s">
        <v>87</v>
      </c>
      <c r="AY192" s="264" t="s">
        <v>160</v>
      </c>
    </row>
    <row r="193" s="12" customFormat="1" ht="22.8" customHeight="1">
      <c r="A193" s="12"/>
      <c r="B193" s="212"/>
      <c r="C193" s="213"/>
      <c r="D193" s="214" t="s">
        <v>78</v>
      </c>
      <c r="E193" s="226" t="s">
        <v>166</v>
      </c>
      <c r="F193" s="226" t="s">
        <v>598</v>
      </c>
      <c r="G193" s="213"/>
      <c r="H193" s="213"/>
      <c r="I193" s="216"/>
      <c r="J193" s="227">
        <f>BK193</f>
        <v>0</v>
      </c>
      <c r="K193" s="213"/>
      <c r="L193" s="218"/>
      <c r="M193" s="219"/>
      <c r="N193" s="220"/>
      <c r="O193" s="220"/>
      <c r="P193" s="221">
        <f>SUM(P194:P195)</f>
        <v>0</v>
      </c>
      <c r="Q193" s="220"/>
      <c r="R193" s="221">
        <f>SUM(R194:R195)</f>
        <v>34.033860000000004</v>
      </c>
      <c r="S193" s="220"/>
      <c r="T193" s="222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3" t="s">
        <v>87</v>
      </c>
      <c r="AT193" s="224" t="s">
        <v>78</v>
      </c>
      <c r="AU193" s="224" t="s">
        <v>87</v>
      </c>
      <c r="AY193" s="223" t="s">
        <v>160</v>
      </c>
      <c r="BK193" s="225">
        <f>SUM(BK194:BK195)</f>
        <v>0</v>
      </c>
    </row>
    <row r="194" s="2" customFormat="1" ht="24.15" customHeight="1">
      <c r="A194" s="39"/>
      <c r="B194" s="40"/>
      <c r="C194" s="228" t="s">
        <v>245</v>
      </c>
      <c r="D194" s="228" t="s">
        <v>162</v>
      </c>
      <c r="E194" s="229" t="s">
        <v>599</v>
      </c>
      <c r="F194" s="230" t="s">
        <v>600</v>
      </c>
      <c r="G194" s="231" t="s">
        <v>211</v>
      </c>
      <c r="H194" s="232">
        <v>18</v>
      </c>
      <c r="I194" s="233"/>
      <c r="J194" s="234">
        <f>ROUND(I194*H194,2)</f>
        <v>0</v>
      </c>
      <c r="K194" s="235"/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1.8907700000000001</v>
      </c>
      <c r="R194" s="238">
        <f>Q194*H194</f>
        <v>34.033860000000004</v>
      </c>
      <c r="S194" s="238">
        <v>0</v>
      </c>
      <c r="T194" s="23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166</v>
      </c>
      <c r="AT194" s="240" t="s">
        <v>162</v>
      </c>
      <c r="AU194" s="240" t="s">
        <v>89</v>
      </c>
      <c r="AY194" s="18" t="s">
        <v>160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87</v>
      </c>
      <c r="BK194" s="241">
        <f>ROUND(I194*H194,2)</f>
        <v>0</v>
      </c>
      <c r="BL194" s="18" t="s">
        <v>166</v>
      </c>
      <c r="BM194" s="240" t="s">
        <v>2097</v>
      </c>
    </row>
    <row r="195" s="13" customFormat="1">
      <c r="A195" s="13"/>
      <c r="B195" s="242"/>
      <c r="C195" s="243"/>
      <c r="D195" s="244" t="s">
        <v>168</v>
      </c>
      <c r="E195" s="245" t="s">
        <v>1</v>
      </c>
      <c r="F195" s="246" t="s">
        <v>2057</v>
      </c>
      <c r="G195" s="243"/>
      <c r="H195" s="247">
        <v>18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168</v>
      </c>
      <c r="AU195" s="253" t="s">
        <v>89</v>
      </c>
      <c r="AV195" s="13" t="s">
        <v>89</v>
      </c>
      <c r="AW195" s="13" t="s">
        <v>34</v>
      </c>
      <c r="AX195" s="13" t="s">
        <v>87</v>
      </c>
      <c r="AY195" s="253" t="s">
        <v>160</v>
      </c>
    </row>
    <row r="196" s="12" customFormat="1" ht="22.8" customHeight="1">
      <c r="A196" s="12"/>
      <c r="B196" s="212"/>
      <c r="C196" s="213"/>
      <c r="D196" s="214" t="s">
        <v>78</v>
      </c>
      <c r="E196" s="226" t="s">
        <v>191</v>
      </c>
      <c r="F196" s="226" t="s">
        <v>987</v>
      </c>
      <c r="G196" s="213"/>
      <c r="H196" s="213"/>
      <c r="I196" s="216"/>
      <c r="J196" s="227">
        <f>BK196</f>
        <v>0</v>
      </c>
      <c r="K196" s="213"/>
      <c r="L196" s="218"/>
      <c r="M196" s="219"/>
      <c r="N196" s="220"/>
      <c r="O196" s="220"/>
      <c r="P196" s="221">
        <f>P197</f>
        <v>0</v>
      </c>
      <c r="Q196" s="220"/>
      <c r="R196" s="221">
        <f>R197</f>
        <v>2.2400000000000002</v>
      </c>
      <c r="S196" s="220"/>
      <c r="T196" s="222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3" t="s">
        <v>87</v>
      </c>
      <c r="AT196" s="224" t="s">
        <v>78</v>
      </c>
      <c r="AU196" s="224" t="s">
        <v>87</v>
      </c>
      <c r="AY196" s="223" t="s">
        <v>160</v>
      </c>
      <c r="BK196" s="225">
        <f>BK197</f>
        <v>0</v>
      </c>
    </row>
    <row r="197" s="2" customFormat="1" ht="24.15" customHeight="1">
      <c r="A197" s="39"/>
      <c r="B197" s="40"/>
      <c r="C197" s="228" t="s">
        <v>250</v>
      </c>
      <c r="D197" s="228" t="s">
        <v>162</v>
      </c>
      <c r="E197" s="229" t="s">
        <v>2098</v>
      </c>
      <c r="F197" s="230" t="s">
        <v>2099</v>
      </c>
      <c r="G197" s="231" t="s">
        <v>165</v>
      </c>
      <c r="H197" s="232">
        <v>280</v>
      </c>
      <c r="I197" s="233"/>
      <c r="J197" s="234">
        <f>ROUND(I197*H197,2)</f>
        <v>0</v>
      </c>
      <c r="K197" s="235"/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0.0080000000000000002</v>
      </c>
      <c r="R197" s="238">
        <f>Q197*H197</f>
        <v>2.2400000000000002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166</v>
      </c>
      <c r="AT197" s="240" t="s">
        <v>162</v>
      </c>
      <c r="AU197" s="240" t="s">
        <v>89</v>
      </c>
      <c r="AY197" s="18" t="s">
        <v>160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87</v>
      </c>
      <c r="BK197" s="241">
        <f>ROUND(I197*H197,2)</f>
        <v>0</v>
      </c>
      <c r="BL197" s="18" t="s">
        <v>166</v>
      </c>
      <c r="BM197" s="240" t="s">
        <v>2100</v>
      </c>
    </row>
    <row r="198" s="12" customFormat="1" ht="22.8" customHeight="1">
      <c r="A198" s="12"/>
      <c r="B198" s="212"/>
      <c r="C198" s="213"/>
      <c r="D198" s="214" t="s">
        <v>78</v>
      </c>
      <c r="E198" s="226" t="s">
        <v>1065</v>
      </c>
      <c r="F198" s="226" t="s">
        <v>2101</v>
      </c>
      <c r="G198" s="213"/>
      <c r="H198" s="213"/>
      <c r="I198" s="216"/>
      <c r="J198" s="227">
        <f>BK198</f>
        <v>0</v>
      </c>
      <c r="K198" s="213"/>
      <c r="L198" s="218"/>
      <c r="M198" s="219"/>
      <c r="N198" s="220"/>
      <c r="O198" s="220"/>
      <c r="P198" s="221">
        <f>SUM(P199:P220)</f>
        <v>0</v>
      </c>
      <c r="Q198" s="220"/>
      <c r="R198" s="221">
        <f>SUM(R199:R220)</f>
        <v>3.1318999999999995</v>
      </c>
      <c r="S198" s="220"/>
      <c r="T198" s="222">
        <f>SUM(T199:T220)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3" t="s">
        <v>87</v>
      </c>
      <c r="AT198" s="224" t="s">
        <v>78</v>
      </c>
      <c r="AU198" s="224" t="s">
        <v>87</v>
      </c>
      <c r="AY198" s="223" t="s">
        <v>160</v>
      </c>
      <c r="BK198" s="225">
        <f>SUM(BK199:BK220)</f>
        <v>0</v>
      </c>
    </row>
    <row r="199" s="2" customFormat="1" ht="24.15" customHeight="1">
      <c r="A199" s="39"/>
      <c r="B199" s="40"/>
      <c r="C199" s="228" t="s">
        <v>262</v>
      </c>
      <c r="D199" s="228" t="s">
        <v>162</v>
      </c>
      <c r="E199" s="229" t="s">
        <v>2102</v>
      </c>
      <c r="F199" s="230" t="s">
        <v>2103</v>
      </c>
      <c r="G199" s="231" t="s">
        <v>2104</v>
      </c>
      <c r="H199" s="232">
        <v>270</v>
      </c>
      <c r="I199" s="233"/>
      <c r="J199" s="234">
        <f>ROUND(I199*H199,2)</f>
        <v>0</v>
      </c>
      <c r="K199" s="235"/>
      <c r="L199" s="45"/>
      <c r="M199" s="236" t="s">
        <v>1</v>
      </c>
      <c r="N199" s="237" t="s">
        <v>44</v>
      </c>
      <c r="O199" s="92"/>
      <c r="P199" s="238">
        <f>O199*H199</f>
        <v>0</v>
      </c>
      <c r="Q199" s="238">
        <v>0</v>
      </c>
      <c r="R199" s="238">
        <f>Q199*H199</f>
        <v>0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166</v>
      </c>
      <c r="AT199" s="240" t="s">
        <v>162</v>
      </c>
      <c r="AU199" s="240" t="s">
        <v>89</v>
      </c>
      <c r="AY199" s="18" t="s">
        <v>160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87</v>
      </c>
      <c r="BK199" s="241">
        <f>ROUND(I199*H199,2)</f>
        <v>0</v>
      </c>
      <c r="BL199" s="18" t="s">
        <v>166</v>
      </c>
      <c r="BM199" s="240" t="s">
        <v>2105</v>
      </c>
    </row>
    <row r="200" s="2" customFormat="1" ht="24.15" customHeight="1">
      <c r="A200" s="39"/>
      <c r="B200" s="40"/>
      <c r="C200" s="284" t="s">
        <v>269</v>
      </c>
      <c r="D200" s="284" t="s">
        <v>426</v>
      </c>
      <c r="E200" s="285" t="s">
        <v>2106</v>
      </c>
      <c r="F200" s="286" t="s">
        <v>2107</v>
      </c>
      <c r="G200" s="287" t="s">
        <v>165</v>
      </c>
      <c r="H200" s="288">
        <v>280</v>
      </c>
      <c r="I200" s="289"/>
      <c r="J200" s="290">
        <f>ROUND(I200*H200,2)</f>
        <v>0</v>
      </c>
      <c r="K200" s="291"/>
      <c r="L200" s="292"/>
      <c r="M200" s="293" t="s">
        <v>1</v>
      </c>
      <c r="N200" s="294" t="s">
        <v>44</v>
      </c>
      <c r="O200" s="92"/>
      <c r="P200" s="238">
        <f>O200*H200</f>
        <v>0</v>
      </c>
      <c r="Q200" s="238">
        <v>0.0019</v>
      </c>
      <c r="R200" s="238">
        <f>Q200*H200</f>
        <v>0.53200000000000003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204</v>
      </c>
      <c r="AT200" s="240" t="s">
        <v>426</v>
      </c>
      <c r="AU200" s="240" t="s">
        <v>89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166</v>
      </c>
      <c r="BM200" s="240" t="s">
        <v>2108</v>
      </c>
    </row>
    <row r="201" s="2" customFormat="1" ht="33" customHeight="1">
      <c r="A201" s="39"/>
      <c r="B201" s="40"/>
      <c r="C201" s="284" t="s">
        <v>277</v>
      </c>
      <c r="D201" s="284" t="s">
        <v>426</v>
      </c>
      <c r="E201" s="285" t="s">
        <v>2109</v>
      </c>
      <c r="F201" s="286" t="s">
        <v>2110</v>
      </c>
      <c r="G201" s="287" t="s">
        <v>165</v>
      </c>
      <c r="H201" s="288">
        <v>20</v>
      </c>
      <c r="I201" s="289"/>
      <c r="J201" s="290">
        <f>ROUND(I201*H201,2)</f>
        <v>0</v>
      </c>
      <c r="K201" s="291"/>
      <c r="L201" s="292"/>
      <c r="M201" s="293" t="s">
        <v>1</v>
      </c>
      <c r="N201" s="294" t="s">
        <v>44</v>
      </c>
      <c r="O201" s="92"/>
      <c r="P201" s="238">
        <f>O201*H201</f>
        <v>0</v>
      </c>
      <c r="Q201" s="238">
        <v>0.0019</v>
      </c>
      <c r="R201" s="238">
        <f>Q201*H201</f>
        <v>0.037999999999999999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204</v>
      </c>
      <c r="AT201" s="240" t="s">
        <v>426</v>
      </c>
      <c r="AU201" s="240" t="s">
        <v>89</v>
      </c>
      <c r="AY201" s="18" t="s">
        <v>160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87</v>
      </c>
      <c r="BK201" s="241">
        <f>ROUND(I201*H201,2)</f>
        <v>0</v>
      </c>
      <c r="BL201" s="18" t="s">
        <v>166</v>
      </c>
      <c r="BM201" s="240" t="s">
        <v>2111</v>
      </c>
    </row>
    <row r="202" s="2" customFormat="1" ht="16.5" customHeight="1">
      <c r="A202" s="39"/>
      <c r="B202" s="40"/>
      <c r="C202" s="284" t="s">
        <v>7</v>
      </c>
      <c r="D202" s="284" t="s">
        <v>426</v>
      </c>
      <c r="E202" s="285" t="s">
        <v>2112</v>
      </c>
      <c r="F202" s="286" t="s">
        <v>2113</v>
      </c>
      <c r="G202" s="287" t="s">
        <v>201</v>
      </c>
      <c r="H202" s="288">
        <v>80</v>
      </c>
      <c r="I202" s="289"/>
      <c r="J202" s="290">
        <f>ROUND(I202*H202,2)</f>
        <v>0</v>
      </c>
      <c r="K202" s="291"/>
      <c r="L202" s="292"/>
      <c r="M202" s="293" t="s">
        <v>1</v>
      </c>
      <c r="N202" s="294" t="s">
        <v>44</v>
      </c>
      <c r="O202" s="92"/>
      <c r="P202" s="238">
        <f>O202*H202</f>
        <v>0</v>
      </c>
      <c r="Q202" s="238">
        <v>0.0014</v>
      </c>
      <c r="R202" s="238">
        <f>Q202*H202</f>
        <v>0.112</v>
      </c>
      <c r="S202" s="238">
        <v>0</v>
      </c>
      <c r="T202" s="23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204</v>
      </c>
      <c r="AT202" s="240" t="s">
        <v>426</v>
      </c>
      <c r="AU202" s="240" t="s">
        <v>89</v>
      </c>
      <c r="AY202" s="18" t="s">
        <v>160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87</v>
      </c>
      <c r="BK202" s="241">
        <f>ROUND(I202*H202,2)</f>
        <v>0</v>
      </c>
      <c r="BL202" s="18" t="s">
        <v>166</v>
      </c>
      <c r="BM202" s="240" t="s">
        <v>2114</v>
      </c>
    </row>
    <row r="203" s="2" customFormat="1" ht="16.5" customHeight="1">
      <c r="A203" s="39"/>
      <c r="B203" s="40"/>
      <c r="C203" s="284" t="s">
        <v>286</v>
      </c>
      <c r="D203" s="284" t="s">
        <v>426</v>
      </c>
      <c r="E203" s="285" t="s">
        <v>2115</v>
      </c>
      <c r="F203" s="286" t="s">
        <v>2116</v>
      </c>
      <c r="G203" s="287" t="s">
        <v>201</v>
      </c>
      <c r="H203" s="288">
        <v>120</v>
      </c>
      <c r="I203" s="289"/>
      <c r="J203" s="290">
        <f>ROUND(I203*H203,2)</f>
        <v>0</v>
      </c>
      <c r="K203" s="291"/>
      <c r="L203" s="292"/>
      <c r="M203" s="293" t="s">
        <v>1</v>
      </c>
      <c r="N203" s="294" t="s">
        <v>44</v>
      </c>
      <c r="O203" s="92"/>
      <c r="P203" s="238">
        <f>O203*H203</f>
        <v>0</v>
      </c>
      <c r="Q203" s="238">
        <v>0.0014</v>
      </c>
      <c r="R203" s="238">
        <f>Q203*H203</f>
        <v>0.16800000000000001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204</v>
      </c>
      <c r="AT203" s="240" t="s">
        <v>426</v>
      </c>
      <c r="AU203" s="240" t="s">
        <v>89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166</v>
      </c>
      <c r="BM203" s="240" t="s">
        <v>2117</v>
      </c>
    </row>
    <row r="204" s="2" customFormat="1" ht="16.5" customHeight="1">
      <c r="A204" s="39"/>
      <c r="B204" s="40"/>
      <c r="C204" s="284" t="s">
        <v>291</v>
      </c>
      <c r="D204" s="284" t="s">
        <v>426</v>
      </c>
      <c r="E204" s="285" t="s">
        <v>2118</v>
      </c>
      <c r="F204" s="286" t="s">
        <v>2119</v>
      </c>
      <c r="G204" s="287" t="s">
        <v>242</v>
      </c>
      <c r="H204" s="288">
        <v>1</v>
      </c>
      <c r="I204" s="289"/>
      <c r="J204" s="290">
        <f>ROUND(I204*H204,2)</f>
        <v>0</v>
      </c>
      <c r="K204" s="291"/>
      <c r="L204" s="292"/>
      <c r="M204" s="293" t="s">
        <v>1</v>
      </c>
      <c r="N204" s="294" t="s">
        <v>44</v>
      </c>
      <c r="O204" s="92"/>
      <c r="P204" s="238">
        <f>O204*H204</f>
        <v>0</v>
      </c>
      <c r="Q204" s="238">
        <v>0.0014</v>
      </c>
      <c r="R204" s="238">
        <f>Q204*H204</f>
        <v>0.0014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204</v>
      </c>
      <c r="AT204" s="240" t="s">
        <v>426</v>
      </c>
      <c r="AU204" s="240" t="s">
        <v>89</v>
      </c>
      <c r="AY204" s="18" t="s">
        <v>160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87</v>
      </c>
      <c r="BK204" s="241">
        <f>ROUND(I204*H204,2)</f>
        <v>0</v>
      </c>
      <c r="BL204" s="18" t="s">
        <v>166</v>
      </c>
      <c r="BM204" s="240" t="s">
        <v>2120</v>
      </c>
    </row>
    <row r="205" s="2" customFormat="1" ht="16.5" customHeight="1">
      <c r="A205" s="39"/>
      <c r="B205" s="40"/>
      <c r="C205" s="284" t="s">
        <v>295</v>
      </c>
      <c r="D205" s="284" t="s">
        <v>426</v>
      </c>
      <c r="E205" s="285" t="s">
        <v>2121</v>
      </c>
      <c r="F205" s="286" t="s">
        <v>2122</v>
      </c>
      <c r="G205" s="287" t="s">
        <v>236</v>
      </c>
      <c r="H205" s="288">
        <v>5</v>
      </c>
      <c r="I205" s="289"/>
      <c r="J205" s="290">
        <f>ROUND(I205*H205,2)</f>
        <v>0</v>
      </c>
      <c r="K205" s="291"/>
      <c r="L205" s="292"/>
      <c r="M205" s="293" t="s">
        <v>1</v>
      </c>
      <c r="N205" s="294" t="s">
        <v>44</v>
      </c>
      <c r="O205" s="92"/>
      <c r="P205" s="238">
        <f>O205*H205</f>
        <v>0</v>
      </c>
      <c r="Q205" s="238">
        <v>0.00050000000000000001</v>
      </c>
      <c r="R205" s="238">
        <f>Q205*H205</f>
        <v>0.0025000000000000001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204</v>
      </c>
      <c r="AT205" s="240" t="s">
        <v>426</v>
      </c>
      <c r="AU205" s="240" t="s">
        <v>89</v>
      </c>
      <c r="AY205" s="18" t="s">
        <v>160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87</v>
      </c>
      <c r="BK205" s="241">
        <f>ROUND(I205*H205,2)</f>
        <v>0</v>
      </c>
      <c r="BL205" s="18" t="s">
        <v>166</v>
      </c>
      <c r="BM205" s="240" t="s">
        <v>2123</v>
      </c>
    </row>
    <row r="206" s="2" customFormat="1" ht="16.5" customHeight="1">
      <c r="A206" s="39"/>
      <c r="B206" s="40"/>
      <c r="C206" s="284" t="s">
        <v>299</v>
      </c>
      <c r="D206" s="284" t="s">
        <v>426</v>
      </c>
      <c r="E206" s="285" t="s">
        <v>2124</v>
      </c>
      <c r="F206" s="286" t="s">
        <v>2125</v>
      </c>
      <c r="G206" s="287" t="s">
        <v>236</v>
      </c>
      <c r="H206" s="288">
        <v>8</v>
      </c>
      <c r="I206" s="289"/>
      <c r="J206" s="290">
        <f>ROUND(I206*H206,2)</f>
        <v>0</v>
      </c>
      <c r="K206" s="291"/>
      <c r="L206" s="292"/>
      <c r="M206" s="293" t="s">
        <v>1</v>
      </c>
      <c r="N206" s="294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204</v>
      </c>
      <c r="AT206" s="240" t="s">
        <v>426</v>
      </c>
      <c r="AU206" s="240" t="s">
        <v>89</v>
      </c>
      <c r="AY206" s="18" t="s">
        <v>160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87</v>
      </c>
      <c r="BK206" s="241">
        <f>ROUND(I206*H206,2)</f>
        <v>0</v>
      </c>
      <c r="BL206" s="18" t="s">
        <v>166</v>
      </c>
      <c r="BM206" s="240" t="s">
        <v>2126</v>
      </c>
    </row>
    <row r="207" s="2" customFormat="1" ht="16.5" customHeight="1">
      <c r="A207" s="39"/>
      <c r="B207" s="40"/>
      <c r="C207" s="284" t="s">
        <v>305</v>
      </c>
      <c r="D207" s="284" t="s">
        <v>426</v>
      </c>
      <c r="E207" s="285" t="s">
        <v>2127</v>
      </c>
      <c r="F207" s="286" t="s">
        <v>2128</v>
      </c>
      <c r="G207" s="287" t="s">
        <v>236</v>
      </c>
      <c r="H207" s="288">
        <v>8</v>
      </c>
      <c r="I207" s="289"/>
      <c r="J207" s="290">
        <f>ROUND(I207*H207,2)</f>
        <v>0</v>
      </c>
      <c r="K207" s="291"/>
      <c r="L207" s="292"/>
      <c r="M207" s="293" t="s">
        <v>1</v>
      </c>
      <c r="N207" s="294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204</v>
      </c>
      <c r="AT207" s="240" t="s">
        <v>426</v>
      </c>
      <c r="AU207" s="240" t="s">
        <v>89</v>
      </c>
      <c r="AY207" s="18" t="s">
        <v>160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87</v>
      </c>
      <c r="BK207" s="241">
        <f>ROUND(I207*H207,2)</f>
        <v>0</v>
      </c>
      <c r="BL207" s="18" t="s">
        <v>166</v>
      </c>
      <c r="BM207" s="240" t="s">
        <v>2129</v>
      </c>
    </row>
    <row r="208" s="2" customFormat="1" ht="16.5" customHeight="1">
      <c r="A208" s="39"/>
      <c r="B208" s="40"/>
      <c r="C208" s="284" t="s">
        <v>310</v>
      </c>
      <c r="D208" s="284" t="s">
        <v>426</v>
      </c>
      <c r="E208" s="285" t="s">
        <v>2130</v>
      </c>
      <c r="F208" s="286" t="s">
        <v>2131</v>
      </c>
      <c r="G208" s="287" t="s">
        <v>236</v>
      </c>
      <c r="H208" s="288">
        <v>2</v>
      </c>
      <c r="I208" s="289"/>
      <c r="J208" s="290">
        <f>ROUND(I208*H208,2)</f>
        <v>0</v>
      </c>
      <c r="K208" s="291"/>
      <c r="L208" s="292"/>
      <c r="M208" s="293" t="s">
        <v>1</v>
      </c>
      <c r="N208" s="294" t="s">
        <v>44</v>
      </c>
      <c r="O208" s="92"/>
      <c r="P208" s="238">
        <f>O208*H208</f>
        <v>0</v>
      </c>
      <c r="Q208" s="238">
        <v>0.00050000000000000001</v>
      </c>
      <c r="R208" s="238">
        <f>Q208*H208</f>
        <v>0.001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204</v>
      </c>
      <c r="AT208" s="240" t="s">
        <v>426</v>
      </c>
      <c r="AU208" s="240" t="s">
        <v>89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166</v>
      </c>
      <c r="BM208" s="240" t="s">
        <v>2132</v>
      </c>
    </row>
    <row r="209" s="2" customFormat="1" ht="21.75" customHeight="1">
      <c r="A209" s="39"/>
      <c r="B209" s="40"/>
      <c r="C209" s="284" t="s">
        <v>315</v>
      </c>
      <c r="D209" s="284" t="s">
        <v>426</v>
      </c>
      <c r="E209" s="285" t="s">
        <v>2133</v>
      </c>
      <c r="F209" s="286" t="s">
        <v>2134</v>
      </c>
      <c r="G209" s="287" t="s">
        <v>236</v>
      </c>
      <c r="H209" s="288">
        <v>2</v>
      </c>
      <c r="I209" s="289"/>
      <c r="J209" s="290">
        <f>ROUND(I209*H209,2)</f>
        <v>0</v>
      </c>
      <c r="K209" s="291"/>
      <c r="L209" s="292"/>
      <c r="M209" s="293" t="s">
        <v>1</v>
      </c>
      <c r="N209" s="294" t="s">
        <v>44</v>
      </c>
      <c r="O209" s="92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204</v>
      </c>
      <c r="AT209" s="240" t="s">
        <v>426</v>
      </c>
      <c r="AU209" s="240" t="s">
        <v>89</v>
      </c>
      <c r="AY209" s="18" t="s">
        <v>160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87</v>
      </c>
      <c r="BK209" s="241">
        <f>ROUND(I209*H209,2)</f>
        <v>0</v>
      </c>
      <c r="BL209" s="18" t="s">
        <v>166</v>
      </c>
      <c r="BM209" s="240" t="s">
        <v>2135</v>
      </c>
    </row>
    <row r="210" s="2" customFormat="1" ht="16.5" customHeight="1">
      <c r="A210" s="39"/>
      <c r="B210" s="40"/>
      <c r="C210" s="284" t="s">
        <v>320</v>
      </c>
      <c r="D210" s="284" t="s">
        <v>426</v>
      </c>
      <c r="E210" s="285" t="s">
        <v>2136</v>
      </c>
      <c r="F210" s="286" t="s">
        <v>2137</v>
      </c>
      <c r="G210" s="287" t="s">
        <v>236</v>
      </c>
      <c r="H210" s="288">
        <v>2</v>
      </c>
      <c r="I210" s="289"/>
      <c r="J210" s="290">
        <f>ROUND(I210*H210,2)</f>
        <v>0</v>
      </c>
      <c r="K210" s="291"/>
      <c r="L210" s="292"/>
      <c r="M210" s="293" t="s">
        <v>1</v>
      </c>
      <c r="N210" s="294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204</v>
      </c>
      <c r="AT210" s="240" t="s">
        <v>426</v>
      </c>
      <c r="AU210" s="240" t="s">
        <v>89</v>
      </c>
      <c r="AY210" s="18" t="s">
        <v>160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87</v>
      </c>
      <c r="BK210" s="241">
        <f>ROUND(I210*H210,2)</f>
        <v>0</v>
      </c>
      <c r="BL210" s="18" t="s">
        <v>166</v>
      </c>
      <c r="BM210" s="240" t="s">
        <v>2138</v>
      </c>
    </row>
    <row r="211" s="2" customFormat="1" ht="16.5" customHeight="1">
      <c r="A211" s="39"/>
      <c r="B211" s="40"/>
      <c r="C211" s="284" t="s">
        <v>325</v>
      </c>
      <c r="D211" s="284" t="s">
        <v>426</v>
      </c>
      <c r="E211" s="285" t="s">
        <v>2139</v>
      </c>
      <c r="F211" s="286" t="s">
        <v>2140</v>
      </c>
      <c r="G211" s="287" t="s">
        <v>2141</v>
      </c>
      <c r="H211" s="288">
        <v>2200</v>
      </c>
      <c r="I211" s="289"/>
      <c r="J211" s="290">
        <f>ROUND(I211*H211,2)</f>
        <v>0</v>
      </c>
      <c r="K211" s="291"/>
      <c r="L211" s="292"/>
      <c r="M211" s="293" t="s">
        <v>1</v>
      </c>
      <c r="N211" s="294" t="s">
        <v>44</v>
      </c>
      <c r="O211" s="92"/>
      <c r="P211" s="238">
        <f>O211*H211</f>
        <v>0</v>
      </c>
      <c r="Q211" s="238">
        <v>0.001</v>
      </c>
      <c r="R211" s="238">
        <f>Q211*H211</f>
        <v>2.2000000000000002</v>
      </c>
      <c r="S211" s="238">
        <v>0</v>
      </c>
      <c r="T211" s="23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204</v>
      </c>
      <c r="AT211" s="240" t="s">
        <v>426</v>
      </c>
      <c r="AU211" s="240" t="s">
        <v>89</v>
      </c>
      <c r="AY211" s="18" t="s">
        <v>160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87</v>
      </c>
      <c r="BK211" s="241">
        <f>ROUND(I211*H211,2)</f>
        <v>0</v>
      </c>
      <c r="BL211" s="18" t="s">
        <v>166</v>
      </c>
      <c r="BM211" s="240" t="s">
        <v>2142</v>
      </c>
    </row>
    <row r="212" s="2" customFormat="1" ht="16.5" customHeight="1">
      <c r="A212" s="39"/>
      <c r="B212" s="40"/>
      <c r="C212" s="284" t="s">
        <v>330</v>
      </c>
      <c r="D212" s="284" t="s">
        <v>426</v>
      </c>
      <c r="E212" s="285" t="s">
        <v>2143</v>
      </c>
      <c r="F212" s="286" t="s">
        <v>2144</v>
      </c>
      <c r="G212" s="287" t="s">
        <v>2145</v>
      </c>
      <c r="H212" s="288">
        <v>2</v>
      </c>
      <c r="I212" s="289"/>
      <c r="J212" s="290">
        <f>ROUND(I212*H212,2)</f>
        <v>0</v>
      </c>
      <c r="K212" s="291"/>
      <c r="L212" s="292"/>
      <c r="M212" s="293" t="s">
        <v>1</v>
      </c>
      <c r="N212" s="294" t="s">
        <v>44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204</v>
      </c>
      <c r="AT212" s="240" t="s">
        <v>426</v>
      </c>
      <c r="AU212" s="240" t="s">
        <v>89</v>
      </c>
      <c r="AY212" s="18" t="s">
        <v>160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87</v>
      </c>
      <c r="BK212" s="241">
        <f>ROUND(I212*H212,2)</f>
        <v>0</v>
      </c>
      <c r="BL212" s="18" t="s">
        <v>166</v>
      </c>
      <c r="BM212" s="240" t="s">
        <v>2146</v>
      </c>
    </row>
    <row r="213" s="2" customFormat="1" ht="16.5" customHeight="1">
      <c r="A213" s="39"/>
      <c r="B213" s="40"/>
      <c r="C213" s="284" t="s">
        <v>336</v>
      </c>
      <c r="D213" s="284" t="s">
        <v>426</v>
      </c>
      <c r="E213" s="285" t="s">
        <v>2147</v>
      </c>
      <c r="F213" s="286" t="s">
        <v>2148</v>
      </c>
      <c r="G213" s="287" t="s">
        <v>2145</v>
      </c>
      <c r="H213" s="288">
        <v>3</v>
      </c>
      <c r="I213" s="289"/>
      <c r="J213" s="290">
        <f>ROUND(I213*H213,2)</f>
        <v>0</v>
      </c>
      <c r="K213" s="291"/>
      <c r="L213" s="292"/>
      <c r="M213" s="293" t="s">
        <v>1</v>
      </c>
      <c r="N213" s="294" t="s">
        <v>44</v>
      </c>
      <c r="O213" s="92"/>
      <c r="P213" s="238">
        <f>O213*H213</f>
        <v>0</v>
      </c>
      <c r="Q213" s="238">
        <v>0.0030000000000000001</v>
      </c>
      <c r="R213" s="238">
        <f>Q213*H213</f>
        <v>0.0090000000000000011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204</v>
      </c>
      <c r="AT213" s="240" t="s">
        <v>426</v>
      </c>
      <c r="AU213" s="240" t="s">
        <v>89</v>
      </c>
      <c r="AY213" s="18" t="s">
        <v>160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87</v>
      </c>
      <c r="BK213" s="241">
        <f>ROUND(I213*H213,2)</f>
        <v>0</v>
      </c>
      <c r="BL213" s="18" t="s">
        <v>166</v>
      </c>
      <c r="BM213" s="240" t="s">
        <v>2149</v>
      </c>
    </row>
    <row r="214" s="2" customFormat="1" ht="16.5" customHeight="1">
      <c r="A214" s="39"/>
      <c r="B214" s="40"/>
      <c r="C214" s="284" t="s">
        <v>344</v>
      </c>
      <c r="D214" s="284" t="s">
        <v>426</v>
      </c>
      <c r="E214" s="285" t="s">
        <v>2150</v>
      </c>
      <c r="F214" s="286" t="s">
        <v>2151</v>
      </c>
      <c r="G214" s="287" t="s">
        <v>2145</v>
      </c>
      <c r="H214" s="288">
        <v>3</v>
      </c>
      <c r="I214" s="289"/>
      <c r="J214" s="290">
        <f>ROUND(I214*H214,2)</f>
        <v>0</v>
      </c>
      <c r="K214" s="291"/>
      <c r="L214" s="292"/>
      <c r="M214" s="293" t="s">
        <v>1</v>
      </c>
      <c r="N214" s="294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204</v>
      </c>
      <c r="AT214" s="240" t="s">
        <v>426</v>
      </c>
      <c r="AU214" s="240" t="s">
        <v>89</v>
      </c>
      <c r="AY214" s="18" t="s">
        <v>160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87</v>
      </c>
      <c r="BK214" s="241">
        <f>ROUND(I214*H214,2)</f>
        <v>0</v>
      </c>
      <c r="BL214" s="18" t="s">
        <v>166</v>
      </c>
      <c r="BM214" s="240" t="s">
        <v>2152</v>
      </c>
    </row>
    <row r="215" s="2" customFormat="1" ht="16.5" customHeight="1">
      <c r="A215" s="39"/>
      <c r="B215" s="40"/>
      <c r="C215" s="284" t="s">
        <v>349</v>
      </c>
      <c r="D215" s="284" t="s">
        <v>426</v>
      </c>
      <c r="E215" s="285" t="s">
        <v>2153</v>
      </c>
      <c r="F215" s="286" t="s">
        <v>2154</v>
      </c>
      <c r="G215" s="287" t="s">
        <v>2145</v>
      </c>
      <c r="H215" s="288">
        <v>2</v>
      </c>
      <c r="I215" s="289"/>
      <c r="J215" s="290">
        <f>ROUND(I215*H215,2)</f>
        <v>0</v>
      </c>
      <c r="K215" s="291"/>
      <c r="L215" s="292"/>
      <c r="M215" s="293" t="s">
        <v>1</v>
      </c>
      <c r="N215" s="294" t="s">
        <v>44</v>
      </c>
      <c r="O215" s="92"/>
      <c r="P215" s="238">
        <f>O215*H215</f>
        <v>0</v>
      </c>
      <c r="Q215" s="238">
        <v>0.002</v>
      </c>
      <c r="R215" s="238">
        <f>Q215*H215</f>
        <v>0.0040000000000000001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204</v>
      </c>
      <c r="AT215" s="240" t="s">
        <v>426</v>
      </c>
      <c r="AU215" s="240" t="s">
        <v>89</v>
      </c>
      <c r="AY215" s="18" t="s">
        <v>160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87</v>
      </c>
      <c r="BK215" s="241">
        <f>ROUND(I215*H215,2)</f>
        <v>0</v>
      </c>
      <c r="BL215" s="18" t="s">
        <v>166</v>
      </c>
      <c r="BM215" s="240" t="s">
        <v>2155</v>
      </c>
    </row>
    <row r="216" s="2" customFormat="1" ht="16.5" customHeight="1">
      <c r="A216" s="39"/>
      <c r="B216" s="40"/>
      <c r="C216" s="284" t="s">
        <v>353</v>
      </c>
      <c r="D216" s="284" t="s">
        <v>426</v>
      </c>
      <c r="E216" s="285" t="s">
        <v>2156</v>
      </c>
      <c r="F216" s="286" t="s">
        <v>2157</v>
      </c>
      <c r="G216" s="287" t="s">
        <v>2145</v>
      </c>
      <c r="H216" s="288">
        <v>5</v>
      </c>
      <c r="I216" s="289"/>
      <c r="J216" s="290">
        <f>ROUND(I216*H216,2)</f>
        <v>0</v>
      </c>
      <c r="K216" s="291"/>
      <c r="L216" s="292"/>
      <c r="M216" s="293" t="s">
        <v>1</v>
      </c>
      <c r="N216" s="294" t="s">
        <v>44</v>
      </c>
      <c r="O216" s="92"/>
      <c r="P216" s="238">
        <f>O216*H216</f>
        <v>0</v>
      </c>
      <c r="Q216" s="238">
        <v>0.002</v>
      </c>
      <c r="R216" s="238">
        <f>Q216*H216</f>
        <v>0.01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204</v>
      </c>
      <c r="AT216" s="240" t="s">
        <v>426</v>
      </c>
      <c r="AU216" s="240" t="s">
        <v>89</v>
      </c>
      <c r="AY216" s="18" t="s">
        <v>160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87</v>
      </c>
      <c r="BK216" s="241">
        <f>ROUND(I216*H216,2)</f>
        <v>0</v>
      </c>
      <c r="BL216" s="18" t="s">
        <v>166</v>
      </c>
      <c r="BM216" s="240" t="s">
        <v>2158</v>
      </c>
    </row>
    <row r="217" s="2" customFormat="1" ht="16.5" customHeight="1">
      <c r="A217" s="39"/>
      <c r="B217" s="40"/>
      <c r="C217" s="284" t="s">
        <v>358</v>
      </c>
      <c r="D217" s="284" t="s">
        <v>426</v>
      </c>
      <c r="E217" s="285" t="s">
        <v>2159</v>
      </c>
      <c r="F217" s="286" t="s">
        <v>2160</v>
      </c>
      <c r="G217" s="287" t="s">
        <v>242</v>
      </c>
      <c r="H217" s="288">
        <v>1</v>
      </c>
      <c r="I217" s="289"/>
      <c r="J217" s="290">
        <f>ROUND(I217*H217,2)</f>
        <v>0</v>
      </c>
      <c r="K217" s="291"/>
      <c r="L217" s="292"/>
      <c r="M217" s="293" t="s">
        <v>1</v>
      </c>
      <c r="N217" s="294" t="s">
        <v>44</v>
      </c>
      <c r="O217" s="92"/>
      <c r="P217" s="238">
        <f>O217*H217</f>
        <v>0</v>
      </c>
      <c r="Q217" s="238">
        <v>0.002</v>
      </c>
      <c r="R217" s="238">
        <f>Q217*H217</f>
        <v>0.002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204</v>
      </c>
      <c r="AT217" s="240" t="s">
        <v>426</v>
      </c>
      <c r="AU217" s="240" t="s">
        <v>89</v>
      </c>
      <c r="AY217" s="18" t="s">
        <v>160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87</v>
      </c>
      <c r="BK217" s="241">
        <f>ROUND(I217*H217,2)</f>
        <v>0</v>
      </c>
      <c r="BL217" s="18" t="s">
        <v>166</v>
      </c>
      <c r="BM217" s="240" t="s">
        <v>2161</v>
      </c>
    </row>
    <row r="218" s="2" customFormat="1" ht="21.75" customHeight="1">
      <c r="A218" s="39"/>
      <c r="B218" s="40"/>
      <c r="C218" s="284" t="s">
        <v>362</v>
      </c>
      <c r="D218" s="284" t="s">
        <v>426</v>
      </c>
      <c r="E218" s="285" t="s">
        <v>2162</v>
      </c>
      <c r="F218" s="286" t="s">
        <v>2163</v>
      </c>
      <c r="G218" s="287" t="s">
        <v>236</v>
      </c>
      <c r="H218" s="288">
        <v>2</v>
      </c>
      <c r="I218" s="289"/>
      <c r="J218" s="290">
        <f>ROUND(I218*H218,2)</f>
        <v>0</v>
      </c>
      <c r="K218" s="291"/>
      <c r="L218" s="292"/>
      <c r="M218" s="293" t="s">
        <v>1</v>
      </c>
      <c r="N218" s="294" t="s">
        <v>44</v>
      </c>
      <c r="O218" s="92"/>
      <c r="P218" s="238">
        <f>O218*H218</f>
        <v>0</v>
      </c>
      <c r="Q218" s="238">
        <v>0.014</v>
      </c>
      <c r="R218" s="238">
        <f>Q218*H218</f>
        <v>0.028000000000000001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204</v>
      </c>
      <c r="AT218" s="240" t="s">
        <v>426</v>
      </c>
      <c r="AU218" s="240" t="s">
        <v>89</v>
      </c>
      <c r="AY218" s="18" t="s">
        <v>160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87</v>
      </c>
      <c r="BK218" s="241">
        <f>ROUND(I218*H218,2)</f>
        <v>0</v>
      </c>
      <c r="BL218" s="18" t="s">
        <v>166</v>
      </c>
      <c r="BM218" s="240" t="s">
        <v>2164</v>
      </c>
    </row>
    <row r="219" s="2" customFormat="1" ht="16.5" customHeight="1">
      <c r="A219" s="39"/>
      <c r="B219" s="40"/>
      <c r="C219" s="284" t="s">
        <v>366</v>
      </c>
      <c r="D219" s="284" t="s">
        <v>426</v>
      </c>
      <c r="E219" s="285" t="s">
        <v>2165</v>
      </c>
      <c r="F219" s="286" t="s">
        <v>2166</v>
      </c>
      <c r="G219" s="287" t="s">
        <v>236</v>
      </c>
      <c r="H219" s="288">
        <v>1</v>
      </c>
      <c r="I219" s="289"/>
      <c r="J219" s="290">
        <f>ROUND(I219*H219,2)</f>
        <v>0</v>
      </c>
      <c r="K219" s="291"/>
      <c r="L219" s="292"/>
      <c r="M219" s="293" t="s">
        <v>1</v>
      </c>
      <c r="N219" s="294" t="s">
        <v>44</v>
      </c>
      <c r="O219" s="92"/>
      <c r="P219" s="238">
        <f>O219*H219</f>
        <v>0</v>
      </c>
      <c r="Q219" s="238">
        <v>0.014</v>
      </c>
      <c r="R219" s="238">
        <f>Q219*H219</f>
        <v>0.014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204</v>
      </c>
      <c r="AT219" s="240" t="s">
        <v>426</v>
      </c>
      <c r="AU219" s="240" t="s">
        <v>89</v>
      </c>
      <c r="AY219" s="18" t="s">
        <v>160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87</v>
      </c>
      <c r="BK219" s="241">
        <f>ROUND(I219*H219,2)</f>
        <v>0</v>
      </c>
      <c r="BL219" s="18" t="s">
        <v>166</v>
      </c>
      <c r="BM219" s="240" t="s">
        <v>2167</v>
      </c>
    </row>
    <row r="220" s="2" customFormat="1" ht="16.5" customHeight="1">
      <c r="A220" s="39"/>
      <c r="B220" s="40"/>
      <c r="C220" s="284" t="s">
        <v>370</v>
      </c>
      <c r="D220" s="284" t="s">
        <v>426</v>
      </c>
      <c r="E220" s="285" t="s">
        <v>2168</v>
      </c>
      <c r="F220" s="286" t="s">
        <v>2169</v>
      </c>
      <c r="G220" s="287" t="s">
        <v>242</v>
      </c>
      <c r="H220" s="288">
        <v>1</v>
      </c>
      <c r="I220" s="289"/>
      <c r="J220" s="290">
        <f>ROUND(I220*H220,2)</f>
        <v>0</v>
      </c>
      <c r="K220" s="291"/>
      <c r="L220" s="292"/>
      <c r="M220" s="293" t="s">
        <v>1</v>
      </c>
      <c r="N220" s="294" t="s">
        <v>44</v>
      </c>
      <c r="O220" s="92"/>
      <c r="P220" s="238">
        <f>O220*H220</f>
        <v>0</v>
      </c>
      <c r="Q220" s="238">
        <v>0.01</v>
      </c>
      <c r="R220" s="238">
        <f>Q220*H220</f>
        <v>0.01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204</v>
      </c>
      <c r="AT220" s="240" t="s">
        <v>426</v>
      </c>
      <c r="AU220" s="240" t="s">
        <v>89</v>
      </c>
      <c r="AY220" s="18" t="s">
        <v>160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87</v>
      </c>
      <c r="BK220" s="241">
        <f>ROUND(I220*H220,2)</f>
        <v>0</v>
      </c>
      <c r="BL220" s="18" t="s">
        <v>166</v>
      </c>
      <c r="BM220" s="240" t="s">
        <v>2170</v>
      </c>
    </row>
    <row r="221" s="12" customFormat="1" ht="22.8" customHeight="1">
      <c r="A221" s="12"/>
      <c r="B221" s="212"/>
      <c r="C221" s="213"/>
      <c r="D221" s="214" t="s">
        <v>78</v>
      </c>
      <c r="E221" s="226" t="s">
        <v>208</v>
      </c>
      <c r="F221" s="226" t="s">
        <v>249</v>
      </c>
      <c r="G221" s="213"/>
      <c r="H221" s="213"/>
      <c r="I221" s="216"/>
      <c r="J221" s="227">
        <f>BK221</f>
        <v>0</v>
      </c>
      <c r="K221" s="213"/>
      <c r="L221" s="218"/>
      <c r="M221" s="219"/>
      <c r="N221" s="220"/>
      <c r="O221" s="220"/>
      <c r="P221" s="221">
        <f>P222</f>
        <v>0</v>
      </c>
      <c r="Q221" s="220"/>
      <c r="R221" s="221">
        <f>R222</f>
        <v>0</v>
      </c>
      <c r="S221" s="220"/>
      <c r="T221" s="222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3" t="s">
        <v>87</v>
      </c>
      <c r="AT221" s="224" t="s">
        <v>78</v>
      </c>
      <c r="AU221" s="224" t="s">
        <v>87</v>
      </c>
      <c r="AY221" s="223" t="s">
        <v>160</v>
      </c>
      <c r="BK221" s="225">
        <f>BK222</f>
        <v>0</v>
      </c>
    </row>
    <row r="222" s="2" customFormat="1" ht="33" customHeight="1">
      <c r="A222" s="39"/>
      <c r="B222" s="40"/>
      <c r="C222" s="228" t="s">
        <v>374</v>
      </c>
      <c r="D222" s="228" t="s">
        <v>162</v>
      </c>
      <c r="E222" s="229" t="s">
        <v>2171</v>
      </c>
      <c r="F222" s="230" t="s">
        <v>2172</v>
      </c>
      <c r="G222" s="231" t="s">
        <v>165</v>
      </c>
      <c r="H222" s="232">
        <v>180</v>
      </c>
      <c r="I222" s="233"/>
      <c r="J222" s="234">
        <f>ROUND(I222*H222,2)</f>
        <v>0</v>
      </c>
      <c r="K222" s="235"/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166</v>
      </c>
      <c r="AT222" s="240" t="s">
        <v>162</v>
      </c>
      <c r="AU222" s="240" t="s">
        <v>89</v>
      </c>
      <c r="AY222" s="18" t="s">
        <v>160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87</v>
      </c>
      <c r="BK222" s="241">
        <f>ROUND(I222*H222,2)</f>
        <v>0</v>
      </c>
      <c r="BL222" s="18" t="s">
        <v>166</v>
      </c>
      <c r="BM222" s="240" t="s">
        <v>2173</v>
      </c>
    </row>
    <row r="223" s="12" customFormat="1" ht="22.8" customHeight="1">
      <c r="A223" s="12"/>
      <c r="B223" s="212"/>
      <c r="C223" s="213"/>
      <c r="D223" s="214" t="s">
        <v>78</v>
      </c>
      <c r="E223" s="226" t="s">
        <v>654</v>
      </c>
      <c r="F223" s="226" t="s">
        <v>655</v>
      </c>
      <c r="G223" s="213"/>
      <c r="H223" s="213"/>
      <c r="I223" s="216"/>
      <c r="J223" s="227">
        <f>BK223</f>
        <v>0</v>
      </c>
      <c r="K223" s="213"/>
      <c r="L223" s="218"/>
      <c r="M223" s="219"/>
      <c r="N223" s="220"/>
      <c r="O223" s="220"/>
      <c r="P223" s="221">
        <f>P224</f>
        <v>0</v>
      </c>
      <c r="Q223" s="220"/>
      <c r="R223" s="221">
        <f>R224</f>
        <v>0</v>
      </c>
      <c r="S223" s="220"/>
      <c r="T223" s="222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3" t="s">
        <v>87</v>
      </c>
      <c r="AT223" s="224" t="s">
        <v>78</v>
      </c>
      <c r="AU223" s="224" t="s">
        <v>87</v>
      </c>
      <c r="AY223" s="223" t="s">
        <v>160</v>
      </c>
      <c r="BK223" s="225">
        <f>BK224</f>
        <v>0</v>
      </c>
    </row>
    <row r="224" s="2" customFormat="1" ht="24.15" customHeight="1">
      <c r="A224" s="39"/>
      <c r="B224" s="40"/>
      <c r="C224" s="228" t="s">
        <v>378</v>
      </c>
      <c r="D224" s="228" t="s">
        <v>162</v>
      </c>
      <c r="E224" s="229" t="s">
        <v>2174</v>
      </c>
      <c r="F224" s="230" t="s">
        <v>2175</v>
      </c>
      <c r="G224" s="231" t="s">
        <v>347</v>
      </c>
      <c r="H224" s="232">
        <v>258.74200000000002</v>
      </c>
      <c r="I224" s="233"/>
      <c r="J224" s="234">
        <f>ROUND(I224*H224,2)</f>
        <v>0</v>
      </c>
      <c r="K224" s="235"/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166</v>
      </c>
      <c r="AT224" s="240" t="s">
        <v>162</v>
      </c>
      <c r="AU224" s="240" t="s">
        <v>89</v>
      </c>
      <c r="AY224" s="18" t="s">
        <v>160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87</v>
      </c>
      <c r="BK224" s="241">
        <f>ROUND(I224*H224,2)</f>
        <v>0</v>
      </c>
      <c r="BL224" s="18" t="s">
        <v>166</v>
      </c>
      <c r="BM224" s="240" t="s">
        <v>2176</v>
      </c>
    </row>
    <row r="225" s="12" customFormat="1" ht="25.92" customHeight="1">
      <c r="A225" s="12"/>
      <c r="B225" s="212"/>
      <c r="C225" s="213"/>
      <c r="D225" s="214" t="s">
        <v>78</v>
      </c>
      <c r="E225" s="215" t="s">
        <v>382</v>
      </c>
      <c r="F225" s="215" t="s">
        <v>383</v>
      </c>
      <c r="G225" s="213"/>
      <c r="H225" s="213"/>
      <c r="I225" s="216"/>
      <c r="J225" s="217">
        <f>BK225</f>
        <v>0</v>
      </c>
      <c r="K225" s="213"/>
      <c r="L225" s="218"/>
      <c r="M225" s="219"/>
      <c r="N225" s="220"/>
      <c r="O225" s="220"/>
      <c r="P225" s="221">
        <f>P226</f>
        <v>0</v>
      </c>
      <c r="Q225" s="220"/>
      <c r="R225" s="221">
        <f>R226</f>
        <v>0.083977999999999997</v>
      </c>
      <c r="S225" s="220"/>
      <c r="T225" s="222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3" t="s">
        <v>89</v>
      </c>
      <c r="AT225" s="224" t="s">
        <v>78</v>
      </c>
      <c r="AU225" s="224" t="s">
        <v>79</v>
      </c>
      <c r="AY225" s="223" t="s">
        <v>160</v>
      </c>
      <c r="BK225" s="225">
        <f>BK226</f>
        <v>0</v>
      </c>
    </row>
    <row r="226" s="12" customFormat="1" ht="22.8" customHeight="1">
      <c r="A226" s="12"/>
      <c r="B226" s="212"/>
      <c r="C226" s="213"/>
      <c r="D226" s="214" t="s">
        <v>78</v>
      </c>
      <c r="E226" s="226" t="s">
        <v>1801</v>
      </c>
      <c r="F226" s="226" t="s">
        <v>1802</v>
      </c>
      <c r="G226" s="213"/>
      <c r="H226" s="213"/>
      <c r="I226" s="216"/>
      <c r="J226" s="227">
        <f>BK226</f>
        <v>0</v>
      </c>
      <c r="K226" s="213"/>
      <c r="L226" s="218"/>
      <c r="M226" s="219"/>
      <c r="N226" s="220"/>
      <c r="O226" s="220"/>
      <c r="P226" s="221">
        <f>SUM(P227:P235)</f>
        <v>0</v>
      </c>
      <c r="Q226" s="220"/>
      <c r="R226" s="221">
        <f>SUM(R227:R235)</f>
        <v>0.083977999999999997</v>
      </c>
      <c r="S226" s="220"/>
      <c r="T226" s="222">
        <f>SUM(T227:T235)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3" t="s">
        <v>89</v>
      </c>
      <c r="AT226" s="224" t="s">
        <v>78</v>
      </c>
      <c r="AU226" s="224" t="s">
        <v>87</v>
      </c>
      <c r="AY226" s="223" t="s">
        <v>160</v>
      </c>
      <c r="BK226" s="225">
        <f>SUM(BK227:BK235)</f>
        <v>0</v>
      </c>
    </row>
    <row r="227" s="2" customFormat="1" ht="16.5" customHeight="1">
      <c r="A227" s="39"/>
      <c r="B227" s="40"/>
      <c r="C227" s="228" t="s">
        <v>386</v>
      </c>
      <c r="D227" s="228" t="s">
        <v>162</v>
      </c>
      <c r="E227" s="229" t="s">
        <v>1804</v>
      </c>
      <c r="F227" s="230" t="s">
        <v>1805</v>
      </c>
      <c r="G227" s="231" t="s">
        <v>165</v>
      </c>
      <c r="H227" s="232">
        <v>16.440000000000001</v>
      </c>
      <c r="I227" s="233"/>
      <c r="J227" s="234">
        <f>ROUND(I227*H227,2)</f>
        <v>0</v>
      </c>
      <c r="K227" s="235"/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245</v>
      </c>
      <c r="AT227" s="240" t="s">
        <v>162</v>
      </c>
      <c r="AU227" s="240" t="s">
        <v>89</v>
      </c>
      <c r="AY227" s="18" t="s">
        <v>160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87</v>
      </c>
      <c r="BK227" s="241">
        <f>ROUND(I227*H227,2)</f>
        <v>0</v>
      </c>
      <c r="BL227" s="18" t="s">
        <v>245</v>
      </c>
      <c r="BM227" s="240" t="s">
        <v>2177</v>
      </c>
    </row>
    <row r="228" s="13" customFormat="1">
      <c r="A228" s="13"/>
      <c r="B228" s="242"/>
      <c r="C228" s="243"/>
      <c r="D228" s="244" t="s">
        <v>168</v>
      </c>
      <c r="E228" s="245" t="s">
        <v>1</v>
      </c>
      <c r="F228" s="246" t="s">
        <v>2178</v>
      </c>
      <c r="G228" s="243"/>
      <c r="H228" s="247">
        <v>16.440000000000001</v>
      </c>
      <c r="I228" s="248"/>
      <c r="J228" s="243"/>
      <c r="K228" s="243"/>
      <c r="L228" s="249"/>
      <c r="M228" s="250"/>
      <c r="N228" s="251"/>
      <c r="O228" s="251"/>
      <c r="P228" s="251"/>
      <c r="Q228" s="251"/>
      <c r="R228" s="251"/>
      <c r="S228" s="251"/>
      <c r="T228" s="25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3" t="s">
        <v>168</v>
      </c>
      <c r="AU228" s="253" t="s">
        <v>89</v>
      </c>
      <c r="AV228" s="13" t="s">
        <v>89</v>
      </c>
      <c r="AW228" s="13" t="s">
        <v>34</v>
      </c>
      <c r="AX228" s="13" t="s">
        <v>87</v>
      </c>
      <c r="AY228" s="253" t="s">
        <v>160</v>
      </c>
    </row>
    <row r="229" s="2" customFormat="1" ht="16.5" customHeight="1">
      <c r="A229" s="39"/>
      <c r="B229" s="40"/>
      <c r="C229" s="228" t="s">
        <v>393</v>
      </c>
      <c r="D229" s="228" t="s">
        <v>162</v>
      </c>
      <c r="E229" s="229" t="s">
        <v>1810</v>
      </c>
      <c r="F229" s="230" t="s">
        <v>1811</v>
      </c>
      <c r="G229" s="231" t="s">
        <v>165</v>
      </c>
      <c r="H229" s="232">
        <v>16.440000000000001</v>
      </c>
      <c r="I229" s="233"/>
      <c r="J229" s="234">
        <f>ROUND(I229*H229,2)</f>
        <v>0</v>
      </c>
      <c r="K229" s="235"/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0.00029999999999999997</v>
      </c>
      <c r="R229" s="238">
        <f>Q229*H229</f>
        <v>0.0049319999999999998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245</v>
      </c>
      <c r="AT229" s="240" t="s">
        <v>162</v>
      </c>
      <c r="AU229" s="240" t="s">
        <v>89</v>
      </c>
      <c r="AY229" s="18" t="s">
        <v>160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87</v>
      </c>
      <c r="BK229" s="241">
        <f>ROUND(I229*H229,2)</f>
        <v>0</v>
      </c>
      <c r="BL229" s="18" t="s">
        <v>245</v>
      </c>
      <c r="BM229" s="240" t="s">
        <v>2179</v>
      </c>
    </row>
    <row r="230" s="2" customFormat="1" ht="33" customHeight="1">
      <c r="A230" s="39"/>
      <c r="B230" s="40"/>
      <c r="C230" s="228" t="s">
        <v>400</v>
      </c>
      <c r="D230" s="228" t="s">
        <v>162</v>
      </c>
      <c r="E230" s="229" t="s">
        <v>2180</v>
      </c>
      <c r="F230" s="230" t="s">
        <v>2181</v>
      </c>
      <c r="G230" s="231" t="s">
        <v>201</v>
      </c>
      <c r="H230" s="232">
        <v>54.799999999999997</v>
      </c>
      <c r="I230" s="233"/>
      <c r="J230" s="234">
        <f>ROUND(I230*H230,2)</f>
        <v>0</v>
      </c>
      <c r="K230" s="235"/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0.00029</v>
      </c>
      <c r="R230" s="238">
        <f>Q230*H230</f>
        <v>0.015892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245</v>
      </c>
      <c r="AT230" s="240" t="s">
        <v>162</v>
      </c>
      <c r="AU230" s="240" t="s">
        <v>89</v>
      </c>
      <c r="AY230" s="18" t="s">
        <v>160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87</v>
      </c>
      <c r="BK230" s="241">
        <f>ROUND(I230*H230,2)</f>
        <v>0</v>
      </c>
      <c r="BL230" s="18" t="s">
        <v>245</v>
      </c>
      <c r="BM230" s="240" t="s">
        <v>2182</v>
      </c>
    </row>
    <row r="231" s="13" customFormat="1">
      <c r="A231" s="13"/>
      <c r="B231" s="242"/>
      <c r="C231" s="243"/>
      <c r="D231" s="244" t="s">
        <v>168</v>
      </c>
      <c r="E231" s="245" t="s">
        <v>1</v>
      </c>
      <c r="F231" s="246" t="s">
        <v>2183</v>
      </c>
      <c r="G231" s="243"/>
      <c r="H231" s="247">
        <v>54.799999999999997</v>
      </c>
      <c r="I231" s="248"/>
      <c r="J231" s="243"/>
      <c r="K231" s="243"/>
      <c r="L231" s="249"/>
      <c r="M231" s="250"/>
      <c r="N231" s="251"/>
      <c r="O231" s="251"/>
      <c r="P231" s="251"/>
      <c r="Q231" s="251"/>
      <c r="R231" s="251"/>
      <c r="S231" s="251"/>
      <c r="T231" s="25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3" t="s">
        <v>168</v>
      </c>
      <c r="AU231" s="253" t="s">
        <v>89</v>
      </c>
      <c r="AV231" s="13" t="s">
        <v>89</v>
      </c>
      <c r="AW231" s="13" t="s">
        <v>34</v>
      </c>
      <c r="AX231" s="13" t="s">
        <v>87</v>
      </c>
      <c r="AY231" s="253" t="s">
        <v>160</v>
      </c>
    </row>
    <row r="232" s="2" customFormat="1" ht="16.5" customHeight="1">
      <c r="A232" s="39"/>
      <c r="B232" s="40"/>
      <c r="C232" s="284" t="s">
        <v>407</v>
      </c>
      <c r="D232" s="284" t="s">
        <v>426</v>
      </c>
      <c r="E232" s="285" t="s">
        <v>2184</v>
      </c>
      <c r="F232" s="286" t="s">
        <v>2185</v>
      </c>
      <c r="G232" s="287" t="s">
        <v>2145</v>
      </c>
      <c r="H232" s="288">
        <v>93.159999999999997</v>
      </c>
      <c r="I232" s="289"/>
      <c r="J232" s="290">
        <f>ROUND(I232*H232,2)</f>
        <v>0</v>
      </c>
      <c r="K232" s="291"/>
      <c r="L232" s="292"/>
      <c r="M232" s="293" t="s">
        <v>1</v>
      </c>
      <c r="N232" s="294" t="s">
        <v>44</v>
      </c>
      <c r="O232" s="92"/>
      <c r="P232" s="238">
        <f>O232*H232</f>
        <v>0</v>
      </c>
      <c r="Q232" s="238">
        <v>0.00064999999999999997</v>
      </c>
      <c r="R232" s="238">
        <f>Q232*H232</f>
        <v>0.060553999999999997</v>
      </c>
      <c r="S232" s="238">
        <v>0</v>
      </c>
      <c r="T232" s="23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336</v>
      </c>
      <c r="AT232" s="240" t="s">
        <v>426</v>
      </c>
      <c r="AU232" s="240" t="s">
        <v>89</v>
      </c>
      <c r="AY232" s="18" t="s">
        <v>160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87</v>
      </c>
      <c r="BK232" s="241">
        <f>ROUND(I232*H232,2)</f>
        <v>0</v>
      </c>
      <c r="BL232" s="18" t="s">
        <v>245</v>
      </c>
      <c r="BM232" s="240" t="s">
        <v>2186</v>
      </c>
    </row>
    <row r="233" s="13" customFormat="1">
      <c r="A233" s="13"/>
      <c r="B233" s="242"/>
      <c r="C233" s="243"/>
      <c r="D233" s="244" t="s">
        <v>168</v>
      </c>
      <c r="E233" s="243"/>
      <c r="F233" s="246" t="s">
        <v>2187</v>
      </c>
      <c r="G233" s="243"/>
      <c r="H233" s="247">
        <v>93.159999999999997</v>
      </c>
      <c r="I233" s="248"/>
      <c r="J233" s="243"/>
      <c r="K233" s="243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168</v>
      </c>
      <c r="AU233" s="253" t="s">
        <v>89</v>
      </c>
      <c r="AV233" s="13" t="s">
        <v>89</v>
      </c>
      <c r="AW233" s="13" t="s">
        <v>4</v>
      </c>
      <c r="AX233" s="13" t="s">
        <v>87</v>
      </c>
      <c r="AY233" s="253" t="s">
        <v>160</v>
      </c>
    </row>
    <row r="234" s="2" customFormat="1" ht="16.5" customHeight="1">
      <c r="A234" s="39"/>
      <c r="B234" s="40"/>
      <c r="C234" s="284" t="s">
        <v>413</v>
      </c>
      <c r="D234" s="284" t="s">
        <v>426</v>
      </c>
      <c r="E234" s="285" t="s">
        <v>2188</v>
      </c>
      <c r="F234" s="286" t="s">
        <v>2189</v>
      </c>
      <c r="G234" s="287" t="s">
        <v>201</v>
      </c>
      <c r="H234" s="288">
        <v>4</v>
      </c>
      <c r="I234" s="289"/>
      <c r="J234" s="290">
        <f>ROUND(I234*H234,2)</f>
        <v>0</v>
      </c>
      <c r="K234" s="291"/>
      <c r="L234" s="292"/>
      <c r="M234" s="293" t="s">
        <v>1</v>
      </c>
      <c r="N234" s="294" t="s">
        <v>44</v>
      </c>
      <c r="O234" s="92"/>
      <c r="P234" s="238">
        <f>O234*H234</f>
        <v>0</v>
      </c>
      <c r="Q234" s="238">
        <v>0.00064999999999999997</v>
      </c>
      <c r="R234" s="238">
        <f>Q234*H234</f>
        <v>0.0025999999999999999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336</v>
      </c>
      <c r="AT234" s="240" t="s">
        <v>426</v>
      </c>
      <c r="AU234" s="240" t="s">
        <v>89</v>
      </c>
      <c r="AY234" s="18" t="s">
        <v>160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87</v>
      </c>
      <c r="BK234" s="241">
        <f>ROUND(I234*H234,2)</f>
        <v>0</v>
      </c>
      <c r="BL234" s="18" t="s">
        <v>245</v>
      </c>
      <c r="BM234" s="240" t="s">
        <v>2190</v>
      </c>
    </row>
    <row r="235" s="2" customFormat="1" ht="24.15" customHeight="1">
      <c r="A235" s="39"/>
      <c r="B235" s="40"/>
      <c r="C235" s="228" t="s">
        <v>421</v>
      </c>
      <c r="D235" s="228" t="s">
        <v>162</v>
      </c>
      <c r="E235" s="229" t="s">
        <v>1862</v>
      </c>
      <c r="F235" s="230" t="s">
        <v>1863</v>
      </c>
      <c r="G235" s="231" t="s">
        <v>347</v>
      </c>
      <c r="H235" s="232">
        <v>0.084000000000000005</v>
      </c>
      <c r="I235" s="233"/>
      <c r="J235" s="234">
        <f>ROUND(I235*H235,2)</f>
        <v>0</v>
      </c>
      <c r="K235" s="235"/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0</v>
      </c>
      <c r="R235" s="238">
        <f>Q235*H235</f>
        <v>0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245</v>
      </c>
      <c r="AT235" s="240" t="s">
        <v>162</v>
      </c>
      <c r="AU235" s="240" t="s">
        <v>89</v>
      </c>
      <c r="AY235" s="18" t="s">
        <v>160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87</v>
      </c>
      <c r="BK235" s="241">
        <f>ROUND(I235*H235,2)</f>
        <v>0</v>
      </c>
      <c r="BL235" s="18" t="s">
        <v>245</v>
      </c>
      <c r="BM235" s="240" t="s">
        <v>2191</v>
      </c>
    </row>
    <row r="236" s="12" customFormat="1" ht="25.92" customHeight="1">
      <c r="A236" s="12"/>
      <c r="B236" s="212"/>
      <c r="C236" s="213"/>
      <c r="D236" s="214" t="s">
        <v>78</v>
      </c>
      <c r="E236" s="215" t="s">
        <v>437</v>
      </c>
      <c r="F236" s="215" t="s">
        <v>438</v>
      </c>
      <c r="G236" s="213"/>
      <c r="H236" s="213"/>
      <c r="I236" s="216"/>
      <c r="J236" s="217">
        <f>BK236</f>
        <v>0</v>
      </c>
      <c r="K236" s="213"/>
      <c r="L236" s="218"/>
      <c r="M236" s="219"/>
      <c r="N236" s="220"/>
      <c r="O236" s="220"/>
      <c r="P236" s="221">
        <f>SUM(P237:P256)</f>
        <v>0</v>
      </c>
      <c r="Q236" s="220"/>
      <c r="R236" s="221">
        <f>SUM(R237:R256)</f>
        <v>0</v>
      </c>
      <c r="S236" s="220"/>
      <c r="T236" s="222">
        <f>SUM(T237:T256)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3" t="s">
        <v>187</v>
      </c>
      <c r="AT236" s="224" t="s">
        <v>78</v>
      </c>
      <c r="AU236" s="224" t="s">
        <v>79</v>
      </c>
      <c r="AY236" s="223" t="s">
        <v>160</v>
      </c>
      <c r="BK236" s="225">
        <f>SUM(BK237:BK256)</f>
        <v>0</v>
      </c>
    </row>
    <row r="237" s="2" customFormat="1" ht="16.5" customHeight="1">
      <c r="A237" s="39"/>
      <c r="B237" s="40"/>
      <c r="C237" s="228" t="s">
        <v>430</v>
      </c>
      <c r="D237" s="228" t="s">
        <v>162</v>
      </c>
      <c r="E237" s="229" t="s">
        <v>440</v>
      </c>
      <c r="F237" s="230" t="s">
        <v>441</v>
      </c>
      <c r="G237" s="231" t="s">
        <v>242</v>
      </c>
      <c r="H237" s="232">
        <v>1</v>
      </c>
      <c r="I237" s="233"/>
      <c r="J237" s="234">
        <f>ROUND(I237*H237,2)</f>
        <v>0</v>
      </c>
      <c r="K237" s="235"/>
      <c r="L237" s="45"/>
      <c r="M237" s="236" t="s">
        <v>1</v>
      </c>
      <c r="N237" s="237" t="s">
        <v>44</v>
      </c>
      <c r="O237" s="92"/>
      <c r="P237" s="238">
        <f>O237*H237</f>
        <v>0</v>
      </c>
      <c r="Q237" s="238">
        <v>0</v>
      </c>
      <c r="R237" s="238">
        <f>Q237*H237</f>
        <v>0</v>
      </c>
      <c r="S237" s="238">
        <v>0</v>
      </c>
      <c r="T237" s="23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0" t="s">
        <v>442</v>
      </c>
      <c r="AT237" s="240" t="s">
        <v>162</v>
      </c>
      <c r="AU237" s="240" t="s">
        <v>87</v>
      </c>
      <c r="AY237" s="18" t="s">
        <v>160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8" t="s">
        <v>87</v>
      </c>
      <c r="BK237" s="241">
        <f>ROUND(I237*H237,2)</f>
        <v>0</v>
      </c>
      <c r="BL237" s="18" t="s">
        <v>442</v>
      </c>
      <c r="BM237" s="240" t="s">
        <v>2192</v>
      </c>
    </row>
    <row r="238" s="2" customFormat="1">
      <c r="A238" s="39"/>
      <c r="B238" s="40"/>
      <c r="C238" s="41"/>
      <c r="D238" s="244" t="s">
        <v>175</v>
      </c>
      <c r="E238" s="41"/>
      <c r="F238" s="265" t="s">
        <v>661</v>
      </c>
      <c r="G238" s="41"/>
      <c r="H238" s="41"/>
      <c r="I238" s="266"/>
      <c r="J238" s="41"/>
      <c r="K238" s="41"/>
      <c r="L238" s="45"/>
      <c r="M238" s="267"/>
      <c r="N238" s="268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175</v>
      </c>
      <c r="AU238" s="18" t="s">
        <v>87</v>
      </c>
    </row>
    <row r="239" s="2" customFormat="1" ht="16.5" customHeight="1">
      <c r="A239" s="39"/>
      <c r="B239" s="40"/>
      <c r="C239" s="228" t="s">
        <v>439</v>
      </c>
      <c r="D239" s="228" t="s">
        <v>162</v>
      </c>
      <c r="E239" s="229" t="s">
        <v>445</v>
      </c>
      <c r="F239" s="230" t="s">
        <v>446</v>
      </c>
      <c r="G239" s="231" t="s">
        <v>242</v>
      </c>
      <c r="H239" s="232">
        <v>1</v>
      </c>
      <c r="I239" s="233"/>
      <c r="J239" s="234">
        <f>ROUND(I239*H239,2)</f>
        <v>0</v>
      </c>
      <c r="K239" s="235"/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442</v>
      </c>
      <c r="AT239" s="240" t="s">
        <v>162</v>
      </c>
      <c r="AU239" s="240" t="s">
        <v>87</v>
      </c>
      <c r="AY239" s="18" t="s">
        <v>160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87</v>
      </c>
      <c r="BK239" s="241">
        <f>ROUND(I239*H239,2)</f>
        <v>0</v>
      </c>
      <c r="BL239" s="18" t="s">
        <v>442</v>
      </c>
      <c r="BM239" s="240" t="s">
        <v>2193</v>
      </c>
    </row>
    <row r="240" s="2" customFormat="1">
      <c r="A240" s="39"/>
      <c r="B240" s="40"/>
      <c r="C240" s="41"/>
      <c r="D240" s="244" t="s">
        <v>175</v>
      </c>
      <c r="E240" s="41"/>
      <c r="F240" s="265" t="s">
        <v>448</v>
      </c>
      <c r="G240" s="41"/>
      <c r="H240" s="41"/>
      <c r="I240" s="266"/>
      <c r="J240" s="41"/>
      <c r="K240" s="41"/>
      <c r="L240" s="45"/>
      <c r="M240" s="267"/>
      <c r="N240" s="268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175</v>
      </c>
      <c r="AU240" s="18" t="s">
        <v>87</v>
      </c>
    </row>
    <row r="241" s="2" customFormat="1" ht="16.5" customHeight="1">
      <c r="A241" s="39"/>
      <c r="B241" s="40"/>
      <c r="C241" s="228" t="s">
        <v>444</v>
      </c>
      <c r="D241" s="228" t="s">
        <v>162</v>
      </c>
      <c r="E241" s="229" t="s">
        <v>663</v>
      </c>
      <c r="F241" s="230" t="s">
        <v>664</v>
      </c>
      <c r="G241" s="231" t="s">
        <v>242</v>
      </c>
      <c r="H241" s="232">
        <v>1</v>
      </c>
      <c r="I241" s="233"/>
      <c r="J241" s="234">
        <f>ROUND(I241*H241,2)</f>
        <v>0</v>
      </c>
      <c r="K241" s="235"/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442</v>
      </c>
      <c r="AT241" s="240" t="s">
        <v>162</v>
      </c>
      <c r="AU241" s="240" t="s">
        <v>87</v>
      </c>
      <c r="AY241" s="18" t="s">
        <v>160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87</v>
      </c>
      <c r="BK241" s="241">
        <f>ROUND(I241*H241,2)</f>
        <v>0</v>
      </c>
      <c r="BL241" s="18" t="s">
        <v>442</v>
      </c>
      <c r="BM241" s="240" t="s">
        <v>2194</v>
      </c>
    </row>
    <row r="242" s="2" customFormat="1" ht="16.5" customHeight="1">
      <c r="A242" s="39"/>
      <c r="B242" s="40"/>
      <c r="C242" s="228" t="s">
        <v>449</v>
      </c>
      <c r="D242" s="228" t="s">
        <v>162</v>
      </c>
      <c r="E242" s="229" t="s">
        <v>450</v>
      </c>
      <c r="F242" s="230" t="s">
        <v>451</v>
      </c>
      <c r="G242" s="231" t="s">
        <v>242</v>
      </c>
      <c r="H242" s="232">
        <v>1</v>
      </c>
      <c r="I242" s="233"/>
      <c r="J242" s="234">
        <f>ROUND(I242*H242,2)</f>
        <v>0</v>
      </c>
      <c r="K242" s="235"/>
      <c r="L242" s="45"/>
      <c r="M242" s="236" t="s">
        <v>1</v>
      </c>
      <c r="N242" s="237" t="s">
        <v>44</v>
      </c>
      <c r="O242" s="92"/>
      <c r="P242" s="238">
        <f>O242*H242</f>
        <v>0</v>
      </c>
      <c r="Q242" s="238">
        <v>0</v>
      </c>
      <c r="R242" s="238">
        <f>Q242*H242</f>
        <v>0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442</v>
      </c>
      <c r="AT242" s="240" t="s">
        <v>162</v>
      </c>
      <c r="AU242" s="240" t="s">
        <v>87</v>
      </c>
      <c r="AY242" s="18" t="s">
        <v>160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87</v>
      </c>
      <c r="BK242" s="241">
        <f>ROUND(I242*H242,2)</f>
        <v>0</v>
      </c>
      <c r="BL242" s="18" t="s">
        <v>442</v>
      </c>
      <c r="BM242" s="240" t="s">
        <v>2195</v>
      </c>
    </row>
    <row r="243" s="2" customFormat="1">
      <c r="A243" s="39"/>
      <c r="B243" s="40"/>
      <c r="C243" s="41"/>
      <c r="D243" s="244" t="s">
        <v>175</v>
      </c>
      <c r="E243" s="41"/>
      <c r="F243" s="265" t="s">
        <v>453</v>
      </c>
      <c r="G243" s="41"/>
      <c r="H243" s="41"/>
      <c r="I243" s="266"/>
      <c r="J243" s="41"/>
      <c r="K243" s="41"/>
      <c r="L243" s="45"/>
      <c r="M243" s="267"/>
      <c r="N243" s="268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175</v>
      </c>
      <c r="AU243" s="18" t="s">
        <v>87</v>
      </c>
    </row>
    <row r="244" s="2" customFormat="1" ht="21.75" customHeight="1">
      <c r="A244" s="39"/>
      <c r="B244" s="40"/>
      <c r="C244" s="228" t="s">
        <v>454</v>
      </c>
      <c r="D244" s="228" t="s">
        <v>162</v>
      </c>
      <c r="E244" s="229" t="s">
        <v>455</v>
      </c>
      <c r="F244" s="230" t="s">
        <v>456</v>
      </c>
      <c r="G244" s="231" t="s">
        <v>242</v>
      </c>
      <c r="H244" s="232">
        <v>1</v>
      </c>
      <c r="I244" s="233"/>
      <c r="J244" s="234">
        <f>ROUND(I244*H244,2)</f>
        <v>0</v>
      </c>
      <c r="K244" s="235"/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0</v>
      </c>
      <c r="R244" s="238">
        <f>Q244*H244</f>
        <v>0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442</v>
      </c>
      <c r="AT244" s="240" t="s">
        <v>162</v>
      </c>
      <c r="AU244" s="240" t="s">
        <v>87</v>
      </c>
      <c r="AY244" s="18" t="s">
        <v>160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87</v>
      </c>
      <c r="BK244" s="241">
        <f>ROUND(I244*H244,2)</f>
        <v>0</v>
      </c>
      <c r="BL244" s="18" t="s">
        <v>442</v>
      </c>
      <c r="BM244" s="240" t="s">
        <v>2196</v>
      </c>
    </row>
    <row r="245" s="2" customFormat="1" ht="21.75" customHeight="1">
      <c r="A245" s="39"/>
      <c r="B245" s="40"/>
      <c r="C245" s="228" t="s">
        <v>458</v>
      </c>
      <c r="D245" s="228" t="s">
        <v>162</v>
      </c>
      <c r="E245" s="229" t="s">
        <v>459</v>
      </c>
      <c r="F245" s="230" t="s">
        <v>460</v>
      </c>
      <c r="G245" s="231" t="s">
        <v>242</v>
      </c>
      <c r="H245" s="232">
        <v>1</v>
      </c>
      <c r="I245" s="233"/>
      <c r="J245" s="234">
        <f>ROUND(I245*H245,2)</f>
        <v>0</v>
      </c>
      <c r="K245" s="235"/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0</v>
      </c>
      <c r="R245" s="238">
        <f>Q245*H245</f>
        <v>0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442</v>
      </c>
      <c r="AT245" s="240" t="s">
        <v>162</v>
      </c>
      <c r="AU245" s="240" t="s">
        <v>87</v>
      </c>
      <c r="AY245" s="18" t="s">
        <v>160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87</v>
      </c>
      <c r="BK245" s="241">
        <f>ROUND(I245*H245,2)</f>
        <v>0</v>
      </c>
      <c r="BL245" s="18" t="s">
        <v>442</v>
      </c>
      <c r="BM245" s="240" t="s">
        <v>2197</v>
      </c>
    </row>
    <row r="246" s="2" customFormat="1" ht="16.5" customHeight="1">
      <c r="A246" s="39"/>
      <c r="B246" s="40"/>
      <c r="C246" s="228" t="s">
        <v>462</v>
      </c>
      <c r="D246" s="228" t="s">
        <v>162</v>
      </c>
      <c r="E246" s="229" t="s">
        <v>463</v>
      </c>
      <c r="F246" s="230" t="s">
        <v>464</v>
      </c>
      <c r="G246" s="231" t="s">
        <v>242</v>
      </c>
      <c r="H246" s="232">
        <v>1</v>
      </c>
      <c r="I246" s="233"/>
      <c r="J246" s="234">
        <f>ROUND(I246*H246,2)</f>
        <v>0</v>
      </c>
      <c r="K246" s="235"/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0</v>
      </c>
      <c r="R246" s="238">
        <f>Q246*H246</f>
        <v>0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442</v>
      </c>
      <c r="AT246" s="240" t="s">
        <v>162</v>
      </c>
      <c r="AU246" s="240" t="s">
        <v>87</v>
      </c>
      <c r="AY246" s="18" t="s">
        <v>160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87</v>
      </c>
      <c r="BK246" s="241">
        <f>ROUND(I246*H246,2)</f>
        <v>0</v>
      </c>
      <c r="BL246" s="18" t="s">
        <v>442</v>
      </c>
      <c r="BM246" s="240" t="s">
        <v>2198</v>
      </c>
    </row>
    <row r="247" s="2" customFormat="1" ht="16.5" customHeight="1">
      <c r="A247" s="39"/>
      <c r="B247" s="40"/>
      <c r="C247" s="228" t="s">
        <v>466</v>
      </c>
      <c r="D247" s="228" t="s">
        <v>162</v>
      </c>
      <c r="E247" s="229" t="s">
        <v>467</v>
      </c>
      <c r="F247" s="230" t="s">
        <v>468</v>
      </c>
      <c r="G247" s="231" t="s">
        <v>242</v>
      </c>
      <c r="H247" s="232">
        <v>1</v>
      </c>
      <c r="I247" s="233"/>
      <c r="J247" s="234">
        <f>ROUND(I247*H247,2)</f>
        <v>0</v>
      </c>
      <c r="K247" s="235"/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</v>
      </c>
      <c r="R247" s="238">
        <f>Q247*H247</f>
        <v>0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442</v>
      </c>
      <c r="AT247" s="240" t="s">
        <v>162</v>
      </c>
      <c r="AU247" s="240" t="s">
        <v>87</v>
      </c>
      <c r="AY247" s="18" t="s">
        <v>160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87</v>
      </c>
      <c r="BK247" s="241">
        <f>ROUND(I247*H247,2)</f>
        <v>0</v>
      </c>
      <c r="BL247" s="18" t="s">
        <v>442</v>
      </c>
      <c r="BM247" s="240" t="s">
        <v>2199</v>
      </c>
    </row>
    <row r="248" s="2" customFormat="1">
      <c r="A248" s="39"/>
      <c r="B248" s="40"/>
      <c r="C248" s="41"/>
      <c r="D248" s="244" t="s">
        <v>175</v>
      </c>
      <c r="E248" s="41"/>
      <c r="F248" s="265" t="s">
        <v>470</v>
      </c>
      <c r="G248" s="41"/>
      <c r="H248" s="41"/>
      <c r="I248" s="266"/>
      <c r="J248" s="41"/>
      <c r="K248" s="41"/>
      <c r="L248" s="45"/>
      <c r="M248" s="267"/>
      <c r="N248" s="268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175</v>
      </c>
      <c r="AU248" s="18" t="s">
        <v>87</v>
      </c>
    </row>
    <row r="249" s="2" customFormat="1" ht="16.5" customHeight="1">
      <c r="A249" s="39"/>
      <c r="B249" s="40"/>
      <c r="C249" s="228" t="s">
        <v>471</v>
      </c>
      <c r="D249" s="228" t="s">
        <v>162</v>
      </c>
      <c r="E249" s="229" t="s">
        <v>2200</v>
      </c>
      <c r="F249" s="230" t="s">
        <v>2201</v>
      </c>
      <c r="G249" s="231" t="s">
        <v>242</v>
      </c>
      <c r="H249" s="232">
        <v>1</v>
      </c>
      <c r="I249" s="233"/>
      <c r="J249" s="234">
        <f>ROUND(I249*H249,2)</f>
        <v>0</v>
      </c>
      <c r="K249" s="235"/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442</v>
      </c>
      <c r="AT249" s="240" t="s">
        <v>162</v>
      </c>
      <c r="AU249" s="240" t="s">
        <v>87</v>
      </c>
      <c r="AY249" s="18" t="s">
        <v>160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87</v>
      </c>
      <c r="BK249" s="241">
        <f>ROUND(I249*H249,2)</f>
        <v>0</v>
      </c>
      <c r="BL249" s="18" t="s">
        <v>442</v>
      </c>
      <c r="BM249" s="240" t="s">
        <v>2202</v>
      </c>
    </row>
    <row r="250" s="2" customFormat="1" ht="16.5" customHeight="1">
      <c r="A250" s="39"/>
      <c r="B250" s="40"/>
      <c r="C250" s="228" t="s">
        <v>475</v>
      </c>
      <c r="D250" s="228" t="s">
        <v>162</v>
      </c>
      <c r="E250" s="229" t="s">
        <v>2203</v>
      </c>
      <c r="F250" s="230" t="s">
        <v>2204</v>
      </c>
      <c r="G250" s="231" t="s">
        <v>242</v>
      </c>
      <c r="H250" s="232">
        <v>1</v>
      </c>
      <c r="I250" s="233"/>
      <c r="J250" s="234">
        <f>ROUND(I250*H250,2)</f>
        <v>0</v>
      </c>
      <c r="K250" s="235"/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442</v>
      </c>
      <c r="AT250" s="240" t="s">
        <v>162</v>
      </c>
      <c r="AU250" s="240" t="s">
        <v>87</v>
      </c>
      <c r="AY250" s="18" t="s">
        <v>160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87</v>
      </c>
      <c r="BK250" s="241">
        <f>ROUND(I250*H250,2)</f>
        <v>0</v>
      </c>
      <c r="BL250" s="18" t="s">
        <v>442</v>
      </c>
      <c r="BM250" s="240" t="s">
        <v>2205</v>
      </c>
    </row>
    <row r="251" s="2" customFormat="1" ht="16.5" customHeight="1">
      <c r="A251" s="39"/>
      <c r="B251" s="40"/>
      <c r="C251" s="228" t="s">
        <v>963</v>
      </c>
      <c r="D251" s="228" t="s">
        <v>162</v>
      </c>
      <c r="E251" s="229" t="s">
        <v>669</v>
      </c>
      <c r="F251" s="230" t="s">
        <v>670</v>
      </c>
      <c r="G251" s="231" t="s">
        <v>242</v>
      </c>
      <c r="H251" s="232">
        <v>1</v>
      </c>
      <c r="I251" s="233"/>
      <c r="J251" s="234">
        <f>ROUND(I251*H251,2)</f>
        <v>0</v>
      </c>
      <c r="K251" s="235"/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</v>
      </c>
      <c r="R251" s="238">
        <f>Q251*H251</f>
        <v>0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442</v>
      </c>
      <c r="AT251" s="240" t="s">
        <v>162</v>
      </c>
      <c r="AU251" s="240" t="s">
        <v>87</v>
      </c>
      <c r="AY251" s="18" t="s">
        <v>160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87</v>
      </c>
      <c r="BK251" s="241">
        <f>ROUND(I251*H251,2)</f>
        <v>0</v>
      </c>
      <c r="BL251" s="18" t="s">
        <v>442</v>
      </c>
      <c r="BM251" s="240" t="s">
        <v>2206</v>
      </c>
    </row>
    <row r="252" s="2" customFormat="1" ht="16.5" customHeight="1">
      <c r="A252" s="39"/>
      <c r="B252" s="40"/>
      <c r="C252" s="228" t="s">
        <v>970</v>
      </c>
      <c r="D252" s="228" t="s">
        <v>162</v>
      </c>
      <c r="E252" s="229" t="s">
        <v>472</v>
      </c>
      <c r="F252" s="230" t="s">
        <v>473</v>
      </c>
      <c r="G252" s="231" t="s">
        <v>242</v>
      </c>
      <c r="H252" s="232">
        <v>1</v>
      </c>
      <c r="I252" s="233"/>
      <c r="J252" s="234">
        <f>ROUND(I252*H252,2)</f>
        <v>0</v>
      </c>
      <c r="K252" s="235"/>
      <c r="L252" s="45"/>
      <c r="M252" s="236" t="s">
        <v>1</v>
      </c>
      <c r="N252" s="237" t="s">
        <v>44</v>
      </c>
      <c r="O252" s="92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442</v>
      </c>
      <c r="AT252" s="240" t="s">
        <v>162</v>
      </c>
      <c r="AU252" s="240" t="s">
        <v>87</v>
      </c>
      <c r="AY252" s="18" t="s">
        <v>160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87</v>
      </c>
      <c r="BK252" s="241">
        <f>ROUND(I252*H252,2)</f>
        <v>0</v>
      </c>
      <c r="BL252" s="18" t="s">
        <v>442</v>
      </c>
      <c r="BM252" s="240" t="s">
        <v>2207</v>
      </c>
    </row>
    <row r="253" s="2" customFormat="1" ht="21.75" customHeight="1">
      <c r="A253" s="39"/>
      <c r="B253" s="40"/>
      <c r="C253" s="228" t="s">
        <v>974</v>
      </c>
      <c r="D253" s="228" t="s">
        <v>162</v>
      </c>
      <c r="E253" s="229" t="s">
        <v>675</v>
      </c>
      <c r="F253" s="230" t="s">
        <v>676</v>
      </c>
      <c r="G253" s="231" t="s">
        <v>242</v>
      </c>
      <c r="H253" s="232">
        <v>1</v>
      </c>
      <c r="I253" s="233"/>
      <c r="J253" s="234">
        <f>ROUND(I253*H253,2)</f>
        <v>0</v>
      </c>
      <c r="K253" s="235"/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442</v>
      </c>
      <c r="AT253" s="240" t="s">
        <v>162</v>
      </c>
      <c r="AU253" s="240" t="s">
        <v>87</v>
      </c>
      <c r="AY253" s="18" t="s">
        <v>160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87</v>
      </c>
      <c r="BK253" s="241">
        <f>ROUND(I253*H253,2)</f>
        <v>0</v>
      </c>
      <c r="BL253" s="18" t="s">
        <v>442</v>
      </c>
      <c r="BM253" s="240" t="s">
        <v>2208</v>
      </c>
    </row>
    <row r="254" s="2" customFormat="1" ht="16.5" customHeight="1">
      <c r="A254" s="39"/>
      <c r="B254" s="40"/>
      <c r="C254" s="228" t="s">
        <v>988</v>
      </c>
      <c r="D254" s="228" t="s">
        <v>162</v>
      </c>
      <c r="E254" s="229" t="s">
        <v>476</v>
      </c>
      <c r="F254" s="230" t="s">
        <v>477</v>
      </c>
      <c r="G254" s="231" t="s">
        <v>242</v>
      </c>
      <c r="H254" s="232">
        <v>1</v>
      </c>
      <c r="I254" s="233"/>
      <c r="J254" s="234">
        <f>ROUND(I254*H254,2)</f>
        <v>0</v>
      </c>
      <c r="K254" s="235"/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442</v>
      </c>
      <c r="AT254" s="240" t="s">
        <v>162</v>
      </c>
      <c r="AU254" s="240" t="s">
        <v>87</v>
      </c>
      <c r="AY254" s="18" t="s">
        <v>160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87</v>
      </c>
      <c r="BK254" s="241">
        <f>ROUND(I254*H254,2)</f>
        <v>0</v>
      </c>
      <c r="BL254" s="18" t="s">
        <v>442</v>
      </c>
      <c r="BM254" s="240" t="s">
        <v>2209</v>
      </c>
    </row>
    <row r="255" s="2" customFormat="1" ht="16.5" customHeight="1">
      <c r="A255" s="39"/>
      <c r="B255" s="40"/>
      <c r="C255" s="228" t="s">
        <v>1005</v>
      </c>
      <c r="D255" s="228" t="s">
        <v>162</v>
      </c>
      <c r="E255" s="229" t="s">
        <v>2210</v>
      </c>
      <c r="F255" s="230" t="s">
        <v>2211</v>
      </c>
      <c r="G255" s="231" t="s">
        <v>242</v>
      </c>
      <c r="H255" s="232">
        <v>1</v>
      </c>
      <c r="I255" s="233"/>
      <c r="J255" s="234">
        <f>ROUND(I255*H255,2)</f>
        <v>0</v>
      </c>
      <c r="K255" s="235"/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442</v>
      </c>
      <c r="AT255" s="240" t="s">
        <v>162</v>
      </c>
      <c r="AU255" s="240" t="s">
        <v>87</v>
      </c>
      <c r="AY255" s="18" t="s">
        <v>160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87</v>
      </c>
      <c r="BK255" s="241">
        <f>ROUND(I255*H255,2)</f>
        <v>0</v>
      </c>
      <c r="BL255" s="18" t="s">
        <v>442</v>
      </c>
      <c r="BM255" s="240" t="s">
        <v>2212</v>
      </c>
    </row>
    <row r="256" s="2" customFormat="1">
      <c r="A256" s="39"/>
      <c r="B256" s="40"/>
      <c r="C256" s="41"/>
      <c r="D256" s="244" t="s">
        <v>175</v>
      </c>
      <c r="E256" s="41"/>
      <c r="F256" s="265" t="s">
        <v>2213</v>
      </c>
      <c r="G256" s="41"/>
      <c r="H256" s="41"/>
      <c r="I256" s="266"/>
      <c r="J256" s="41"/>
      <c r="K256" s="41"/>
      <c r="L256" s="45"/>
      <c r="M256" s="306"/>
      <c r="N256" s="307"/>
      <c r="O256" s="281"/>
      <c r="P256" s="281"/>
      <c r="Q256" s="281"/>
      <c r="R256" s="281"/>
      <c r="S256" s="281"/>
      <c r="T256" s="308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175</v>
      </c>
      <c r="AU256" s="18" t="s">
        <v>87</v>
      </c>
    </row>
    <row r="257" s="2" customFormat="1" ht="6.96" customHeight="1">
      <c r="A257" s="39"/>
      <c r="B257" s="67"/>
      <c r="C257" s="68"/>
      <c r="D257" s="68"/>
      <c r="E257" s="68"/>
      <c r="F257" s="68"/>
      <c r="G257" s="68"/>
      <c r="H257" s="68"/>
      <c r="I257" s="68"/>
      <c r="J257" s="68"/>
      <c r="K257" s="68"/>
      <c r="L257" s="45"/>
      <c r="M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</row>
  </sheetData>
  <sheetProtection sheet="1" autoFilter="0" formatColumns="0" formatRows="0" objects="1" scenarios="1" spinCount="100000" saltValue="ZkCMF+qzRP/D5cYWNZkJN5GLIWME4x7lROivYsZBZCI+kTwYw3Ro4bMNbC/1LljOCebxtx/FdmdiLWYYTKhbNQ==" hashValue="NpTW/5iWgx3+v1SAkX3LX72m6BPEsluXviTUUPIMjEmg20Ajkxka+Og+juw6mxsBExwPE/WGQv5CXEYBLUOUcA==" algorithmName="SHA-512" password="CC35"/>
  <autoFilter ref="C131:K2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1" customFormat="1" ht="12" customHeight="1">
      <c r="B8" s="21"/>
      <c r="D8" s="151" t="s">
        <v>122</v>
      </c>
      <c r="L8" s="21"/>
    </row>
    <row r="9" s="2" customFormat="1" ht="16.5" customHeight="1">
      <c r="A9" s="39"/>
      <c r="B9" s="45"/>
      <c r="C9" s="39"/>
      <c r="D9" s="39"/>
      <c r="E9" s="152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480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2214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16. 1. 2025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124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36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ROUND((SUM(BE126:BE176)),  2)</f>
        <v>0</v>
      </c>
      <c r="G35" s="39"/>
      <c r="H35" s="39"/>
      <c r="I35" s="165">
        <v>0.20999999999999999</v>
      </c>
      <c r="J35" s="164">
        <f>ROUND(((SUM(BE126:BE176))*I35),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ROUND((SUM(BF126:BF176)),  2)</f>
        <v>0</v>
      </c>
      <c r="G36" s="39"/>
      <c r="H36" s="39"/>
      <c r="I36" s="165">
        <v>0.12</v>
      </c>
      <c r="J36" s="164">
        <f>ROUND(((SUM(BF126:BF176))*I36),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ROUND((SUM(BG126:BG176)),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ROUND((SUM(BH126:BH176)),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ROUND((SUM(BI126:BI176)),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479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480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SO02.04 - Oplocení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Obec Dukovany</v>
      </c>
      <c r="G91" s="41"/>
      <c r="H91" s="41"/>
      <c r="I91" s="33" t="s">
        <v>22</v>
      </c>
      <c r="J91" s="80" t="str">
        <f>IF(J14="","",J14)</f>
        <v>16. 1. 2025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Obec Dukovany, č.p.59, 675 56 Dukovany</v>
      </c>
      <c r="G93" s="41"/>
      <c r="H93" s="41"/>
      <c r="I93" s="33" t="s">
        <v>31</v>
      </c>
      <c r="J93" s="37" t="str">
        <f>E23</f>
        <v>Ing.Roman Chvátal, Jamolice 147, 67201 M.Krumlov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40.0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Ing.Dana Trávníková, Ivančická 221,67201 M.Krumlov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131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132</v>
      </c>
      <c r="E100" s="197"/>
      <c r="F100" s="197"/>
      <c r="G100" s="197"/>
      <c r="H100" s="197"/>
      <c r="I100" s="197"/>
      <c r="J100" s="198">
        <f>J128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484</v>
      </c>
      <c r="E101" s="197"/>
      <c r="F101" s="197"/>
      <c r="G101" s="197"/>
      <c r="H101" s="197"/>
      <c r="I101" s="197"/>
      <c r="J101" s="198">
        <f>J138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134</v>
      </c>
      <c r="E102" s="197"/>
      <c r="F102" s="197"/>
      <c r="G102" s="197"/>
      <c r="H102" s="197"/>
      <c r="I102" s="197"/>
      <c r="J102" s="198">
        <f>J155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487</v>
      </c>
      <c r="E103" s="197"/>
      <c r="F103" s="197"/>
      <c r="G103" s="197"/>
      <c r="H103" s="197"/>
      <c r="I103" s="197"/>
      <c r="J103" s="198">
        <f>J158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488</v>
      </c>
      <c r="E104" s="197"/>
      <c r="F104" s="197"/>
      <c r="G104" s="197"/>
      <c r="H104" s="197"/>
      <c r="I104" s="197"/>
      <c r="J104" s="198">
        <f>J160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145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84" t="str">
        <f>E7</f>
        <v>Stavební úprava tenisového kurtu, novostavba zázemí tenisového kurtu a vybudování nové nádrže na vodu v místě původní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122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479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480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SO02.04 - Oplocení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Obec Dukovany</v>
      </c>
      <c r="G120" s="41"/>
      <c r="H120" s="41"/>
      <c r="I120" s="33" t="s">
        <v>22</v>
      </c>
      <c r="J120" s="80" t="str">
        <f>IF(J14="","",J14)</f>
        <v>16. 1. 2025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40.05" customHeight="1">
      <c r="A122" s="39"/>
      <c r="B122" s="40"/>
      <c r="C122" s="33" t="s">
        <v>24</v>
      </c>
      <c r="D122" s="41"/>
      <c r="E122" s="41"/>
      <c r="F122" s="28" t="str">
        <f>E17</f>
        <v>Obec Dukovany, č.p.59, 675 56 Dukovany</v>
      </c>
      <c r="G122" s="41"/>
      <c r="H122" s="41"/>
      <c r="I122" s="33" t="s">
        <v>31</v>
      </c>
      <c r="J122" s="37" t="str">
        <f>E23</f>
        <v>Ing.Roman Chvátal, Jamolice 147, 67201 M.Krumlov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40.05" customHeight="1">
      <c r="A123" s="39"/>
      <c r="B123" s="40"/>
      <c r="C123" s="33" t="s">
        <v>29</v>
      </c>
      <c r="D123" s="41"/>
      <c r="E123" s="41"/>
      <c r="F123" s="28" t="str">
        <f>IF(E20="","",E20)</f>
        <v>Vyplň údaj</v>
      </c>
      <c r="G123" s="41"/>
      <c r="H123" s="41"/>
      <c r="I123" s="33" t="s">
        <v>35</v>
      </c>
      <c r="J123" s="37" t="str">
        <f>E26</f>
        <v>Ing.Dana Trávníková, Ivančická 221,67201 M.Krumlov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146</v>
      </c>
      <c r="D125" s="203" t="s">
        <v>64</v>
      </c>
      <c r="E125" s="203" t="s">
        <v>60</v>
      </c>
      <c r="F125" s="203" t="s">
        <v>61</v>
      </c>
      <c r="G125" s="203" t="s">
        <v>147</v>
      </c>
      <c r="H125" s="203" t="s">
        <v>148</v>
      </c>
      <c r="I125" s="203" t="s">
        <v>149</v>
      </c>
      <c r="J125" s="204" t="s">
        <v>128</v>
      </c>
      <c r="K125" s="205" t="s">
        <v>150</v>
      </c>
      <c r="L125" s="206"/>
      <c r="M125" s="101" t="s">
        <v>1</v>
      </c>
      <c r="N125" s="102" t="s">
        <v>43</v>
      </c>
      <c r="O125" s="102" t="s">
        <v>151</v>
      </c>
      <c r="P125" s="102" t="s">
        <v>152</v>
      </c>
      <c r="Q125" s="102" t="s">
        <v>153</v>
      </c>
      <c r="R125" s="102" t="s">
        <v>154</v>
      </c>
      <c r="S125" s="102" t="s">
        <v>155</v>
      </c>
      <c r="T125" s="103" t="s">
        <v>156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157</v>
      </c>
      <c r="D126" s="41"/>
      <c r="E126" s="41"/>
      <c r="F126" s="41"/>
      <c r="G126" s="41"/>
      <c r="H126" s="41"/>
      <c r="I126" s="41"/>
      <c r="J126" s="207">
        <f>BK126</f>
        <v>0</v>
      </c>
      <c r="K126" s="41"/>
      <c r="L126" s="45"/>
      <c r="M126" s="104"/>
      <c r="N126" s="208"/>
      <c r="O126" s="105"/>
      <c r="P126" s="209">
        <f>P127</f>
        <v>0</v>
      </c>
      <c r="Q126" s="105"/>
      <c r="R126" s="209">
        <f>R127</f>
        <v>10.339439999999998</v>
      </c>
      <c r="S126" s="105"/>
      <c r="T126" s="210">
        <f>T127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78</v>
      </c>
      <c r="AU126" s="18" t="s">
        <v>130</v>
      </c>
      <c r="BK126" s="211">
        <f>BK127</f>
        <v>0</v>
      </c>
    </row>
    <row r="127" s="12" customFormat="1" ht="25.92" customHeight="1">
      <c r="A127" s="12"/>
      <c r="B127" s="212"/>
      <c r="C127" s="213"/>
      <c r="D127" s="214" t="s">
        <v>78</v>
      </c>
      <c r="E127" s="215" t="s">
        <v>158</v>
      </c>
      <c r="F127" s="215" t="s">
        <v>159</v>
      </c>
      <c r="G127" s="213"/>
      <c r="H127" s="213"/>
      <c r="I127" s="216"/>
      <c r="J127" s="217">
        <f>BK127</f>
        <v>0</v>
      </c>
      <c r="K127" s="213"/>
      <c r="L127" s="218"/>
      <c r="M127" s="219"/>
      <c r="N127" s="220"/>
      <c r="O127" s="220"/>
      <c r="P127" s="221">
        <f>P128+P138+P155+P158+P160</f>
        <v>0</v>
      </c>
      <c r="Q127" s="220"/>
      <c r="R127" s="221">
        <f>R128+R138+R155+R158+R160</f>
        <v>10.339439999999998</v>
      </c>
      <c r="S127" s="220"/>
      <c r="T127" s="222">
        <f>T128+T138+T155+T158+T160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3" t="s">
        <v>87</v>
      </c>
      <c r="AT127" s="224" t="s">
        <v>78</v>
      </c>
      <c r="AU127" s="224" t="s">
        <v>79</v>
      </c>
      <c r="AY127" s="223" t="s">
        <v>160</v>
      </c>
      <c r="BK127" s="225">
        <f>BK128+BK138+BK155+BK158+BK160</f>
        <v>0</v>
      </c>
    </row>
    <row r="128" s="12" customFormat="1" ht="22.8" customHeight="1">
      <c r="A128" s="12"/>
      <c r="B128" s="212"/>
      <c r="C128" s="213"/>
      <c r="D128" s="214" t="s">
        <v>78</v>
      </c>
      <c r="E128" s="226" t="s">
        <v>87</v>
      </c>
      <c r="F128" s="226" t="s">
        <v>161</v>
      </c>
      <c r="G128" s="213"/>
      <c r="H128" s="213"/>
      <c r="I128" s="216"/>
      <c r="J128" s="227">
        <f>BK128</f>
        <v>0</v>
      </c>
      <c r="K128" s="213"/>
      <c r="L128" s="218"/>
      <c r="M128" s="219"/>
      <c r="N128" s="220"/>
      <c r="O128" s="220"/>
      <c r="P128" s="221">
        <f>SUM(P129:P137)</f>
        <v>0</v>
      </c>
      <c r="Q128" s="220"/>
      <c r="R128" s="221">
        <f>SUM(R129:R137)</f>
        <v>0</v>
      </c>
      <c r="S128" s="220"/>
      <c r="T128" s="222">
        <f>SUM(T129:T137)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87</v>
      </c>
      <c r="AT128" s="224" t="s">
        <v>78</v>
      </c>
      <c r="AU128" s="224" t="s">
        <v>87</v>
      </c>
      <c r="AY128" s="223" t="s">
        <v>160</v>
      </c>
      <c r="BK128" s="225">
        <f>SUM(BK129:BK137)</f>
        <v>0</v>
      </c>
    </row>
    <row r="129" s="2" customFormat="1" ht="24.15" customHeight="1">
      <c r="A129" s="39"/>
      <c r="B129" s="40"/>
      <c r="C129" s="228" t="s">
        <v>87</v>
      </c>
      <c r="D129" s="228" t="s">
        <v>162</v>
      </c>
      <c r="E129" s="229" t="s">
        <v>2215</v>
      </c>
      <c r="F129" s="230" t="s">
        <v>2216</v>
      </c>
      <c r="G129" s="231" t="s">
        <v>211</v>
      </c>
      <c r="H129" s="232">
        <v>3.4380000000000002</v>
      </c>
      <c r="I129" s="233"/>
      <c r="J129" s="234">
        <f>ROUND(I129*H129,2)</f>
        <v>0</v>
      </c>
      <c r="K129" s="235"/>
      <c r="L129" s="45"/>
      <c r="M129" s="236" t="s">
        <v>1</v>
      </c>
      <c r="N129" s="237" t="s">
        <v>44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166</v>
      </c>
      <c r="AT129" s="240" t="s">
        <v>162</v>
      </c>
      <c r="AU129" s="240" t="s">
        <v>89</v>
      </c>
      <c r="AY129" s="18" t="s">
        <v>160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87</v>
      </c>
      <c r="BK129" s="241">
        <f>ROUND(I129*H129,2)</f>
        <v>0</v>
      </c>
      <c r="BL129" s="18" t="s">
        <v>166</v>
      </c>
      <c r="BM129" s="240" t="s">
        <v>2217</v>
      </c>
    </row>
    <row r="130" s="13" customFormat="1">
      <c r="A130" s="13"/>
      <c r="B130" s="242"/>
      <c r="C130" s="243"/>
      <c r="D130" s="244" t="s">
        <v>168</v>
      </c>
      <c r="E130" s="245" t="s">
        <v>1</v>
      </c>
      <c r="F130" s="246" t="s">
        <v>2218</v>
      </c>
      <c r="G130" s="243"/>
      <c r="H130" s="247">
        <v>2.25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168</v>
      </c>
      <c r="AU130" s="253" t="s">
        <v>89</v>
      </c>
      <c r="AV130" s="13" t="s">
        <v>89</v>
      </c>
      <c r="AW130" s="13" t="s">
        <v>34</v>
      </c>
      <c r="AX130" s="13" t="s">
        <v>79</v>
      </c>
      <c r="AY130" s="253" t="s">
        <v>160</v>
      </c>
    </row>
    <row r="131" s="13" customFormat="1">
      <c r="A131" s="13"/>
      <c r="B131" s="242"/>
      <c r="C131" s="243"/>
      <c r="D131" s="244" t="s">
        <v>168</v>
      </c>
      <c r="E131" s="245" t="s">
        <v>1</v>
      </c>
      <c r="F131" s="246" t="s">
        <v>2219</v>
      </c>
      <c r="G131" s="243"/>
      <c r="H131" s="247">
        <v>1.1879999999999999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168</v>
      </c>
      <c r="AU131" s="253" t="s">
        <v>89</v>
      </c>
      <c r="AV131" s="13" t="s">
        <v>89</v>
      </c>
      <c r="AW131" s="13" t="s">
        <v>34</v>
      </c>
      <c r="AX131" s="13" t="s">
        <v>79</v>
      </c>
      <c r="AY131" s="253" t="s">
        <v>160</v>
      </c>
    </row>
    <row r="132" s="14" customFormat="1">
      <c r="A132" s="14"/>
      <c r="B132" s="254"/>
      <c r="C132" s="255"/>
      <c r="D132" s="244" t="s">
        <v>168</v>
      </c>
      <c r="E132" s="256" t="s">
        <v>1</v>
      </c>
      <c r="F132" s="257" t="s">
        <v>171</v>
      </c>
      <c r="G132" s="255"/>
      <c r="H132" s="258">
        <v>3.4379999999999997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168</v>
      </c>
      <c r="AU132" s="264" t="s">
        <v>89</v>
      </c>
      <c r="AV132" s="14" t="s">
        <v>166</v>
      </c>
      <c r="AW132" s="14" t="s">
        <v>34</v>
      </c>
      <c r="AX132" s="14" t="s">
        <v>87</v>
      </c>
      <c r="AY132" s="264" t="s">
        <v>160</v>
      </c>
    </row>
    <row r="133" s="2" customFormat="1" ht="33" customHeight="1">
      <c r="A133" s="39"/>
      <c r="B133" s="40"/>
      <c r="C133" s="228" t="s">
        <v>89</v>
      </c>
      <c r="D133" s="228" t="s">
        <v>162</v>
      </c>
      <c r="E133" s="229" t="s">
        <v>493</v>
      </c>
      <c r="F133" s="230" t="s">
        <v>494</v>
      </c>
      <c r="G133" s="231" t="s">
        <v>211</v>
      </c>
      <c r="H133" s="232">
        <v>0.875</v>
      </c>
      <c r="I133" s="233"/>
      <c r="J133" s="234">
        <f>ROUND(I133*H133,2)</f>
        <v>0</v>
      </c>
      <c r="K133" s="235"/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166</v>
      </c>
      <c r="AT133" s="240" t="s">
        <v>162</v>
      </c>
      <c r="AU133" s="240" t="s">
        <v>89</v>
      </c>
      <c r="AY133" s="18" t="s">
        <v>160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87</v>
      </c>
      <c r="BK133" s="241">
        <f>ROUND(I133*H133,2)</f>
        <v>0</v>
      </c>
      <c r="BL133" s="18" t="s">
        <v>166</v>
      </c>
      <c r="BM133" s="240" t="s">
        <v>2220</v>
      </c>
    </row>
    <row r="134" s="13" customFormat="1">
      <c r="A134" s="13"/>
      <c r="B134" s="242"/>
      <c r="C134" s="243"/>
      <c r="D134" s="244" t="s">
        <v>168</v>
      </c>
      <c r="E134" s="245" t="s">
        <v>1</v>
      </c>
      <c r="F134" s="246" t="s">
        <v>2221</v>
      </c>
      <c r="G134" s="243"/>
      <c r="H134" s="247">
        <v>0.875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168</v>
      </c>
      <c r="AU134" s="253" t="s">
        <v>89</v>
      </c>
      <c r="AV134" s="13" t="s">
        <v>89</v>
      </c>
      <c r="AW134" s="13" t="s">
        <v>34</v>
      </c>
      <c r="AX134" s="13" t="s">
        <v>87</v>
      </c>
      <c r="AY134" s="253" t="s">
        <v>160</v>
      </c>
    </row>
    <row r="135" s="2" customFormat="1" ht="24.15" customHeight="1">
      <c r="A135" s="39"/>
      <c r="B135" s="40"/>
      <c r="C135" s="228" t="s">
        <v>178</v>
      </c>
      <c r="D135" s="228" t="s">
        <v>162</v>
      </c>
      <c r="E135" s="229" t="s">
        <v>220</v>
      </c>
      <c r="F135" s="230" t="s">
        <v>221</v>
      </c>
      <c r="G135" s="231" t="s">
        <v>211</v>
      </c>
      <c r="H135" s="232">
        <v>4.3129999999999997</v>
      </c>
      <c r="I135" s="233"/>
      <c r="J135" s="234">
        <f>ROUND(I135*H135,2)</f>
        <v>0</v>
      </c>
      <c r="K135" s="235"/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166</v>
      </c>
      <c r="AT135" s="240" t="s">
        <v>162</v>
      </c>
      <c r="AU135" s="240" t="s">
        <v>89</v>
      </c>
      <c r="AY135" s="18" t="s">
        <v>160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87</v>
      </c>
      <c r="BK135" s="241">
        <f>ROUND(I135*H135,2)</f>
        <v>0</v>
      </c>
      <c r="BL135" s="18" t="s">
        <v>166</v>
      </c>
      <c r="BM135" s="240" t="s">
        <v>2222</v>
      </c>
    </row>
    <row r="136" s="13" customFormat="1">
      <c r="A136" s="13"/>
      <c r="B136" s="242"/>
      <c r="C136" s="243"/>
      <c r="D136" s="244" t="s">
        <v>168</v>
      </c>
      <c r="E136" s="245" t="s">
        <v>1</v>
      </c>
      <c r="F136" s="246" t="s">
        <v>2223</v>
      </c>
      <c r="G136" s="243"/>
      <c r="H136" s="247">
        <v>4.3129999999999997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168</v>
      </c>
      <c r="AU136" s="253" t="s">
        <v>89</v>
      </c>
      <c r="AV136" s="13" t="s">
        <v>89</v>
      </c>
      <c r="AW136" s="13" t="s">
        <v>34</v>
      </c>
      <c r="AX136" s="13" t="s">
        <v>87</v>
      </c>
      <c r="AY136" s="253" t="s">
        <v>160</v>
      </c>
    </row>
    <row r="137" s="2" customFormat="1" ht="16.5" customHeight="1">
      <c r="A137" s="39"/>
      <c r="B137" s="40"/>
      <c r="C137" s="228" t="s">
        <v>166</v>
      </c>
      <c r="D137" s="228" t="s">
        <v>162</v>
      </c>
      <c r="E137" s="229" t="s">
        <v>229</v>
      </c>
      <c r="F137" s="230" t="s">
        <v>230</v>
      </c>
      <c r="G137" s="231" t="s">
        <v>211</v>
      </c>
      <c r="H137" s="232">
        <v>4.3129999999999997</v>
      </c>
      <c r="I137" s="233"/>
      <c r="J137" s="234">
        <f>ROUND(I137*H137,2)</f>
        <v>0</v>
      </c>
      <c r="K137" s="235"/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166</v>
      </c>
      <c r="AT137" s="240" t="s">
        <v>162</v>
      </c>
      <c r="AU137" s="240" t="s">
        <v>89</v>
      </c>
      <c r="AY137" s="18" t="s">
        <v>160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87</v>
      </c>
      <c r="BK137" s="241">
        <f>ROUND(I137*H137,2)</f>
        <v>0</v>
      </c>
      <c r="BL137" s="18" t="s">
        <v>166</v>
      </c>
      <c r="BM137" s="240" t="s">
        <v>2224</v>
      </c>
    </row>
    <row r="138" s="12" customFormat="1" ht="22.8" customHeight="1">
      <c r="A138" s="12"/>
      <c r="B138" s="212"/>
      <c r="C138" s="213"/>
      <c r="D138" s="214" t="s">
        <v>78</v>
      </c>
      <c r="E138" s="226" t="s">
        <v>178</v>
      </c>
      <c r="F138" s="226" t="s">
        <v>529</v>
      </c>
      <c r="G138" s="213"/>
      <c r="H138" s="213"/>
      <c r="I138" s="216"/>
      <c r="J138" s="227">
        <f>BK138</f>
        <v>0</v>
      </c>
      <c r="K138" s="213"/>
      <c r="L138" s="218"/>
      <c r="M138" s="219"/>
      <c r="N138" s="220"/>
      <c r="O138" s="220"/>
      <c r="P138" s="221">
        <f>SUM(P139:P154)</f>
        <v>0</v>
      </c>
      <c r="Q138" s="220"/>
      <c r="R138" s="221">
        <f>SUM(R139:R154)</f>
        <v>10.318919999999999</v>
      </c>
      <c r="S138" s="220"/>
      <c r="T138" s="222">
        <f>SUM(T139:T154)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3" t="s">
        <v>87</v>
      </c>
      <c r="AT138" s="224" t="s">
        <v>78</v>
      </c>
      <c r="AU138" s="224" t="s">
        <v>87</v>
      </c>
      <c r="AY138" s="223" t="s">
        <v>160</v>
      </c>
      <c r="BK138" s="225">
        <f>SUM(BK139:BK154)</f>
        <v>0</v>
      </c>
    </row>
    <row r="139" s="2" customFormat="1" ht="24.15" customHeight="1">
      <c r="A139" s="39"/>
      <c r="B139" s="40"/>
      <c r="C139" s="228" t="s">
        <v>187</v>
      </c>
      <c r="D139" s="228" t="s">
        <v>162</v>
      </c>
      <c r="E139" s="229" t="s">
        <v>2225</v>
      </c>
      <c r="F139" s="230" t="s">
        <v>2226</v>
      </c>
      <c r="G139" s="231" t="s">
        <v>236</v>
      </c>
      <c r="H139" s="232">
        <v>43</v>
      </c>
      <c r="I139" s="233"/>
      <c r="J139" s="234">
        <f>ROUND(I139*H139,2)</f>
        <v>0</v>
      </c>
      <c r="K139" s="235"/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0.17488999999999999</v>
      </c>
      <c r="R139" s="238">
        <f>Q139*H139</f>
        <v>7.52027</v>
      </c>
      <c r="S139" s="238">
        <v>0</v>
      </c>
      <c r="T139" s="23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166</v>
      </c>
      <c r="AT139" s="240" t="s">
        <v>162</v>
      </c>
      <c r="AU139" s="240" t="s">
        <v>89</v>
      </c>
      <c r="AY139" s="18" t="s">
        <v>160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87</v>
      </c>
      <c r="BK139" s="241">
        <f>ROUND(I139*H139,2)</f>
        <v>0</v>
      </c>
      <c r="BL139" s="18" t="s">
        <v>166</v>
      </c>
      <c r="BM139" s="240" t="s">
        <v>2227</v>
      </c>
    </row>
    <row r="140" s="2" customFormat="1" ht="24.15" customHeight="1">
      <c r="A140" s="39"/>
      <c r="B140" s="40"/>
      <c r="C140" s="284" t="s">
        <v>191</v>
      </c>
      <c r="D140" s="284" t="s">
        <v>426</v>
      </c>
      <c r="E140" s="285" t="s">
        <v>2228</v>
      </c>
      <c r="F140" s="286" t="s">
        <v>2229</v>
      </c>
      <c r="G140" s="287" t="s">
        <v>236</v>
      </c>
      <c r="H140" s="288">
        <v>33</v>
      </c>
      <c r="I140" s="289"/>
      <c r="J140" s="290">
        <f>ROUND(I140*H140,2)</f>
        <v>0</v>
      </c>
      <c r="K140" s="291"/>
      <c r="L140" s="292"/>
      <c r="M140" s="293" t="s">
        <v>1</v>
      </c>
      <c r="N140" s="294" t="s">
        <v>44</v>
      </c>
      <c r="O140" s="92"/>
      <c r="P140" s="238">
        <f>O140*H140</f>
        <v>0</v>
      </c>
      <c r="Q140" s="238">
        <v>0.0053</v>
      </c>
      <c r="R140" s="238">
        <f>Q140*H140</f>
        <v>0.1749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204</v>
      </c>
      <c r="AT140" s="240" t="s">
        <v>426</v>
      </c>
      <c r="AU140" s="240" t="s">
        <v>89</v>
      </c>
      <c r="AY140" s="18" t="s">
        <v>160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87</v>
      </c>
      <c r="BK140" s="241">
        <f>ROUND(I140*H140,2)</f>
        <v>0</v>
      </c>
      <c r="BL140" s="18" t="s">
        <v>166</v>
      </c>
      <c r="BM140" s="240" t="s">
        <v>2230</v>
      </c>
    </row>
    <row r="141" s="2" customFormat="1" ht="24.15" customHeight="1">
      <c r="A141" s="39"/>
      <c r="B141" s="40"/>
      <c r="C141" s="284" t="s">
        <v>198</v>
      </c>
      <c r="D141" s="284" t="s">
        <v>426</v>
      </c>
      <c r="E141" s="285" t="s">
        <v>2231</v>
      </c>
      <c r="F141" s="286" t="s">
        <v>2232</v>
      </c>
      <c r="G141" s="287" t="s">
        <v>236</v>
      </c>
      <c r="H141" s="288">
        <v>10</v>
      </c>
      <c r="I141" s="289"/>
      <c r="J141" s="290">
        <f>ROUND(I141*H141,2)</f>
        <v>0</v>
      </c>
      <c r="K141" s="291"/>
      <c r="L141" s="292"/>
      <c r="M141" s="293" t="s">
        <v>1</v>
      </c>
      <c r="N141" s="294" t="s">
        <v>44</v>
      </c>
      <c r="O141" s="92"/>
      <c r="P141" s="238">
        <f>O141*H141</f>
        <v>0</v>
      </c>
      <c r="Q141" s="238">
        <v>0.0053</v>
      </c>
      <c r="R141" s="238">
        <f>Q141*H141</f>
        <v>0.052999999999999998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204</v>
      </c>
      <c r="AT141" s="240" t="s">
        <v>426</v>
      </c>
      <c r="AU141" s="240" t="s">
        <v>89</v>
      </c>
      <c r="AY141" s="18" t="s">
        <v>160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87</v>
      </c>
      <c r="BK141" s="241">
        <f>ROUND(I141*H141,2)</f>
        <v>0</v>
      </c>
      <c r="BL141" s="18" t="s">
        <v>166</v>
      </c>
      <c r="BM141" s="240" t="s">
        <v>2233</v>
      </c>
    </row>
    <row r="142" s="2" customFormat="1" ht="24.15" customHeight="1">
      <c r="A142" s="39"/>
      <c r="B142" s="40"/>
      <c r="C142" s="228" t="s">
        <v>204</v>
      </c>
      <c r="D142" s="228" t="s">
        <v>162</v>
      </c>
      <c r="E142" s="229" t="s">
        <v>2234</v>
      </c>
      <c r="F142" s="230" t="s">
        <v>2235</v>
      </c>
      <c r="G142" s="231" t="s">
        <v>236</v>
      </c>
      <c r="H142" s="232">
        <v>2</v>
      </c>
      <c r="I142" s="233"/>
      <c r="J142" s="234">
        <f>ROUND(I142*H142,2)</f>
        <v>0</v>
      </c>
      <c r="K142" s="235"/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166</v>
      </c>
      <c r="AT142" s="240" t="s">
        <v>162</v>
      </c>
      <c r="AU142" s="240" t="s">
        <v>89</v>
      </c>
      <c r="AY142" s="18" t="s">
        <v>160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87</v>
      </c>
      <c r="BK142" s="241">
        <f>ROUND(I142*H142,2)</f>
        <v>0</v>
      </c>
      <c r="BL142" s="18" t="s">
        <v>166</v>
      </c>
      <c r="BM142" s="240" t="s">
        <v>2236</v>
      </c>
    </row>
    <row r="143" s="2" customFormat="1" ht="24.15" customHeight="1">
      <c r="A143" s="39"/>
      <c r="B143" s="40"/>
      <c r="C143" s="284" t="s">
        <v>208</v>
      </c>
      <c r="D143" s="284" t="s">
        <v>426</v>
      </c>
      <c r="E143" s="285" t="s">
        <v>2237</v>
      </c>
      <c r="F143" s="286" t="s">
        <v>2238</v>
      </c>
      <c r="G143" s="287" t="s">
        <v>236</v>
      </c>
      <c r="H143" s="288">
        <v>2</v>
      </c>
      <c r="I143" s="289"/>
      <c r="J143" s="290">
        <f>ROUND(I143*H143,2)</f>
        <v>0</v>
      </c>
      <c r="K143" s="291"/>
      <c r="L143" s="292"/>
      <c r="M143" s="293" t="s">
        <v>1</v>
      </c>
      <c r="N143" s="294" t="s">
        <v>44</v>
      </c>
      <c r="O143" s="92"/>
      <c r="P143" s="238">
        <f>O143*H143</f>
        <v>0</v>
      </c>
      <c r="Q143" s="238">
        <v>0.045659999999999999</v>
      </c>
      <c r="R143" s="238">
        <f>Q143*H143</f>
        <v>0.091319999999999998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204</v>
      </c>
      <c r="AT143" s="240" t="s">
        <v>426</v>
      </c>
      <c r="AU143" s="240" t="s">
        <v>89</v>
      </c>
      <c r="AY143" s="18" t="s">
        <v>160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87</v>
      </c>
      <c r="BK143" s="241">
        <f>ROUND(I143*H143,2)</f>
        <v>0</v>
      </c>
      <c r="BL143" s="18" t="s">
        <v>166</v>
      </c>
      <c r="BM143" s="240" t="s">
        <v>2239</v>
      </c>
    </row>
    <row r="144" s="2" customFormat="1" ht="24.15" customHeight="1">
      <c r="A144" s="39"/>
      <c r="B144" s="40"/>
      <c r="C144" s="228" t="s">
        <v>214</v>
      </c>
      <c r="D144" s="228" t="s">
        <v>162</v>
      </c>
      <c r="E144" s="229" t="s">
        <v>2240</v>
      </c>
      <c r="F144" s="230" t="s">
        <v>2241</v>
      </c>
      <c r="G144" s="231" t="s">
        <v>236</v>
      </c>
      <c r="H144" s="232">
        <v>1</v>
      </c>
      <c r="I144" s="233"/>
      <c r="J144" s="234">
        <f>ROUND(I144*H144,2)</f>
        <v>0</v>
      </c>
      <c r="K144" s="235"/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166</v>
      </c>
      <c r="AT144" s="240" t="s">
        <v>162</v>
      </c>
      <c r="AU144" s="240" t="s">
        <v>89</v>
      </c>
      <c r="AY144" s="18" t="s">
        <v>160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87</v>
      </c>
      <c r="BK144" s="241">
        <f>ROUND(I144*H144,2)</f>
        <v>0</v>
      </c>
      <c r="BL144" s="18" t="s">
        <v>166</v>
      </c>
      <c r="BM144" s="240" t="s">
        <v>2242</v>
      </c>
    </row>
    <row r="145" s="2" customFormat="1" ht="24.15" customHeight="1">
      <c r="A145" s="39"/>
      <c r="B145" s="40"/>
      <c r="C145" s="284" t="s">
        <v>219</v>
      </c>
      <c r="D145" s="284" t="s">
        <v>426</v>
      </c>
      <c r="E145" s="285" t="s">
        <v>2243</v>
      </c>
      <c r="F145" s="286" t="s">
        <v>2244</v>
      </c>
      <c r="G145" s="287" t="s">
        <v>236</v>
      </c>
      <c r="H145" s="288">
        <v>1</v>
      </c>
      <c r="I145" s="289"/>
      <c r="J145" s="290">
        <f>ROUND(I145*H145,2)</f>
        <v>0</v>
      </c>
      <c r="K145" s="291"/>
      <c r="L145" s="292"/>
      <c r="M145" s="293" t="s">
        <v>1</v>
      </c>
      <c r="N145" s="294" t="s">
        <v>44</v>
      </c>
      <c r="O145" s="92"/>
      <c r="P145" s="238">
        <f>O145*H145</f>
        <v>0</v>
      </c>
      <c r="Q145" s="238">
        <v>0.056800000000000003</v>
      </c>
      <c r="R145" s="238">
        <f>Q145*H145</f>
        <v>0.056800000000000003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204</v>
      </c>
      <c r="AT145" s="240" t="s">
        <v>426</v>
      </c>
      <c r="AU145" s="240" t="s">
        <v>89</v>
      </c>
      <c r="AY145" s="18" t="s">
        <v>160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87</v>
      </c>
      <c r="BK145" s="241">
        <f>ROUND(I145*H145,2)</f>
        <v>0</v>
      </c>
      <c r="BL145" s="18" t="s">
        <v>166</v>
      </c>
      <c r="BM145" s="240" t="s">
        <v>2245</v>
      </c>
    </row>
    <row r="146" s="2" customFormat="1" ht="24.15" customHeight="1">
      <c r="A146" s="39"/>
      <c r="B146" s="40"/>
      <c r="C146" s="228" t="s">
        <v>8</v>
      </c>
      <c r="D146" s="228" t="s">
        <v>162</v>
      </c>
      <c r="E146" s="229" t="s">
        <v>2246</v>
      </c>
      <c r="F146" s="230" t="s">
        <v>2247</v>
      </c>
      <c r="G146" s="231" t="s">
        <v>236</v>
      </c>
      <c r="H146" s="232">
        <v>1</v>
      </c>
      <c r="I146" s="233"/>
      <c r="J146" s="234">
        <f>ROUND(I146*H146,2)</f>
        <v>0</v>
      </c>
      <c r="K146" s="235"/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166</v>
      </c>
      <c r="AT146" s="240" t="s">
        <v>162</v>
      </c>
      <c r="AU146" s="240" t="s">
        <v>89</v>
      </c>
      <c r="AY146" s="18" t="s">
        <v>160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87</v>
      </c>
      <c r="BK146" s="241">
        <f>ROUND(I146*H146,2)</f>
        <v>0</v>
      </c>
      <c r="BL146" s="18" t="s">
        <v>166</v>
      </c>
      <c r="BM146" s="240" t="s">
        <v>2248</v>
      </c>
    </row>
    <row r="147" s="2" customFormat="1" ht="24.15" customHeight="1">
      <c r="A147" s="39"/>
      <c r="B147" s="40"/>
      <c r="C147" s="284" t="s">
        <v>228</v>
      </c>
      <c r="D147" s="284" t="s">
        <v>426</v>
      </c>
      <c r="E147" s="285" t="s">
        <v>2249</v>
      </c>
      <c r="F147" s="286" t="s">
        <v>2250</v>
      </c>
      <c r="G147" s="287" t="s">
        <v>236</v>
      </c>
      <c r="H147" s="288">
        <v>1</v>
      </c>
      <c r="I147" s="289"/>
      <c r="J147" s="290">
        <f>ROUND(I147*H147,2)</f>
        <v>0</v>
      </c>
      <c r="K147" s="291"/>
      <c r="L147" s="292"/>
      <c r="M147" s="293" t="s">
        <v>1</v>
      </c>
      <c r="N147" s="294" t="s">
        <v>44</v>
      </c>
      <c r="O147" s="92"/>
      <c r="P147" s="238">
        <f>O147*H147</f>
        <v>0</v>
      </c>
      <c r="Q147" s="238">
        <v>0.063030000000000003</v>
      </c>
      <c r="R147" s="238">
        <f>Q147*H147</f>
        <v>0.063030000000000003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204</v>
      </c>
      <c r="AT147" s="240" t="s">
        <v>426</v>
      </c>
      <c r="AU147" s="240" t="s">
        <v>89</v>
      </c>
      <c r="AY147" s="18" t="s">
        <v>160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87</v>
      </c>
      <c r="BK147" s="241">
        <f>ROUND(I147*H147,2)</f>
        <v>0</v>
      </c>
      <c r="BL147" s="18" t="s">
        <v>166</v>
      </c>
      <c r="BM147" s="240" t="s">
        <v>2251</v>
      </c>
    </row>
    <row r="148" s="2" customFormat="1" ht="24.15" customHeight="1">
      <c r="A148" s="39"/>
      <c r="B148" s="40"/>
      <c r="C148" s="228" t="s">
        <v>233</v>
      </c>
      <c r="D148" s="228" t="s">
        <v>162</v>
      </c>
      <c r="E148" s="229" t="s">
        <v>2252</v>
      </c>
      <c r="F148" s="230" t="s">
        <v>2253</v>
      </c>
      <c r="G148" s="231" t="s">
        <v>236</v>
      </c>
      <c r="H148" s="232">
        <v>35</v>
      </c>
      <c r="I148" s="233"/>
      <c r="J148" s="234">
        <f>ROUND(I148*H148,2)</f>
        <v>0</v>
      </c>
      <c r="K148" s="235"/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0.0011999999999999999</v>
      </c>
      <c r="R148" s="238">
        <f>Q148*H148</f>
        <v>0.041999999999999996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166</v>
      </c>
      <c r="AT148" s="240" t="s">
        <v>162</v>
      </c>
      <c r="AU148" s="240" t="s">
        <v>89</v>
      </c>
      <c r="AY148" s="18" t="s">
        <v>160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87</v>
      </c>
      <c r="BK148" s="241">
        <f>ROUND(I148*H148,2)</f>
        <v>0</v>
      </c>
      <c r="BL148" s="18" t="s">
        <v>166</v>
      </c>
      <c r="BM148" s="240" t="s">
        <v>2254</v>
      </c>
    </row>
    <row r="149" s="2" customFormat="1" ht="24.15" customHeight="1">
      <c r="A149" s="39"/>
      <c r="B149" s="40"/>
      <c r="C149" s="284" t="s">
        <v>239</v>
      </c>
      <c r="D149" s="284" t="s">
        <v>426</v>
      </c>
      <c r="E149" s="285" t="s">
        <v>2255</v>
      </c>
      <c r="F149" s="286" t="s">
        <v>2256</v>
      </c>
      <c r="G149" s="287" t="s">
        <v>236</v>
      </c>
      <c r="H149" s="288">
        <v>35</v>
      </c>
      <c r="I149" s="289"/>
      <c r="J149" s="290">
        <f>ROUND(I149*H149,2)</f>
        <v>0</v>
      </c>
      <c r="K149" s="291"/>
      <c r="L149" s="292"/>
      <c r="M149" s="293" t="s">
        <v>1</v>
      </c>
      <c r="N149" s="294" t="s">
        <v>44</v>
      </c>
      <c r="O149" s="92"/>
      <c r="P149" s="238">
        <f>O149*H149</f>
        <v>0</v>
      </c>
      <c r="Q149" s="238">
        <v>0.045999999999999999</v>
      </c>
      <c r="R149" s="238">
        <f>Q149*H149</f>
        <v>1.6099999999999999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204</v>
      </c>
      <c r="AT149" s="240" t="s">
        <v>426</v>
      </c>
      <c r="AU149" s="240" t="s">
        <v>89</v>
      </c>
      <c r="AY149" s="18" t="s">
        <v>160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87</v>
      </c>
      <c r="BK149" s="241">
        <f>ROUND(I149*H149,2)</f>
        <v>0</v>
      </c>
      <c r="BL149" s="18" t="s">
        <v>166</v>
      </c>
      <c r="BM149" s="240" t="s">
        <v>2257</v>
      </c>
    </row>
    <row r="150" s="2" customFormat="1" ht="33" customHeight="1">
      <c r="A150" s="39"/>
      <c r="B150" s="40"/>
      <c r="C150" s="284" t="s">
        <v>245</v>
      </c>
      <c r="D150" s="284" t="s">
        <v>426</v>
      </c>
      <c r="E150" s="285" t="s">
        <v>2258</v>
      </c>
      <c r="F150" s="286" t="s">
        <v>2259</v>
      </c>
      <c r="G150" s="287" t="s">
        <v>236</v>
      </c>
      <c r="H150" s="288">
        <v>29</v>
      </c>
      <c r="I150" s="289"/>
      <c r="J150" s="290">
        <f>ROUND(I150*H150,2)</f>
        <v>0</v>
      </c>
      <c r="K150" s="291"/>
      <c r="L150" s="292"/>
      <c r="M150" s="293" t="s">
        <v>1</v>
      </c>
      <c r="N150" s="294" t="s">
        <v>44</v>
      </c>
      <c r="O150" s="92"/>
      <c r="P150" s="238">
        <f>O150*H150</f>
        <v>0</v>
      </c>
      <c r="Q150" s="238">
        <v>0.0011000000000000001</v>
      </c>
      <c r="R150" s="238">
        <f>Q150*H150</f>
        <v>0.031900000000000005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204</v>
      </c>
      <c r="AT150" s="240" t="s">
        <v>426</v>
      </c>
      <c r="AU150" s="240" t="s">
        <v>89</v>
      </c>
      <c r="AY150" s="18" t="s">
        <v>160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87</v>
      </c>
      <c r="BK150" s="241">
        <f>ROUND(I150*H150,2)</f>
        <v>0</v>
      </c>
      <c r="BL150" s="18" t="s">
        <v>166</v>
      </c>
      <c r="BM150" s="240" t="s">
        <v>2260</v>
      </c>
    </row>
    <row r="151" s="2" customFormat="1" ht="24.15" customHeight="1">
      <c r="A151" s="39"/>
      <c r="B151" s="40"/>
      <c r="C151" s="284" t="s">
        <v>250</v>
      </c>
      <c r="D151" s="284" t="s">
        <v>426</v>
      </c>
      <c r="E151" s="285" t="s">
        <v>2261</v>
      </c>
      <c r="F151" s="286" t="s">
        <v>2262</v>
      </c>
      <c r="G151" s="287" t="s">
        <v>236</v>
      </c>
      <c r="H151" s="288">
        <v>12</v>
      </c>
      <c r="I151" s="289"/>
      <c r="J151" s="290">
        <f>ROUND(I151*H151,2)</f>
        <v>0</v>
      </c>
      <c r="K151" s="291"/>
      <c r="L151" s="292"/>
      <c r="M151" s="293" t="s">
        <v>1</v>
      </c>
      <c r="N151" s="294" t="s">
        <v>44</v>
      </c>
      <c r="O151" s="92"/>
      <c r="P151" s="238">
        <f>O151*H151</f>
        <v>0</v>
      </c>
      <c r="Q151" s="238">
        <v>0.00059999999999999995</v>
      </c>
      <c r="R151" s="238">
        <f>Q151*H151</f>
        <v>0.0071999999999999998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204</v>
      </c>
      <c r="AT151" s="240" t="s">
        <v>426</v>
      </c>
      <c r="AU151" s="240" t="s">
        <v>89</v>
      </c>
      <c r="AY151" s="18" t="s">
        <v>160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87</v>
      </c>
      <c r="BK151" s="241">
        <f>ROUND(I151*H151,2)</f>
        <v>0</v>
      </c>
      <c r="BL151" s="18" t="s">
        <v>166</v>
      </c>
      <c r="BM151" s="240" t="s">
        <v>2263</v>
      </c>
    </row>
    <row r="152" s="2" customFormat="1" ht="24.15" customHeight="1">
      <c r="A152" s="39"/>
      <c r="B152" s="40"/>
      <c r="C152" s="228" t="s">
        <v>262</v>
      </c>
      <c r="D152" s="228" t="s">
        <v>162</v>
      </c>
      <c r="E152" s="229" t="s">
        <v>2264</v>
      </c>
      <c r="F152" s="230" t="s">
        <v>2265</v>
      </c>
      <c r="G152" s="231" t="s">
        <v>201</v>
      </c>
      <c r="H152" s="232">
        <v>87</v>
      </c>
      <c r="I152" s="233"/>
      <c r="J152" s="234">
        <f>ROUND(I152*H152,2)</f>
        <v>0</v>
      </c>
      <c r="K152" s="235"/>
      <c r="L152" s="45"/>
      <c r="M152" s="236" t="s">
        <v>1</v>
      </c>
      <c r="N152" s="237" t="s">
        <v>44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166</v>
      </c>
      <c r="AT152" s="240" t="s">
        <v>162</v>
      </c>
      <c r="AU152" s="240" t="s">
        <v>89</v>
      </c>
      <c r="AY152" s="18" t="s">
        <v>160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87</v>
      </c>
      <c r="BK152" s="241">
        <f>ROUND(I152*H152,2)</f>
        <v>0</v>
      </c>
      <c r="BL152" s="18" t="s">
        <v>166</v>
      </c>
      <c r="BM152" s="240" t="s">
        <v>2266</v>
      </c>
    </row>
    <row r="153" s="2" customFormat="1" ht="44.25" customHeight="1">
      <c r="A153" s="39"/>
      <c r="B153" s="40"/>
      <c r="C153" s="284" t="s">
        <v>269</v>
      </c>
      <c r="D153" s="284" t="s">
        <v>426</v>
      </c>
      <c r="E153" s="285" t="s">
        <v>2267</v>
      </c>
      <c r="F153" s="286" t="s">
        <v>2268</v>
      </c>
      <c r="G153" s="287" t="s">
        <v>236</v>
      </c>
      <c r="H153" s="288">
        <v>35</v>
      </c>
      <c r="I153" s="289"/>
      <c r="J153" s="290">
        <f>ROUND(I153*H153,2)</f>
        <v>0</v>
      </c>
      <c r="K153" s="291"/>
      <c r="L153" s="292"/>
      <c r="M153" s="293" t="s">
        <v>1</v>
      </c>
      <c r="N153" s="294" t="s">
        <v>44</v>
      </c>
      <c r="O153" s="92"/>
      <c r="P153" s="238">
        <f>O153*H153</f>
        <v>0</v>
      </c>
      <c r="Q153" s="238">
        <v>0.019099999999999999</v>
      </c>
      <c r="R153" s="238">
        <f>Q153*H153</f>
        <v>0.66849999999999998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204</v>
      </c>
      <c r="AT153" s="240" t="s">
        <v>426</v>
      </c>
      <c r="AU153" s="240" t="s">
        <v>89</v>
      </c>
      <c r="AY153" s="18" t="s">
        <v>160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87</v>
      </c>
      <c r="BK153" s="241">
        <f>ROUND(I153*H153,2)</f>
        <v>0</v>
      </c>
      <c r="BL153" s="18" t="s">
        <v>166</v>
      </c>
      <c r="BM153" s="240" t="s">
        <v>2269</v>
      </c>
    </row>
    <row r="154" s="2" customFormat="1" ht="16.5" customHeight="1">
      <c r="A154" s="39"/>
      <c r="B154" s="40"/>
      <c r="C154" s="228" t="s">
        <v>277</v>
      </c>
      <c r="D154" s="228" t="s">
        <v>162</v>
      </c>
      <c r="E154" s="229" t="s">
        <v>567</v>
      </c>
      <c r="F154" s="230" t="s">
        <v>568</v>
      </c>
      <c r="G154" s="231" t="s">
        <v>242</v>
      </c>
      <c r="H154" s="232">
        <v>1</v>
      </c>
      <c r="I154" s="233"/>
      <c r="J154" s="234">
        <f>ROUND(I154*H154,2)</f>
        <v>0</v>
      </c>
      <c r="K154" s="235"/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166</v>
      </c>
      <c r="AT154" s="240" t="s">
        <v>162</v>
      </c>
      <c r="AU154" s="240" t="s">
        <v>89</v>
      </c>
      <c r="AY154" s="18" t="s">
        <v>160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87</v>
      </c>
      <c r="BK154" s="241">
        <f>ROUND(I154*H154,2)</f>
        <v>0</v>
      </c>
      <c r="BL154" s="18" t="s">
        <v>166</v>
      </c>
      <c r="BM154" s="240" t="s">
        <v>2270</v>
      </c>
    </row>
    <row r="155" s="12" customFormat="1" ht="22.8" customHeight="1">
      <c r="A155" s="12"/>
      <c r="B155" s="212"/>
      <c r="C155" s="213"/>
      <c r="D155" s="214" t="s">
        <v>78</v>
      </c>
      <c r="E155" s="226" t="s">
        <v>208</v>
      </c>
      <c r="F155" s="226" t="s">
        <v>249</v>
      </c>
      <c r="G155" s="213"/>
      <c r="H155" s="213"/>
      <c r="I155" s="216"/>
      <c r="J155" s="227">
        <f>BK155</f>
        <v>0</v>
      </c>
      <c r="K155" s="213"/>
      <c r="L155" s="218"/>
      <c r="M155" s="219"/>
      <c r="N155" s="220"/>
      <c r="O155" s="220"/>
      <c r="P155" s="221">
        <f>SUM(P156:P157)</f>
        <v>0</v>
      </c>
      <c r="Q155" s="220"/>
      <c r="R155" s="221">
        <f>SUM(R156:R157)</f>
        <v>0.02052</v>
      </c>
      <c r="S155" s="220"/>
      <c r="T155" s="222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3" t="s">
        <v>87</v>
      </c>
      <c r="AT155" s="224" t="s">
        <v>78</v>
      </c>
      <c r="AU155" s="224" t="s">
        <v>87</v>
      </c>
      <c r="AY155" s="223" t="s">
        <v>160</v>
      </c>
      <c r="BK155" s="225">
        <f>SUM(BK156:BK157)</f>
        <v>0</v>
      </c>
    </row>
    <row r="156" s="2" customFormat="1" ht="24.15" customHeight="1">
      <c r="A156" s="39"/>
      <c r="B156" s="40"/>
      <c r="C156" s="228" t="s">
        <v>7</v>
      </c>
      <c r="D156" s="228" t="s">
        <v>162</v>
      </c>
      <c r="E156" s="229" t="s">
        <v>2271</v>
      </c>
      <c r="F156" s="230" t="s">
        <v>2272</v>
      </c>
      <c r="G156" s="231" t="s">
        <v>236</v>
      </c>
      <c r="H156" s="232">
        <v>1</v>
      </c>
      <c r="I156" s="233"/>
      <c r="J156" s="234">
        <f>ROUND(I156*H156,2)</f>
        <v>0</v>
      </c>
      <c r="K156" s="235"/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0.00051999999999999995</v>
      </c>
      <c r="R156" s="238">
        <f>Q156*H156</f>
        <v>0.00051999999999999995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166</v>
      </c>
      <c r="AT156" s="240" t="s">
        <v>162</v>
      </c>
      <c r="AU156" s="240" t="s">
        <v>89</v>
      </c>
      <c r="AY156" s="18" t="s">
        <v>160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87</v>
      </c>
      <c r="BK156" s="241">
        <f>ROUND(I156*H156,2)</f>
        <v>0</v>
      </c>
      <c r="BL156" s="18" t="s">
        <v>166</v>
      </c>
      <c r="BM156" s="240" t="s">
        <v>2273</v>
      </c>
    </row>
    <row r="157" s="2" customFormat="1" ht="24.15" customHeight="1">
      <c r="A157" s="39"/>
      <c r="B157" s="40"/>
      <c r="C157" s="284" t="s">
        <v>286</v>
      </c>
      <c r="D157" s="284" t="s">
        <v>426</v>
      </c>
      <c r="E157" s="285" t="s">
        <v>2274</v>
      </c>
      <c r="F157" s="286" t="s">
        <v>2275</v>
      </c>
      <c r="G157" s="287" t="s">
        <v>236</v>
      </c>
      <c r="H157" s="288">
        <v>1</v>
      </c>
      <c r="I157" s="289"/>
      <c r="J157" s="290">
        <f>ROUND(I157*H157,2)</f>
        <v>0</v>
      </c>
      <c r="K157" s="291"/>
      <c r="L157" s="292"/>
      <c r="M157" s="293" t="s">
        <v>1</v>
      </c>
      <c r="N157" s="294" t="s">
        <v>44</v>
      </c>
      <c r="O157" s="92"/>
      <c r="P157" s="238">
        <f>O157*H157</f>
        <v>0</v>
      </c>
      <c r="Q157" s="238">
        <v>0.02</v>
      </c>
      <c r="R157" s="238">
        <f>Q157*H157</f>
        <v>0.02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204</v>
      </c>
      <c r="AT157" s="240" t="s">
        <v>426</v>
      </c>
      <c r="AU157" s="240" t="s">
        <v>89</v>
      </c>
      <c r="AY157" s="18" t="s">
        <v>160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87</v>
      </c>
      <c r="BK157" s="241">
        <f>ROUND(I157*H157,2)</f>
        <v>0</v>
      </c>
      <c r="BL157" s="18" t="s">
        <v>166</v>
      </c>
      <c r="BM157" s="240" t="s">
        <v>2276</v>
      </c>
    </row>
    <row r="158" s="12" customFormat="1" ht="22.8" customHeight="1">
      <c r="A158" s="12"/>
      <c r="B158" s="212"/>
      <c r="C158" s="213"/>
      <c r="D158" s="214" t="s">
        <v>78</v>
      </c>
      <c r="E158" s="226" t="s">
        <v>654</v>
      </c>
      <c r="F158" s="226" t="s">
        <v>655</v>
      </c>
      <c r="G158" s="213"/>
      <c r="H158" s="213"/>
      <c r="I158" s="216"/>
      <c r="J158" s="227">
        <f>BK158</f>
        <v>0</v>
      </c>
      <c r="K158" s="213"/>
      <c r="L158" s="218"/>
      <c r="M158" s="219"/>
      <c r="N158" s="220"/>
      <c r="O158" s="220"/>
      <c r="P158" s="221">
        <f>P159</f>
        <v>0</v>
      </c>
      <c r="Q158" s="220"/>
      <c r="R158" s="221">
        <f>R159</f>
        <v>0</v>
      </c>
      <c r="S158" s="220"/>
      <c r="T158" s="222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3" t="s">
        <v>87</v>
      </c>
      <c r="AT158" s="224" t="s">
        <v>78</v>
      </c>
      <c r="AU158" s="224" t="s">
        <v>87</v>
      </c>
      <c r="AY158" s="223" t="s">
        <v>160</v>
      </c>
      <c r="BK158" s="225">
        <f>BK159</f>
        <v>0</v>
      </c>
    </row>
    <row r="159" s="2" customFormat="1" ht="24.15" customHeight="1">
      <c r="A159" s="39"/>
      <c r="B159" s="40"/>
      <c r="C159" s="228" t="s">
        <v>291</v>
      </c>
      <c r="D159" s="228" t="s">
        <v>162</v>
      </c>
      <c r="E159" s="229" t="s">
        <v>2277</v>
      </c>
      <c r="F159" s="230" t="s">
        <v>2278</v>
      </c>
      <c r="G159" s="231" t="s">
        <v>347</v>
      </c>
      <c r="H159" s="232">
        <v>10.339</v>
      </c>
      <c r="I159" s="233"/>
      <c r="J159" s="234">
        <f>ROUND(I159*H159,2)</f>
        <v>0</v>
      </c>
      <c r="K159" s="235"/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166</v>
      </c>
      <c r="AT159" s="240" t="s">
        <v>162</v>
      </c>
      <c r="AU159" s="240" t="s">
        <v>89</v>
      </c>
      <c r="AY159" s="18" t="s">
        <v>160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87</v>
      </c>
      <c r="BK159" s="241">
        <f>ROUND(I159*H159,2)</f>
        <v>0</v>
      </c>
      <c r="BL159" s="18" t="s">
        <v>166</v>
      </c>
      <c r="BM159" s="240" t="s">
        <v>2279</v>
      </c>
    </row>
    <row r="160" s="12" customFormat="1" ht="22.8" customHeight="1">
      <c r="A160" s="12"/>
      <c r="B160" s="212"/>
      <c r="C160" s="213"/>
      <c r="D160" s="214" t="s">
        <v>78</v>
      </c>
      <c r="E160" s="226" t="s">
        <v>437</v>
      </c>
      <c r="F160" s="226" t="s">
        <v>438</v>
      </c>
      <c r="G160" s="213"/>
      <c r="H160" s="213"/>
      <c r="I160" s="216"/>
      <c r="J160" s="227">
        <f>BK160</f>
        <v>0</v>
      </c>
      <c r="K160" s="213"/>
      <c r="L160" s="218"/>
      <c r="M160" s="219"/>
      <c r="N160" s="220"/>
      <c r="O160" s="220"/>
      <c r="P160" s="221">
        <f>SUM(P161:P176)</f>
        <v>0</v>
      </c>
      <c r="Q160" s="220"/>
      <c r="R160" s="221">
        <f>SUM(R161:R176)</f>
        <v>0</v>
      </c>
      <c r="S160" s="220"/>
      <c r="T160" s="222">
        <f>SUM(T161:T176)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3" t="s">
        <v>187</v>
      </c>
      <c r="AT160" s="224" t="s">
        <v>78</v>
      </c>
      <c r="AU160" s="224" t="s">
        <v>87</v>
      </c>
      <c r="AY160" s="223" t="s">
        <v>160</v>
      </c>
      <c r="BK160" s="225">
        <f>SUM(BK161:BK176)</f>
        <v>0</v>
      </c>
    </row>
    <row r="161" s="2" customFormat="1" ht="16.5" customHeight="1">
      <c r="A161" s="39"/>
      <c r="B161" s="40"/>
      <c r="C161" s="228" t="s">
        <v>295</v>
      </c>
      <c r="D161" s="228" t="s">
        <v>162</v>
      </c>
      <c r="E161" s="229" t="s">
        <v>440</v>
      </c>
      <c r="F161" s="230" t="s">
        <v>441</v>
      </c>
      <c r="G161" s="231" t="s">
        <v>242</v>
      </c>
      <c r="H161" s="232">
        <v>1</v>
      </c>
      <c r="I161" s="233"/>
      <c r="J161" s="234">
        <f>ROUND(I161*H161,2)</f>
        <v>0</v>
      </c>
      <c r="K161" s="235"/>
      <c r="L161" s="45"/>
      <c r="M161" s="236" t="s">
        <v>1</v>
      </c>
      <c r="N161" s="237" t="s">
        <v>44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442</v>
      </c>
      <c r="AT161" s="240" t="s">
        <v>162</v>
      </c>
      <c r="AU161" s="240" t="s">
        <v>89</v>
      </c>
      <c r="AY161" s="18" t="s">
        <v>160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87</v>
      </c>
      <c r="BK161" s="241">
        <f>ROUND(I161*H161,2)</f>
        <v>0</v>
      </c>
      <c r="BL161" s="18" t="s">
        <v>442</v>
      </c>
      <c r="BM161" s="240" t="s">
        <v>2280</v>
      </c>
    </row>
    <row r="162" s="2" customFormat="1">
      <c r="A162" s="39"/>
      <c r="B162" s="40"/>
      <c r="C162" s="41"/>
      <c r="D162" s="244" t="s">
        <v>175</v>
      </c>
      <c r="E162" s="41"/>
      <c r="F162" s="265" t="s">
        <v>661</v>
      </c>
      <c r="G162" s="41"/>
      <c r="H162" s="41"/>
      <c r="I162" s="266"/>
      <c r="J162" s="41"/>
      <c r="K162" s="41"/>
      <c r="L162" s="45"/>
      <c r="M162" s="267"/>
      <c r="N162" s="268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175</v>
      </c>
      <c r="AU162" s="18" t="s">
        <v>89</v>
      </c>
    </row>
    <row r="163" s="2" customFormat="1" ht="16.5" customHeight="1">
      <c r="A163" s="39"/>
      <c r="B163" s="40"/>
      <c r="C163" s="228" t="s">
        <v>299</v>
      </c>
      <c r="D163" s="228" t="s">
        <v>162</v>
      </c>
      <c r="E163" s="229" t="s">
        <v>445</v>
      </c>
      <c r="F163" s="230" t="s">
        <v>446</v>
      </c>
      <c r="G163" s="231" t="s">
        <v>242</v>
      </c>
      <c r="H163" s="232">
        <v>1</v>
      </c>
      <c r="I163" s="233"/>
      <c r="J163" s="234">
        <f>ROUND(I163*H163,2)</f>
        <v>0</v>
      </c>
      <c r="K163" s="235"/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442</v>
      </c>
      <c r="AT163" s="240" t="s">
        <v>162</v>
      </c>
      <c r="AU163" s="240" t="s">
        <v>89</v>
      </c>
      <c r="AY163" s="18" t="s">
        <v>160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87</v>
      </c>
      <c r="BK163" s="241">
        <f>ROUND(I163*H163,2)</f>
        <v>0</v>
      </c>
      <c r="BL163" s="18" t="s">
        <v>442</v>
      </c>
      <c r="BM163" s="240" t="s">
        <v>2281</v>
      </c>
    </row>
    <row r="164" s="2" customFormat="1">
      <c r="A164" s="39"/>
      <c r="B164" s="40"/>
      <c r="C164" s="41"/>
      <c r="D164" s="244" t="s">
        <v>175</v>
      </c>
      <c r="E164" s="41"/>
      <c r="F164" s="265" t="s">
        <v>448</v>
      </c>
      <c r="G164" s="41"/>
      <c r="H164" s="41"/>
      <c r="I164" s="266"/>
      <c r="J164" s="41"/>
      <c r="K164" s="41"/>
      <c r="L164" s="45"/>
      <c r="M164" s="267"/>
      <c r="N164" s="26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175</v>
      </c>
      <c r="AU164" s="18" t="s">
        <v>89</v>
      </c>
    </row>
    <row r="165" s="2" customFormat="1" ht="16.5" customHeight="1">
      <c r="A165" s="39"/>
      <c r="B165" s="40"/>
      <c r="C165" s="228" t="s">
        <v>305</v>
      </c>
      <c r="D165" s="228" t="s">
        <v>162</v>
      </c>
      <c r="E165" s="229" t="s">
        <v>663</v>
      </c>
      <c r="F165" s="230" t="s">
        <v>664</v>
      </c>
      <c r="G165" s="231" t="s">
        <v>242</v>
      </c>
      <c r="H165" s="232">
        <v>1</v>
      </c>
      <c r="I165" s="233"/>
      <c r="J165" s="234">
        <f>ROUND(I165*H165,2)</f>
        <v>0</v>
      </c>
      <c r="K165" s="235"/>
      <c r="L165" s="45"/>
      <c r="M165" s="236" t="s">
        <v>1</v>
      </c>
      <c r="N165" s="237" t="s">
        <v>44</v>
      </c>
      <c r="O165" s="92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442</v>
      </c>
      <c r="AT165" s="240" t="s">
        <v>162</v>
      </c>
      <c r="AU165" s="240" t="s">
        <v>89</v>
      </c>
      <c r="AY165" s="18" t="s">
        <v>160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87</v>
      </c>
      <c r="BK165" s="241">
        <f>ROUND(I165*H165,2)</f>
        <v>0</v>
      </c>
      <c r="BL165" s="18" t="s">
        <v>442</v>
      </c>
      <c r="BM165" s="240" t="s">
        <v>2282</v>
      </c>
    </row>
    <row r="166" s="2" customFormat="1" ht="16.5" customHeight="1">
      <c r="A166" s="39"/>
      <c r="B166" s="40"/>
      <c r="C166" s="228" t="s">
        <v>310</v>
      </c>
      <c r="D166" s="228" t="s">
        <v>162</v>
      </c>
      <c r="E166" s="229" t="s">
        <v>450</v>
      </c>
      <c r="F166" s="230" t="s">
        <v>451</v>
      </c>
      <c r="G166" s="231" t="s">
        <v>242</v>
      </c>
      <c r="H166" s="232">
        <v>1</v>
      </c>
      <c r="I166" s="233"/>
      <c r="J166" s="234">
        <f>ROUND(I166*H166,2)</f>
        <v>0</v>
      </c>
      <c r="K166" s="235"/>
      <c r="L166" s="45"/>
      <c r="M166" s="236" t="s">
        <v>1</v>
      </c>
      <c r="N166" s="237" t="s">
        <v>44</v>
      </c>
      <c r="O166" s="92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442</v>
      </c>
      <c r="AT166" s="240" t="s">
        <v>162</v>
      </c>
      <c r="AU166" s="240" t="s">
        <v>89</v>
      </c>
      <c r="AY166" s="18" t="s">
        <v>160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87</v>
      </c>
      <c r="BK166" s="241">
        <f>ROUND(I166*H166,2)</f>
        <v>0</v>
      </c>
      <c r="BL166" s="18" t="s">
        <v>442</v>
      </c>
      <c r="BM166" s="240" t="s">
        <v>2283</v>
      </c>
    </row>
    <row r="167" s="2" customFormat="1">
      <c r="A167" s="39"/>
      <c r="B167" s="40"/>
      <c r="C167" s="41"/>
      <c r="D167" s="244" t="s">
        <v>175</v>
      </c>
      <c r="E167" s="41"/>
      <c r="F167" s="265" t="s">
        <v>453</v>
      </c>
      <c r="G167" s="41"/>
      <c r="H167" s="41"/>
      <c r="I167" s="266"/>
      <c r="J167" s="41"/>
      <c r="K167" s="41"/>
      <c r="L167" s="45"/>
      <c r="M167" s="267"/>
      <c r="N167" s="26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175</v>
      </c>
      <c r="AU167" s="18" t="s">
        <v>89</v>
      </c>
    </row>
    <row r="168" s="2" customFormat="1" ht="21.75" customHeight="1">
      <c r="A168" s="39"/>
      <c r="B168" s="40"/>
      <c r="C168" s="228" t="s">
        <v>315</v>
      </c>
      <c r="D168" s="228" t="s">
        <v>162</v>
      </c>
      <c r="E168" s="229" t="s">
        <v>455</v>
      </c>
      <c r="F168" s="230" t="s">
        <v>456</v>
      </c>
      <c r="G168" s="231" t="s">
        <v>242</v>
      </c>
      <c r="H168" s="232">
        <v>1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442</v>
      </c>
      <c r="AT168" s="240" t="s">
        <v>162</v>
      </c>
      <c r="AU168" s="240" t="s">
        <v>89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442</v>
      </c>
      <c r="BM168" s="240" t="s">
        <v>2284</v>
      </c>
    </row>
    <row r="169" s="2" customFormat="1" ht="21.75" customHeight="1">
      <c r="A169" s="39"/>
      <c r="B169" s="40"/>
      <c r="C169" s="228" t="s">
        <v>320</v>
      </c>
      <c r="D169" s="228" t="s">
        <v>162</v>
      </c>
      <c r="E169" s="229" t="s">
        <v>459</v>
      </c>
      <c r="F169" s="230" t="s">
        <v>460</v>
      </c>
      <c r="G169" s="231" t="s">
        <v>242</v>
      </c>
      <c r="H169" s="232">
        <v>1</v>
      </c>
      <c r="I169" s="233"/>
      <c r="J169" s="234">
        <f>ROUND(I169*H169,2)</f>
        <v>0</v>
      </c>
      <c r="K169" s="235"/>
      <c r="L169" s="45"/>
      <c r="M169" s="236" t="s">
        <v>1</v>
      </c>
      <c r="N169" s="237" t="s">
        <v>44</v>
      </c>
      <c r="O169" s="92"/>
      <c r="P169" s="238">
        <f>O169*H169</f>
        <v>0</v>
      </c>
      <c r="Q169" s="238">
        <v>0</v>
      </c>
      <c r="R169" s="238">
        <f>Q169*H169</f>
        <v>0</v>
      </c>
      <c r="S169" s="238">
        <v>0</v>
      </c>
      <c r="T169" s="23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0" t="s">
        <v>442</v>
      </c>
      <c r="AT169" s="240" t="s">
        <v>162</v>
      </c>
      <c r="AU169" s="240" t="s">
        <v>89</v>
      </c>
      <c r="AY169" s="18" t="s">
        <v>160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8" t="s">
        <v>87</v>
      </c>
      <c r="BK169" s="241">
        <f>ROUND(I169*H169,2)</f>
        <v>0</v>
      </c>
      <c r="BL169" s="18" t="s">
        <v>442</v>
      </c>
      <c r="BM169" s="240" t="s">
        <v>2285</v>
      </c>
    </row>
    <row r="170" s="2" customFormat="1" ht="16.5" customHeight="1">
      <c r="A170" s="39"/>
      <c r="B170" s="40"/>
      <c r="C170" s="228" t="s">
        <v>325</v>
      </c>
      <c r="D170" s="228" t="s">
        <v>162</v>
      </c>
      <c r="E170" s="229" t="s">
        <v>463</v>
      </c>
      <c r="F170" s="230" t="s">
        <v>464</v>
      </c>
      <c r="G170" s="231" t="s">
        <v>242</v>
      </c>
      <c r="H170" s="232">
        <v>1</v>
      </c>
      <c r="I170" s="233"/>
      <c r="J170" s="234">
        <f>ROUND(I170*H170,2)</f>
        <v>0</v>
      </c>
      <c r="K170" s="235"/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442</v>
      </c>
      <c r="AT170" s="240" t="s">
        <v>162</v>
      </c>
      <c r="AU170" s="240" t="s">
        <v>89</v>
      </c>
      <c r="AY170" s="18" t="s">
        <v>160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87</v>
      </c>
      <c r="BK170" s="241">
        <f>ROUND(I170*H170,2)</f>
        <v>0</v>
      </c>
      <c r="BL170" s="18" t="s">
        <v>442</v>
      </c>
      <c r="BM170" s="240" t="s">
        <v>2286</v>
      </c>
    </row>
    <row r="171" s="2" customFormat="1" ht="16.5" customHeight="1">
      <c r="A171" s="39"/>
      <c r="B171" s="40"/>
      <c r="C171" s="228" t="s">
        <v>330</v>
      </c>
      <c r="D171" s="228" t="s">
        <v>162</v>
      </c>
      <c r="E171" s="229" t="s">
        <v>467</v>
      </c>
      <c r="F171" s="230" t="s">
        <v>468</v>
      </c>
      <c r="G171" s="231" t="s">
        <v>242</v>
      </c>
      <c r="H171" s="232">
        <v>1</v>
      </c>
      <c r="I171" s="233"/>
      <c r="J171" s="234">
        <f>ROUND(I171*H171,2)</f>
        <v>0</v>
      </c>
      <c r="K171" s="235"/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442</v>
      </c>
      <c r="AT171" s="240" t="s">
        <v>162</v>
      </c>
      <c r="AU171" s="240" t="s">
        <v>89</v>
      </c>
      <c r="AY171" s="18" t="s">
        <v>160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87</v>
      </c>
      <c r="BK171" s="241">
        <f>ROUND(I171*H171,2)</f>
        <v>0</v>
      </c>
      <c r="BL171" s="18" t="s">
        <v>442</v>
      </c>
      <c r="BM171" s="240" t="s">
        <v>2287</v>
      </c>
    </row>
    <row r="172" s="2" customFormat="1">
      <c r="A172" s="39"/>
      <c r="B172" s="40"/>
      <c r="C172" s="41"/>
      <c r="D172" s="244" t="s">
        <v>175</v>
      </c>
      <c r="E172" s="41"/>
      <c r="F172" s="265" t="s">
        <v>470</v>
      </c>
      <c r="G172" s="41"/>
      <c r="H172" s="41"/>
      <c r="I172" s="266"/>
      <c r="J172" s="41"/>
      <c r="K172" s="41"/>
      <c r="L172" s="45"/>
      <c r="M172" s="267"/>
      <c r="N172" s="26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175</v>
      </c>
      <c r="AU172" s="18" t="s">
        <v>89</v>
      </c>
    </row>
    <row r="173" s="2" customFormat="1" ht="16.5" customHeight="1">
      <c r="A173" s="39"/>
      <c r="B173" s="40"/>
      <c r="C173" s="228" t="s">
        <v>336</v>
      </c>
      <c r="D173" s="228" t="s">
        <v>162</v>
      </c>
      <c r="E173" s="229" t="s">
        <v>669</v>
      </c>
      <c r="F173" s="230" t="s">
        <v>670</v>
      </c>
      <c r="G173" s="231" t="s">
        <v>242</v>
      </c>
      <c r="H173" s="232">
        <v>1</v>
      </c>
      <c r="I173" s="233"/>
      <c r="J173" s="234">
        <f>ROUND(I173*H173,2)</f>
        <v>0</v>
      </c>
      <c r="K173" s="235"/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442</v>
      </c>
      <c r="AT173" s="240" t="s">
        <v>162</v>
      </c>
      <c r="AU173" s="240" t="s">
        <v>89</v>
      </c>
      <c r="AY173" s="18" t="s">
        <v>160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87</v>
      </c>
      <c r="BK173" s="241">
        <f>ROUND(I173*H173,2)</f>
        <v>0</v>
      </c>
      <c r="BL173" s="18" t="s">
        <v>442</v>
      </c>
      <c r="BM173" s="240" t="s">
        <v>2288</v>
      </c>
    </row>
    <row r="174" s="2" customFormat="1" ht="16.5" customHeight="1">
      <c r="A174" s="39"/>
      <c r="B174" s="40"/>
      <c r="C174" s="228" t="s">
        <v>344</v>
      </c>
      <c r="D174" s="228" t="s">
        <v>162</v>
      </c>
      <c r="E174" s="229" t="s">
        <v>472</v>
      </c>
      <c r="F174" s="230" t="s">
        <v>473</v>
      </c>
      <c r="G174" s="231" t="s">
        <v>242</v>
      </c>
      <c r="H174" s="232">
        <v>1</v>
      </c>
      <c r="I174" s="233"/>
      <c r="J174" s="234">
        <f>ROUND(I174*H174,2)</f>
        <v>0</v>
      </c>
      <c r="K174" s="235"/>
      <c r="L174" s="45"/>
      <c r="M174" s="236" t="s">
        <v>1</v>
      </c>
      <c r="N174" s="237" t="s">
        <v>44</v>
      </c>
      <c r="O174" s="92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0" t="s">
        <v>442</v>
      </c>
      <c r="AT174" s="240" t="s">
        <v>162</v>
      </c>
      <c r="AU174" s="240" t="s">
        <v>89</v>
      </c>
      <c r="AY174" s="18" t="s">
        <v>160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8" t="s">
        <v>87</v>
      </c>
      <c r="BK174" s="241">
        <f>ROUND(I174*H174,2)</f>
        <v>0</v>
      </c>
      <c r="BL174" s="18" t="s">
        <v>442</v>
      </c>
      <c r="BM174" s="240" t="s">
        <v>2289</v>
      </c>
    </row>
    <row r="175" s="2" customFormat="1" ht="21.75" customHeight="1">
      <c r="A175" s="39"/>
      <c r="B175" s="40"/>
      <c r="C175" s="228" t="s">
        <v>349</v>
      </c>
      <c r="D175" s="228" t="s">
        <v>162</v>
      </c>
      <c r="E175" s="229" t="s">
        <v>675</v>
      </c>
      <c r="F175" s="230" t="s">
        <v>676</v>
      </c>
      <c r="G175" s="231" t="s">
        <v>242</v>
      </c>
      <c r="H175" s="232">
        <v>1</v>
      </c>
      <c r="I175" s="233"/>
      <c r="J175" s="234">
        <f>ROUND(I175*H175,2)</f>
        <v>0</v>
      </c>
      <c r="K175" s="235"/>
      <c r="L175" s="45"/>
      <c r="M175" s="236" t="s">
        <v>1</v>
      </c>
      <c r="N175" s="237" t="s">
        <v>44</v>
      </c>
      <c r="O175" s="92"/>
      <c r="P175" s="238">
        <f>O175*H175</f>
        <v>0</v>
      </c>
      <c r="Q175" s="238">
        <v>0</v>
      </c>
      <c r="R175" s="238">
        <f>Q175*H175</f>
        <v>0</v>
      </c>
      <c r="S175" s="238">
        <v>0</v>
      </c>
      <c r="T175" s="23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0" t="s">
        <v>442</v>
      </c>
      <c r="AT175" s="240" t="s">
        <v>162</v>
      </c>
      <c r="AU175" s="240" t="s">
        <v>89</v>
      </c>
      <c r="AY175" s="18" t="s">
        <v>160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8" t="s">
        <v>87</v>
      </c>
      <c r="BK175" s="241">
        <f>ROUND(I175*H175,2)</f>
        <v>0</v>
      </c>
      <c r="BL175" s="18" t="s">
        <v>442</v>
      </c>
      <c r="BM175" s="240" t="s">
        <v>2290</v>
      </c>
    </row>
    <row r="176" s="2" customFormat="1" ht="16.5" customHeight="1">
      <c r="A176" s="39"/>
      <c r="B176" s="40"/>
      <c r="C176" s="228" t="s">
        <v>353</v>
      </c>
      <c r="D176" s="228" t="s">
        <v>162</v>
      </c>
      <c r="E176" s="229" t="s">
        <v>476</v>
      </c>
      <c r="F176" s="230" t="s">
        <v>477</v>
      </c>
      <c r="G176" s="231" t="s">
        <v>242</v>
      </c>
      <c r="H176" s="232">
        <v>1</v>
      </c>
      <c r="I176" s="233"/>
      <c r="J176" s="234">
        <f>ROUND(I176*H176,2)</f>
        <v>0</v>
      </c>
      <c r="K176" s="235"/>
      <c r="L176" s="45"/>
      <c r="M176" s="279" t="s">
        <v>1</v>
      </c>
      <c r="N176" s="280" t="s">
        <v>44</v>
      </c>
      <c r="O176" s="281"/>
      <c r="P176" s="282">
        <f>O176*H176</f>
        <v>0</v>
      </c>
      <c r="Q176" s="282">
        <v>0</v>
      </c>
      <c r="R176" s="282">
        <f>Q176*H176</f>
        <v>0</v>
      </c>
      <c r="S176" s="282">
        <v>0</v>
      </c>
      <c r="T176" s="28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442</v>
      </c>
      <c r="AT176" s="240" t="s">
        <v>162</v>
      </c>
      <c r="AU176" s="240" t="s">
        <v>89</v>
      </c>
      <c r="AY176" s="18" t="s">
        <v>160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87</v>
      </c>
      <c r="BK176" s="241">
        <f>ROUND(I176*H176,2)</f>
        <v>0</v>
      </c>
      <c r="BL176" s="18" t="s">
        <v>442</v>
      </c>
      <c r="BM176" s="240" t="s">
        <v>2291</v>
      </c>
    </row>
    <row r="177" s="2" customFormat="1" ht="6.96" customHeight="1">
      <c r="A177" s="39"/>
      <c r="B177" s="67"/>
      <c r="C177" s="68"/>
      <c r="D177" s="68"/>
      <c r="E177" s="68"/>
      <c r="F177" s="68"/>
      <c r="G177" s="68"/>
      <c r="H177" s="68"/>
      <c r="I177" s="68"/>
      <c r="J177" s="68"/>
      <c r="K177" s="68"/>
      <c r="L177" s="45"/>
      <c r="M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</row>
  </sheetData>
  <sheetProtection sheet="1" autoFilter="0" formatColumns="0" formatRows="0" objects="1" scenarios="1" spinCount="100000" saltValue="GVDFdDGjvG6T5GcMMGVrvFPx/1XR8yHFxX3i/2qbaPL3Fi9MjNyfOolKce6aZztlG0zo/KdXdfXdP4X/kKR/pg==" hashValue="R+hbdUvqVFsCQWGJB0XHgq+i1esgW7sZnGeqMj61pMvLcSVyKVcSIOWMKNpqdsxRKCmlzVkcsNxhsHBvDtmf8g==" algorithmName="SHA-512" password="CC35"/>
  <autoFilter ref="C125:K17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1" customFormat="1" ht="12" customHeight="1">
      <c r="B8" s="21"/>
      <c r="D8" s="151" t="s">
        <v>122</v>
      </c>
      <c r="L8" s="21"/>
    </row>
    <row r="9" s="2" customFormat="1" ht="16.5" customHeight="1">
      <c r="A9" s="39"/>
      <c r="B9" s="45"/>
      <c r="C9" s="39"/>
      <c r="D9" s="39"/>
      <c r="E9" s="152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480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2292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16. 1. 2025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124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36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ROUND((SUM(BE129:BE213)),  2)</f>
        <v>0</v>
      </c>
      <c r="G35" s="39"/>
      <c r="H35" s="39"/>
      <c r="I35" s="165">
        <v>0.20999999999999999</v>
      </c>
      <c r="J35" s="164">
        <f>ROUND(((SUM(BE129:BE213))*I35),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ROUND((SUM(BF129:BF213)),  2)</f>
        <v>0</v>
      </c>
      <c r="G36" s="39"/>
      <c r="H36" s="39"/>
      <c r="I36" s="165">
        <v>0.12</v>
      </c>
      <c r="J36" s="164">
        <f>ROUND(((SUM(BF129:BF213))*I36),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ROUND((SUM(BG129:BG213)),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ROUND((SUM(BH129:BH213)),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ROUND((SUM(BI129:BI213)),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479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480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SO02.05 - Nádrž na dešťovou vodu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Obec Dukovany</v>
      </c>
      <c r="G91" s="41"/>
      <c r="H91" s="41"/>
      <c r="I91" s="33" t="s">
        <v>22</v>
      </c>
      <c r="J91" s="80" t="str">
        <f>IF(J14="","",J14)</f>
        <v>16. 1. 2025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Obec Dukovany, č.p.59, 675 56 Dukovany</v>
      </c>
      <c r="G93" s="41"/>
      <c r="H93" s="41"/>
      <c r="I93" s="33" t="s">
        <v>31</v>
      </c>
      <c r="J93" s="37" t="str">
        <f>E23</f>
        <v>Ing.Roman Chvátal, Jamolice 147, 67201 M.Krumlov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40.0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Ing.Dana Trávníková, Ivančická 221,67201 M.Krumlov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131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132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680</v>
      </c>
      <c r="E101" s="197"/>
      <c r="F101" s="197"/>
      <c r="G101" s="197"/>
      <c r="H101" s="197"/>
      <c r="I101" s="197"/>
      <c r="J101" s="198">
        <f>J152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2293</v>
      </c>
      <c r="E102" s="197"/>
      <c r="F102" s="197"/>
      <c r="G102" s="197"/>
      <c r="H102" s="197"/>
      <c r="I102" s="197"/>
      <c r="J102" s="198">
        <f>J158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133</v>
      </c>
      <c r="E103" s="197"/>
      <c r="F103" s="197"/>
      <c r="G103" s="197"/>
      <c r="H103" s="197"/>
      <c r="I103" s="197"/>
      <c r="J103" s="198">
        <f>J186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487</v>
      </c>
      <c r="E104" s="197"/>
      <c r="F104" s="197"/>
      <c r="G104" s="197"/>
      <c r="H104" s="197"/>
      <c r="I104" s="197"/>
      <c r="J104" s="198">
        <f>J190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136</v>
      </c>
      <c r="E105" s="192"/>
      <c r="F105" s="192"/>
      <c r="G105" s="192"/>
      <c r="H105" s="192"/>
      <c r="I105" s="192"/>
      <c r="J105" s="193">
        <f>J192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138</v>
      </c>
      <c r="E106" s="197"/>
      <c r="F106" s="197"/>
      <c r="G106" s="197"/>
      <c r="H106" s="197"/>
      <c r="I106" s="197"/>
      <c r="J106" s="198">
        <f>J193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488</v>
      </c>
      <c r="E107" s="197"/>
      <c r="F107" s="197"/>
      <c r="G107" s="197"/>
      <c r="H107" s="197"/>
      <c r="I107" s="197"/>
      <c r="J107" s="198">
        <f>J197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145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6.25" customHeight="1">
      <c r="A117" s="39"/>
      <c r="B117" s="40"/>
      <c r="C117" s="41"/>
      <c r="D117" s="41"/>
      <c r="E117" s="184" t="str">
        <f>E7</f>
        <v>Stavební úprava tenisového kurtu, novostavba zázemí tenisového kurtu a vybudování nové nádrže na vodu v místě původní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479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480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SO02.05 - Nádrž na dešťovou vodu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Obec Dukovany</v>
      </c>
      <c r="G123" s="41"/>
      <c r="H123" s="41"/>
      <c r="I123" s="33" t="s">
        <v>22</v>
      </c>
      <c r="J123" s="80" t="str">
        <f>IF(J14="","",J14)</f>
        <v>16. 1. 2025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40.05" customHeight="1">
      <c r="A125" s="39"/>
      <c r="B125" s="40"/>
      <c r="C125" s="33" t="s">
        <v>24</v>
      </c>
      <c r="D125" s="41"/>
      <c r="E125" s="41"/>
      <c r="F125" s="28" t="str">
        <f>E17</f>
        <v>Obec Dukovany, č.p.59, 675 56 Dukovany</v>
      </c>
      <c r="G125" s="41"/>
      <c r="H125" s="41"/>
      <c r="I125" s="33" t="s">
        <v>31</v>
      </c>
      <c r="J125" s="37" t="str">
        <f>E23</f>
        <v>Ing.Roman Chvátal, Jamolice 147, 67201 M.Krumlov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40.05" customHeight="1">
      <c r="A126" s="39"/>
      <c r="B126" s="40"/>
      <c r="C126" s="33" t="s">
        <v>29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Ing.Dana Trávníková, Ivančická 221,67201 M.Krumlov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146</v>
      </c>
      <c r="D128" s="203" t="s">
        <v>64</v>
      </c>
      <c r="E128" s="203" t="s">
        <v>60</v>
      </c>
      <c r="F128" s="203" t="s">
        <v>61</v>
      </c>
      <c r="G128" s="203" t="s">
        <v>147</v>
      </c>
      <c r="H128" s="203" t="s">
        <v>148</v>
      </c>
      <c r="I128" s="203" t="s">
        <v>149</v>
      </c>
      <c r="J128" s="204" t="s">
        <v>128</v>
      </c>
      <c r="K128" s="205" t="s">
        <v>150</v>
      </c>
      <c r="L128" s="206"/>
      <c r="M128" s="101" t="s">
        <v>1</v>
      </c>
      <c r="N128" s="102" t="s">
        <v>43</v>
      </c>
      <c r="O128" s="102" t="s">
        <v>151</v>
      </c>
      <c r="P128" s="102" t="s">
        <v>152</v>
      </c>
      <c r="Q128" s="102" t="s">
        <v>153</v>
      </c>
      <c r="R128" s="102" t="s">
        <v>154</v>
      </c>
      <c r="S128" s="102" t="s">
        <v>155</v>
      </c>
      <c r="T128" s="103" t="s">
        <v>156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157</v>
      </c>
      <c r="D129" s="41"/>
      <c r="E129" s="41"/>
      <c r="F129" s="41"/>
      <c r="G129" s="41"/>
      <c r="H129" s="41"/>
      <c r="I129" s="41"/>
      <c r="J129" s="207">
        <f>BK129</f>
        <v>0</v>
      </c>
      <c r="K129" s="41"/>
      <c r="L129" s="45"/>
      <c r="M129" s="104"/>
      <c r="N129" s="208"/>
      <c r="O129" s="105"/>
      <c r="P129" s="209">
        <f>P130+P192</f>
        <v>0</v>
      </c>
      <c r="Q129" s="105"/>
      <c r="R129" s="209">
        <f>R130+R192</f>
        <v>17.515234300000003</v>
      </c>
      <c r="S129" s="105"/>
      <c r="T129" s="210">
        <f>T130+T192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78</v>
      </c>
      <c r="AU129" s="18" t="s">
        <v>130</v>
      </c>
      <c r="BK129" s="211">
        <f>BK130+BK192</f>
        <v>0</v>
      </c>
    </row>
    <row r="130" s="12" customFormat="1" ht="25.92" customHeight="1">
      <c r="A130" s="12"/>
      <c r="B130" s="212"/>
      <c r="C130" s="213"/>
      <c r="D130" s="214" t="s">
        <v>78</v>
      </c>
      <c r="E130" s="215" t="s">
        <v>158</v>
      </c>
      <c r="F130" s="215" t="s">
        <v>159</v>
      </c>
      <c r="G130" s="213"/>
      <c r="H130" s="213"/>
      <c r="I130" s="216"/>
      <c r="J130" s="217">
        <f>BK130</f>
        <v>0</v>
      </c>
      <c r="K130" s="213"/>
      <c r="L130" s="218"/>
      <c r="M130" s="219"/>
      <c r="N130" s="220"/>
      <c r="O130" s="220"/>
      <c r="P130" s="221">
        <f>P131+P152+P158+P186+P190</f>
        <v>0</v>
      </c>
      <c r="Q130" s="220"/>
      <c r="R130" s="221">
        <f>R131+R152+R158+R186+R190</f>
        <v>17.501204300000001</v>
      </c>
      <c r="S130" s="220"/>
      <c r="T130" s="222">
        <f>T131+T152+T158+T186+T190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87</v>
      </c>
      <c r="AT130" s="224" t="s">
        <v>78</v>
      </c>
      <c r="AU130" s="224" t="s">
        <v>79</v>
      </c>
      <c r="AY130" s="223" t="s">
        <v>160</v>
      </c>
      <c r="BK130" s="225">
        <f>BK131+BK152+BK158+BK186+BK190</f>
        <v>0</v>
      </c>
    </row>
    <row r="131" s="12" customFormat="1" ht="22.8" customHeight="1">
      <c r="A131" s="12"/>
      <c r="B131" s="212"/>
      <c r="C131" s="213"/>
      <c r="D131" s="214" t="s">
        <v>78</v>
      </c>
      <c r="E131" s="226" t="s">
        <v>87</v>
      </c>
      <c r="F131" s="226" t="s">
        <v>161</v>
      </c>
      <c r="G131" s="213"/>
      <c r="H131" s="213"/>
      <c r="I131" s="216"/>
      <c r="J131" s="227">
        <f>BK131</f>
        <v>0</v>
      </c>
      <c r="K131" s="213"/>
      <c r="L131" s="218"/>
      <c r="M131" s="219"/>
      <c r="N131" s="220"/>
      <c r="O131" s="220"/>
      <c r="P131" s="221">
        <f>SUM(P132:P151)</f>
        <v>0</v>
      </c>
      <c r="Q131" s="220"/>
      <c r="R131" s="221">
        <f>SUM(R132:R151)</f>
        <v>2.04</v>
      </c>
      <c r="S131" s="220"/>
      <c r="T131" s="222">
        <f>SUM(T132:T151)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87</v>
      </c>
      <c r="AT131" s="224" t="s">
        <v>78</v>
      </c>
      <c r="AU131" s="224" t="s">
        <v>87</v>
      </c>
      <c r="AY131" s="223" t="s">
        <v>160</v>
      </c>
      <c r="BK131" s="225">
        <f>SUM(BK132:BK151)</f>
        <v>0</v>
      </c>
    </row>
    <row r="132" s="2" customFormat="1" ht="24.15" customHeight="1">
      <c r="A132" s="39"/>
      <c r="B132" s="40"/>
      <c r="C132" s="228" t="s">
        <v>87</v>
      </c>
      <c r="D132" s="228" t="s">
        <v>162</v>
      </c>
      <c r="E132" s="229" t="s">
        <v>697</v>
      </c>
      <c r="F132" s="230" t="s">
        <v>698</v>
      </c>
      <c r="G132" s="231" t="s">
        <v>211</v>
      </c>
      <c r="H132" s="232">
        <v>28</v>
      </c>
      <c r="I132" s="233"/>
      <c r="J132" s="234">
        <f>ROUND(I132*H132,2)</f>
        <v>0</v>
      </c>
      <c r="K132" s="235"/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166</v>
      </c>
      <c r="AT132" s="240" t="s">
        <v>162</v>
      </c>
      <c r="AU132" s="240" t="s">
        <v>89</v>
      </c>
      <c r="AY132" s="18" t="s">
        <v>160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87</v>
      </c>
      <c r="BK132" s="241">
        <f>ROUND(I132*H132,2)</f>
        <v>0</v>
      </c>
      <c r="BL132" s="18" t="s">
        <v>166</v>
      </c>
      <c r="BM132" s="240" t="s">
        <v>2294</v>
      </c>
    </row>
    <row r="133" s="13" customFormat="1">
      <c r="A133" s="13"/>
      <c r="B133" s="242"/>
      <c r="C133" s="243"/>
      <c r="D133" s="244" t="s">
        <v>168</v>
      </c>
      <c r="E133" s="245" t="s">
        <v>1</v>
      </c>
      <c r="F133" s="246" t="s">
        <v>2295</v>
      </c>
      <c r="G133" s="243"/>
      <c r="H133" s="247">
        <v>28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168</v>
      </c>
      <c r="AU133" s="253" t="s">
        <v>89</v>
      </c>
      <c r="AV133" s="13" t="s">
        <v>89</v>
      </c>
      <c r="AW133" s="13" t="s">
        <v>34</v>
      </c>
      <c r="AX133" s="13" t="s">
        <v>87</v>
      </c>
      <c r="AY133" s="253" t="s">
        <v>160</v>
      </c>
    </row>
    <row r="134" s="2" customFormat="1" ht="33" customHeight="1">
      <c r="A134" s="39"/>
      <c r="B134" s="40"/>
      <c r="C134" s="228" t="s">
        <v>89</v>
      </c>
      <c r="D134" s="228" t="s">
        <v>162</v>
      </c>
      <c r="E134" s="229" t="s">
        <v>209</v>
      </c>
      <c r="F134" s="230" t="s">
        <v>210</v>
      </c>
      <c r="G134" s="231" t="s">
        <v>211</v>
      </c>
      <c r="H134" s="232">
        <v>3.2000000000000002</v>
      </c>
      <c r="I134" s="233"/>
      <c r="J134" s="234">
        <f>ROUND(I134*H134,2)</f>
        <v>0</v>
      </c>
      <c r="K134" s="235"/>
      <c r="L134" s="45"/>
      <c r="M134" s="236" t="s">
        <v>1</v>
      </c>
      <c r="N134" s="237" t="s">
        <v>44</v>
      </c>
      <c r="O134" s="92"/>
      <c r="P134" s="238">
        <f>O134*H134</f>
        <v>0</v>
      </c>
      <c r="Q134" s="238">
        <v>0</v>
      </c>
      <c r="R134" s="238">
        <f>Q134*H134</f>
        <v>0</v>
      </c>
      <c r="S134" s="238">
        <v>0</v>
      </c>
      <c r="T134" s="23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166</v>
      </c>
      <c r="AT134" s="240" t="s">
        <v>162</v>
      </c>
      <c r="AU134" s="240" t="s">
        <v>89</v>
      </c>
      <c r="AY134" s="18" t="s">
        <v>160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87</v>
      </c>
      <c r="BK134" s="241">
        <f>ROUND(I134*H134,2)</f>
        <v>0</v>
      </c>
      <c r="BL134" s="18" t="s">
        <v>166</v>
      </c>
      <c r="BM134" s="240" t="s">
        <v>2296</v>
      </c>
    </row>
    <row r="135" s="13" customFormat="1">
      <c r="A135" s="13"/>
      <c r="B135" s="242"/>
      <c r="C135" s="243"/>
      <c r="D135" s="244" t="s">
        <v>168</v>
      </c>
      <c r="E135" s="245" t="s">
        <v>1</v>
      </c>
      <c r="F135" s="246" t="s">
        <v>2297</v>
      </c>
      <c r="G135" s="243"/>
      <c r="H135" s="247">
        <v>3.2000000000000002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168</v>
      </c>
      <c r="AU135" s="253" t="s">
        <v>89</v>
      </c>
      <c r="AV135" s="13" t="s">
        <v>89</v>
      </c>
      <c r="AW135" s="13" t="s">
        <v>34</v>
      </c>
      <c r="AX135" s="13" t="s">
        <v>87</v>
      </c>
      <c r="AY135" s="253" t="s">
        <v>160</v>
      </c>
    </row>
    <row r="136" s="2" customFormat="1" ht="24.15" customHeight="1">
      <c r="A136" s="39"/>
      <c r="B136" s="40"/>
      <c r="C136" s="228" t="s">
        <v>178</v>
      </c>
      <c r="D136" s="228" t="s">
        <v>162</v>
      </c>
      <c r="E136" s="229" t="s">
        <v>220</v>
      </c>
      <c r="F136" s="230" t="s">
        <v>221</v>
      </c>
      <c r="G136" s="231" t="s">
        <v>211</v>
      </c>
      <c r="H136" s="232">
        <v>29.899999999999999</v>
      </c>
      <c r="I136" s="233"/>
      <c r="J136" s="234">
        <f>ROUND(I136*H136,2)</f>
        <v>0</v>
      </c>
      <c r="K136" s="235"/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166</v>
      </c>
      <c r="AT136" s="240" t="s">
        <v>162</v>
      </c>
      <c r="AU136" s="240" t="s">
        <v>89</v>
      </c>
      <c r="AY136" s="18" t="s">
        <v>160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87</v>
      </c>
      <c r="BK136" s="241">
        <f>ROUND(I136*H136,2)</f>
        <v>0</v>
      </c>
      <c r="BL136" s="18" t="s">
        <v>166</v>
      </c>
      <c r="BM136" s="240" t="s">
        <v>2298</v>
      </c>
    </row>
    <row r="137" s="13" customFormat="1">
      <c r="A137" s="13"/>
      <c r="B137" s="242"/>
      <c r="C137" s="243"/>
      <c r="D137" s="244" t="s">
        <v>168</v>
      </c>
      <c r="E137" s="245" t="s">
        <v>1</v>
      </c>
      <c r="F137" s="246" t="s">
        <v>2299</v>
      </c>
      <c r="G137" s="243"/>
      <c r="H137" s="247">
        <v>15.6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168</v>
      </c>
      <c r="AU137" s="253" t="s">
        <v>89</v>
      </c>
      <c r="AV137" s="13" t="s">
        <v>89</v>
      </c>
      <c r="AW137" s="13" t="s">
        <v>34</v>
      </c>
      <c r="AX137" s="13" t="s">
        <v>79</v>
      </c>
      <c r="AY137" s="253" t="s">
        <v>160</v>
      </c>
    </row>
    <row r="138" s="13" customFormat="1">
      <c r="A138" s="13"/>
      <c r="B138" s="242"/>
      <c r="C138" s="243"/>
      <c r="D138" s="244" t="s">
        <v>168</v>
      </c>
      <c r="E138" s="245" t="s">
        <v>1</v>
      </c>
      <c r="F138" s="246" t="s">
        <v>2300</v>
      </c>
      <c r="G138" s="243"/>
      <c r="H138" s="247">
        <v>14.300000000000001</v>
      </c>
      <c r="I138" s="248"/>
      <c r="J138" s="243"/>
      <c r="K138" s="243"/>
      <c r="L138" s="249"/>
      <c r="M138" s="250"/>
      <c r="N138" s="251"/>
      <c r="O138" s="251"/>
      <c r="P138" s="251"/>
      <c r="Q138" s="251"/>
      <c r="R138" s="251"/>
      <c r="S138" s="251"/>
      <c r="T138" s="25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3" t="s">
        <v>168</v>
      </c>
      <c r="AU138" s="253" t="s">
        <v>89</v>
      </c>
      <c r="AV138" s="13" t="s">
        <v>89</v>
      </c>
      <c r="AW138" s="13" t="s">
        <v>34</v>
      </c>
      <c r="AX138" s="13" t="s">
        <v>79</v>
      </c>
      <c r="AY138" s="253" t="s">
        <v>160</v>
      </c>
    </row>
    <row r="139" s="14" customFormat="1">
      <c r="A139" s="14"/>
      <c r="B139" s="254"/>
      <c r="C139" s="255"/>
      <c r="D139" s="244" t="s">
        <v>168</v>
      </c>
      <c r="E139" s="256" t="s">
        <v>1</v>
      </c>
      <c r="F139" s="257" t="s">
        <v>171</v>
      </c>
      <c r="G139" s="255"/>
      <c r="H139" s="258">
        <v>29.899999999999999</v>
      </c>
      <c r="I139" s="259"/>
      <c r="J139" s="255"/>
      <c r="K139" s="255"/>
      <c r="L139" s="260"/>
      <c r="M139" s="261"/>
      <c r="N139" s="262"/>
      <c r="O139" s="262"/>
      <c r="P139" s="262"/>
      <c r="Q139" s="262"/>
      <c r="R139" s="262"/>
      <c r="S139" s="262"/>
      <c r="T139" s="26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4" t="s">
        <v>168</v>
      </c>
      <c r="AU139" s="264" t="s">
        <v>89</v>
      </c>
      <c r="AV139" s="14" t="s">
        <v>166</v>
      </c>
      <c r="AW139" s="14" t="s">
        <v>34</v>
      </c>
      <c r="AX139" s="14" t="s">
        <v>87</v>
      </c>
      <c r="AY139" s="264" t="s">
        <v>160</v>
      </c>
    </row>
    <row r="140" s="2" customFormat="1" ht="37.8" customHeight="1">
      <c r="A140" s="39"/>
      <c r="B140" s="40"/>
      <c r="C140" s="228" t="s">
        <v>166</v>
      </c>
      <c r="D140" s="228" t="s">
        <v>162</v>
      </c>
      <c r="E140" s="229" t="s">
        <v>224</v>
      </c>
      <c r="F140" s="230" t="s">
        <v>225</v>
      </c>
      <c r="G140" s="231" t="s">
        <v>211</v>
      </c>
      <c r="H140" s="232">
        <v>15.6</v>
      </c>
      <c r="I140" s="233"/>
      <c r="J140" s="234">
        <f>ROUND(I140*H140,2)</f>
        <v>0</v>
      </c>
      <c r="K140" s="235"/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166</v>
      </c>
      <c r="AT140" s="240" t="s">
        <v>162</v>
      </c>
      <c r="AU140" s="240" t="s">
        <v>89</v>
      </c>
      <c r="AY140" s="18" t="s">
        <v>160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87</v>
      </c>
      <c r="BK140" s="241">
        <f>ROUND(I140*H140,2)</f>
        <v>0</v>
      </c>
      <c r="BL140" s="18" t="s">
        <v>166</v>
      </c>
      <c r="BM140" s="240" t="s">
        <v>2301</v>
      </c>
    </row>
    <row r="141" s="13" customFormat="1">
      <c r="A141" s="13"/>
      <c r="B141" s="242"/>
      <c r="C141" s="243"/>
      <c r="D141" s="244" t="s">
        <v>168</v>
      </c>
      <c r="E141" s="245" t="s">
        <v>1</v>
      </c>
      <c r="F141" s="246" t="s">
        <v>2302</v>
      </c>
      <c r="G141" s="243"/>
      <c r="H141" s="247">
        <v>15.6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168</v>
      </c>
      <c r="AU141" s="253" t="s">
        <v>89</v>
      </c>
      <c r="AV141" s="13" t="s">
        <v>89</v>
      </c>
      <c r="AW141" s="13" t="s">
        <v>34</v>
      </c>
      <c r="AX141" s="13" t="s">
        <v>87</v>
      </c>
      <c r="AY141" s="253" t="s">
        <v>160</v>
      </c>
    </row>
    <row r="142" s="2" customFormat="1" ht="16.5" customHeight="1">
      <c r="A142" s="39"/>
      <c r="B142" s="40"/>
      <c r="C142" s="228" t="s">
        <v>187</v>
      </c>
      <c r="D142" s="228" t="s">
        <v>162</v>
      </c>
      <c r="E142" s="229" t="s">
        <v>229</v>
      </c>
      <c r="F142" s="230" t="s">
        <v>230</v>
      </c>
      <c r="G142" s="231" t="s">
        <v>211</v>
      </c>
      <c r="H142" s="232">
        <v>45.5</v>
      </c>
      <c r="I142" s="233"/>
      <c r="J142" s="234">
        <f>ROUND(I142*H142,2)</f>
        <v>0</v>
      </c>
      <c r="K142" s="235"/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166</v>
      </c>
      <c r="AT142" s="240" t="s">
        <v>162</v>
      </c>
      <c r="AU142" s="240" t="s">
        <v>89</v>
      </c>
      <c r="AY142" s="18" t="s">
        <v>160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87</v>
      </c>
      <c r="BK142" s="241">
        <f>ROUND(I142*H142,2)</f>
        <v>0</v>
      </c>
      <c r="BL142" s="18" t="s">
        <v>166</v>
      </c>
      <c r="BM142" s="240" t="s">
        <v>2303</v>
      </c>
    </row>
    <row r="143" s="13" customFormat="1">
      <c r="A143" s="13"/>
      <c r="B143" s="242"/>
      <c r="C143" s="243"/>
      <c r="D143" s="244" t="s">
        <v>168</v>
      </c>
      <c r="E143" s="245" t="s">
        <v>1</v>
      </c>
      <c r="F143" s="246" t="s">
        <v>2304</v>
      </c>
      <c r="G143" s="243"/>
      <c r="H143" s="247">
        <v>31.199999999999999</v>
      </c>
      <c r="I143" s="248"/>
      <c r="J143" s="243"/>
      <c r="K143" s="243"/>
      <c r="L143" s="249"/>
      <c r="M143" s="250"/>
      <c r="N143" s="251"/>
      <c r="O143" s="251"/>
      <c r="P143" s="251"/>
      <c r="Q143" s="251"/>
      <c r="R143" s="251"/>
      <c r="S143" s="251"/>
      <c r="T143" s="25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3" t="s">
        <v>168</v>
      </c>
      <c r="AU143" s="253" t="s">
        <v>89</v>
      </c>
      <c r="AV143" s="13" t="s">
        <v>89</v>
      </c>
      <c r="AW143" s="13" t="s">
        <v>34</v>
      </c>
      <c r="AX143" s="13" t="s">
        <v>79</v>
      </c>
      <c r="AY143" s="253" t="s">
        <v>160</v>
      </c>
    </row>
    <row r="144" s="13" customFormat="1">
      <c r="A144" s="13"/>
      <c r="B144" s="242"/>
      <c r="C144" s="243"/>
      <c r="D144" s="244" t="s">
        <v>168</v>
      </c>
      <c r="E144" s="245" t="s">
        <v>1</v>
      </c>
      <c r="F144" s="246" t="s">
        <v>2305</v>
      </c>
      <c r="G144" s="243"/>
      <c r="H144" s="247">
        <v>14.300000000000001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168</v>
      </c>
      <c r="AU144" s="253" t="s">
        <v>89</v>
      </c>
      <c r="AV144" s="13" t="s">
        <v>89</v>
      </c>
      <c r="AW144" s="13" t="s">
        <v>34</v>
      </c>
      <c r="AX144" s="13" t="s">
        <v>79</v>
      </c>
      <c r="AY144" s="253" t="s">
        <v>160</v>
      </c>
    </row>
    <row r="145" s="14" customFormat="1">
      <c r="A145" s="14"/>
      <c r="B145" s="254"/>
      <c r="C145" s="255"/>
      <c r="D145" s="244" t="s">
        <v>168</v>
      </c>
      <c r="E145" s="256" t="s">
        <v>1</v>
      </c>
      <c r="F145" s="257" t="s">
        <v>171</v>
      </c>
      <c r="G145" s="255"/>
      <c r="H145" s="258">
        <v>45.5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168</v>
      </c>
      <c r="AU145" s="264" t="s">
        <v>89</v>
      </c>
      <c r="AV145" s="14" t="s">
        <v>166</v>
      </c>
      <c r="AW145" s="14" t="s">
        <v>34</v>
      </c>
      <c r="AX145" s="14" t="s">
        <v>87</v>
      </c>
      <c r="AY145" s="264" t="s">
        <v>160</v>
      </c>
    </row>
    <row r="146" s="2" customFormat="1" ht="24.15" customHeight="1">
      <c r="A146" s="39"/>
      <c r="B146" s="40"/>
      <c r="C146" s="228" t="s">
        <v>191</v>
      </c>
      <c r="D146" s="228" t="s">
        <v>162</v>
      </c>
      <c r="E146" s="229" t="s">
        <v>507</v>
      </c>
      <c r="F146" s="230" t="s">
        <v>508</v>
      </c>
      <c r="G146" s="231" t="s">
        <v>211</v>
      </c>
      <c r="H146" s="232">
        <v>14.300000000000001</v>
      </c>
      <c r="I146" s="233"/>
      <c r="J146" s="234">
        <f>ROUND(I146*H146,2)</f>
        <v>0</v>
      </c>
      <c r="K146" s="235"/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166</v>
      </c>
      <c r="AT146" s="240" t="s">
        <v>162</v>
      </c>
      <c r="AU146" s="240" t="s">
        <v>89</v>
      </c>
      <c r="AY146" s="18" t="s">
        <v>160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87</v>
      </c>
      <c r="BK146" s="241">
        <f>ROUND(I146*H146,2)</f>
        <v>0</v>
      </c>
      <c r="BL146" s="18" t="s">
        <v>166</v>
      </c>
      <c r="BM146" s="240" t="s">
        <v>2306</v>
      </c>
    </row>
    <row r="147" s="2" customFormat="1" ht="24.15" customHeight="1">
      <c r="A147" s="39"/>
      <c r="B147" s="40"/>
      <c r="C147" s="228" t="s">
        <v>198</v>
      </c>
      <c r="D147" s="228" t="s">
        <v>162</v>
      </c>
      <c r="E147" s="229" t="s">
        <v>511</v>
      </c>
      <c r="F147" s="230" t="s">
        <v>512</v>
      </c>
      <c r="G147" s="231" t="s">
        <v>211</v>
      </c>
      <c r="H147" s="232">
        <v>14.300000000000001</v>
      </c>
      <c r="I147" s="233"/>
      <c r="J147" s="234">
        <f>ROUND(I147*H147,2)</f>
        <v>0</v>
      </c>
      <c r="K147" s="235"/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166</v>
      </c>
      <c r="AT147" s="240" t="s">
        <v>162</v>
      </c>
      <c r="AU147" s="240" t="s">
        <v>89</v>
      </c>
      <c r="AY147" s="18" t="s">
        <v>160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87</v>
      </c>
      <c r="BK147" s="241">
        <f>ROUND(I147*H147,2)</f>
        <v>0</v>
      </c>
      <c r="BL147" s="18" t="s">
        <v>166</v>
      </c>
      <c r="BM147" s="240" t="s">
        <v>2307</v>
      </c>
    </row>
    <row r="148" s="2" customFormat="1" ht="24.15" customHeight="1">
      <c r="A148" s="39"/>
      <c r="B148" s="40"/>
      <c r="C148" s="228" t="s">
        <v>204</v>
      </c>
      <c r="D148" s="228" t="s">
        <v>162</v>
      </c>
      <c r="E148" s="229" t="s">
        <v>521</v>
      </c>
      <c r="F148" s="230" t="s">
        <v>522</v>
      </c>
      <c r="G148" s="231" t="s">
        <v>211</v>
      </c>
      <c r="H148" s="232">
        <v>1.2</v>
      </c>
      <c r="I148" s="233"/>
      <c r="J148" s="234">
        <f>ROUND(I148*H148,2)</f>
        <v>0</v>
      </c>
      <c r="K148" s="235"/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166</v>
      </c>
      <c r="AT148" s="240" t="s">
        <v>162</v>
      </c>
      <c r="AU148" s="240" t="s">
        <v>89</v>
      </c>
      <c r="AY148" s="18" t="s">
        <v>160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87</v>
      </c>
      <c r="BK148" s="241">
        <f>ROUND(I148*H148,2)</f>
        <v>0</v>
      </c>
      <c r="BL148" s="18" t="s">
        <v>166</v>
      </c>
      <c r="BM148" s="240" t="s">
        <v>2308</v>
      </c>
    </row>
    <row r="149" s="13" customFormat="1">
      <c r="A149" s="13"/>
      <c r="B149" s="242"/>
      <c r="C149" s="243"/>
      <c r="D149" s="244" t="s">
        <v>168</v>
      </c>
      <c r="E149" s="245" t="s">
        <v>1</v>
      </c>
      <c r="F149" s="246" t="s">
        <v>2309</v>
      </c>
      <c r="G149" s="243"/>
      <c r="H149" s="247">
        <v>1.2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168</v>
      </c>
      <c r="AU149" s="253" t="s">
        <v>89</v>
      </c>
      <c r="AV149" s="13" t="s">
        <v>89</v>
      </c>
      <c r="AW149" s="13" t="s">
        <v>34</v>
      </c>
      <c r="AX149" s="13" t="s">
        <v>87</v>
      </c>
      <c r="AY149" s="253" t="s">
        <v>160</v>
      </c>
    </row>
    <row r="150" s="2" customFormat="1" ht="16.5" customHeight="1">
      <c r="A150" s="39"/>
      <c r="B150" s="40"/>
      <c r="C150" s="284" t="s">
        <v>208</v>
      </c>
      <c r="D150" s="284" t="s">
        <v>426</v>
      </c>
      <c r="E150" s="285" t="s">
        <v>2310</v>
      </c>
      <c r="F150" s="286" t="s">
        <v>2311</v>
      </c>
      <c r="G150" s="287" t="s">
        <v>347</v>
      </c>
      <c r="H150" s="288">
        <v>2.04</v>
      </c>
      <c r="I150" s="289"/>
      <c r="J150" s="290">
        <f>ROUND(I150*H150,2)</f>
        <v>0</v>
      </c>
      <c r="K150" s="291"/>
      <c r="L150" s="292"/>
      <c r="M150" s="293" t="s">
        <v>1</v>
      </c>
      <c r="N150" s="294" t="s">
        <v>44</v>
      </c>
      <c r="O150" s="92"/>
      <c r="P150" s="238">
        <f>O150*H150</f>
        <v>0</v>
      </c>
      <c r="Q150" s="238">
        <v>1</v>
      </c>
      <c r="R150" s="238">
        <f>Q150*H150</f>
        <v>2.04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204</v>
      </c>
      <c r="AT150" s="240" t="s">
        <v>426</v>
      </c>
      <c r="AU150" s="240" t="s">
        <v>89</v>
      </c>
      <c r="AY150" s="18" t="s">
        <v>160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87</v>
      </c>
      <c r="BK150" s="241">
        <f>ROUND(I150*H150,2)</f>
        <v>0</v>
      </c>
      <c r="BL150" s="18" t="s">
        <v>166</v>
      </c>
      <c r="BM150" s="240" t="s">
        <v>2312</v>
      </c>
    </row>
    <row r="151" s="13" customFormat="1">
      <c r="A151" s="13"/>
      <c r="B151" s="242"/>
      <c r="C151" s="243"/>
      <c r="D151" s="244" t="s">
        <v>168</v>
      </c>
      <c r="E151" s="243"/>
      <c r="F151" s="246" t="s">
        <v>2313</v>
      </c>
      <c r="G151" s="243"/>
      <c r="H151" s="247">
        <v>2.04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168</v>
      </c>
      <c r="AU151" s="253" t="s">
        <v>89</v>
      </c>
      <c r="AV151" s="13" t="s">
        <v>89</v>
      </c>
      <c r="AW151" s="13" t="s">
        <v>4</v>
      </c>
      <c r="AX151" s="13" t="s">
        <v>87</v>
      </c>
      <c r="AY151" s="253" t="s">
        <v>160</v>
      </c>
    </row>
    <row r="152" s="12" customFormat="1" ht="22.8" customHeight="1">
      <c r="A152" s="12"/>
      <c r="B152" s="212"/>
      <c r="C152" s="213"/>
      <c r="D152" s="214" t="s">
        <v>78</v>
      </c>
      <c r="E152" s="226" t="s">
        <v>89</v>
      </c>
      <c r="F152" s="226" t="s">
        <v>727</v>
      </c>
      <c r="G152" s="213"/>
      <c r="H152" s="213"/>
      <c r="I152" s="216"/>
      <c r="J152" s="227">
        <f>BK152</f>
        <v>0</v>
      </c>
      <c r="K152" s="213"/>
      <c r="L152" s="218"/>
      <c r="M152" s="219"/>
      <c r="N152" s="220"/>
      <c r="O152" s="220"/>
      <c r="P152" s="221">
        <f>SUM(P153:P157)</f>
        <v>0</v>
      </c>
      <c r="Q152" s="220"/>
      <c r="R152" s="221">
        <f>SUM(R153:R157)</f>
        <v>1.6372179999999998</v>
      </c>
      <c r="S152" s="220"/>
      <c r="T152" s="222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3" t="s">
        <v>87</v>
      </c>
      <c r="AT152" s="224" t="s">
        <v>78</v>
      </c>
      <c r="AU152" s="224" t="s">
        <v>87</v>
      </c>
      <c r="AY152" s="223" t="s">
        <v>160</v>
      </c>
      <c r="BK152" s="225">
        <f>SUM(BK153:BK157)</f>
        <v>0</v>
      </c>
    </row>
    <row r="153" s="2" customFormat="1" ht="33" customHeight="1">
      <c r="A153" s="39"/>
      <c r="B153" s="40"/>
      <c r="C153" s="228" t="s">
        <v>214</v>
      </c>
      <c r="D153" s="228" t="s">
        <v>162</v>
      </c>
      <c r="E153" s="229" t="s">
        <v>2314</v>
      </c>
      <c r="F153" s="230" t="s">
        <v>2315</v>
      </c>
      <c r="G153" s="231" t="s">
        <v>165</v>
      </c>
      <c r="H153" s="232">
        <v>8</v>
      </c>
      <c r="I153" s="233"/>
      <c r="J153" s="234">
        <f>ROUND(I153*H153,2)</f>
        <v>0</v>
      </c>
      <c r="K153" s="235"/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0.00031</v>
      </c>
      <c r="R153" s="238">
        <f>Q153*H153</f>
        <v>0.00248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166</v>
      </c>
      <c r="AT153" s="240" t="s">
        <v>162</v>
      </c>
      <c r="AU153" s="240" t="s">
        <v>89</v>
      </c>
      <c r="AY153" s="18" t="s">
        <v>160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87</v>
      </c>
      <c r="BK153" s="241">
        <f>ROUND(I153*H153,2)</f>
        <v>0</v>
      </c>
      <c r="BL153" s="18" t="s">
        <v>166</v>
      </c>
      <c r="BM153" s="240" t="s">
        <v>2316</v>
      </c>
    </row>
    <row r="154" s="2" customFormat="1" ht="24.15" customHeight="1">
      <c r="A154" s="39"/>
      <c r="B154" s="40"/>
      <c r="C154" s="284" t="s">
        <v>219</v>
      </c>
      <c r="D154" s="284" t="s">
        <v>426</v>
      </c>
      <c r="E154" s="285" t="s">
        <v>2317</v>
      </c>
      <c r="F154" s="286" t="s">
        <v>2318</v>
      </c>
      <c r="G154" s="287" t="s">
        <v>165</v>
      </c>
      <c r="H154" s="288">
        <v>9.4760000000000009</v>
      </c>
      <c r="I154" s="289"/>
      <c r="J154" s="290">
        <f>ROUND(I154*H154,2)</f>
        <v>0</v>
      </c>
      <c r="K154" s="291"/>
      <c r="L154" s="292"/>
      <c r="M154" s="293" t="s">
        <v>1</v>
      </c>
      <c r="N154" s="294" t="s">
        <v>44</v>
      </c>
      <c r="O154" s="92"/>
      <c r="P154" s="238">
        <f>O154*H154</f>
        <v>0</v>
      </c>
      <c r="Q154" s="238">
        <v>0.00050000000000000001</v>
      </c>
      <c r="R154" s="238">
        <f>Q154*H154</f>
        <v>0.0047380000000000009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204</v>
      </c>
      <c r="AT154" s="240" t="s">
        <v>426</v>
      </c>
      <c r="AU154" s="240" t="s">
        <v>89</v>
      </c>
      <c r="AY154" s="18" t="s">
        <v>160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87</v>
      </c>
      <c r="BK154" s="241">
        <f>ROUND(I154*H154,2)</f>
        <v>0</v>
      </c>
      <c r="BL154" s="18" t="s">
        <v>166</v>
      </c>
      <c r="BM154" s="240" t="s">
        <v>2319</v>
      </c>
    </row>
    <row r="155" s="13" customFormat="1">
      <c r="A155" s="13"/>
      <c r="B155" s="242"/>
      <c r="C155" s="243"/>
      <c r="D155" s="244" t="s">
        <v>168</v>
      </c>
      <c r="E155" s="243"/>
      <c r="F155" s="246" t="s">
        <v>2320</v>
      </c>
      <c r="G155" s="243"/>
      <c r="H155" s="247">
        <v>9.4760000000000009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168</v>
      </c>
      <c r="AU155" s="253" t="s">
        <v>89</v>
      </c>
      <c r="AV155" s="13" t="s">
        <v>89</v>
      </c>
      <c r="AW155" s="13" t="s">
        <v>4</v>
      </c>
      <c r="AX155" s="13" t="s">
        <v>87</v>
      </c>
      <c r="AY155" s="253" t="s">
        <v>160</v>
      </c>
    </row>
    <row r="156" s="2" customFormat="1" ht="16.5" customHeight="1">
      <c r="A156" s="39"/>
      <c r="B156" s="40"/>
      <c r="C156" s="228" t="s">
        <v>8</v>
      </c>
      <c r="D156" s="228" t="s">
        <v>162</v>
      </c>
      <c r="E156" s="229" t="s">
        <v>2321</v>
      </c>
      <c r="F156" s="230" t="s">
        <v>2322</v>
      </c>
      <c r="G156" s="231" t="s">
        <v>211</v>
      </c>
      <c r="H156" s="232">
        <v>1</v>
      </c>
      <c r="I156" s="233"/>
      <c r="J156" s="234">
        <f>ROUND(I156*H156,2)</f>
        <v>0</v>
      </c>
      <c r="K156" s="235"/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1.6299999999999999</v>
      </c>
      <c r="R156" s="238">
        <f>Q156*H156</f>
        <v>1.6299999999999999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166</v>
      </c>
      <c r="AT156" s="240" t="s">
        <v>162</v>
      </c>
      <c r="AU156" s="240" t="s">
        <v>89</v>
      </c>
      <c r="AY156" s="18" t="s">
        <v>160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87</v>
      </c>
      <c r="BK156" s="241">
        <f>ROUND(I156*H156,2)</f>
        <v>0</v>
      </c>
      <c r="BL156" s="18" t="s">
        <v>166</v>
      </c>
      <c r="BM156" s="240" t="s">
        <v>2323</v>
      </c>
    </row>
    <row r="157" s="13" customFormat="1">
      <c r="A157" s="13"/>
      <c r="B157" s="242"/>
      <c r="C157" s="243"/>
      <c r="D157" s="244" t="s">
        <v>168</v>
      </c>
      <c r="E157" s="245" t="s">
        <v>1</v>
      </c>
      <c r="F157" s="246" t="s">
        <v>2324</v>
      </c>
      <c r="G157" s="243"/>
      <c r="H157" s="247">
        <v>1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168</v>
      </c>
      <c r="AU157" s="253" t="s">
        <v>89</v>
      </c>
      <c r="AV157" s="13" t="s">
        <v>89</v>
      </c>
      <c r="AW157" s="13" t="s">
        <v>34</v>
      </c>
      <c r="AX157" s="13" t="s">
        <v>87</v>
      </c>
      <c r="AY157" s="253" t="s">
        <v>160</v>
      </c>
    </row>
    <row r="158" s="12" customFormat="1" ht="22.8" customHeight="1">
      <c r="A158" s="12"/>
      <c r="B158" s="212"/>
      <c r="C158" s="213"/>
      <c r="D158" s="214" t="s">
        <v>78</v>
      </c>
      <c r="E158" s="226" t="s">
        <v>178</v>
      </c>
      <c r="F158" s="226" t="s">
        <v>107</v>
      </c>
      <c r="G158" s="213"/>
      <c r="H158" s="213"/>
      <c r="I158" s="216"/>
      <c r="J158" s="227">
        <f>BK158</f>
        <v>0</v>
      </c>
      <c r="K158" s="213"/>
      <c r="L158" s="218"/>
      <c r="M158" s="219"/>
      <c r="N158" s="220"/>
      <c r="O158" s="220"/>
      <c r="P158" s="221">
        <f>SUM(P159:P185)</f>
        <v>0</v>
      </c>
      <c r="Q158" s="220"/>
      <c r="R158" s="221">
        <f>SUM(R159:R185)</f>
        <v>13.8105978</v>
      </c>
      <c r="S158" s="220"/>
      <c r="T158" s="222">
        <f>SUM(T159:T185)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3" t="s">
        <v>87</v>
      </c>
      <c r="AT158" s="224" t="s">
        <v>78</v>
      </c>
      <c r="AU158" s="224" t="s">
        <v>87</v>
      </c>
      <c r="AY158" s="223" t="s">
        <v>160</v>
      </c>
      <c r="BK158" s="225">
        <f>SUM(BK159:BK185)</f>
        <v>0</v>
      </c>
    </row>
    <row r="159" s="2" customFormat="1" ht="24.15" customHeight="1">
      <c r="A159" s="39"/>
      <c r="B159" s="40"/>
      <c r="C159" s="228" t="s">
        <v>228</v>
      </c>
      <c r="D159" s="228" t="s">
        <v>162</v>
      </c>
      <c r="E159" s="229" t="s">
        <v>2325</v>
      </c>
      <c r="F159" s="230" t="s">
        <v>2326</v>
      </c>
      <c r="G159" s="231" t="s">
        <v>211</v>
      </c>
      <c r="H159" s="232">
        <v>1.8999999999999999</v>
      </c>
      <c r="I159" s="233"/>
      <c r="J159" s="234">
        <f>ROUND(I159*H159,2)</f>
        <v>0</v>
      </c>
      <c r="K159" s="235"/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1.7034</v>
      </c>
      <c r="R159" s="238">
        <f>Q159*H159</f>
        <v>3.2364600000000001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166</v>
      </c>
      <c r="AT159" s="240" t="s">
        <v>162</v>
      </c>
      <c r="AU159" s="240" t="s">
        <v>89</v>
      </c>
      <c r="AY159" s="18" t="s">
        <v>160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87</v>
      </c>
      <c r="BK159" s="241">
        <f>ROUND(I159*H159,2)</f>
        <v>0</v>
      </c>
      <c r="BL159" s="18" t="s">
        <v>166</v>
      </c>
      <c r="BM159" s="240" t="s">
        <v>2327</v>
      </c>
    </row>
    <row r="160" s="2" customFormat="1">
      <c r="A160" s="39"/>
      <c r="B160" s="40"/>
      <c r="C160" s="41"/>
      <c r="D160" s="244" t="s">
        <v>175</v>
      </c>
      <c r="E160" s="41"/>
      <c r="F160" s="265" t="s">
        <v>2328</v>
      </c>
      <c r="G160" s="41"/>
      <c r="H160" s="41"/>
      <c r="I160" s="266"/>
      <c r="J160" s="41"/>
      <c r="K160" s="41"/>
      <c r="L160" s="45"/>
      <c r="M160" s="267"/>
      <c r="N160" s="26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175</v>
      </c>
      <c r="AU160" s="18" t="s">
        <v>89</v>
      </c>
    </row>
    <row r="161" s="13" customFormat="1">
      <c r="A161" s="13"/>
      <c r="B161" s="242"/>
      <c r="C161" s="243"/>
      <c r="D161" s="244" t="s">
        <v>168</v>
      </c>
      <c r="E161" s="245" t="s">
        <v>1</v>
      </c>
      <c r="F161" s="246" t="s">
        <v>2329</v>
      </c>
      <c r="G161" s="243"/>
      <c r="H161" s="247">
        <v>1.5</v>
      </c>
      <c r="I161" s="248"/>
      <c r="J161" s="243"/>
      <c r="K161" s="243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168</v>
      </c>
      <c r="AU161" s="253" t="s">
        <v>89</v>
      </c>
      <c r="AV161" s="13" t="s">
        <v>89</v>
      </c>
      <c r="AW161" s="13" t="s">
        <v>34</v>
      </c>
      <c r="AX161" s="13" t="s">
        <v>79</v>
      </c>
      <c r="AY161" s="253" t="s">
        <v>160</v>
      </c>
    </row>
    <row r="162" s="13" customFormat="1">
      <c r="A162" s="13"/>
      <c r="B162" s="242"/>
      <c r="C162" s="243"/>
      <c r="D162" s="244" t="s">
        <v>168</v>
      </c>
      <c r="E162" s="245" t="s">
        <v>1</v>
      </c>
      <c r="F162" s="246" t="s">
        <v>2330</v>
      </c>
      <c r="G162" s="243"/>
      <c r="H162" s="247">
        <v>0.40000000000000002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168</v>
      </c>
      <c r="AU162" s="253" t="s">
        <v>89</v>
      </c>
      <c r="AV162" s="13" t="s">
        <v>89</v>
      </c>
      <c r="AW162" s="13" t="s">
        <v>34</v>
      </c>
      <c r="AX162" s="13" t="s">
        <v>79</v>
      </c>
      <c r="AY162" s="253" t="s">
        <v>160</v>
      </c>
    </row>
    <row r="163" s="14" customFormat="1">
      <c r="A163" s="14"/>
      <c r="B163" s="254"/>
      <c r="C163" s="255"/>
      <c r="D163" s="244" t="s">
        <v>168</v>
      </c>
      <c r="E163" s="256" t="s">
        <v>1</v>
      </c>
      <c r="F163" s="257" t="s">
        <v>171</v>
      </c>
      <c r="G163" s="255"/>
      <c r="H163" s="258">
        <v>1.8999999999999999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168</v>
      </c>
      <c r="AU163" s="264" t="s">
        <v>89</v>
      </c>
      <c r="AV163" s="14" t="s">
        <v>166</v>
      </c>
      <c r="AW163" s="14" t="s">
        <v>34</v>
      </c>
      <c r="AX163" s="14" t="s">
        <v>87</v>
      </c>
      <c r="AY163" s="264" t="s">
        <v>160</v>
      </c>
    </row>
    <row r="164" s="2" customFormat="1" ht="24.15" customHeight="1">
      <c r="A164" s="39"/>
      <c r="B164" s="40"/>
      <c r="C164" s="228" t="s">
        <v>233</v>
      </c>
      <c r="D164" s="228" t="s">
        <v>162</v>
      </c>
      <c r="E164" s="229" t="s">
        <v>2331</v>
      </c>
      <c r="F164" s="230" t="s">
        <v>2332</v>
      </c>
      <c r="G164" s="231" t="s">
        <v>211</v>
      </c>
      <c r="H164" s="232">
        <v>1.2</v>
      </c>
      <c r="I164" s="233"/>
      <c r="J164" s="234">
        <f>ROUND(I164*H164,2)</f>
        <v>0</v>
      </c>
      <c r="K164" s="235"/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2.3010199999999998</v>
      </c>
      <c r="R164" s="238">
        <f>Q164*H164</f>
        <v>2.7612239999999999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166</v>
      </c>
      <c r="AT164" s="240" t="s">
        <v>162</v>
      </c>
      <c r="AU164" s="240" t="s">
        <v>89</v>
      </c>
      <c r="AY164" s="18" t="s">
        <v>160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87</v>
      </c>
      <c r="BK164" s="241">
        <f>ROUND(I164*H164,2)</f>
        <v>0</v>
      </c>
      <c r="BL164" s="18" t="s">
        <v>166</v>
      </c>
      <c r="BM164" s="240" t="s">
        <v>2333</v>
      </c>
    </row>
    <row r="165" s="2" customFormat="1">
      <c r="A165" s="39"/>
      <c r="B165" s="40"/>
      <c r="C165" s="41"/>
      <c r="D165" s="244" t="s">
        <v>175</v>
      </c>
      <c r="E165" s="41"/>
      <c r="F165" s="265" t="s">
        <v>2328</v>
      </c>
      <c r="G165" s="41"/>
      <c r="H165" s="41"/>
      <c r="I165" s="266"/>
      <c r="J165" s="41"/>
      <c r="K165" s="41"/>
      <c r="L165" s="45"/>
      <c r="M165" s="267"/>
      <c r="N165" s="26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175</v>
      </c>
      <c r="AU165" s="18" t="s">
        <v>89</v>
      </c>
    </row>
    <row r="166" s="2" customFormat="1" ht="33" customHeight="1">
      <c r="A166" s="39"/>
      <c r="B166" s="40"/>
      <c r="C166" s="228" t="s">
        <v>239</v>
      </c>
      <c r="D166" s="228" t="s">
        <v>162</v>
      </c>
      <c r="E166" s="229" t="s">
        <v>2334</v>
      </c>
      <c r="F166" s="230" t="s">
        <v>2335</v>
      </c>
      <c r="G166" s="231" t="s">
        <v>165</v>
      </c>
      <c r="H166" s="232">
        <v>2</v>
      </c>
      <c r="I166" s="233"/>
      <c r="J166" s="234">
        <f>ROUND(I166*H166,2)</f>
        <v>0</v>
      </c>
      <c r="K166" s="235"/>
      <c r="L166" s="45"/>
      <c r="M166" s="236" t="s">
        <v>1</v>
      </c>
      <c r="N166" s="237" t="s">
        <v>44</v>
      </c>
      <c r="O166" s="92"/>
      <c r="P166" s="238">
        <f>O166*H166</f>
        <v>0</v>
      </c>
      <c r="Q166" s="238">
        <v>0.0078799999999999999</v>
      </c>
      <c r="R166" s="238">
        <f>Q166*H166</f>
        <v>0.01576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166</v>
      </c>
      <c r="AT166" s="240" t="s">
        <v>162</v>
      </c>
      <c r="AU166" s="240" t="s">
        <v>89</v>
      </c>
      <c r="AY166" s="18" t="s">
        <v>160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87</v>
      </c>
      <c r="BK166" s="241">
        <f>ROUND(I166*H166,2)</f>
        <v>0</v>
      </c>
      <c r="BL166" s="18" t="s">
        <v>166</v>
      </c>
      <c r="BM166" s="240" t="s">
        <v>2336</v>
      </c>
    </row>
    <row r="167" s="2" customFormat="1" ht="37.8" customHeight="1">
      <c r="A167" s="39"/>
      <c r="B167" s="40"/>
      <c r="C167" s="228" t="s">
        <v>245</v>
      </c>
      <c r="D167" s="228" t="s">
        <v>162</v>
      </c>
      <c r="E167" s="229" t="s">
        <v>2337</v>
      </c>
      <c r="F167" s="230" t="s">
        <v>2338</v>
      </c>
      <c r="G167" s="231" t="s">
        <v>165</v>
      </c>
      <c r="H167" s="232">
        <v>2</v>
      </c>
      <c r="I167" s="233"/>
      <c r="J167" s="234">
        <f>ROUND(I167*H167,2)</f>
        <v>0</v>
      </c>
      <c r="K167" s="235"/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0</v>
      </c>
      <c r="R167" s="238">
        <f>Q167*H167</f>
        <v>0</v>
      </c>
      <c r="S167" s="238">
        <v>0</v>
      </c>
      <c r="T167" s="23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166</v>
      </c>
      <c r="AT167" s="240" t="s">
        <v>162</v>
      </c>
      <c r="AU167" s="240" t="s">
        <v>89</v>
      </c>
      <c r="AY167" s="18" t="s">
        <v>160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87</v>
      </c>
      <c r="BK167" s="241">
        <f>ROUND(I167*H167,2)</f>
        <v>0</v>
      </c>
      <c r="BL167" s="18" t="s">
        <v>166</v>
      </c>
      <c r="BM167" s="240" t="s">
        <v>2339</v>
      </c>
    </row>
    <row r="168" s="2" customFormat="1" ht="24.15" customHeight="1">
      <c r="A168" s="39"/>
      <c r="B168" s="40"/>
      <c r="C168" s="228" t="s">
        <v>250</v>
      </c>
      <c r="D168" s="228" t="s">
        <v>162</v>
      </c>
      <c r="E168" s="229" t="s">
        <v>2340</v>
      </c>
      <c r="F168" s="230" t="s">
        <v>2341</v>
      </c>
      <c r="G168" s="231" t="s">
        <v>347</v>
      </c>
      <c r="H168" s="232">
        <v>0.089999999999999997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1.06277</v>
      </c>
      <c r="R168" s="238">
        <f>Q168*H168</f>
        <v>0.095649299999999993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166</v>
      </c>
      <c r="AT168" s="240" t="s">
        <v>162</v>
      </c>
      <c r="AU168" s="240" t="s">
        <v>89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166</v>
      </c>
      <c r="BM168" s="240" t="s">
        <v>2342</v>
      </c>
    </row>
    <row r="169" s="13" customFormat="1">
      <c r="A169" s="13"/>
      <c r="B169" s="242"/>
      <c r="C169" s="243"/>
      <c r="D169" s="244" t="s">
        <v>168</v>
      </c>
      <c r="E169" s="245" t="s">
        <v>1</v>
      </c>
      <c r="F169" s="246" t="s">
        <v>2343</v>
      </c>
      <c r="G169" s="243"/>
      <c r="H169" s="247">
        <v>0.089999999999999997</v>
      </c>
      <c r="I169" s="248"/>
      <c r="J169" s="243"/>
      <c r="K169" s="243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168</v>
      </c>
      <c r="AU169" s="253" t="s">
        <v>89</v>
      </c>
      <c r="AV169" s="13" t="s">
        <v>89</v>
      </c>
      <c r="AW169" s="13" t="s">
        <v>34</v>
      </c>
      <c r="AX169" s="13" t="s">
        <v>87</v>
      </c>
      <c r="AY169" s="253" t="s">
        <v>160</v>
      </c>
    </row>
    <row r="170" s="2" customFormat="1" ht="24.15" customHeight="1">
      <c r="A170" s="39"/>
      <c r="B170" s="40"/>
      <c r="C170" s="228" t="s">
        <v>262</v>
      </c>
      <c r="D170" s="228" t="s">
        <v>162</v>
      </c>
      <c r="E170" s="229" t="s">
        <v>2344</v>
      </c>
      <c r="F170" s="230" t="s">
        <v>2345</v>
      </c>
      <c r="G170" s="231" t="s">
        <v>236</v>
      </c>
      <c r="H170" s="232">
        <v>1</v>
      </c>
      <c r="I170" s="233"/>
      <c r="J170" s="234">
        <f>ROUND(I170*H170,2)</f>
        <v>0</v>
      </c>
      <c r="K170" s="235"/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166</v>
      </c>
      <c r="AT170" s="240" t="s">
        <v>162</v>
      </c>
      <c r="AU170" s="240" t="s">
        <v>89</v>
      </c>
      <c r="AY170" s="18" t="s">
        <v>160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87</v>
      </c>
      <c r="BK170" s="241">
        <f>ROUND(I170*H170,2)</f>
        <v>0</v>
      </c>
      <c r="BL170" s="18" t="s">
        <v>166</v>
      </c>
      <c r="BM170" s="240" t="s">
        <v>2346</v>
      </c>
    </row>
    <row r="171" s="2" customFormat="1" ht="24.15" customHeight="1">
      <c r="A171" s="39"/>
      <c r="B171" s="40"/>
      <c r="C171" s="284" t="s">
        <v>269</v>
      </c>
      <c r="D171" s="284" t="s">
        <v>426</v>
      </c>
      <c r="E171" s="285" t="s">
        <v>2347</v>
      </c>
      <c r="F171" s="286" t="s">
        <v>2348</v>
      </c>
      <c r="G171" s="287" t="s">
        <v>236</v>
      </c>
      <c r="H171" s="288">
        <v>1</v>
      </c>
      <c r="I171" s="289"/>
      <c r="J171" s="290">
        <f>ROUND(I171*H171,2)</f>
        <v>0</v>
      </c>
      <c r="K171" s="291"/>
      <c r="L171" s="292"/>
      <c r="M171" s="293" t="s">
        <v>1</v>
      </c>
      <c r="N171" s="294" t="s">
        <v>44</v>
      </c>
      <c r="O171" s="92"/>
      <c r="P171" s="238">
        <f>O171*H171</f>
        <v>0</v>
      </c>
      <c r="Q171" s="238">
        <v>0.113</v>
      </c>
      <c r="R171" s="238">
        <f>Q171*H171</f>
        <v>0.113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204</v>
      </c>
      <c r="AT171" s="240" t="s">
        <v>426</v>
      </c>
      <c r="AU171" s="240" t="s">
        <v>89</v>
      </c>
      <c r="AY171" s="18" t="s">
        <v>160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87</v>
      </c>
      <c r="BK171" s="241">
        <f>ROUND(I171*H171,2)</f>
        <v>0</v>
      </c>
      <c r="BL171" s="18" t="s">
        <v>166</v>
      </c>
      <c r="BM171" s="240" t="s">
        <v>2349</v>
      </c>
    </row>
    <row r="172" s="2" customFormat="1" ht="24.15" customHeight="1">
      <c r="A172" s="39"/>
      <c r="B172" s="40"/>
      <c r="C172" s="228" t="s">
        <v>277</v>
      </c>
      <c r="D172" s="228" t="s">
        <v>162</v>
      </c>
      <c r="E172" s="229" t="s">
        <v>2350</v>
      </c>
      <c r="F172" s="230" t="s">
        <v>2351</v>
      </c>
      <c r="G172" s="231" t="s">
        <v>211</v>
      </c>
      <c r="H172" s="232">
        <v>2.2000000000000002</v>
      </c>
      <c r="I172" s="233"/>
      <c r="J172" s="234">
        <f>ROUND(I172*H172,2)</f>
        <v>0</v>
      </c>
      <c r="K172" s="235"/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2.3010199999999998</v>
      </c>
      <c r="R172" s="238">
        <f>Q172*H172</f>
        <v>5.0622439999999997</v>
      </c>
      <c r="S172" s="238">
        <v>0</v>
      </c>
      <c r="T172" s="23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166</v>
      </c>
      <c r="AT172" s="240" t="s">
        <v>162</v>
      </c>
      <c r="AU172" s="240" t="s">
        <v>89</v>
      </c>
      <c r="AY172" s="18" t="s">
        <v>160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87</v>
      </c>
      <c r="BK172" s="241">
        <f>ROUND(I172*H172,2)</f>
        <v>0</v>
      </c>
      <c r="BL172" s="18" t="s">
        <v>166</v>
      </c>
      <c r="BM172" s="240" t="s">
        <v>2352</v>
      </c>
    </row>
    <row r="173" s="2" customFormat="1" ht="24.15" customHeight="1">
      <c r="A173" s="39"/>
      <c r="B173" s="40"/>
      <c r="C173" s="228" t="s">
        <v>7</v>
      </c>
      <c r="D173" s="228" t="s">
        <v>162</v>
      </c>
      <c r="E173" s="229" t="s">
        <v>2353</v>
      </c>
      <c r="F173" s="230" t="s">
        <v>2354</v>
      </c>
      <c r="G173" s="231" t="s">
        <v>165</v>
      </c>
      <c r="H173" s="232">
        <v>15</v>
      </c>
      <c r="I173" s="233"/>
      <c r="J173" s="234">
        <f>ROUND(I173*H173,2)</f>
        <v>0</v>
      </c>
      <c r="K173" s="235"/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0.0069100000000000003</v>
      </c>
      <c r="R173" s="238">
        <f>Q173*H173</f>
        <v>0.10365000000000001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166</v>
      </c>
      <c r="AT173" s="240" t="s">
        <v>162</v>
      </c>
      <c r="AU173" s="240" t="s">
        <v>89</v>
      </c>
      <c r="AY173" s="18" t="s">
        <v>160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87</v>
      </c>
      <c r="BK173" s="241">
        <f>ROUND(I173*H173,2)</f>
        <v>0</v>
      </c>
      <c r="BL173" s="18" t="s">
        <v>166</v>
      </c>
      <c r="BM173" s="240" t="s">
        <v>2355</v>
      </c>
    </row>
    <row r="174" s="2" customFormat="1" ht="24.15" customHeight="1">
      <c r="A174" s="39"/>
      <c r="B174" s="40"/>
      <c r="C174" s="228" t="s">
        <v>286</v>
      </c>
      <c r="D174" s="228" t="s">
        <v>162</v>
      </c>
      <c r="E174" s="229" t="s">
        <v>2356</v>
      </c>
      <c r="F174" s="230" t="s">
        <v>2357</v>
      </c>
      <c r="G174" s="231" t="s">
        <v>165</v>
      </c>
      <c r="H174" s="232">
        <v>15</v>
      </c>
      <c r="I174" s="233"/>
      <c r="J174" s="234">
        <f>ROUND(I174*H174,2)</f>
        <v>0</v>
      </c>
      <c r="K174" s="235"/>
      <c r="L174" s="45"/>
      <c r="M174" s="236" t="s">
        <v>1</v>
      </c>
      <c r="N174" s="237" t="s">
        <v>44</v>
      </c>
      <c r="O174" s="92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0" t="s">
        <v>166</v>
      </c>
      <c r="AT174" s="240" t="s">
        <v>162</v>
      </c>
      <c r="AU174" s="240" t="s">
        <v>89</v>
      </c>
      <c r="AY174" s="18" t="s">
        <v>160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8" t="s">
        <v>87</v>
      </c>
      <c r="BK174" s="241">
        <f>ROUND(I174*H174,2)</f>
        <v>0</v>
      </c>
      <c r="BL174" s="18" t="s">
        <v>166</v>
      </c>
      <c r="BM174" s="240" t="s">
        <v>2358</v>
      </c>
    </row>
    <row r="175" s="2" customFormat="1" ht="16.5" customHeight="1">
      <c r="A175" s="39"/>
      <c r="B175" s="40"/>
      <c r="C175" s="228" t="s">
        <v>291</v>
      </c>
      <c r="D175" s="228" t="s">
        <v>162</v>
      </c>
      <c r="E175" s="229" t="s">
        <v>2359</v>
      </c>
      <c r="F175" s="230" t="s">
        <v>2360</v>
      </c>
      <c r="G175" s="231" t="s">
        <v>211</v>
      </c>
      <c r="H175" s="232">
        <v>1</v>
      </c>
      <c r="I175" s="233"/>
      <c r="J175" s="234">
        <f>ROUND(I175*H175,2)</f>
        <v>0</v>
      </c>
      <c r="K175" s="235"/>
      <c r="L175" s="45"/>
      <c r="M175" s="236" t="s">
        <v>1</v>
      </c>
      <c r="N175" s="237" t="s">
        <v>44</v>
      </c>
      <c r="O175" s="92"/>
      <c r="P175" s="238">
        <f>O175*H175</f>
        <v>0</v>
      </c>
      <c r="Q175" s="238">
        <v>2.3010199999999998</v>
      </c>
      <c r="R175" s="238">
        <f>Q175*H175</f>
        <v>2.3010199999999998</v>
      </c>
      <c r="S175" s="238">
        <v>0</v>
      </c>
      <c r="T175" s="23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0" t="s">
        <v>166</v>
      </c>
      <c r="AT175" s="240" t="s">
        <v>162</v>
      </c>
      <c r="AU175" s="240" t="s">
        <v>89</v>
      </c>
      <c r="AY175" s="18" t="s">
        <v>160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8" t="s">
        <v>87</v>
      </c>
      <c r="BK175" s="241">
        <f>ROUND(I175*H175,2)</f>
        <v>0</v>
      </c>
      <c r="BL175" s="18" t="s">
        <v>166</v>
      </c>
      <c r="BM175" s="240" t="s">
        <v>2361</v>
      </c>
    </row>
    <row r="176" s="2" customFormat="1">
      <c r="A176" s="39"/>
      <c r="B176" s="40"/>
      <c r="C176" s="41"/>
      <c r="D176" s="244" t="s">
        <v>175</v>
      </c>
      <c r="E176" s="41"/>
      <c r="F176" s="265" t="s">
        <v>2328</v>
      </c>
      <c r="G176" s="41"/>
      <c r="H176" s="41"/>
      <c r="I176" s="266"/>
      <c r="J176" s="41"/>
      <c r="K176" s="41"/>
      <c r="L176" s="45"/>
      <c r="M176" s="267"/>
      <c r="N176" s="268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175</v>
      </c>
      <c r="AU176" s="18" t="s">
        <v>89</v>
      </c>
    </row>
    <row r="177" s="2" customFormat="1" ht="16.5" customHeight="1">
      <c r="A177" s="39"/>
      <c r="B177" s="40"/>
      <c r="C177" s="228" t="s">
        <v>295</v>
      </c>
      <c r="D177" s="228" t="s">
        <v>162</v>
      </c>
      <c r="E177" s="229" t="s">
        <v>2362</v>
      </c>
      <c r="F177" s="230" t="s">
        <v>2363</v>
      </c>
      <c r="G177" s="231" t="s">
        <v>165</v>
      </c>
      <c r="H177" s="232">
        <v>2</v>
      </c>
      <c r="I177" s="233"/>
      <c r="J177" s="234">
        <f>ROUND(I177*H177,2)</f>
        <v>0</v>
      </c>
      <c r="K177" s="235"/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0.0048700000000000002</v>
      </c>
      <c r="R177" s="238">
        <f>Q177*H177</f>
        <v>0.0097400000000000004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166</v>
      </c>
      <c r="AT177" s="240" t="s">
        <v>162</v>
      </c>
      <c r="AU177" s="240" t="s">
        <v>89</v>
      </c>
      <c r="AY177" s="18" t="s">
        <v>160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87</v>
      </c>
      <c r="BK177" s="241">
        <f>ROUND(I177*H177,2)</f>
        <v>0</v>
      </c>
      <c r="BL177" s="18" t="s">
        <v>166</v>
      </c>
      <c r="BM177" s="240" t="s">
        <v>2364</v>
      </c>
    </row>
    <row r="178" s="2" customFormat="1" ht="16.5" customHeight="1">
      <c r="A178" s="39"/>
      <c r="B178" s="40"/>
      <c r="C178" s="228" t="s">
        <v>299</v>
      </c>
      <c r="D178" s="228" t="s">
        <v>162</v>
      </c>
      <c r="E178" s="229" t="s">
        <v>2365</v>
      </c>
      <c r="F178" s="230" t="s">
        <v>2366</v>
      </c>
      <c r="G178" s="231" t="s">
        <v>165</v>
      </c>
      <c r="H178" s="232">
        <v>2</v>
      </c>
      <c r="I178" s="233"/>
      <c r="J178" s="234">
        <f>ROUND(I178*H178,2)</f>
        <v>0</v>
      </c>
      <c r="K178" s="235"/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0</v>
      </c>
      <c r="R178" s="238">
        <f>Q178*H178</f>
        <v>0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166</v>
      </c>
      <c r="AT178" s="240" t="s">
        <v>162</v>
      </c>
      <c r="AU178" s="240" t="s">
        <v>89</v>
      </c>
      <c r="AY178" s="18" t="s">
        <v>160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87</v>
      </c>
      <c r="BK178" s="241">
        <f>ROUND(I178*H178,2)</f>
        <v>0</v>
      </c>
      <c r="BL178" s="18" t="s">
        <v>166</v>
      </c>
      <c r="BM178" s="240" t="s">
        <v>2367</v>
      </c>
    </row>
    <row r="179" s="2" customFormat="1" ht="16.5" customHeight="1">
      <c r="A179" s="39"/>
      <c r="B179" s="40"/>
      <c r="C179" s="228" t="s">
        <v>305</v>
      </c>
      <c r="D179" s="228" t="s">
        <v>162</v>
      </c>
      <c r="E179" s="229" t="s">
        <v>2368</v>
      </c>
      <c r="F179" s="230" t="s">
        <v>2369</v>
      </c>
      <c r="G179" s="231" t="s">
        <v>165</v>
      </c>
      <c r="H179" s="232">
        <v>6.5</v>
      </c>
      <c r="I179" s="233"/>
      <c r="J179" s="234">
        <f>ROUND(I179*H179,2)</f>
        <v>0</v>
      </c>
      <c r="K179" s="235"/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0.0018</v>
      </c>
      <c r="R179" s="238">
        <f>Q179*H179</f>
        <v>0.0117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166</v>
      </c>
      <c r="AT179" s="240" t="s">
        <v>162</v>
      </c>
      <c r="AU179" s="240" t="s">
        <v>89</v>
      </c>
      <c r="AY179" s="18" t="s">
        <v>160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87</v>
      </c>
      <c r="BK179" s="241">
        <f>ROUND(I179*H179,2)</f>
        <v>0</v>
      </c>
      <c r="BL179" s="18" t="s">
        <v>166</v>
      </c>
      <c r="BM179" s="240" t="s">
        <v>2370</v>
      </c>
    </row>
    <row r="180" s="2" customFormat="1" ht="16.5" customHeight="1">
      <c r="A180" s="39"/>
      <c r="B180" s="40"/>
      <c r="C180" s="228" t="s">
        <v>310</v>
      </c>
      <c r="D180" s="228" t="s">
        <v>162</v>
      </c>
      <c r="E180" s="229" t="s">
        <v>2371</v>
      </c>
      <c r="F180" s="230" t="s">
        <v>2372</v>
      </c>
      <c r="G180" s="231" t="s">
        <v>165</v>
      </c>
      <c r="H180" s="232">
        <v>6.5</v>
      </c>
      <c r="I180" s="233"/>
      <c r="J180" s="234">
        <f>ROUND(I180*H180,2)</f>
        <v>0</v>
      </c>
      <c r="K180" s="235"/>
      <c r="L180" s="45"/>
      <c r="M180" s="236" t="s">
        <v>1</v>
      </c>
      <c r="N180" s="237" t="s">
        <v>44</v>
      </c>
      <c r="O180" s="92"/>
      <c r="P180" s="238">
        <f>O180*H180</f>
        <v>0</v>
      </c>
      <c r="Q180" s="238">
        <v>0</v>
      </c>
      <c r="R180" s="238">
        <f>Q180*H180</f>
        <v>0</v>
      </c>
      <c r="S180" s="238">
        <v>0</v>
      </c>
      <c r="T180" s="23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166</v>
      </c>
      <c r="AT180" s="240" t="s">
        <v>162</v>
      </c>
      <c r="AU180" s="240" t="s">
        <v>89</v>
      </c>
      <c r="AY180" s="18" t="s">
        <v>160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87</v>
      </c>
      <c r="BK180" s="241">
        <f>ROUND(I180*H180,2)</f>
        <v>0</v>
      </c>
      <c r="BL180" s="18" t="s">
        <v>166</v>
      </c>
      <c r="BM180" s="240" t="s">
        <v>2373</v>
      </c>
    </row>
    <row r="181" s="2" customFormat="1" ht="24.15" customHeight="1">
      <c r="A181" s="39"/>
      <c r="B181" s="40"/>
      <c r="C181" s="228" t="s">
        <v>315</v>
      </c>
      <c r="D181" s="228" t="s">
        <v>162</v>
      </c>
      <c r="E181" s="229" t="s">
        <v>2374</v>
      </c>
      <c r="F181" s="230" t="s">
        <v>2375</v>
      </c>
      <c r="G181" s="231" t="s">
        <v>347</v>
      </c>
      <c r="H181" s="232">
        <v>0.025000000000000001</v>
      </c>
      <c r="I181" s="233"/>
      <c r="J181" s="234">
        <f>ROUND(I181*H181,2)</f>
        <v>0</v>
      </c>
      <c r="K181" s="235"/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1.09528</v>
      </c>
      <c r="R181" s="238">
        <f>Q181*H181</f>
        <v>0.027382000000000004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166</v>
      </c>
      <c r="AT181" s="240" t="s">
        <v>162</v>
      </c>
      <c r="AU181" s="240" t="s">
        <v>89</v>
      </c>
      <c r="AY181" s="18" t="s">
        <v>160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87</v>
      </c>
      <c r="BK181" s="241">
        <f>ROUND(I181*H181,2)</f>
        <v>0</v>
      </c>
      <c r="BL181" s="18" t="s">
        <v>166</v>
      </c>
      <c r="BM181" s="240" t="s">
        <v>2376</v>
      </c>
    </row>
    <row r="182" s="13" customFormat="1">
      <c r="A182" s="13"/>
      <c r="B182" s="242"/>
      <c r="C182" s="243"/>
      <c r="D182" s="244" t="s">
        <v>168</v>
      </c>
      <c r="E182" s="245" t="s">
        <v>1</v>
      </c>
      <c r="F182" s="246" t="s">
        <v>2377</v>
      </c>
      <c r="G182" s="243"/>
      <c r="H182" s="247">
        <v>0.025000000000000001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168</v>
      </c>
      <c r="AU182" s="253" t="s">
        <v>89</v>
      </c>
      <c r="AV182" s="13" t="s">
        <v>89</v>
      </c>
      <c r="AW182" s="13" t="s">
        <v>34</v>
      </c>
      <c r="AX182" s="13" t="s">
        <v>87</v>
      </c>
      <c r="AY182" s="253" t="s">
        <v>160</v>
      </c>
    </row>
    <row r="183" s="2" customFormat="1" ht="24.15" customHeight="1">
      <c r="A183" s="39"/>
      <c r="B183" s="40"/>
      <c r="C183" s="228" t="s">
        <v>320</v>
      </c>
      <c r="D183" s="228" t="s">
        <v>162</v>
      </c>
      <c r="E183" s="229" t="s">
        <v>2378</v>
      </c>
      <c r="F183" s="230" t="s">
        <v>2379</v>
      </c>
      <c r="G183" s="231" t="s">
        <v>347</v>
      </c>
      <c r="H183" s="232">
        <v>0.070000000000000007</v>
      </c>
      <c r="I183" s="233"/>
      <c r="J183" s="234">
        <f>ROUND(I183*H183,2)</f>
        <v>0</v>
      </c>
      <c r="K183" s="235"/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1.03955</v>
      </c>
      <c r="R183" s="238">
        <f>Q183*H183</f>
        <v>0.0727685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166</v>
      </c>
      <c r="AT183" s="240" t="s">
        <v>162</v>
      </c>
      <c r="AU183" s="240" t="s">
        <v>89</v>
      </c>
      <c r="AY183" s="18" t="s">
        <v>160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87</v>
      </c>
      <c r="BK183" s="241">
        <f>ROUND(I183*H183,2)</f>
        <v>0</v>
      </c>
      <c r="BL183" s="18" t="s">
        <v>166</v>
      </c>
      <c r="BM183" s="240" t="s">
        <v>2380</v>
      </c>
    </row>
    <row r="184" s="2" customFormat="1">
      <c r="A184" s="39"/>
      <c r="B184" s="40"/>
      <c r="C184" s="41"/>
      <c r="D184" s="244" t="s">
        <v>175</v>
      </c>
      <c r="E184" s="41"/>
      <c r="F184" s="265" t="s">
        <v>2381</v>
      </c>
      <c r="G184" s="41"/>
      <c r="H184" s="41"/>
      <c r="I184" s="266"/>
      <c r="J184" s="41"/>
      <c r="K184" s="41"/>
      <c r="L184" s="45"/>
      <c r="M184" s="267"/>
      <c r="N184" s="268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175</v>
      </c>
      <c r="AU184" s="18" t="s">
        <v>89</v>
      </c>
    </row>
    <row r="185" s="13" customFormat="1">
      <c r="A185" s="13"/>
      <c r="B185" s="242"/>
      <c r="C185" s="243"/>
      <c r="D185" s="244" t="s">
        <v>168</v>
      </c>
      <c r="E185" s="245" t="s">
        <v>1</v>
      </c>
      <c r="F185" s="246" t="s">
        <v>2382</v>
      </c>
      <c r="G185" s="243"/>
      <c r="H185" s="247">
        <v>0.070000000000000007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168</v>
      </c>
      <c r="AU185" s="253" t="s">
        <v>89</v>
      </c>
      <c r="AV185" s="13" t="s">
        <v>89</v>
      </c>
      <c r="AW185" s="13" t="s">
        <v>34</v>
      </c>
      <c r="AX185" s="13" t="s">
        <v>87</v>
      </c>
      <c r="AY185" s="253" t="s">
        <v>160</v>
      </c>
    </row>
    <row r="186" s="12" customFormat="1" ht="22.8" customHeight="1">
      <c r="A186" s="12"/>
      <c r="B186" s="212"/>
      <c r="C186" s="213"/>
      <c r="D186" s="214" t="s">
        <v>78</v>
      </c>
      <c r="E186" s="226" t="s">
        <v>204</v>
      </c>
      <c r="F186" s="226" t="s">
        <v>244</v>
      </c>
      <c r="G186" s="213"/>
      <c r="H186" s="213"/>
      <c r="I186" s="216"/>
      <c r="J186" s="227">
        <f>BK186</f>
        <v>0</v>
      </c>
      <c r="K186" s="213"/>
      <c r="L186" s="218"/>
      <c r="M186" s="219"/>
      <c r="N186" s="220"/>
      <c r="O186" s="220"/>
      <c r="P186" s="221">
        <f>SUM(P187:P189)</f>
        <v>0</v>
      </c>
      <c r="Q186" s="220"/>
      <c r="R186" s="221">
        <f>SUM(R187:R189)</f>
        <v>0.013388499999999999</v>
      </c>
      <c r="S186" s="220"/>
      <c r="T186" s="222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3" t="s">
        <v>87</v>
      </c>
      <c r="AT186" s="224" t="s">
        <v>78</v>
      </c>
      <c r="AU186" s="224" t="s">
        <v>87</v>
      </c>
      <c r="AY186" s="223" t="s">
        <v>160</v>
      </c>
      <c r="BK186" s="225">
        <f>SUM(BK187:BK189)</f>
        <v>0</v>
      </c>
    </row>
    <row r="187" s="2" customFormat="1" ht="24.15" customHeight="1">
      <c r="A187" s="39"/>
      <c r="B187" s="40"/>
      <c r="C187" s="228" t="s">
        <v>325</v>
      </c>
      <c r="D187" s="228" t="s">
        <v>162</v>
      </c>
      <c r="E187" s="229" t="s">
        <v>2383</v>
      </c>
      <c r="F187" s="230" t="s">
        <v>2384</v>
      </c>
      <c r="G187" s="231" t="s">
        <v>201</v>
      </c>
      <c r="H187" s="232">
        <v>5</v>
      </c>
      <c r="I187" s="233"/>
      <c r="J187" s="234">
        <f>ROUND(I187*H187,2)</f>
        <v>0</v>
      </c>
      <c r="K187" s="235"/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1.0000000000000001E-05</v>
      </c>
      <c r="R187" s="238">
        <f>Q187*H187</f>
        <v>5.0000000000000002E-05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166</v>
      </c>
      <c r="AT187" s="240" t="s">
        <v>162</v>
      </c>
      <c r="AU187" s="240" t="s">
        <v>89</v>
      </c>
      <c r="AY187" s="18" t="s">
        <v>160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87</v>
      </c>
      <c r="BK187" s="241">
        <f>ROUND(I187*H187,2)</f>
        <v>0</v>
      </c>
      <c r="BL187" s="18" t="s">
        <v>166</v>
      </c>
      <c r="BM187" s="240" t="s">
        <v>2385</v>
      </c>
    </row>
    <row r="188" s="2" customFormat="1" ht="16.5" customHeight="1">
      <c r="A188" s="39"/>
      <c r="B188" s="40"/>
      <c r="C188" s="284" t="s">
        <v>330</v>
      </c>
      <c r="D188" s="284" t="s">
        <v>426</v>
      </c>
      <c r="E188" s="285" t="s">
        <v>2386</v>
      </c>
      <c r="F188" s="286" t="s">
        <v>2387</v>
      </c>
      <c r="G188" s="287" t="s">
        <v>201</v>
      </c>
      <c r="H188" s="288">
        <v>5.1500000000000004</v>
      </c>
      <c r="I188" s="289"/>
      <c r="J188" s="290">
        <f>ROUND(I188*H188,2)</f>
        <v>0</v>
      </c>
      <c r="K188" s="291"/>
      <c r="L188" s="292"/>
      <c r="M188" s="293" t="s">
        <v>1</v>
      </c>
      <c r="N188" s="294" t="s">
        <v>44</v>
      </c>
      <c r="O188" s="92"/>
      <c r="P188" s="238">
        <f>O188*H188</f>
        <v>0</v>
      </c>
      <c r="Q188" s="238">
        <v>0.0025899999999999999</v>
      </c>
      <c r="R188" s="238">
        <f>Q188*H188</f>
        <v>0.0133385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204</v>
      </c>
      <c r="AT188" s="240" t="s">
        <v>426</v>
      </c>
      <c r="AU188" s="240" t="s">
        <v>89</v>
      </c>
      <c r="AY188" s="18" t="s">
        <v>160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87</v>
      </c>
      <c r="BK188" s="241">
        <f>ROUND(I188*H188,2)</f>
        <v>0</v>
      </c>
      <c r="BL188" s="18" t="s">
        <v>166</v>
      </c>
      <c r="BM188" s="240" t="s">
        <v>2388</v>
      </c>
    </row>
    <row r="189" s="13" customFormat="1">
      <c r="A189" s="13"/>
      <c r="B189" s="242"/>
      <c r="C189" s="243"/>
      <c r="D189" s="244" t="s">
        <v>168</v>
      </c>
      <c r="E189" s="243"/>
      <c r="F189" s="246" t="s">
        <v>2389</v>
      </c>
      <c r="G189" s="243"/>
      <c r="H189" s="247">
        <v>5.1500000000000004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168</v>
      </c>
      <c r="AU189" s="253" t="s">
        <v>89</v>
      </c>
      <c r="AV189" s="13" t="s">
        <v>89</v>
      </c>
      <c r="AW189" s="13" t="s">
        <v>4</v>
      </c>
      <c r="AX189" s="13" t="s">
        <v>87</v>
      </c>
      <c r="AY189" s="253" t="s">
        <v>160</v>
      </c>
    </row>
    <row r="190" s="12" customFormat="1" ht="22.8" customHeight="1">
      <c r="A190" s="12"/>
      <c r="B190" s="212"/>
      <c r="C190" s="213"/>
      <c r="D190" s="214" t="s">
        <v>78</v>
      </c>
      <c r="E190" s="226" t="s">
        <v>654</v>
      </c>
      <c r="F190" s="226" t="s">
        <v>655</v>
      </c>
      <c r="G190" s="213"/>
      <c r="H190" s="213"/>
      <c r="I190" s="216"/>
      <c r="J190" s="227">
        <f>BK190</f>
        <v>0</v>
      </c>
      <c r="K190" s="213"/>
      <c r="L190" s="218"/>
      <c r="M190" s="219"/>
      <c r="N190" s="220"/>
      <c r="O190" s="220"/>
      <c r="P190" s="221">
        <f>P191</f>
        <v>0</v>
      </c>
      <c r="Q190" s="220"/>
      <c r="R190" s="221">
        <f>R191</f>
        <v>0</v>
      </c>
      <c r="S190" s="220"/>
      <c r="T190" s="222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3" t="s">
        <v>87</v>
      </c>
      <c r="AT190" s="224" t="s">
        <v>78</v>
      </c>
      <c r="AU190" s="224" t="s">
        <v>87</v>
      </c>
      <c r="AY190" s="223" t="s">
        <v>160</v>
      </c>
      <c r="BK190" s="225">
        <f>BK191</f>
        <v>0</v>
      </c>
    </row>
    <row r="191" s="2" customFormat="1" ht="24.15" customHeight="1">
      <c r="A191" s="39"/>
      <c r="B191" s="40"/>
      <c r="C191" s="228" t="s">
        <v>336</v>
      </c>
      <c r="D191" s="228" t="s">
        <v>162</v>
      </c>
      <c r="E191" s="229" t="s">
        <v>2390</v>
      </c>
      <c r="F191" s="230" t="s">
        <v>2391</v>
      </c>
      <c r="G191" s="231" t="s">
        <v>347</v>
      </c>
      <c r="H191" s="232">
        <v>17.501000000000001</v>
      </c>
      <c r="I191" s="233"/>
      <c r="J191" s="234">
        <f>ROUND(I191*H191,2)</f>
        <v>0</v>
      </c>
      <c r="K191" s="235"/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166</v>
      </c>
      <c r="AT191" s="240" t="s">
        <v>162</v>
      </c>
      <c r="AU191" s="240" t="s">
        <v>89</v>
      </c>
      <c r="AY191" s="18" t="s">
        <v>160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87</v>
      </c>
      <c r="BK191" s="241">
        <f>ROUND(I191*H191,2)</f>
        <v>0</v>
      </c>
      <c r="BL191" s="18" t="s">
        <v>166</v>
      </c>
      <c r="BM191" s="240" t="s">
        <v>2392</v>
      </c>
    </row>
    <row r="192" s="12" customFormat="1" ht="25.92" customHeight="1">
      <c r="A192" s="12"/>
      <c r="B192" s="212"/>
      <c r="C192" s="213"/>
      <c r="D192" s="214" t="s">
        <v>78</v>
      </c>
      <c r="E192" s="215" t="s">
        <v>382</v>
      </c>
      <c r="F192" s="215" t="s">
        <v>383</v>
      </c>
      <c r="G192" s="213"/>
      <c r="H192" s="213"/>
      <c r="I192" s="216"/>
      <c r="J192" s="217">
        <f>BK192</f>
        <v>0</v>
      </c>
      <c r="K192" s="213"/>
      <c r="L192" s="218"/>
      <c r="M192" s="219"/>
      <c r="N192" s="220"/>
      <c r="O192" s="220"/>
      <c r="P192" s="221">
        <f>P193+P197</f>
        <v>0</v>
      </c>
      <c r="Q192" s="220"/>
      <c r="R192" s="221">
        <f>R193+R197</f>
        <v>0.014030000000000001</v>
      </c>
      <c r="S192" s="220"/>
      <c r="T192" s="222">
        <f>T193+T197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3" t="s">
        <v>89</v>
      </c>
      <c r="AT192" s="224" t="s">
        <v>78</v>
      </c>
      <c r="AU192" s="224" t="s">
        <v>79</v>
      </c>
      <c r="AY192" s="223" t="s">
        <v>160</v>
      </c>
      <c r="BK192" s="225">
        <f>BK193+BK197</f>
        <v>0</v>
      </c>
    </row>
    <row r="193" s="12" customFormat="1" ht="22.8" customHeight="1">
      <c r="A193" s="12"/>
      <c r="B193" s="212"/>
      <c r="C193" s="213"/>
      <c r="D193" s="214" t="s">
        <v>78</v>
      </c>
      <c r="E193" s="226" t="s">
        <v>391</v>
      </c>
      <c r="F193" s="226" t="s">
        <v>392</v>
      </c>
      <c r="G193" s="213"/>
      <c r="H193" s="213"/>
      <c r="I193" s="216"/>
      <c r="J193" s="227">
        <f>BK193</f>
        <v>0</v>
      </c>
      <c r="K193" s="213"/>
      <c r="L193" s="218"/>
      <c r="M193" s="219"/>
      <c r="N193" s="220"/>
      <c r="O193" s="220"/>
      <c r="P193" s="221">
        <f>SUM(P194:P196)</f>
        <v>0</v>
      </c>
      <c r="Q193" s="220"/>
      <c r="R193" s="221">
        <f>SUM(R194:R196)</f>
        <v>0.014030000000000001</v>
      </c>
      <c r="S193" s="220"/>
      <c r="T193" s="222">
        <f>SUM(T194:T196)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3" t="s">
        <v>89</v>
      </c>
      <c r="AT193" s="224" t="s">
        <v>78</v>
      </c>
      <c r="AU193" s="224" t="s">
        <v>87</v>
      </c>
      <c r="AY193" s="223" t="s">
        <v>160</v>
      </c>
      <c r="BK193" s="225">
        <f>SUM(BK194:BK196)</f>
        <v>0</v>
      </c>
    </row>
    <row r="194" s="2" customFormat="1" ht="24.15" customHeight="1">
      <c r="A194" s="39"/>
      <c r="B194" s="40"/>
      <c r="C194" s="228" t="s">
        <v>344</v>
      </c>
      <c r="D194" s="228" t="s">
        <v>162</v>
      </c>
      <c r="E194" s="229" t="s">
        <v>2393</v>
      </c>
      <c r="F194" s="230" t="s">
        <v>2394</v>
      </c>
      <c r="G194" s="231" t="s">
        <v>236</v>
      </c>
      <c r="H194" s="232">
        <v>1</v>
      </c>
      <c r="I194" s="233"/>
      <c r="J194" s="234">
        <f>ROUND(I194*H194,2)</f>
        <v>0</v>
      </c>
      <c r="K194" s="235"/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3.0000000000000001E-05</v>
      </c>
      <c r="R194" s="238">
        <f>Q194*H194</f>
        <v>3.0000000000000001E-05</v>
      </c>
      <c r="S194" s="238">
        <v>0</v>
      </c>
      <c r="T194" s="23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245</v>
      </c>
      <c r="AT194" s="240" t="s">
        <v>162</v>
      </c>
      <c r="AU194" s="240" t="s">
        <v>89</v>
      </c>
      <c r="AY194" s="18" t="s">
        <v>160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87</v>
      </c>
      <c r="BK194" s="241">
        <f>ROUND(I194*H194,2)</f>
        <v>0</v>
      </c>
      <c r="BL194" s="18" t="s">
        <v>245</v>
      </c>
      <c r="BM194" s="240" t="s">
        <v>2395</v>
      </c>
    </row>
    <row r="195" s="2" customFormat="1" ht="16.5" customHeight="1">
      <c r="A195" s="39"/>
      <c r="B195" s="40"/>
      <c r="C195" s="284" t="s">
        <v>349</v>
      </c>
      <c r="D195" s="284" t="s">
        <v>426</v>
      </c>
      <c r="E195" s="285" t="s">
        <v>2396</v>
      </c>
      <c r="F195" s="286" t="s">
        <v>2397</v>
      </c>
      <c r="G195" s="287" t="s">
        <v>236</v>
      </c>
      <c r="H195" s="288">
        <v>1</v>
      </c>
      <c r="I195" s="289"/>
      <c r="J195" s="290">
        <f>ROUND(I195*H195,2)</f>
        <v>0</v>
      </c>
      <c r="K195" s="291"/>
      <c r="L195" s="292"/>
      <c r="M195" s="293" t="s">
        <v>1</v>
      </c>
      <c r="N195" s="294" t="s">
        <v>44</v>
      </c>
      <c r="O195" s="92"/>
      <c r="P195" s="238">
        <f>O195*H195</f>
        <v>0</v>
      </c>
      <c r="Q195" s="238">
        <v>0.014</v>
      </c>
      <c r="R195" s="238">
        <f>Q195*H195</f>
        <v>0.014</v>
      </c>
      <c r="S195" s="238">
        <v>0</v>
      </c>
      <c r="T195" s="23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0" t="s">
        <v>336</v>
      </c>
      <c r="AT195" s="240" t="s">
        <v>426</v>
      </c>
      <c r="AU195" s="240" t="s">
        <v>89</v>
      </c>
      <c r="AY195" s="18" t="s">
        <v>160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8" t="s">
        <v>87</v>
      </c>
      <c r="BK195" s="241">
        <f>ROUND(I195*H195,2)</f>
        <v>0</v>
      </c>
      <c r="BL195" s="18" t="s">
        <v>245</v>
      </c>
      <c r="BM195" s="240" t="s">
        <v>2398</v>
      </c>
    </row>
    <row r="196" s="2" customFormat="1" ht="24.15" customHeight="1">
      <c r="A196" s="39"/>
      <c r="B196" s="40"/>
      <c r="C196" s="228" t="s">
        <v>353</v>
      </c>
      <c r="D196" s="228" t="s">
        <v>162</v>
      </c>
      <c r="E196" s="229" t="s">
        <v>2399</v>
      </c>
      <c r="F196" s="230" t="s">
        <v>2400</v>
      </c>
      <c r="G196" s="231" t="s">
        <v>347</v>
      </c>
      <c r="H196" s="232">
        <v>0.014</v>
      </c>
      <c r="I196" s="233"/>
      <c r="J196" s="234">
        <f>ROUND(I196*H196,2)</f>
        <v>0</v>
      </c>
      <c r="K196" s="235"/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245</v>
      </c>
      <c r="AT196" s="240" t="s">
        <v>162</v>
      </c>
      <c r="AU196" s="240" t="s">
        <v>89</v>
      </c>
      <c r="AY196" s="18" t="s">
        <v>160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87</v>
      </c>
      <c r="BK196" s="241">
        <f>ROUND(I196*H196,2)</f>
        <v>0</v>
      </c>
      <c r="BL196" s="18" t="s">
        <v>245</v>
      </c>
      <c r="BM196" s="240" t="s">
        <v>2401</v>
      </c>
    </row>
    <row r="197" s="12" customFormat="1" ht="22.8" customHeight="1">
      <c r="A197" s="12"/>
      <c r="B197" s="212"/>
      <c r="C197" s="213"/>
      <c r="D197" s="214" t="s">
        <v>78</v>
      </c>
      <c r="E197" s="226" t="s">
        <v>437</v>
      </c>
      <c r="F197" s="226" t="s">
        <v>438</v>
      </c>
      <c r="G197" s="213"/>
      <c r="H197" s="213"/>
      <c r="I197" s="216"/>
      <c r="J197" s="227">
        <f>BK197</f>
        <v>0</v>
      </c>
      <c r="K197" s="213"/>
      <c r="L197" s="218"/>
      <c r="M197" s="219"/>
      <c r="N197" s="220"/>
      <c r="O197" s="220"/>
      <c r="P197" s="221">
        <f>SUM(P198:P213)</f>
        <v>0</v>
      </c>
      <c r="Q197" s="220"/>
      <c r="R197" s="221">
        <f>SUM(R198:R213)</f>
        <v>0</v>
      </c>
      <c r="S197" s="220"/>
      <c r="T197" s="222">
        <f>SUM(T198:T213)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3" t="s">
        <v>187</v>
      </c>
      <c r="AT197" s="224" t="s">
        <v>78</v>
      </c>
      <c r="AU197" s="224" t="s">
        <v>87</v>
      </c>
      <c r="AY197" s="223" t="s">
        <v>160</v>
      </c>
      <c r="BK197" s="225">
        <f>SUM(BK198:BK213)</f>
        <v>0</v>
      </c>
    </row>
    <row r="198" s="2" customFormat="1" ht="16.5" customHeight="1">
      <c r="A198" s="39"/>
      <c r="B198" s="40"/>
      <c r="C198" s="228" t="s">
        <v>358</v>
      </c>
      <c r="D198" s="228" t="s">
        <v>162</v>
      </c>
      <c r="E198" s="229" t="s">
        <v>440</v>
      </c>
      <c r="F198" s="230" t="s">
        <v>441</v>
      </c>
      <c r="G198" s="231" t="s">
        <v>242</v>
      </c>
      <c r="H198" s="232">
        <v>1</v>
      </c>
      <c r="I198" s="233"/>
      <c r="J198" s="234">
        <f>ROUND(I198*H198,2)</f>
        <v>0</v>
      </c>
      <c r="K198" s="235"/>
      <c r="L198" s="45"/>
      <c r="M198" s="236" t="s">
        <v>1</v>
      </c>
      <c r="N198" s="237" t="s">
        <v>44</v>
      </c>
      <c r="O198" s="92"/>
      <c r="P198" s="238">
        <f>O198*H198</f>
        <v>0</v>
      </c>
      <c r="Q198" s="238">
        <v>0</v>
      </c>
      <c r="R198" s="238">
        <f>Q198*H198</f>
        <v>0</v>
      </c>
      <c r="S198" s="238">
        <v>0</v>
      </c>
      <c r="T198" s="23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442</v>
      </c>
      <c r="AT198" s="240" t="s">
        <v>162</v>
      </c>
      <c r="AU198" s="240" t="s">
        <v>89</v>
      </c>
      <c r="AY198" s="18" t="s">
        <v>160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87</v>
      </c>
      <c r="BK198" s="241">
        <f>ROUND(I198*H198,2)</f>
        <v>0</v>
      </c>
      <c r="BL198" s="18" t="s">
        <v>442</v>
      </c>
      <c r="BM198" s="240" t="s">
        <v>2402</v>
      </c>
    </row>
    <row r="199" s="2" customFormat="1">
      <c r="A199" s="39"/>
      <c r="B199" s="40"/>
      <c r="C199" s="41"/>
      <c r="D199" s="244" t="s">
        <v>175</v>
      </c>
      <c r="E199" s="41"/>
      <c r="F199" s="265" t="s">
        <v>661</v>
      </c>
      <c r="G199" s="41"/>
      <c r="H199" s="41"/>
      <c r="I199" s="266"/>
      <c r="J199" s="41"/>
      <c r="K199" s="41"/>
      <c r="L199" s="45"/>
      <c r="M199" s="267"/>
      <c r="N199" s="268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175</v>
      </c>
      <c r="AU199" s="18" t="s">
        <v>89</v>
      </c>
    </row>
    <row r="200" s="2" customFormat="1" ht="16.5" customHeight="1">
      <c r="A200" s="39"/>
      <c r="B200" s="40"/>
      <c r="C200" s="228" t="s">
        <v>362</v>
      </c>
      <c r="D200" s="228" t="s">
        <v>162</v>
      </c>
      <c r="E200" s="229" t="s">
        <v>445</v>
      </c>
      <c r="F200" s="230" t="s">
        <v>446</v>
      </c>
      <c r="G200" s="231" t="s">
        <v>242</v>
      </c>
      <c r="H200" s="232">
        <v>1</v>
      </c>
      <c r="I200" s="233"/>
      <c r="J200" s="234">
        <f>ROUND(I200*H200,2)</f>
        <v>0</v>
      </c>
      <c r="K200" s="235"/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442</v>
      </c>
      <c r="AT200" s="240" t="s">
        <v>162</v>
      </c>
      <c r="AU200" s="240" t="s">
        <v>89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442</v>
      </c>
      <c r="BM200" s="240" t="s">
        <v>2403</v>
      </c>
    </row>
    <row r="201" s="2" customFormat="1">
      <c r="A201" s="39"/>
      <c r="B201" s="40"/>
      <c r="C201" s="41"/>
      <c r="D201" s="244" t="s">
        <v>175</v>
      </c>
      <c r="E201" s="41"/>
      <c r="F201" s="265" t="s">
        <v>448</v>
      </c>
      <c r="G201" s="41"/>
      <c r="H201" s="41"/>
      <c r="I201" s="266"/>
      <c r="J201" s="41"/>
      <c r="K201" s="41"/>
      <c r="L201" s="45"/>
      <c r="M201" s="267"/>
      <c r="N201" s="26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175</v>
      </c>
      <c r="AU201" s="18" t="s">
        <v>89</v>
      </c>
    </row>
    <row r="202" s="2" customFormat="1" ht="16.5" customHeight="1">
      <c r="A202" s="39"/>
      <c r="B202" s="40"/>
      <c r="C202" s="228" t="s">
        <v>366</v>
      </c>
      <c r="D202" s="228" t="s">
        <v>162</v>
      </c>
      <c r="E202" s="229" t="s">
        <v>663</v>
      </c>
      <c r="F202" s="230" t="s">
        <v>664</v>
      </c>
      <c r="G202" s="231" t="s">
        <v>242</v>
      </c>
      <c r="H202" s="232">
        <v>1</v>
      </c>
      <c r="I202" s="233"/>
      <c r="J202" s="234">
        <f>ROUND(I202*H202,2)</f>
        <v>0</v>
      </c>
      <c r="K202" s="235"/>
      <c r="L202" s="45"/>
      <c r="M202" s="236" t="s">
        <v>1</v>
      </c>
      <c r="N202" s="237" t="s">
        <v>44</v>
      </c>
      <c r="O202" s="92"/>
      <c r="P202" s="238">
        <f>O202*H202</f>
        <v>0</v>
      </c>
      <c r="Q202" s="238">
        <v>0</v>
      </c>
      <c r="R202" s="238">
        <f>Q202*H202</f>
        <v>0</v>
      </c>
      <c r="S202" s="238">
        <v>0</v>
      </c>
      <c r="T202" s="23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442</v>
      </c>
      <c r="AT202" s="240" t="s">
        <v>162</v>
      </c>
      <c r="AU202" s="240" t="s">
        <v>89</v>
      </c>
      <c r="AY202" s="18" t="s">
        <v>160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87</v>
      </c>
      <c r="BK202" s="241">
        <f>ROUND(I202*H202,2)</f>
        <v>0</v>
      </c>
      <c r="BL202" s="18" t="s">
        <v>442</v>
      </c>
      <c r="BM202" s="240" t="s">
        <v>2404</v>
      </c>
    </row>
    <row r="203" s="2" customFormat="1" ht="16.5" customHeight="1">
      <c r="A203" s="39"/>
      <c r="B203" s="40"/>
      <c r="C203" s="228" t="s">
        <v>370</v>
      </c>
      <c r="D203" s="228" t="s">
        <v>162</v>
      </c>
      <c r="E203" s="229" t="s">
        <v>450</v>
      </c>
      <c r="F203" s="230" t="s">
        <v>451</v>
      </c>
      <c r="G203" s="231" t="s">
        <v>242</v>
      </c>
      <c r="H203" s="232">
        <v>1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442</v>
      </c>
      <c r="AT203" s="240" t="s">
        <v>162</v>
      </c>
      <c r="AU203" s="240" t="s">
        <v>89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442</v>
      </c>
      <c r="BM203" s="240" t="s">
        <v>2405</v>
      </c>
    </row>
    <row r="204" s="2" customFormat="1">
      <c r="A204" s="39"/>
      <c r="B204" s="40"/>
      <c r="C204" s="41"/>
      <c r="D204" s="244" t="s">
        <v>175</v>
      </c>
      <c r="E204" s="41"/>
      <c r="F204" s="265" t="s">
        <v>453</v>
      </c>
      <c r="G204" s="41"/>
      <c r="H204" s="41"/>
      <c r="I204" s="266"/>
      <c r="J204" s="41"/>
      <c r="K204" s="41"/>
      <c r="L204" s="45"/>
      <c r="M204" s="267"/>
      <c r="N204" s="268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175</v>
      </c>
      <c r="AU204" s="18" t="s">
        <v>89</v>
      </c>
    </row>
    <row r="205" s="2" customFormat="1" ht="21.75" customHeight="1">
      <c r="A205" s="39"/>
      <c r="B205" s="40"/>
      <c r="C205" s="228" t="s">
        <v>374</v>
      </c>
      <c r="D205" s="228" t="s">
        <v>162</v>
      </c>
      <c r="E205" s="229" t="s">
        <v>455</v>
      </c>
      <c r="F205" s="230" t="s">
        <v>456</v>
      </c>
      <c r="G205" s="231" t="s">
        <v>242</v>
      </c>
      <c r="H205" s="232">
        <v>1</v>
      </c>
      <c r="I205" s="233"/>
      <c r="J205" s="234">
        <f>ROUND(I205*H205,2)</f>
        <v>0</v>
      </c>
      <c r="K205" s="235"/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442</v>
      </c>
      <c r="AT205" s="240" t="s">
        <v>162</v>
      </c>
      <c r="AU205" s="240" t="s">
        <v>89</v>
      </c>
      <c r="AY205" s="18" t="s">
        <v>160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87</v>
      </c>
      <c r="BK205" s="241">
        <f>ROUND(I205*H205,2)</f>
        <v>0</v>
      </c>
      <c r="BL205" s="18" t="s">
        <v>442</v>
      </c>
      <c r="BM205" s="240" t="s">
        <v>2406</v>
      </c>
    </row>
    <row r="206" s="2" customFormat="1" ht="21.75" customHeight="1">
      <c r="A206" s="39"/>
      <c r="B206" s="40"/>
      <c r="C206" s="228" t="s">
        <v>378</v>
      </c>
      <c r="D206" s="228" t="s">
        <v>162</v>
      </c>
      <c r="E206" s="229" t="s">
        <v>459</v>
      </c>
      <c r="F206" s="230" t="s">
        <v>460</v>
      </c>
      <c r="G206" s="231" t="s">
        <v>242</v>
      </c>
      <c r="H206" s="232">
        <v>1</v>
      </c>
      <c r="I206" s="233"/>
      <c r="J206" s="234">
        <f>ROUND(I206*H206,2)</f>
        <v>0</v>
      </c>
      <c r="K206" s="235"/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442</v>
      </c>
      <c r="AT206" s="240" t="s">
        <v>162</v>
      </c>
      <c r="AU206" s="240" t="s">
        <v>89</v>
      </c>
      <c r="AY206" s="18" t="s">
        <v>160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87</v>
      </c>
      <c r="BK206" s="241">
        <f>ROUND(I206*H206,2)</f>
        <v>0</v>
      </c>
      <c r="BL206" s="18" t="s">
        <v>442</v>
      </c>
      <c r="BM206" s="240" t="s">
        <v>2407</v>
      </c>
    </row>
    <row r="207" s="2" customFormat="1" ht="16.5" customHeight="1">
      <c r="A207" s="39"/>
      <c r="B207" s="40"/>
      <c r="C207" s="228" t="s">
        <v>386</v>
      </c>
      <c r="D207" s="228" t="s">
        <v>162</v>
      </c>
      <c r="E207" s="229" t="s">
        <v>463</v>
      </c>
      <c r="F207" s="230" t="s">
        <v>464</v>
      </c>
      <c r="G207" s="231" t="s">
        <v>242</v>
      </c>
      <c r="H207" s="232">
        <v>1</v>
      </c>
      <c r="I207" s="233"/>
      <c r="J207" s="234">
        <f>ROUND(I207*H207,2)</f>
        <v>0</v>
      </c>
      <c r="K207" s="235"/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442</v>
      </c>
      <c r="AT207" s="240" t="s">
        <v>162</v>
      </c>
      <c r="AU207" s="240" t="s">
        <v>89</v>
      </c>
      <c r="AY207" s="18" t="s">
        <v>160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87</v>
      </c>
      <c r="BK207" s="241">
        <f>ROUND(I207*H207,2)</f>
        <v>0</v>
      </c>
      <c r="BL207" s="18" t="s">
        <v>442</v>
      </c>
      <c r="BM207" s="240" t="s">
        <v>2408</v>
      </c>
    </row>
    <row r="208" s="2" customFormat="1" ht="16.5" customHeight="1">
      <c r="A208" s="39"/>
      <c r="B208" s="40"/>
      <c r="C208" s="228" t="s">
        <v>393</v>
      </c>
      <c r="D208" s="228" t="s">
        <v>162</v>
      </c>
      <c r="E208" s="229" t="s">
        <v>467</v>
      </c>
      <c r="F208" s="230" t="s">
        <v>468</v>
      </c>
      <c r="G208" s="231" t="s">
        <v>242</v>
      </c>
      <c r="H208" s="232">
        <v>1</v>
      </c>
      <c r="I208" s="233"/>
      <c r="J208" s="234">
        <f>ROUND(I208*H208,2)</f>
        <v>0</v>
      </c>
      <c r="K208" s="235"/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</v>
      </c>
      <c r="R208" s="238">
        <f>Q208*H208</f>
        <v>0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442</v>
      </c>
      <c r="AT208" s="240" t="s">
        <v>162</v>
      </c>
      <c r="AU208" s="240" t="s">
        <v>89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442</v>
      </c>
      <c r="BM208" s="240" t="s">
        <v>2409</v>
      </c>
    </row>
    <row r="209" s="2" customFormat="1">
      <c r="A209" s="39"/>
      <c r="B209" s="40"/>
      <c r="C209" s="41"/>
      <c r="D209" s="244" t="s">
        <v>175</v>
      </c>
      <c r="E209" s="41"/>
      <c r="F209" s="265" t="s">
        <v>470</v>
      </c>
      <c r="G209" s="41"/>
      <c r="H209" s="41"/>
      <c r="I209" s="266"/>
      <c r="J209" s="41"/>
      <c r="K209" s="41"/>
      <c r="L209" s="45"/>
      <c r="M209" s="267"/>
      <c r="N209" s="268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175</v>
      </c>
      <c r="AU209" s="18" t="s">
        <v>89</v>
      </c>
    </row>
    <row r="210" s="2" customFormat="1" ht="16.5" customHeight="1">
      <c r="A210" s="39"/>
      <c r="B210" s="40"/>
      <c r="C210" s="228" t="s">
        <v>400</v>
      </c>
      <c r="D210" s="228" t="s">
        <v>162</v>
      </c>
      <c r="E210" s="229" t="s">
        <v>669</v>
      </c>
      <c r="F210" s="230" t="s">
        <v>670</v>
      </c>
      <c r="G210" s="231" t="s">
        <v>242</v>
      </c>
      <c r="H210" s="232">
        <v>1</v>
      </c>
      <c r="I210" s="233"/>
      <c r="J210" s="234">
        <f>ROUND(I210*H210,2)</f>
        <v>0</v>
      </c>
      <c r="K210" s="235"/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442</v>
      </c>
      <c r="AT210" s="240" t="s">
        <v>162</v>
      </c>
      <c r="AU210" s="240" t="s">
        <v>89</v>
      </c>
      <c r="AY210" s="18" t="s">
        <v>160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87</v>
      </c>
      <c r="BK210" s="241">
        <f>ROUND(I210*H210,2)</f>
        <v>0</v>
      </c>
      <c r="BL210" s="18" t="s">
        <v>442</v>
      </c>
      <c r="BM210" s="240" t="s">
        <v>2410</v>
      </c>
    </row>
    <row r="211" s="2" customFormat="1" ht="16.5" customHeight="1">
      <c r="A211" s="39"/>
      <c r="B211" s="40"/>
      <c r="C211" s="228" t="s">
        <v>407</v>
      </c>
      <c r="D211" s="228" t="s">
        <v>162</v>
      </c>
      <c r="E211" s="229" t="s">
        <v>472</v>
      </c>
      <c r="F211" s="230" t="s">
        <v>473</v>
      </c>
      <c r="G211" s="231" t="s">
        <v>242</v>
      </c>
      <c r="H211" s="232">
        <v>1</v>
      </c>
      <c r="I211" s="233"/>
      <c r="J211" s="234">
        <f>ROUND(I211*H211,2)</f>
        <v>0</v>
      </c>
      <c r="K211" s="235"/>
      <c r="L211" s="45"/>
      <c r="M211" s="236" t="s">
        <v>1</v>
      </c>
      <c r="N211" s="237" t="s">
        <v>44</v>
      </c>
      <c r="O211" s="92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442</v>
      </c>
      <c r="AT211" s="240" t="s">
        <v>162</v>
      </c>
      <c r="AU211" s="240" t="s">
        <v>89</v>
      </c>
      <c r="AY211" s="18" t="s">
        <v>160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87</v>
      </c>
      <c r="BK211" s="241">
        <f>ROUND(I211*H211,2)</f>
        <v>0</v>
      </c>
      <c r="BL211" s="18" t="s">
        <v>442</v>
      </c>
      <c r="BM211" s="240" t="s">
        <v>2411</v>
      </c>
    </row>
    <row r="212" s="2" customFormat="1" ht="21.75" customHeight="1">
      <c r="A212" s="39"/>
      <c r="B212" s="40"/>
      <c r="C212" s="228" t="s">
        <v>413</v>
      </c>
      <c r="D212" s="228" t="s">
        <v>162</v>
      </c>
      <c r="E212" s="229" t="s">
        <v>675</v>
      </c>
      <c r="F212" s="230" t="s">
        <v>676</v>
      </c>
      <c r="G212" s="231" t="s">
        <v>242</v>
      </c>
      <c r="H212" s="232">
        <v>1</v>
      </c>
      <c r="I212" s="233"/>
      <c r="J212" s="234">
        <f>ROUND(I212*H212,2)</f>
        <v>0</v>
      </c>
      <c r="K212" s="235"/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442</v>
      </c>
      <c r="AT212" s="240" t="s">
        <v>162</v>
      </c>
      <c r="AU212" s="240" t="s">
        <v>89</v>
      </c>
      <c r="AY212" s="18" t="s">
        <v>160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87</v>
      </c>
      <c r="BK212" s="241">
        <f>ROUND(I212*H212,2)</f>
        <v>0</v>
      </c>
      <c r="BL212" s="18" t="s">
        <v>442</v>
      </c>
      <c r="BM212" s="240" t="s">
        <v>2412</v>
      </c>
    </row>
    <row r="213" s="2" customFormat="1" ht="16.5" customHeight="1">
      <c r="A213" s="39"/>
      <c r="B213" s="40"/>
      <c r="C213" s="228" t="s">
        <v>421</v>
      </c>
      <c r="D213" s="228" t="s">
        <v>162</v>
      </c>
      <c r="E213" s="229" t="s">
        <v>476</v>
      </c>
      <c r="F213" s="230" t="s">
        <v>477</v>
      </c>
      <c r="G213" s="231" t="s">
        <v>242</v>
      </c>
      <c r="H213" s="232">
        <v>1</v>
      </c>
      <c r="I213" s="233"/>
      <c r="J213" s="234">
        <f>ROUND(I213*H213,2)</f>
        <v>0</v>
      </c>
      <c r="K213" s="235"/>
      <c r="L213" s="45"/>
      <c r="M213" s="279" t="s">
        <v>1</v>
      </c>
      <c r="N213" s="280" t="s">
        <v>44</v>
      </c>
      <c r="O213" s="281"/>
      <c r="P213" s="282">
        <f>O213*H213</f>
        <v>0</v>
      </c>
      <c r="Q213" s="282">
        <v>0</v>
      </c>
      <c r="R213" s="282">
        <f>Q213*H213</f>
        <v>0</v>
      </c>
      <c r="S213" s="282">
        <v>0</v>
      </c>
      <c r="T213" s="28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442</v>
      </c>
      <c r="AT213" s="240" t="s">
        <v>162</v>
      </c>
      <c r="AU213" s="240" t="s">
        <v>89</v>
      </c>
      <c r="AY213" s="18" t="s">
        <v>160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87</v>
      </c>
      <c r="BK213" s="241">
        <f>ROUND(I213*H213,2)</f>
        <v>0</v>
      </c>
      <c r="BL213" s="18" t="s">
        <v>442</v>
      </c>
      <c r="BM213" s="240" t="s">
        <v>2413</v>
      </c>
    </row>
    <row r="214" s="2" customFormat="1" ht="6.96" customHeight="1">
      <c r="A214" s="39"/>
      <c r="B214" s="67"/>
      <c r="C214" s="68"/>
      <c r="D214" s="68"/>
      <c r="E214" s="68"/>
      <c r="F214" s="68"/>
      <c r="G214" s="68"/>
      <c r="H214" s="68"/>
      <c r="I214" s="68"/>
      <c r="J214" s="68"/>
      <c r="K214" s="68"/>
      <c r="L214" s="45"/>
      <c r="M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</row>
  </sheetData>
  <sheetProtection sheet="1" autoFilter="0" formatColumns="0" formatRows="0" objects="1" scenarios="1" spinCount="100000" saltValue="DCCI2X2ri9rp1mVeSLpke1dGf88yITpAQCKzJr/DGOXOpsLB42USViUt+BNOBT7LSISEtAK0zQeoowdJ1meujQ==" hashValue="DQvCTqXznPB+n1cicpnpOlHvjWKCGuZRhO762kAppifir7zX9KtfpvztTB6HJjdNnunCTcUlLiA4w/6CZRvMoQ==" algorithmName="SHA-512" password="CC35"/>
  <autoFilter ref="C128:K21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1" customFormat="1" ht="12" customHeight="1">
      <c r="B8" s="21"/>
      <c r="D8" s="151" t="s">
        <v>122</v>
      </c>
      <c r="L8" s="21"/>
    </row>
    <row r="9" s="2" customFormat="1" ht="16.5" customHeight="1">
      <c r="A9" s="39"/>
      <c r="B9" s="45"/>
      <c r="C9" s="39"/>
      <c r="D9" s="39"/>
      <c r="E9" s="152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480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2414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16. 1. 2025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124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36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ROUND((SUM(BE127:BE223)),  2)</f>
        <v>0</v>
      </c>
      <c r="G35" s="39"/>
      <c r="H35" s="39"/>
      <c r="I35" s="165">
        <v>0.20999999999999999</v>
      </c>
      <c r="J35" s="164">
        <f>ROUND(((SUM(BE127:BE223))*I35),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ROUND((SUM(BF127:BF223)),  2)</f>
        <v>0</v>
      </c>
      <c r="G36" s="39"/>
      <c r="H36" s="39"/>
      <c r="I36" s="165">
        <v>0.12</v>
      </c>
      <c r="J36" s="164">
        <f>ROUND(((SUM(BF127:BF223))*I36),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ROUND((SUM(BG127:BG223)),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ROUND((SUM(BH127:BH223)),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ROUND((SUM(BI127:BI223)),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479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480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SO02.06 - Zpevněné plochy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Obec Dukovany</v>
      </c>
      <c r="G91" s="41"/>
      <c r="H91" s="41"/>
      <c r="I91" s="33" t="s">
        <v>22</v>
      </c>
      <c r="J91" s="80" t="str">
        <f>IF(J14="","",J14)</f>
        <v>16. 1. 2025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Obec Dukovany, č.p.59, 675 56 Dukovany</v>
      </c>
      <c r="G93" s="41"/>
      <c r="H93" s="41"/>
      <c r="I93" s="33" t="s">
        <v>31</v>
      </c>
      <c r="J93" s="37" t="str">
        <f>E23</f>
        <v>Ing.Roman Chvátal, Jamolice 147, 67201 M.Krumlov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40.0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Ing.Dana Trávníková, Ivančická 221,67201 M.Krumlov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131</v>
      </c>
      <c r="E99" s="192"/>
      <c r="F99" s="192"/>
      <c r="G99" s="192"/>
      <c r="H99" s="192"/>
      <c r="I99" s="192"/>
      <c r="J99" s="193">
        <f>J128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132</v>
      </c>
      <c r="E100" s="197"/>
      <c r="F100" s="197"/>
      <c r="G100" s="197"/>
      <c r="H100" s="197"/>
      <c r="I100" s="197"/>
      <c r="J100" s="198">
        <f>J129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485</v>
      </c>
      <c r="E101" s="197"/>
      <c r="F101" s="197"/>
      <c r="G101" s="197"/>
      <c r="H101" s="197"/>
      <c r="I101" s="197"/>
      <c r="J101" s="198">
        <f>J176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486</v>
      </c>
      <c r="E102" s="197"/>
      <c r="F102" s="197"/>
      <c r="G102" s="197"/>
      <c r="H102" s="197"/>
      <c r="I102" s="197"/>
      <c r="J102" s="198">
        <f>J178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134</v>
      </c>
      <c r="E103" s="197"/>
      <c r="F103" s="197"/>
      <c r="G103" s="197"/>
      <c r="H103" s="197"/>
      <c r="I103" s="197"/>
      <c r="J103" s="198">
        <f>J194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487</v>
      </c>
      <c r="E104" s="197"/>
      <c r="F104" s="197"/>
      <c r="G104" s="197"/>
      <c r="H104" s="197"/>
      <c r="I104" s="197"/>
      <c r="J104" s="198">
        <f>J205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488</v>
      </c>
      <c r="E105" s="197"/>
      <c r="F105" s="197"/>
      <c r="G105" s="197"/>
      <c r="H105" s="197"/>
      <c r="I105" s="197"/>
      <c r="J105" s="198">
        <f>J207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145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4" t="str">
        <f>E7</f>
        <v>Stavební úprava tenisového kurtu, novostavba zázemí tenisového kurtu a vybudování nové nádrže na vodu v místě původní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122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2" customFormat="1" ht="16.5" customHeight="1">
      <c r="A117" s="39"/>
      <c r="B117" s="40"/>
      <c r="C117" s="41"/>
      <c r="D117" s="41"/>
      <c r="E117" s="184" t="s">
        <v>479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480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E11</f>
        <v>SO02.06 - Zpevněné plochy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F14</f>
        <v>Obec Dukovany</v>
      </c>
      <c r="G121" s="41"/>
      <c r="H121" s="41"/>
      <c r="I121" s="33" t="s">
        <v>22</v>
      </c>
      <c r="J121" s="80" t="str">
        <f>IF(J14="","",J14)</f>
        <v>16. 1. 2025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40.05" customHeight="1">
      <c r="A123" s="39"/>
      <c r="B123" s="40"/>
      <c r="C123" s="33" t="s">
        <v>24</v>
      </c>
      <c r="D123" s="41"/>
      <c r="E123" s="41"/>
      <c r="F123" s="28" t="str">
        <f>E17</f>
        <v>Obec Dukovany, č.p.59, 675 56 Dukovany</v>
      </c>
      <c r="G123" s="41"/>
      <c r="H123" s="41"/>
      <c r="I123" s="33" t="s">
        <v>31</v>
      </c>
      <c r="J123" s="37" t="str">
        <f>E23</f>
        <v>Ing.Roman Chvátal, Jamolice 147, 67201 M.Krumlov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40.05" customHeight="1">
      <c r="A124" s="39"/>
      <c r="B124" s="40"/>
      <c r="C124" s="33" t="s">
        <v>29</v>
      </c>
      <c r="D124" s="41"/>
      <c r="E124" s="41"/>
      <c r="F124" s="28" t="str">
        <f>IF(E20="","",E20)</f>
        <v>Vyplň údaj</v>
      </c>
      <c r="G124" s="41"/>
      <c r="H124" s="41"/>
      <c r="I124" s="33" t="s">
        <v>35</v>
      </c>
      <c r="J124" s="37" t="str">
        <f>E26</f>
        <v>Ing.Dana Trávníková, Ivančická 221,67201 M.Krumlov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146</v>
      </c>
      <c r="D126" s="203" t="s">
        <v>64</v>
      </c>
      <c r="E126" s="203" t="s">
        <v>60</v>
      </c>
      <c r="F126" s="203" t="s">
        <v>61</v>
      </c>
      <c r="G126" s="203" t="s">
        <v>147</v>
      </c>
      <c r="H126" s="203" t="s">
        <v>148</v>
      </c>
      <c r="I126" s="203" t="s">
        <v>149</v>
      </c>
      <c r="J126" s="204" t="s">
        <v>128</v>
      </c>
      <c r="K126" s="205" t="s">
        <v>150</v>
      </c>
      <c r="L126" s="206"/>
      <c r="M126" s="101" t="s">
        <v>1</v>
      </c>
      <c r="N126" s="102" t="s">
        <v>43</v>
      </c>
      <c r="O126" s="102" t="s">
        <v>151</v>
      </c>
      <c r="P126" s="102" t="s">
        <v>152</v>
      </c>
      <c r="Q126" s="102" t="s">
        <v>153</v>
      </c>
      <c r="R126" s="102" t="s">
        <v>154</v>
      </c>
      <c r="S126" s="102" t="s">
        <v>155</v>
      </c>
      <c r="T126" s="103" t="s">
        <v>156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157</v>
      </c>
      <c r="D127" s="41"/>
      <c r="E127" s="41"/>
      <c r="F127" s="41"/>
      <c r="G127" s="41"/>
      <c r="H127" s="41"/>
      <c r="I127" s="41"/>
      <c r="J127" s="207">
        <f>BK127</f>
        <v>0</v>
      </c>
      <c r="K127" s="41"/>
      <c r="L127" s="45"/>
      <c r="M127" s="104"/>
      <c r="N127" s="208"/>
      <c r="O127" s="105"/>
      <c r="P127" s="209">
        <f>P128</f>
        <v>0</v>
      </c>
      <c r="Q127" s="105"/>
      <c r="R127" s="209">
        <f>R128</f>
        <v>193.68549259999998</v>
      </c>
      <c r="S127" s="105"/>
      <c r="T127" s="210">
        <f>T128</f>
        <v>23.400000000000002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78</v>
      </c>
      <c r="AU127" s="18" t="s">
        <v>130</v>
      </c>
      <c r="BK127" s="211">
        <f>BK128</f>
        <v>0</v>
      </c>
    </row>
    <row r="128" s="12" customFormat="1" ht="25.92" customHeight="1">
      <c r="A128" s="12"/>
      <c r="B128" s="212"/>
      <c r="C128" s="213"/>
      <c r="D128" s="214" t="s">
        <v>78</v>
      </c>
      <c r="E128" s="215" t="s">
        <v>158</v>
      </c>
      <c r="F128" s="215" t="s">
        <v>159</v>
      </c>
      <c r="G128" s="213"/>
      <c r="H128" s="213"/>
      <c r="I128" s="216"/>
      <c r="J128" s="217">
        <f>BK128</f>
        <v>0</v>
      </c>
      <c r="K128" s="213"/>
      <c r="L128" s="218"/>
      <c r="M128" s="219"/>
      <c r="N128" s="220"/>
      <c r="O128" s="220"/>
      <c r="P128" s="221">
        <f>P129+P176+P178+P194+P205+P207</f>
        <v>0</v>
      </c>
      <c r="Q128" s="220"/>
      <c r="R128" s="221">
        <f>R129+R176+R178+R194+R205+R207</f>
        <v>193.68549259999998</v>
      </c>
      <c r="S128" s="220"/>
      <c r="T128" s="222">
        <f>T129+T176+T178+T194+T205+T207</f>
        <v>23.400000000000002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87</v>
      </c>
      <c r="AT128" s="224" t="s">
        <v>78</v>
      </c>
      <c r="AU128" s="224" t="s">
        <v>79</v>
      </c>
      <c r="AY128" s="223" t="s">
        <v>160</v>
      </c>
      <c r="BK128" s="225">
        <f>BK129+BK176+BK178+BK194+BK205+BK207</f>
        <v>0</v>
      </c>
    </row>
    <row r="129" s="12" customFormat="1" ht="22.8" customHeight="1">
      <c r="A129" s="12"/>
      <c r="B129" s="212"/>
      <c r="C129" s="213"/>
      <c r="D129" s="214" t="s">
        <v>78</v>
      </c>
      <c r="E129" s="226" t="s">
        <v>87</v>
      </c>
      <c r="F129" s="226" t="s">
        <v>161</v>
      </c>
      <c r="G129" s="213"/>
      <c r="H129" s="213"/>
      <c r="I129" s="216"/>
      <c r="J129" s="227">
        <f>BK129</f>
        <v>0</v>
      </c>
      <c r="K129" s="213"/>
      <c r="L129" s="218"/>
      <c r="M129" s="219"/>
      <c r="N129" s="220"/>
      <c r="O129" s="220"/>
      <c r="P129" s="221">
        <f>SUM(P130:P175)</f>
        <v>0</v>
      </c>
      <c r="Q129" s="220"/>
      <c r="R129" s="221">
        <f>SUM(R130:R175)</f>
        <v>3.0443599999999997</v>
      </c>
      <c r="S129" s="220"/>
      <c r="T129" s="222">
        <f>SUM(T130:T175)</f>
        <v>23.400000000000002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87</v>
      </c>
      <c r="AT129" s="224" t="s">
        <v>78</v>
      </c>
      <c r="AU129" s="224" t="s">
        <v>87</v>
      </c>
      <c r="AY129" s="223" t="s">
        <v>160</v>
      </c>
      <c r="BK129" s="225">
        <f>SUM(BK130:BK175)</f>
        <v>0</v>
      </c>
    </row>
    <row r="130" s="2" customFormat="1" ht="24.15" customHeight="1">
      <c r="A130" s="39"/>
      <c r="B130" s="40"/>
      <c r="C130" s="228" t="s">
        <v>87</v>
      </c>
      <c r="D130" s="228" t="s">
        <v>162</v>
      </c>
      <c r="E130" s="229" t="s">
        <v>2415</v>
      </c>
      <c r="F130" s="230" t="s">
        <v>2416</v>
      </c>
      <c r="G130" s="231" t="s">
        <v>165</v>
      </c>
      <c r="H130" s="232">
        <v>180</v>
      </c>
      <c r="I130" s="233"/>
      <c r="J130" s="234">
        <f>ROUND(I130*H130,2)</f>
        <v>0</v>
      </c>
      <c r="K130" s="235"/>
      <c r="L130" s="45"/>
      <c r="M130" s="236" t="s">
        <v>1</v>
      </c>
      <c r="N130" s="237" t="s">
        <v>44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0.13</v>
      </c>
      <c r="T130" s="239">
        <f>S130*H130</f>
        <v>23.400000000000002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166</v>
      </c>
      <c r="AT130" s="240" t="s">
        <v>162</v>
      </c>
      <c r="AU130" s="240" t="s">
        <v>89</v>
      </c>
      <c r="AY130" s="18" t="s">
        <v>160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87</v>
      </c>
      <c r="BK130" s="241">
        <f>ROUND(I130*H130,2)</f>
        <v>0</v>
      </c>
      <c r="BL130" s="18" t="s">
        <v>166</v>
      </c>
      <c r="BM130" s="240" t="s">
        <v>2417</v>
      </c>
    </row>
    <row r="131" s="13" customFormat="1">
      <c r="A131" s="13"/>
      <c r="B131" s="242"/>
      <c r="C131" s="243"/>
      <c r="D131" s="244" t="s">
        <v>168</v>
      </c>
      <c r="E131" s="245" t="s">
        <v>1</v>
      </c>
      <c r="F131" s="246" t="s">
        <v>2418</v>
      </c>
      <c r="G131" s="243"/>
      <c r="H131" s="247">
        <v>180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168</v>
      </c>
      <c r="AU131" s="253" t="s">
        <v>89</v>
      </c>
      <c r="AV131" s="13" t="s">
        <v>89</v>
      </c>
      <c r="AW131" s="13" t="s">
        <v>34</v>
      </c>
      <c r="AX131" s="13" t="s">
        <v>87</v>
      </c>
      <c r="AY131" s="253" t="s">
        <v>160</v>
      </c>
    </row>
    <row r="132" s="2" customFormat="1" ht="24.15" customHeight="1">
      <c r="A132" s="39"/>
      <c r="B132" s="40"/>
      <c r="C132" s="228" t="s">
        <v>89</v>
      </c>
      <c r="D132" s="228" t="s">
        <v>162</v>
      </c>
      <c r="E132" s="229" t="s">
        <v>2419</v>
      </c>
      <c r="F132" s="230" t="s">
        <v>2420</v>
      </c>
      <c r="G132" s="231" t="s">
        <v>211</v>
      </c>
      <c r="H132" s="232">
        <v>50.137999999999998</v>
      </c>
      <c r="I132" s="233"/>
      <c r="J132" s="234">
        <f>ROUND(I132*H132,2)</f>
        <v>0</v>
      </c>
      <c r="K132" s="235"/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166</v>
      </c>
      <c r="AT132" s="240" t="s">
        <v>162</v>
      </c>
      <c r="AU132" s="240" t="s">
        <v>89</v>
      </c>
      <c r="AY132" s="18" t="s">
        <v>160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87</v>
      </c>
      <c r="BK132" s="241">
        <f>ROUND(I132*H132,2)</f>
        <v>0</v>
      </c>
      <c r="BL132" s="18" t="s">
        <v>166</v>
      </c>
      <c r="BM132" s="240" t="s">
        <v>2421</v>
      </c>
    </row>
    <row r="133" s="15" customFormat="1">
      <c r="A133" s="15"/>
      <c r="B133" s="269"/>
      <c r="C133" s="270"/>
      <c r="D133" s="244" t="s">
        <v>168</v>
      </c>
      <c r="E133" s="271" t="s">
        <v>1</v>
      </c>
      <c r="F133" s="272" t="s">
        <v>2422</v>
      </c>
      <c r="G133" s="270"/>
      <c r="H133" s="271" t="s">
        <v>1</v>
      </c>
      <c r="I133" s="273"/>
      <c r="J133" s="270"/>
      <c r="K133" s="270"/>
      <c r="L133" s="274"/>
      <c r="M133" s="275"/>
      <c r="N133" s="276"/>
      <c r="O133" s="276"/>
      <c r="P133" s="276"/>
      <c r="Q133" s="276"/>
      <c r="R133" s="276"/>
      <c r="S133" s="276"/>
      <c r="T133" s="27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8" t="s">
        <v>168</v>
      </c>
      <c r="AU133" s="278" t="s">
        <v>89</v>
      </c>
      <c r="AV133" s="15" t="s">
        <v>87</v>
      </c>
      <c r="AW133" s="15" t="s">
        <v>34</v>
      </c>
      <c r="AX133" s="15" t="s">
        <v>79</v>
      </c>
      <c r="AY133" s="278" t="s">
        <v>160</v>
      </c>
    </row>
    <row r="134" s="13" customFormat="1">
      <c r="A134" s="13"/>
      <c r="B134" s="242"/>
      <c r="C134" s="243"/>
      <c r="D134" s="244" t="s">
        <v>168</v>
      </c>
      <c r="E134" s="245" t="s">
        <v>1</v>
      </c>
      <c r="F134" s="246" t="s">
        <v>2423</v>
      </c>
      <c r="G134" s="243"/>
      <c r="H134" s="247">
        <v>9.282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168</v>
      </c>
      <c r="AU134" s="253" t="s">
        <v>89</v>
      </c>
      <c r="AV134" s="13" t="s">
        <v>89</v>
      </c>
      <c r="AW134" s="13" t="s">
        <v>34</v>
      </c>
      <c r="AX134" s="13" t="s">
        <v>79</v>
      </c>
      <c r="AY134" s="253" t="s">
        <v>160</v>
      </c>
    </row>
    <row r="135" s="13" customFormat="1">
      <c r="A135" s="13"/>
      <c r="B135" s="242"/>
      <c r="C135" s="243"/>
      <c r="D135" s="244" t="s">
        <v>168</v>
      </c>
      <c r="E135" s="245" t="s">
        <v>1</v>
      </c>
      <c r="F135" s="246" t="s">
        <v>2424</v>
      </c>
      <c r="G135" s="243"/>
      <c r="H135" s="247">
        <v>6.9089999999999998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168</v>
      </c>
      <c r="AU135" s="253" t="s">
        <v>89</v>
      </c>
      <c r="AV135" s="13" t="s">
        <v>89</v>
      </c>
      <c r="AW135" s="13" t="s">
        <v>34</v>
      </c>
      <c r="AX135" s="13" t="s">
        <v>79</v>
      </c>
      <c r="AY135" s="253" t="s">
        <v>160</v>
      </c>
    </row>
    <row r="136" s="13" customFormat="1">
      <c r="A136" s="13"/>
      <c r="B136" s="242"/>
      <c r="C136" s="243"/>
      <c r="D136" s="244" t="s">
        <v>168</v>
      </c>
      <c r="E136" s="245" t="s">
        <v>1</v>
      </c>
      <c r="F136" s="246" t="s">
        <v>2425</v>
      </c>
      <c r="G136" s="243"/>
      <c r="H136" s="247">
        <v>33.947000000000003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168</v>
      </c>
      <c r="AU136" s="253" t="s">
        <v>89</v>
      </c>
      <c r="AV136" s="13" t="s">
        <v>89</v>
      </c>
      <c r="AW136" s="13" t="s">
        <v>34</v>
      </c>
      <c r="AX136" s="13" t="s">
        <v>79</v>
      </c>
      <c r="AY136" s="253" t="s">
        <v>160</v>
      </c>
    </row>
    <row r="137" s="14" customFormat="1">
      <c r="A137" s="14"/>
      <c r="B137" s="254"/>
      <c r="C137" s="255"/>
      <c r="D137" s="244" t="s">
        <v>168</v>
      </c>
      <c r="E137" s="256" t="s">
        <v>1</v>
      </c>
      <c r="F137" s="257" t="s">
        <v>171</v>
      </c>
      <c r="G137" s="255"/>
      <c r="H137" s="258">
        <v>50.138000000000005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168</v>
      </c>
      <c r="AU137" s="264" t="s">
        <v>89</v>
      </c>
      <c r="AV137" s="14" t="s">
        <v>166</v>
      </c>
      <c r="AW137" s="14" t="s">
        <v>34</v>
      </c>
      <c r="AX137" s="14" t="s">
        <v>87</v>
      </c>
      <c r="AY137" s="264" t="s">
        <v>160</v>
      </c>
    </row>
    <row r="138" s="2" customFormat="1" ht="33" customHeight="1">
      <c r="A138" s="39"/>
      <c r="B138" s="40"/>
      <c r="C138" s="228" t="s">
        <v>178</v>
      </c>
      <c r="D138" s="228" t="s">
        <v>162</v>
      </c>
      <c r="E138" s="229" t="s">
        <v>209</v>
      </c>
      <c r="F138" s="230" t="s">
        <v>210</v>
      </c>
      <c r="G138" s="231" t="s">
        <v>211</v>
      </c>
      <c r="H138" s="232">
        <v>17.489999999999998</v>
      </c>
      <c r="I138" s="233"/>
      <c r="J138" s="234">
        <f>ROUND(I138*H138,2)</f>
        <v>0</v>
      </c>
      <c r="K138" s="235"/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166</v>
      </c>
      <c r="AT138" s="240" t="s">
        <v>162</v>
      </c>
      <c r="AU138" s="240" t="s">
        <v>89</v>
      </c>
      <c r="AY138" s="18" t="s">
        <v>160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87</v>
      </c>
      <c r="BK138" s="241">
        <f>ROUND(I138*H138,2)</f>
        <v>0</v>
      </c>
      <c r="BL138" s="18" t="s">
        <v>166</v>
      </c>
      <c r="BM138" s="240" t="s">
        <v>2426</v>
      </c>
    </row>
    <row r="139" s="15" customFormat="1">
      <c r="A139" s="15"/>
      <c r="B139" s="269"/>
      <c r="C139" s="270"/>
      <c r="D139" s="244" t="s">
        <v>168</v>
      </c>
      <c r="E139" s="271" t="s">
        <v>1</v>
      </c>
      <c r="F139" s="272" t="s">
        <v>2427</v>
      </c>
      <c r="G139" s="270"/>
      <c r="H139" s="271" t="s">
        <v>1</v>
      </c>
      <c r="I139" s="273"/>
      <c r="J139" s="270"/>
      <c r="K139" s="270"/>
      <c r="L139" s="274"/>
      <c r="M139" s="275"/>
      <c r="N139" s="276"/>
      <c r="O139" s="276"/>
      <c r="P139" s="276"/>
      <c r="Q139" s="276"/>
      <c r="R139" s="276"/>
      <c r="S139" s="276"/>
      <c r="T139" s="27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8" t="s">
        <v>168</v>
      </c>
      <c r="AU139" s="278" t="s">
        <v>89</v>
      </c>
      <c r="AV139" s="15" t="s">
        <v>87</v>
      </c>
      <c r="AW139" s="15" t="s">
        <v>34</v>
      </c>
      <c r="AX139" s="15" t="s">
        <v>79</v>
      </c>
      <c r="AY139" s="278" t="s">
        <v>160</v>
      </c>
    </row>
    <row r="140" s="13" customFormat="1">
      <c r="A140" s="13"/>
      <c r="B140" s="242"/>
      <c r="C140" s="243"/>
      <c r="D140" s="244" t="s">
        <v>168</v>
      </c>
      <c r="E140" s="245" t="s">
        <v>1</v>
      </c>
      <c r="F140" s="246" t="s">
        <v>2428</v>
      </c>
      <c r="G140" s="243"/>
      <c r="H140" s="247">
        <v>3.8399999999999999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168</v>
      </c>
      <c r="AU140" s="253" t="s">
        <v>89</v>
      </c>
      <c r="AV140" s="13" t="s">
        <v>89</v>
      </c>
      <c r="AW140" s="13" t="s">
        <v>34</v>
      </c>
      <c r="AX140" s="13" t="s">
        <v>79</v>
      </c>
      <c r="AY140" s="253" t="s">
        <v>160</v>
      </c>
    </row>
    <row r="141" s="13" customFormat="1">
      <c r="A141" s="13"/>
      <c r="B141" s="242"/>
      <c r="C141" s="243"/>
      <c r="D141" s="244" t="s">
        <v>168</v>
      </c>
      <c r="E141" s="245" t="s">
        <v>1</v>
      </c>
      <c r="F141" s="246" t="s">
        <v>2429</v>
      </c>
      <c r="G141" s="243"/>
      <c r="H141" s="247">
        <v>6.9000000000000004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168</v>
      </c>
      <c r="AU141" s="253" t="s">
        <v>89</v>
      </c>
      <c r="AV141" s="13" t="s">
        <v>89</v>
      </c>
      <c r="AW141" s="13" t="s">
        <v>34</v>
      </c>
      <c r="AX141" s="13" t="s">
        <v>79</v>
      </c>
      <c r="AY141" s="253" t="s">
        <v>160</v>
      </c>
    </row>
    <row r="142" s="13" customFormat="1">
      <c r="A142" s="13"/>
      <c r="B142" s="242"/>
      <c r="C142" s="243"/>
      <c r="D142" s="244" t="s">
        <v>168</v>
      </c>
      <c r="E142" s="245" t="s">
        <v>1</v>
      </c>
      <c r="F142" s="246" t="s">
        <v>2430</v>
      </c>
      <c r="G142" s="243"/>
      <c r="H142" s="247">
        <v>6.75</v>
      </c>
      <c r="I142" s="248"/>
      <c r="J142" s="243"/>
      <c r="K142" s="243"/>
      <c r="L142" s="249"/>
      <c r="M142" s="250"/>
      <c r="N142" s="251"/>
      <c r="O142" s="251"/>
      <c r="P142" s="251"/>
      <c r="Q142" s="251"/>
      <c r="R142" s="251"/>
      <c r="S142" s="251"/>
      <c r="T142" s="25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3" t="s">
        <v>168</v>
      </c>
      <c r="AU142" s="253" t="s">
        <v>89</v>
      </c>
      <c r="AV142" s="13" t="s">
        <v>89</v>
      </c>
      <c r="AW142" s="13" t="s">
        <v>34</v>
      </c>
      <c r="AX142" s="13" t="s">
        <v>79</v>
      </c>
      <c r="AY142" s="253" t="s">
        <v>160</v>
      </c>
    </row>
    <row r="143" s="14" customFormat="1">
      <c r="A143" s="14"/>
      <c r="B143" s="254"/>
      <c r="C143" s="255"/>
      <c r="D143" s="244" t="s">
        <v>168</v>
      </c>
      <c r="E143" s="256" t="s">
        <v>1</v>
      </c>
      <c r="F143" s="257" t="s">
        <v>171</v>
      </c>
      <c r="G143" s="255"/>
      <c r="H143" s="258">
        <v>17.490000000000002</v>
      </c>
      <c r="I143" s="259"/>
      <c r="J143" s="255"/>
      <c r="K143" s="255"/>
      <c r="L143" s="260"/>
      <c r="M143" s="261"/>
      <c r="N143" s="262"/>
      <c r="O143" s="262"/>
      <c r="P143" s="262"/>
      <c r="Q143" s="262"/>
      <c r="R143" s="262"/>
      <c r="S143" s="262"/>
      <c r="T143" s="26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4" t="s">
        <v>168</v>
      </c>
      <c r="AU143" s="264" t="s">
        <v>89</v>
      </c>
      <c r="AV143" s="14" t="s">
        <v>166</v>
      </c>
      <c r="AW143" s="14" t="s">
        <v>34</v>
      </c>
      <c r="AX143" s="14" t="s">
        <v>87</v>
      </c>
      <c r="AY143" s="264" t="s">
        <v>160</v>
      </c>
    </row>
    <row r="144" s="2" customFormat="1" ht="24.15" customHeight="1">
      <c r="A144" s="39"/>
      <c r="B144" s="40"/>
      <c r="C144" s="228" t="s">
        <v>166</v>
      </c>
      <c r="D144" s="228" t="s">
        <v>162</v>
      </c>
      <c r="E144" s="229" t="s">
        <v>220</v>
      </c>
      <c r="F144" s="230" t="s">
        <v>221</v>
      </c>
      <c r="G144" s="231" t="s">
        <v>211</v>
      </c>
      <c r="H144" s="232">
        <v>236.256</v>
      </c>
      <c r="I144" s="233"/>
      <c r="J144" s="234">
        <f>ROUND(I144*H144,2)</f>
        <v>0</v>
      </c>
      <c r="K144" s="235"/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166</v>
      </c>
      <c r="AT144" s="240" t="s">
        <v>162</v>
      </c>
      <c r="AU144" s="240" t="s">
        <v>89</v>
      </c>
      <c r="AY144" s="18" t="s">
        <v>160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87</v>
      </c>
      <c r="BK144" s="241">
        <f>ROUND(I144*H144,2)</f>
        <v>0</v>
      </c>
      <c r="BL144" s="18" t="s">
        <v>166</v>
      </c>
      <c r="BM144" s="240" t="s">
        <v>2431</v>
      </c>
    </row>
    <row r="145" s="13" customFormat="1">
      <c r="A145" s="13"/>
      <c r="B145" s="242"/>
      <c r="C145" s="243"/>
      <c r="D145" s="244" t="s">
        <v>168</v>
      </c>
      <c r="E145" s="245" t="s">
        <v>1</v>
      </c>
      <c r="F145" s="246" t="s">
        <v>2432</v>
      </c>
      <c r="G145" s="243"/>
      <c r="H145" s="247">
        <v>67.628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168</v>
      </c>
      <c r="AU145" s="253" t="s">
        <v>89</v>
      </c>
      <c r="AV145" s="13" t="s">
        <v>89</v>
      </c>
      <c r="AW145" s="13" t="s">
        <v>34</v>
      </c>
      <c r="AX145" s="13" t="s">
        <v>79</v>
      </c>
      <c r="AY145" s="253" t="s">
        <v>160</v>
      </c>
    </row>
    <row r="146" s="13" customFormat="1">
      <c r="A146" s="13"/>
      <c r="B146" s="242"/>
      <c r="C146" s="243"/>
      <c r="D146" s="244" t="s">
        <v>168</v>
      </c>
      <c r="E146" s="245" t="s">
        <v>1</v>
      </c>
      <c r="F146" s="246" t="s">
        <v>2433</v>
      </c>
      <c r="G146" s="243"/>
      <c r="H146" s="247">
        <v>168.62799999999999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168</v>
      </c>
      <c r="AU146" s="253" t="s">
        <v>89</v>
      </c>
      <c r="AV146" s="13" t="s">
        <v>89</v>
      </c>
      <c r="AW146" s="13" t="s">
        <v>34</v>
      </c>
      <c r="AX146" s="13" t="s">
        <v>79</v>
      </c>
      <c r="AY146" s="253" t="s">
        <v>160</v>
      </c>
    </row>
    <row r="147" s="14" customFormat="1">
      <c r="A147" s="14"/>
      <c r="B147" s="254"/>
      <c r="C147" s="255"/>
      <c r="D147" s="244" t="s">
        <v>168</v>
      </c>
      <c r="E147" s="256" t="s">
        <v>1</v>
      </c>
      <c r="F147" s="257" t="s">
        <v>171</v>
      </c>
      <c r="G147" s="255"/>
      <c r="H147" s="258">
        <v>236.25599999999997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4" t="s">
        <v>168</v>
      </c>
      <c r="AU147" s="264" t="s">
        <v>89</v>
      </c>
      <c r="AV147" s="14" t="s">
        <v>166</v>
      </c>
      <c r="AW147" s="14" t="s">
        <v>34</v>
      </c>
      <c r="AX147" s="14" t="s">
        <v>87</v>
      </c>
      <c r="AY147" s="264" t="s">
        <v>160</v>
      </c>
    </row>
    <row r="148" s="2" customFormat="1" ht="24.15" customHeight="1">
      <c r="A148" s="39"/>
      <c r="B148" s="40"/>
      <c r="C148" s="228" t="s">
        <v>187</v>
      </c>
      <c r="D148" s="228" t="s">
        <v>162</v>
      </c>
      <c r="E148" s="229" t="s">
        <v>507</v>
      </c>
      <c r="F148" s="230" t="s">
        <v>508</v>
      </c>
      <c r="G148" s="231" t="s">
        <v>211</v>
      </c>
      <c r="H148" s="232">
        <v>168.62799999999999</v>
      </c>
      <c r="I148" s="233"/>
      <c r="J148" s="234">
        <f>ROUND(I148*H148,2)</f>
        <v>0</v>
      </c>
      <c r="K148" s="235"/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166</v>
      </c>
      <c r="AT148" s="240" t="s">
        <v>162</v>
      </c>
      <c r="AU148" s="240" t="s">
        <v>89</v>
      </c>
      <c r="AY148" s="18" t="s">
        <v>160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87</v>
      </c>
      <c r="BK148" s="241">
        <f>ROUND(I148*H148,2)</f>
        <v>0</v>
      </c>
      <c r="BL148" s="18" t="s">
        <v>166</v>
      </c>
      <c r="BM148" s="240" t="s">
        <v>2434</v>
      </c>
    </row>
    <row r="149" s="13" customFormat="1">
      <c r="A149" s="13"/>
      <c r="B149" s="242"/>
      <c r="C149" s="243"/>
      <c r="D149" s="244" t="s">
        <v>168</v>
      </c>
      <c r="E149" s="245" t="s">
        <v>1</v>
      </c>
      <c r="F149" s="246" t="s">
        <v>2433</v>
      </c>
      <c r="G149" s="243"/>
      <c r="H149" s="247">
        <v>168.62799999999999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168</v>
      </c>
      <c r="AU149" s="253" t="s">
        <v>89</v>
      </c>
      <c r="AV149" s="13" t="s">
        <v>89</v>
      </c>
      <c r="AW149" s="13" t="s">
        <v>34</v>
      </c>
      <c r="AX149" s="13" t="s">
        <v>87</v>
      </c>
      <c r="AY149" s="253" t="s">
        <v>160</v>
      </c>
    </row>
    <row r="150" s="2" customFormat="1" ht="24.15" customHeight="1">
      <c r="A150" s="39"/>
      <c r="B150" s="40"/>
      <c r="C150" s="228" t="s">
        <v>191</v>
      </c>
      <c r="D150" s="228" t="s">
        <v>162</v>
      </c>
      <c r="E150" s="229" t="s">
        <v>2435</v>
      </c>
      <c r="F150" s="230" t="s">
        <v>2436</v>
      </c>
      <c r="G150" s="231" t="s">
        <v>211</v>
      </c>
      <c r="H150" s="232">
        <v>168.62799999999999</v>
      </c>
      <c r="I150" s="233"/>
      <c r="J150" s="234">
        <f>ROUND(I150*H150,2)</f>
        <v>0</v>
      </c>
      <c r="K150" s="235"/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166</v>
      </c>
      <c r="AT150" s="240" t="s">
        <v>162</v>
      </c>
      <c r="AU150" s="240" t="s">
        <v>89</v>
      </c>
      <c r="AY150" s="18" t="s">
        <v>160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87</v>
      </c>
      <c r="BK150" s="241">
        <f>ROUND(I150*H150,2)</f>
        <v>0</v>
      </c>
      <c r="BL150" s="18" t="s">
        <v>166</v>
      </c>
      <c r="BM150" s="240" t="s">
        <v>2437</v>
      </c>
    </row>
    <row r="151" s="2" customFormat="1" ht="37.8" customHeight="1">
      <c r="A151" s="39"/>
      <c r="B151" s="40"/>
      <c r="C151" s="228" t="s">
        <v>198</v>
      </c>
      <c r="D151" s="228" t="s">
        <v>162</v>
      </c>
      <c r="E151" s="229" t="s">
        <v>2438</v>
      </c>
      <c r="F151" s="230" t="s">
        <v>2439</v>
      </c>
      <c r="G151" s="231" t="s">
        <v>165</v>
      </c>
      <c r="H151" s="232">
        <v>500</v>
      </c>
      <c r="I151" s="233"/>
      <c r="J151" s="234">
        <f>ROUND(I151*H151,2)</f>
        <v>0</v>
      </c>
      <c r="K151" s="235"/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166</v>
      </c>
      <c r="AT151" s="240" t="s">
        <v>162</v>
      </c>
      <c r="AU151" s="240" t="s">
        <v>89</v>
      </c>
      <c r="AY151" s="18" t="s">
        <v>160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87</v>
      </c>
      <c r="BK151" s="241">
        <f>ROUND(I151*H151,2)</f>
        <v>0</v>
      </c>
      <c r="BL151" s="18" t="s">
        <v>166</v>
      </c>
      <c r="BM151" s="240" t="s">
        <v>2440</v>
      </c>
    </row>
    <row r="152" s="13" customFormat="1">
      <c r="A152" s="13"/>
      <c r="B152" s="242"/>
      <c r="C152" s="243"/>
      <c r="D152" s="244" t="s">
        <v>168</v>
      </c>
      <c r="E152" s="245" t="s">
        <v>1</v>
      </c>
      <c r="F152" s="246" t="s">
        <v>2441</v>
      </c>
      <c r="G152" s="243"/>
      <c r="H152" s="247">
        <v>500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168</v>
      </c>
      <c r="AU152" s="253" t="s">
        <v>89</v>
      </c>
      <c r="AV152" s="13" t="s">
        <v>89</v>
      </c>
      <c r="AW152" s="13" t="s">
        <v>34</v>
      </c>
      <c r="AX152" s="13" t="s">
        <v>87</v>
      </c>
      <c r="AY152" s="253" t="s">
        <v>160</v>
      </c>
    </row>
    <row r="153" s="2" customFormat="1" ht="21.75" customHeight="1">
      <c r="A153" s="39"/>
      <c r="B153" s="40"/>
      <c r="C153" s="228" t="s">
        <v>204</v>
      </c>
      <c r="D153" s="228" t="s">
        <v>162</v>
      </c>
      <c r="E153" s="229" t="s">
        <v>2442</v>
      </c>
      <c r="F153" s="230" t="s">
        <v>2443</v>
      </c>
      <c r="G153" s="231" t="s">
        <v>165</v>
      </c>
      <c r="H153" s="232">
        <v>500</v>
      </c>
      <c r="I153" s="233"/>
      <c r="J153" s="234">
        <f>ROUND(I153*H153,2)</f>
        <v>0</v>
      </c>
      <c r="K153" s="235"/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166</v>
      </c>
      <c r="AT153" s="240" t="s">
        <v>162</v>
      </c>
      <c r="AU153" s="240" t="s">
        <v>89</v>
      </c>
      <c r="AY153" s="18" t="s">
        <v>160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87</v>
      </c>
      <c r="BK153" s="241">
        <f>ROUND(I153*H153,2)</f>
        <v>0</v>
      </c>
      <c r="BL153" s="18" t="s">
        <v>166</v>
      </c>
      <c r="BM153" s="240" t="s">
        <v>2444</v>
      </c>
    </row>
    <row r="154" s="2" customFormat="1" ht="24.15" customHeight="1">
      <c r="A154" s="39"/>
      <c r="B154" s="40"/>
      <c r="C154" s="228" t="s">
        <v>208</v>
      </c>
      <c r="D154" s="228" t="s">
        <v>162</v>
      </c>
      <c r="E154" s="229" t="s">
        <v>2445</v>
      </c>
      <c r="F154" s="230" t="s">
        <v>2446</v>
      </c>
      <c r="G154" s="231" t="s">
        <v>165</v>
      </c>
      <c r="H154" s="232">
        <v>1318</v>
      </c>
      <c r="I154" s="233"/>
      <c r="J154" s="234">
        <f>ROUND(I154*H154,2)</f>
        <v>0</v>
      </c>
      <c r="K154" s="235"/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166</v>
      </c>
      <c r="AT154" s="240" t="s">
        <v>162</v>
      </c>
      <c r="AU154" s="240" t="s">
        <v>89</v>
      </c>
      <c r="AY154" s="18" t="s">
        <v>160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87</v>
      </c>
      <c r="BK154" s="241">
        <f>ROUND(I154*H154,2)</f>
        <v>0</v>
      </c>
      <c r="BL154" s="18" t="s">
        <v>166</v>
      </c>
      <c r="BM154" s="240" t="s">
        <v>2447</v>
      </c>
    </row>
    <row r="155" s="13" customFormat="1">
      <c r="A155" s="13"/>
      <c r="B155" s="242"/>
      <c r="C155" s="243"/>
      <c r="D155" s="244" t="s">
        <v>168</v>
      </c>
      <c r="E155" s="245" t="s">
        <v>1</v>
      </c>
      <c r="F155" s="246" t="s">
        <v>2448</v>
      </c>
      <c r="G155" s="243"/>
      <c r="H155" s="247">
        <v>1318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168</v>
      </c>
      <c r="AU155" s="253" t="s">
        <v>89</v>
      </c>
      <c r="AV155" s="13" t="s">
        <v>89</v>
      </c>
      <c r="AW155" s="13" t="s">
        <v>34</v>
      </c>
      <c r="AX155" s="13" t="s">
        <v>87</v>
      </c>
      <c r="AY155" s="253" t="s">
        <v>160</v>
      </c>
    </row>
    <row r="156" s="2" customFormat="1" ht="24.15" customHeight="1">
      <c r="A156" s="39"/>
      <c r="B156" s="40"/>
      <c r="C156" s="228" t="s">
        <v>214</v>
      </c>
      <c r="D156" s="228" t="s">
        <v>162</v>
      </c>
      <c r="E156" s="229" t="s">
        <v>2449</v>
      </c>
      <c r="F156" s="230" t="s">
        <v>2450</v>
      </c>
      <c r="G156" s="231" t="s">
        <v>165</v>
      </c>
      <c r="H156" s="232">
        <v>1318</v>
      </c>
      <c r="I156" s="233"/>
      <c r="J156" s="234">
        <f>ROUND(I156*H156,2)</f>
        <v>0</v>
      </c>
      <c r="K156" s="235"/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166</v>
      </c>
      <c r="AT156" s="240" t="s">
        <v>162</v>
      </c>
      <c r="AU156" s="240" t="s">
        <v>89</v>
      </c>
      <c r="AY156" s="18" t="s">
        <v>160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87</v>
      </c>
      <c r="BK156" s="241">
        <f>ROUND(I156*H156,2)</f>
        <v>0</v>
      </c>
      <c r="BL156" s="18" t="s">
        <v>166</v>
      </c>
      <c r="BM156" s="240" t="s">
        <v>2451</v>
      </c>
    </row>
    <row r="157" s="2" customFormat="1" ht="16.5" customHeight="1">
      <c r="A157" s="39"/>
      <c r="B157" s="40"/>
      <c r="C157" s="284" t="s">
        <v>219</v>
      </c>
      <c r="D157" s="284" t="s">
        <v>426</v>
      </c>
      <c r="E157" s="285" t="s">
        <v>2452</v>
      </c>
      <c r="F157" s="286" t="s">
        <v>2453</v>
      </c>
      <c r="G157" s="287" t="s">
        <v>2141</v>
      </c>
      <c r="H157" s="288">
        <v>26.359999999999999</v>
      </c>
      <c r="I157" s="289"/>
      <c r="J157" s="290">
        <f>ROUND(I157*H157,2)</f>
        <v>0</v>
      </c>
      <c r="K157" s="291"/>
      <c r="L157" s="292"/>
      <c r="M157" s="293" t="s">
        <v>1</v>
      </c>
      <c r="N157" s="294" t="s">
        <v>44</v>
      </c>
      <c r="O157" s="92"/>
      <c r="P157" s="238">
        <f>O157*H157</f>
        <v>0</v>
      </c>
      <c r="Q157" s="238">
        <v>0.001</v>
      </c>
      <c r="R157" s="238">
        <f>Q157*H157</f>
        <v>0.026360000000000001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204</v>
      </c>
      <c r="AT157" s="240" t="s">
        <v>426</v>
      </c>
      <c r="AU157" s="240" t="s">
        <v>89</v>
      </c>
      <c r="AY157" s="18" t="s">
        <v>160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87</v>
      </c>
      <c r="BK157" s="241">
        <f>ROUND(I157*H157,2)</f>
        <v>0</v>
      </c>
      <c r="BL157" s="18" t="s">
        <v>166</v>
      </c>
      <c r="BM157" s="240" t="s">
        <v>2454</v>
      </c>
    </row>
    <row r="158" s="13" customFormat="1">
      <c r="A158" s="13"/>
      <c r="B158" s="242"/>
      <c r="C158" s="243"/>
      <c r="D158" s="244" t="s">
        <v>168</v>
      </c>
      <c r="E158" s="243"/>
      <c r="F158" s="246" t="s">
        <v>2455</v>
      </c>
      <c r="G158" s="243"/>
      <c r="H158" s="247">
        <v>26.359999999999999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168</v>
      </c>
      <c r="AU158" s="253" t="s">
        <v>89</v>
      </c>
      <c r="AV158" s="13" t="s">
        <v>89</v>
      </c>
      <c r="AW158" s="13" t="s">
        <v>4</v>
      </c>
      <c r="AX158" s="13" t="s">
        <v>87</v>
      </c>
      <c r="AY158" s="253" t="s">
        <v>160</v>
      </c>
    </row>
    <row r="159" s="2" customFormat="1" ht="24.15" customHeight="1">
      <c r="A159" s="39"/>
      <c r="B159" s="40"/>
      <c r="C159" s="228" t="s">
        <v>8</v>
      </c>
      <c r="D159" s="228" t="s">
        <v>162</v>
      </c>
      <c r="E159" s="229" t="s">
        <v>517</v>
      </c>
      <c r="F159" s="230" t="s">
        <v>518</v>
      </c>
      <c r="G159" s="231" t="s">
        <v>165</v>
      </c>
      <c r="H159" s="232">
        <v>334.24799999999999</v>
      </c>
      <c r="I159" s="233"/>
      <c r="J159" s="234">
        <f>ROUND(I159*H159,2)</f>
        <v>0</v>
      </c>
      <c r="K159" s="235"/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166</v>
      </c>
      <c r="AT159" s="240" t="s">
        <v>162</v>
      </c>
      <c r="AU159" s="240" t="s">
        <v>89</v>
      </c>
      <c r="AY159" s="18" t="s">
        <v>160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87</v>
      </c>
      <c r="BK159" s="241">
        <f>ROUND(I159*H159,2)</f>
        <v>0</v>
      </c>
      <c r="BL159" s="18" t="s">
        <v>166</v>
      </c>
      <c r="BM159" s="240" t="s">
        <v>2456</v>
      </c>
    </row>
    <row r="160" s="15" customFormat="1">
      <c r="A160" s="15"/>
      <c r="B160" s="269"/>
      <c r="C160" s="270"/>
      <c r="D160" s="244" t="s">
        <v>168</v>
      </c>
      <c r="E160" s="271" t="s">
        <v>1</v>
      </c>
      <c r="F160" s="272" t="s">
        <v>2457</v>
      </c>
      <c r="G160" s="270"/>
      <c r="H160" s="271" t="s">
        <v>1</v>
      </c>
      <c r="I160" s="273"/>
      <c r="J160" s="270"/>
      <c r="K160" s="270"/>
      <c r="L160" s="274"/>
      <c r="M160" s="275"/>
      <c r="N160" s="276"/>
      <c r="O160" s="276"/>
      <c r="P160" s="276"/>
      <c r="Q160" s="276"/>
      <c r="R160" s="276"/>
      <c r="S160" s="276"/>
      <c r="T160" s="27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8" t="s">
        <v>168</v>
      </c>
      <c r="AU160" s="278" t="s">
        <v>89</v>
      </c>
      <c r="AV160" s="15" t="s">
        <v>87</v>
      </c>
      <c r="AW160" s="15" t="s">
        <v>34</v>
      </c>
      <c r="AX160" s="15" t="s">
        <v>79</v>
      </c>
      <c r="AY160" s="278" t="s">
        <v>160</v>
      </c>
    </row>
    <row r="161" s="13" customFormat="1">
      <c r="A161" s="13"/>
      <c r="B161" s="242"/>
      <c r="C161" s="243"/>
      <c r="D161" s="244" t="s">
        <v>168</v>
      </c>
      <c r="E161" s="245" t="s">
        <v>1</v>
      </c>
      <c r="F161" s="246" t="s">
        <v>2458</v>
      </c>
      <c r="G161" s="243"/>
      <c r="H161" s="247">
        <v>61.880000000000003</v>
      </c>
      <c r="I161" s="248"/>
      <c r="J161" s="243"/>
      <c r="K161" s="243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168</v>
      </c>
      <c r="AU161" s="253" t="s">
        <v>89</v>
      </c>
      <c r="AV161" s="13" t="s">
        <v>89</v>
      </c>
      <c r="AW161" s="13" t="s">
        <v>34</v>
      </c>
      <c r="AX161" s="13" t="s">
        <v>79</v>
      </c>
      <c r="AY161" s="253" t="s">
        <v>160</v>
      </c>
    </row>
    <row r="162" s="13" customFormat="1">
      <c r="A162" s="13"/>
      <c r="B162" s="242"/>
      <c r="C162" s="243"/>
      <c r="D162" s="244" t="s">
        <v>168</v>
      </c>
      <c r="E162" s="245" t="s">
        <v>1</v>
      </c>
      <c r="F162" s="246" t="s">
        <v>2459</v>
      </c>
      <c r="G162" s="243"/>
      <c r="H162" s="247">
        <v>46.058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168</v>
      </c>
      <c r="AU162" s="253" t="s">
        <v>89</v>
      </c>
      <c r="AV162" s="13" t="s">
        <v>89</v>
      </c>
      <c r="AW162" s="13" t="s">
        <v>34</v>
      </c>
      <c r="AX162" s="13" t="s">
        <v>79</v>
      </c>
      <c r="AY162" s="253" t="s">
        <v>160</v>
      </c>
    </row>
    <row r="163" s="13" customFormat="1">
      <c r="A163" s="13"/>
      <c r="B163" s="242"/>
      <c r="C163" s="243"/>
      <c r="D163" s="244" t="s">
        <v>168</v>
      </c>
      <c r="E163" s="245" t="s">
        <v>1</v>
      </c>
      <c r="F163" s="246" t="s">
        <v>2460</v>
      </c>
      <c r="G163" s="243"/>
      <c r="H163" s="247">
        <v>226.31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168</v>
      </c>
      <c r="AU163" s="253" t="s">
        <v>89</v>
      </c>
      <c r="AV163" s="13" t="s">
        <v>89</v>
      </c>
      <c r="AW163" s="13" t="s">
        <v>34</v>
      </c>
      <c r="AX163" s="13" t="s">
        <v>79</v>
      </c>
      <c r="AY163" s="253" t="s">
        <v>160</v>
      </c>
    </row>
    <row r="164" s="14" customFormat="1">
      <c r="A164" s="14"/>
      <c r="B164" s="254"/>
      <c r="C164" s="255"/>
      <c r="D164" s="244" t="s">
        <v>168</v>
      </c>
      <c r="E164" s="256" t="s">
        <v>1</v>
      </c>
      <c r="F164" s="257" t="s">
        <v>171</v>
      </c>
      <c r="G164" s="255"/>
      <c r="H164" s="258">
        <v>334.24799999999999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168</v>
      </c>
      <c r="AU164" s="264" t="s">
        <v>89</v>
      </c>
      <c r="AV164" s="14" t="s">
        <v>166</v>
      </c>
      <c r="AW164" s="14" t="s">
        <v>34</v>
      </c>
      <c r="AX164" s="14" t="s">
        <v>87</v>
      </c>
      <c r="AY164" s="264" t="s">
        <v>160</v>
      </c>
    </row>
    <row r="165" s="2" customFormat="1" ht="24.15" customHeight="1">
      <c r="A165" s="39"/>
      <c r="B165" s="40"/>
      <c r="C165" s="228" t="s">
        <v>228</v>
      </c>
      <c r="D165" s="228" t="s">
        <v>162</v>
      </c>
      <c r="E165" s="229" t="s">
        <v>2461</v>
      </c>
      <c r="F165" s="230" t="s">
        <v>2462</v>
      </c>
      <c r="G165" s="231" t="s">
        <v>236</v>
      </c>
      <c r="H165" s="232">
        <v>240</v>
      </c>
      <c r="I165" s="233"/>
      <c r="J165" s="234">
        <f>ROUND(I165*H165,2)</f>
        <v>0</v>
      </c>
      <c r="K165" s="235"/>
      <c r="L165" s="45"/>
      <c r="M165" s="236" t="s">
        <v>1</v>
      </c>
      <c r="N165" s="237" t="s">
        <v>44</v>
      </c>
      <c r="O165" s="92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166</v>
      </c>
      <c r="AT165" s="240" t="s">
        <v>162</v>
      </c>
      <c r="AU165" s="240" t="s">
        <v>89</v>
      </c>
      <c r="AY165" s="18" t="s">
        <v>160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87</v>
      </c>
      <c r="BK165" s="241">
        <f>ROUND(I165*H165,2)</f>
        <v>0</v>
      </c>
      <c r="BL165" s="18" t="s">
        <v>166</v>
      </c>
      <c r="BM165" s="240" t="s">
        <v>2463</v>
      </c>
    </row>
    <row r="166" s="2" customFormat="1">
      <c r="A166" s="39"/>
      <c r="B166" s="40"/>
      <c r="C166" s="41"/>
      <c r="D166" s="244" t="s">
        <v>175</v>
      </c>
      <c r="E166" s="41"/>
      <c r="F166" s="265" t="s">
        <v>2464</v>
      </c>
      <c r="G166" s="41"/>
      <c r="H166" s="41"/>
      <c r="I166" s="266"/>
      <c r="J166" s="41"/>
      <c r="K166" s="41"/>
      <c r="L166" s="45"/>
      <c r="M166" s="267"/>
      <c r="N166" s="268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175</v>
      </c>
      <c r="AU166" s="18" t="s">
        <v>89</v>
      </c>
    </row>
    <row r="167" s="13" customFormat="1">
      <c r="A167" s="13"/>
      <c r="B167" s="242"/>
      <c r="C167" s="243"/>
      <c r="D167" s="244" t="s">
        <v>168</v>
      </c>
      <c r="E167" s="245" t="s">
        <v>1</v>
      </c>
      <c r="F167" s="246" t="s">
        <v>2465</v>
      </c>
      <c r="G167" s="243"/>
      <c r="H167" s="247">
        <v>240</v>
      </c>
      <c r="I167" s="248"/>
      <c r="J167" s="243"/>
      <c r="K167" s="243"/>
      <c r="L167" s="249"/>
      <c r="M167" s="250"/>
      <c r="N167" s="251"/>
      <c r="O167" s="251"/>
      <c r="P167" s="251"/>
      <c r="Q167" s="251"/>
      <c r="R167" s="251"/>
      <c r="S167" s="251"/>
      <c r="T167" s="25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3" t="s">
        <v>168</v>
      </c>
      <c r="AU167" s="253" t="s">
        <v>89</v>
      </c>
      <c r="AV167" s="13" t="s">
        <v>89</v>
      </c>
      <c r="AW167" s="13" t="s">
        <v>34</v>
      </c>
      <c r="AX167" s="13" t="s">
        <v>87</v>
      </c>
      <c r="AY167" s="253" t="s">
        <v>160</v>
      </c>
    </row>
    <row r="168" s="2" customFormat="1" ht="21.75" customHeight="1">
      <c r="A168" s="39"/>
      <c r="B168" s="40"/>
      <c r="C168" s="228" t="s">
        <v>233</v>
      </c>
      <c r="D168" s="228" t="s">
        <v>162</v>
      </c>
      <c r="E168" s="229" t="s">
        <v>2466</v>
      </c>
      <c r="F168" s="230" t="s">
        <v>2467</v>
      </c>
      <c r="G168" s="231" t="s">
        <v>236</v>
      </c>
      <c r="H168" s="232">
        <v>240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166</v>
      </c>
      <c r="AT168" s="240" t="s">
        <v>162</v>
      </c>
      <c r="AU168" s="240" t="s">
        <v>89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166</v>
      </c>
      <c r="BM168" s="240" t="s">
        <v>2468</v>
      </c>
    </row>
    <row r="169" s="2" customFormat="1">
      <c r="A169" s="39"/>
      <c r="B169" s="40"/>
      <c r="C169" s="41"/>
      <c r="D169" s="244" t="s">
        <v>175</v>
      </c>
      <c r="E169" s="41"/>
      <c r="F169" s="265" t="s">
        <v>2469</v>
      </c>
      <c r="G169" s="41"/>
      <c r="H169" s="41"/>
      <c r="I169" s="266"/>
      <c r="J169" s="41"/>
      <c r="K169" s="41"/>
      <c r="L169" s="45"/>
      <c r="M169" s="267"/>
      <c r="N169" s="26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175</v>
      </c>
      <c r="AU169" s="18" t="s">
        <v>89</v>
      </c>
    </row>
    <row r="170" s="2" customFormat="1" ht="16.5" customHeight="1">
      <c r="A170" s="39"/>
      <c r="B170" s="40"/>
      <c r="C170" s="284" t="s">
        <v>239</v>
      </c>
      <c r="D170" s="284" t="s">
        <v>426</v>
      </c>
      <c r="E170" s="285" t="s">
        <v>2470</v>
      </c>
      <c r="F170" s="286" t="s">
        <v>2471</v>
      </c>
      <c r="G170" s="287" t="s">
        <v>236</v>
      </c>
      <c r="H170" s="288">
        <v>240</v>
      </c>
      <c r="I170" s="289"/>
      <c r="J170" s="290">
        <f>ROUND(I170*H170,2)</f>
        <v>0</v>
      </c>
      <c r="K170" s="291"/>
      <c r="L170" s="292"/>
      <c r="M170" s="293" t="s">
        <v>1</v>
      </c>
      <c r="N170" s="294" t="s">
        <v>44</v>
      </c>
      <c r="O170" s="92"/>
      <c r="P170" s="238">
        <f>O170*H170</f>
        <v>0</v>
      </c>
      <c r="Q170" s="238">
        <v>0.01</v>
      </c>
      <c r="R170" s="238">
        <f>Q170*H170</f>
        <v>2.3999999999999999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204</v>
      </c>
      <c r="AT170" s="240" t="s">
        <v>426</v>
      </c>
      <c r="AU170" s="240" t="s">
        <v>89</v>
      </c>
      <c r="AY170" s="18" t="s">
        <v>160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87</v>
      </c>
      <c r="BK170" s="241">
        <f>ROUND(I170*H170,2)</f>
        <v>0</v>
      </c>
      <c r="BL170" s="18" t="s">
        <v>166</v>
      </c>
      <c r="BM170" s="240" t="s">
        <v>2472</v>
      </c>
    </row>
    <row r="171" s="2" customFormat="1">
      <c r="A171" s="39"/>
      <c r="B171" s="40"/>
      <c r="C171" s="41"/>
      <c r="D171" s="244" t="s">
        <v>175</v>
      </c>
      <c r="E171" s="41"/>
      <c r="F171" s="265" t="s">
        <v>2473</v>
      </c>
      <c r="G171" s="41"/>
      <c r="H171" s="41"/>
      <c r="I171" s="266"/>
      <c r="J171" s="41"/>
      <c r="K171" s="41"/>
      <c r="L171" s="45"/>
      <c r="M171" s="267"/>
      <c r="N171" s="268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175</v>
      </c>
      <c r="AU171" s="18" t="s">
        <v>89</v>
      </c>
    </row>
    <row r="172" s="2" customFormat="1" ht="24.15" customHeight="1">
      <c r="A172" s="39"/>
      <c r="B172" s="40"/>
      <c r="C172" s="228" t="s">
        <v>245</v>
      </c>
      <c r="D172" s="228" t="s">
        <v>162</v>
      </c>
      <c r="E172" s="229" t="s">
        <v>2474</v>
      </c>
      <c r="F172" s="230" t="s">
        <v>2475</v>
      </c>
      <c r="G172" s="231" t="s">
        <v>165</v>
      </c>
      <c r="H172" s="232">
        <v>30</v>
      </c>
      <c r="I172" s="233"/>
      <c r="J172" s="234">
        <f>ROUND(I172*H172,2)</f>
        <v>0</v>
      </c>
      <c r="K172" s="235"/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0</v>
      </c>
      <c r="R172" s="238">
        <f>Q172*H172</f>
        <v>0</v>
      </c>
      <c r="S172" s="238">
        <v>0</v>
      </c>
      <c r="T172" s="23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166</v>
      </c>
      <c r="AT172" s="240" t="s">
        <v>162</v>
      </c>
      <c r="AU172" s="240" t="s">
        <v>89</v>
      </c>
      <c r="AY172" s="18" t="s">
        <v>160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87</v>
      </c>
      <c r="BK172" s="241">
        <f>ROUND(I172*H172,2)</f>
        <v>0</v>
      </c>
      <c r="BL172" s="18" t="s">
        <v>166</v>
      </c>
      <c r="BM172" s="240" t="s">
        <v>2476</v>
      </c>
    </row>
    <row r="173" s="13" customFormat="1">
      <c r="A173" s="13"/>
      <c r="B173" s="242"/>
      <c r="C173" s="243"/>
      <c r="D173" s="244" t="s">
        <v>168</v>
      </c>
      <c r="E173" s="245" t="s">
        <v>1</v>
      </c>
      <c r="F173" s="246" t="s">
        <v>2477</v>
      </c>
      <c r="G173" s="243"/>
      <c r="H173" s="247">
        <v>30</v>
      </c>
      <c r="I173" s="248"/>
      <c r="J173" s="243"/>
      <c r="K173" s="243"/>
      <c r="L173" s="249"/>
      <c r="M173" s="250"/>
      <c r="N173" s="251"/>
      <c r="O173" s="251"/>
      <c r="P173" s="251"/>
      <c r="Q173" s="251"/>
      <c r="R173" s="251"/>
      <c r="S173" s="251"/>
      <c r="T173" s="25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3" t="s">
        <v>168</v>
      </c>
      <c r="AU173" s="253" t="s">
        <v>89</v>
      </c>
      <c r="AV173" s="13" t="s">
        <v>89</v>
      </c>
      <c r="AW173" s="13" t="s">
        <v>34</v>
      </c>
      <c r="AX173" s="13" t="s">
        <v>87</v>
      </c>
      <c r="AY173" s="253" t="s">
        <v>160</v>
      </c>
    </row>
    <row r="174" s="2" customFormat="1" ht="16.5" customHeight="1">
      <c r="A174" s="39"/>
      <c r="B174" s="40"/>
      <c r="C174" s="284" t="s">
        <v>250</v>
      </c>
      <c r="D174" s="284" t="s">
        <v>426</v>
      </c>
      <c r="E174" s="285" t="s">
        <v>2478</v>
      </c>
      <c r="F174" s="286" t="s">
        <v>2479</v>
      </c>
      <c r="G174" s="287" t="s">
        <v>211</v>
      </c>
      <c r="H174" s="288">
        <v>3.0899999999999999</v>
      </c>
      <c r="I174" s="289"/>
      <c r="J174" s="290">
        <f>ROUND(I174*H174,2)</f>
        <v>0</v>
      </c>
      <c r="K174" s="291"/>
      <c r="L174" s="292"/>
      <c r="M174" s="293" t="s">
        <v>1</v>
      </c>
      <c r="N174" s="294" t="s">
        <v>44</v>
      </c>
      <c r="O174" s="92"/>
      <c r="P174" s="238">
        <f>O174*H174</f>
        <v>0</v>
      </c>
      <c r="Q174" s="238">
        <v>0.20000000000000001</v>
      </c>
      <c r="R174" s="238">
        <f>Q174*H174</f>
        <v>0.61799999999999999</v>
      </c>
      <c r="S174" s="238">
        <v>0</v>
      </c>
      <c r="T174" s="23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0" t="s">
        <v>204</v>
      </c>
      <c r="AT174" s="240" t="s">
        <v>426</v>
      </c>
      <c r="AU174" s="240" t="s">
        <v>89</v>
      </c>
      <c r="AY174" s="18" t="s">
        <v>160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8" t="s">
        <v>87</v>
      </c>
      <c r="BK174" s="241">
        <f>ROUND(I174*H174,2)</f>
        <v>0</v>
      </c>
      <c r="BL174" s="18" t="s">
        <v>166</v>
      </c>
      <c r="BM174" s="240" t="s">
        <v>2480</v>
      </c>
    </row>
    <row r="175" s="13" customFormat="1">
      <c r="A175" s="13"/>
      <c r="B175" s="242"/>
      <c r="C175" s="243"/>
      <c r="D175" s="244" t="s">
        <v>168</v>
      </c>
      <c r="E175" s="243"/>
      <c r="F175" s="246" t="s">
        <v>2481</v>
      </c>
      <c r="G175" s="243"/>
      <c r="H175" s="247">
        <v>3.0899999999999999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89</v>
      </c>
      <c r="AV175" s="13" t="s">
        <v>89</v>
      </c>
      <c r="AW175" s="13" t="s">
        <v>4</v>
      </c>
      <c r="AX175" s="13" t="s">
        <v>87</v>
      </c>
      <c r="AY175" s="253" t="s">
        <v>160</v>
      </c>
    </row>
    <row r="176" s="12" customFormat="1" ht="22.8" customHeight="1">
      <c r="A176" s="12"/>
      <c r="B176" s="212"/>
      <c r="C176" s="213"/>
      <c r="D176" s="214" t="s">
        <v>78</v>
      </c>
      <c r="E176" s="226" t="s">
        <v>166</v>
      </c>
      <c r="F176" s="226" t="s">
        <v>598</v>
      </c>
      <c r="G176" s="213"/>
      <c r="H176" s="213"/>
      <c r="I176" s="216"/>
      <c r="J176" s="227">
        <f>BK176</f>
        <v>0</v>
      </c>
      <c r="K176" s="213"/>
      <c r="L176" s="218"/>
      <c r="M176" s="219"/>
      <c r="N176" s="220"/>
      <c r="O176" s="220"/>
      <c r="P176" s="221">
        <f>P177</f>
        <v>0</v>
      </c>
      <c r="Q176" s="220"/>
      <c r="R176" s="221">
        <f>R177</f>
        <v>1.9947500000000003</v>
      </c>
      <c r="S176" s="220"/>
      <c r="T176" s="222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3" t="s">
        <v>87</v>
      </c>
      <c r="AT176" s="224" t="s">
        <v>78</v>
      </c>
      <c r="AU176" s="224" t="s">
        <v>87</v>
      </c>
      <c r="AY176" s="223" t="s">
        <v>160</v>
      </c>
      <c r="BK176" s="225">
        <f>BK177</f>
        <v>0</v>
      </c>
    </row>
    <row r="177" s="2" customFormat="1" ht="24.15" customHeight="1">
      <c r="A177" s="39"/>
      <c r="B177" s="40"/>
      <c r="C177" s="228" t="s">
        <v>262</v>
      </c>
      <c r="D177" s="228" t="s">
        <v>162</v>
      </c>
      <c r="E177" s="229" t="s">
        <v>2482</v>
      </c>
      <c r="F177" s="230" t="s">
        <v>2483</v>
      </c>
      <c r="G177" s="231" t="s">
        <v>201</v>
      </c>
      <c r="H177" s="232">
        <v>5</v>
      </c>
      <c r="I177" s="233"/>
      <c r="J177" s="234">
        <f>ROUND(I177*H177,2)</f>
        <v>0</v>
      </c>
      <c r="K177" s="235"/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0.39895000000000003</v>
      </c>
      <c r="R177" s="238">
        <f>Q177*H177</f>
        <v>1.9947500000000003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166</v>
      </c>
      <c r="AT177" s="240" t="s">
        <v>162</v>
      </c>
      <c r="AU177" s="240" t="s">
        <v>89</v>
      </c>
      <c r="AY177" s="18" t="s">
        <v>160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87</v>
      </c>
      <c r="BK177" s="241">
        <f>ROUND(I177*H177,2)</f>
        <v>0</v>
      </c>
      <c r="BL177" s="18" t="s">
        <v>166</v>
      </c>
      <c r="BM177" s="240" t="s">
        <v>2484</v>
      </c>
    </row>
    <row r="178" s="12" customFormat="1" ht="22.8" customHeight="1">
      <c r="A178" s="12"/>
      <c r="B178" s="212"/>
      <c r="C178" s="213"/>
      <c r="D178" s="214" t="s">
        <v>78</v>
      </c>
      <c r="E178" s="226" t="s">
        <v>187</v>
      </c>
      <c r="F178" s="226" t="s">
        <v>603</v>
      </c>
      <c r="G178" s="213"/>
      <c r="H178" s="213"/>
      <c r="I178" s="216"/>
      <c r="J178" s="227">
        <f>BK178</f>
        <v>0</v>
      </c>
      <c r="K178" s="213"/>
      <c r="L178" s="218"/>
      <c r="M178" s="219"/>
      <c r="N178" s="220"/>
      <c r="O178" s="220"/>
      <c r="P178" s="221">
        <f>SUM(P179:P193)</f>
        <v>0</v>
      </c>
      <c r="Q178" s="220"/>
      <c r="R178" s="221">
        <f>SUM(R179:R193)</f>
        <v>134.210973</v>
      </c>
      <c r="S178" s="220"/>
      <c r="T178" s="222">
        <f>SUM(T179:T193)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3" t="s">
        <v>87</v>
      </c>
      <c r="AT178" s="224" t="s">
        <v>78</v>
      </c>
      <c r="AU178" s="224" t="s">
        <v>87</v>
      </c>
      <c r="AY178" s="223" t="s">
        <v>160</v>
      </c>
      <c r="BK178" s="225">
        <f>SUM(BK179:BK193)</f>
        <v>0</v>
      </c>
    </row>
    <row r="179" s="2" customFormat="1" ht="37.8" customHeight="1">
      <c r="A179" s="39"/>
      <c r="B179" s="40"/>
      <c r="C179" s="228" t="s">
        <v>269</v>
      </c>
      <c r="D179" s="228" t="s">
        <v>162</v>
      </c>
      <c r="E179" s="229" t="s">
        <v>2485</v>
      </c>
      <c r="F179" s="230" t="s">
        <v>2486</v>
      </c>
      <c r="G179" s="231" t="s">
        <v>165</v>
      </c>
      <c r="H179" s="232">
        <v>180</v>
      </c>
      <c r="I179" s="233"/>
      <c r="J179" s="234">
        <f>ROUND(I179*H179,2)</f>
        <v>0</v>
      </c>
      <c r="K179" s="235"/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0.098479999999999998</v>
      </c>
      <c r="R179" s="238">
        <f>Q179*H179</f>
        <v>17.726399999999998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166</v>
      </c>
      <c r="AT179" s="240" t="s">
        <v>162</v>
      </c>
      <c r="AU179" s="240" t="s">
        <v>89</v>
      </c>
      <c r="AY179" s="18" t="s">
        <v>160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87</v>
      </c>
      <c r="BK179" s="241">
        <f>ROUND(I179*H179,2)</f>
        <v>0</v>
      </c>
      <c r="BL179" s="18" t="s">
        <v>166</v>
      </c>
      <c r="BM179" s="240" t="s">
        <v>2487</v>
      </c>
    </row>
    <row r="180" s="13" customFormat="1">
      <c r="A180" s="13"/>
      <c r="B180" s="242"/>
      <c r="C180" s="243"/>
      <c r="D180" s="244" t="s">
        <v>168</v>
      </c>
      <c r="E180" s="245" t="s">
        <v>1</v>
      </c>
      <c r="F180" s="246" t="s">
        <v>2418</v>
      </c>
      <c r="G180" s="243"/>
      <c r="H180" s="247">
        <v>180</v>
      </c>
      <c r="I180" s="248"/>
      <c r="J180" s="243"/>
      <c r="K180" s="243"/>
      <c r="L180" s="249"/>
      <c r="M180" s="250"/>
      <c r="N180" s="251"/>
      <c r="O180" s="251"/>
      <c r="P180" s="251"/>
      <c r="Q180" s="251"/>
      <c r="R180" s="251"/>
      <c r="S180" s="251"/>
      <c r="T180" s="25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3" t="s">
        <v>168</v>
      </c>
      <c r="AU180" s="253" t="s">
        <v>89</v>
      </c>
      <c r="AV180" s="13" t="s">
        <v>89</v>
      </c>
      <c r="AW180" s="13" t="s">
        <v>34</v>
      </c>
      <c r="AX180" s="13" t="s">
        <v>87</v>
      </c>
      <c r="AY180" s="253" t="s">
        <v>160</v>
      </c>
    </row>
    <row r="181" s="2" customFormat="1" ht="33" customHeight="1">
      <c r="A181" s="39"/>
      <c r="B181" s="40"/>
      <c r="C181" s="228" t="s">
        <v>277</v>
      </c>
      <c r="D181" s="228" t="s">
        <v>162</v>
      </c>
      <c r="E181" s="229" t="s">
        <v>2488</v>
      </c>
      <c r="F181" s="230" t="s">
        <v>2489</v>
      </c>
      <c r="G181" s="231" t="s">
        <v>165</v>
      </c>
      <c r="H181" s="232">
        <v>180</v>
      </c>
      <c r="I181" s="233"/>
      <c r="J181" s="234">
        <f>ROUND(I181*H181,2)</f>
        <v>0</v>
      </c>
      <c r="K181" s="235"/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0.11162</v>
      </c>
      <c r="R181" s="238">
        <f>Q181*H181</f>
        <v>20.0916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166</v>
      </c>
      <c r="AT181" s="240" t="s">
        <v>162</v>
      </c>
      <c r="AU181" s="240" t="s">
        <v>89</v>
      </c>
      <c r="AY181" s="18" t="s">
        <v>160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87</v>
      </c>
      <c r="BK181" s="241">
        <f>ROUND(I181*H181,2)</f>
        <v>0</v>
      </c>
      <c r="BL181" s="18" t="s">
        <v>166</v>
      </c>
      <c r="BM181" s="240" t="s">
        <v>2490</v>
      </c>
    </row>
    <row r="182" s="13" customFormat="1">
      <c r="A182" s="13"/>
      <c r="B182" s="242"/>
      <c r="C182" s="243"/>
      <c r="D182" s="244" t="s">
        <v>168</v>
      </c>
      <c r="E182" s="245" t="s">
        <v>1</v>
      </c>
      <c r="F182" s="246" t="s">
        <v>2418</v>
      </c>
      <c r="G182" s="243"/>
      <c r="H182" s="247">
        <v>180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168</v>
      </c>
      <c r="AU182" s="253" t="s">
        <v>89</v>
      </c>
      <c r="AV182" s="13" t="s">
        <v>89</v>
      </c>
      <c r="AW182" s="13" t="s">
        <v>34</v>
      </c>
      <c r="AX182" s="13" t="s">
        <v>87</v>
      </c>
      <c r="AY182" s="253" t="s">
        <v>160</v>
      </c>
    </row>
    <row r="183" s="2" customFormat="1" ht="24.15" customHeight="1">
      <c r="A183" s="39"/>
      <c r="B183" s="40"/>
      <c r="C183" s="284" t="s">
        <v>7</v>
      </c>
      <c r="D183" s="284" t="s">
        <v>426</v>
      </c>
      <c r="E183" s="285" t="s">
        <v>2491</v>
      </c>
      <c r="F183" s="286" t="s">
        <v>2492</v>
      </c>
      <c r="G183" s="287" t="s">
        <v>165</v>
      </c>
      <c r="H183" s="288">
        <v>91.799999999999997</v>
      </c>
      <c r="I183" s="289"/>
      <c r="J183" s="290">
        <f>ROUND(I183*H183,2)</f>
        <v>0</v>
      </c>
      <c r="K183" s="291"/>
      <c r="L183" s="292"/>
      <c r="M183" s="293" t="s">
        <v>1</v>
      </c>
      <c r="N183" s="294" t="s">
        <v>44</v>
      </c>
      <c r="O183" s="92"/>
      <c r="P183" s="238">
        <f>O183*H183</f>
        <v>0</v>
      </c>
      <c r="Q183" s="238">
        <v>0.17599999999999999</v>
      </c>
      <c r="R183" s="238">
        <f>Q183*H183</f>
        <v>16.156799999999997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204</v>
      </c>
      <c r="AT183" s="240" t="s">
        <v>426</v>
      </c>
      <c r="AU183" s="240" t="s">
        <v>89</v>
      </c>
      <c r="AY183" s="18" t="s">
        <v>160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87</v>
      </c>
      <c r="BK183" s="241">
        <f>ROUND(I183*H183,2)</f>
        <v>0</v>
      </c>
      <c r="BL183" s="18" t="s">
        <v>166</v>
      </c>
      <c r="BM183" s="240" t="s">
        <v>2493</v>
      </c>
    </row>
    <row r="184" s="13" customFormat="1">
      <c r="A184" s="13"/>
      <c r="B184" s="242"/>
      <c r="C184" s="243"/>
      <c r="D184" s="244" t="s">
        <v>168</v>
      </c>
      <c r="E184" s="245" t="s">
        <v>1</v>
      </c>
      <c r="F184" s="246" t="s">
        <v>2494</v>
      </c>
      <c r="G184" s="243"/>
      <c r="H184" s="247">
        <v>90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168</v>
      </c>
      <c r="AU184" s="253" t="s">
        <v>89</v>
      </c>
      <c r="AV184" s="13" t="s">
        <v>89</v>
      </c>
      <c r="AW184" s="13" t="s">
        <v>34</v>
      </c>
      <c r="AX184" s="13" t="s">
        <v>87</v>
      </c>
      <c r="AY184" s="253" t="s">
        <v>160</v>
      </c>
    </row>
    <row r="185" s="13" customFormat="1">
      <c r="A185" s="13"/>
      <c r="B185" s="242"/>
      <c r="C185" s="243"/>
      <c r="D185" s="244" t="s">
        <v>168</v>
      </c>
      <c r="E185" s="243"/>
      <c r="F185" s="246" t="s">
        <v>2495</v>
      </c>
      <c r="G185" s="243"/>
      <c r="H185" s="247">
        <v>91.799999999999997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168</v>
      </c>
      <c r="AU185" s="253" t="s">
        <v>89</v>
      </c>
      <c r="AV185" s="13" t="s">
        <v>89</v>
      </c>
      <c r="AW185" s="13" t="s">
        <v>4</v>
      </c>
      <c r="AX185" s="13" t="s">
        <v>87</v>
      </c>
      <c r="AY185" s="253" t="s">
        <v>160</v>
      </c>
    </row>
    <row r="186" s="2" customFormat="1" ht="37.8" customHeight="1">
      <c r="A186" s="39"/>
      <c r="B186" s="40"/>
      <c r="C186" s="228" t="s">
        <v>286</v>
      </c>
      <c r="D186" s="228" t="s">
        <v>162</v>
      </c>
      <c r="E186" s="229" t="s">
        <v>2496</v>
      </c>
      <c r="F186" s="230" t="s">
        <v>2497</v>
      </c>
      <c r="G186" s="231" t="s">
        <v>165</v>
      </c>
      <c r="H186" s="232">
        <v>334.24799999999999</v>
      </c>
      <c r="I186" s="233"/>
      <c r="J186" s="234">
        <f>ROUND(I186*H186,2)</f>
        <v>0</v>
      </c>
      <c r="K186" s="235"/>
      <c r="L186" s="45"/>
      <c r="M186" s="236" t="s">
        <v>1</v>
      </c>
      <c r="N186" s="237" t="s">
        <v>44</v>
      </c>
      <c r="O186" s="92"/>
      <c r="P186" s="238">
        <f>O186*H186</f>
        <v>0</v>
      </c>
      <c r="Q186" s="238">
        <v>0.10100000000000001</v>
      </c>
      <c r="R186" s="238">
        <f>Q186*H186</f>
        <v>33.759048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166</v>
      </c>
      <c r="AT186" s="240" t="s">
        <v>162</v>
      </c>
      <c r="AU186" s="240" t="s">
        <v>89</v>
      </c>
      <c r="AY186" s="18" t="s">
        <v>160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87</v>
      </c>
      <c r="BK186" s="241">
        <f>ROUND(I186*H186,2)</f>
        <v>0</v>
      </c>
      <c r="BL186" s="18" t="s">
        <v>166</v>
      </c>
      <c r="BM186" s="240" t="s">
        <v>2498</v>
      </c>
    </row>
    <row r="187" s="13" customFormat="1">
      <c r="A187" s="13"/>
      <c r="B187" s="242"/>
      <c r="C187" s="243"/>
      <c r="D187" s="244" t="s">
        <v>168</v>
      </c>
      <c r="E187" s="245" t="s">
        <v>1</v>
      </c>
      <c r="F187" s="246" t="s">
        <v>2458</v>
      </c>
      <c r="G187" s="243"/>
      <c r="H187" s="247">
        <v>61.880000000000003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168</v>
      </c>
      <c r="AU187" s="253" t="s">
        <v>89</v>
      </c>
      <c r="AV187" s="13" t="s">
        <v>89</v>
      </c>
      <c r="AW187" s="13" t="s">
        <v>34</v>
      </c>
      <c r="AX187" s="13" t="s">
        <v>79</v>
      </c>
      <c r="AY187" s="253" t="s">
        <v>160</v>
      </c>
    </row>
    <row r="188" s="13" customFormat="1">
      <c r="A188" s="13"/>
      <c r="B188" s="242"/>
      <c r="C188" s="243"/>
      <c r="D188" s="244" t="s">
        <v>168</v>
      </c>
      <c r="E188" s="245" t="s">
        <v>1</v>
      </c>
      <c r="F188" s="246" t="s">
        <v>2459</v>
      </c>
      <c r="G188" s="243"/>
      <c r="H188" s="247">
        <v>46.058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168</v>
      </c>
      <c r="AU188" s="253" t="s">
        <v>89</v>
      </c>
      <c r="AV188" s="13" t="s">
        <v>89</v>
      </c>
      <c r="AW188" s="13" t="s">
        <v>34</v>
      </c>
      <c r="AX188" s="13" t="s">
        <v>79</v>
      </c>
      <c r="AY188" s="253" t="s">
        <v>160</v>
      </c>
    </row>
    <row r="189" s="13" customFormat="1">
      <c r="A189" s="13"/>
      <c r="B189" s="242"/>
      <c r="C189" s="243"/>
      <c r="D189" s="244" t="s">
        <v>168</v>
      </c>
      <c r="E189" s="245" t="s">
        <v>1</v>
      </c>
      <c r="F189" s="246" t="s">
        <v>2460</v>
      </c>
      <c r="G189" s="243"/>
      <c r="H189" s="247">
        <v>226.31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168</v>
      </c>
      <c r="AU189" s="253" t="s">
        <v>89</v>
      </c>
      <c r="AV189" s="13" t="s">
        <v>89</v>
      </c>
      <c r="AW189" s="13" t="s">
        <v>34</v>
      </c>
      <c r="AX189" s="13" t="s">
        <v>79</v>
      </c>
      <c r="AY189" s="253" t="s">
        <v>160</v>
      </c>
    </row>
    <row r="190" s="14" customFormat="1">
      <c r="A190" s="14"/>
      <c r="B190" s="254"/>
      <c r="C190" s="255"/>
      <c r="D190" s="244" t="s">
        <v>168</v>
      </c>
      <c r="E190" s="256" t="s">
        <v>1</v>
      </c>
      <c r="F190" s="257" t="s">
        <v>171</v>
      </c>
      <c r="G190" s="255"/>
      <c r="H190" s="258">
        <v>334.24799999999999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4" t="s">
        <v>168</v>
      </c>
      <c r="AU190" s="264" t="s">
        <v>89</v>
      </c>
      <c r="AV190" s="14" t="s">
        <v>166</v>
      </c>
      <c r="AW190" s="14" t="s">
        <v>34</v>
      </c>
      <c r="AX190" s="14" t="s">
        <v>87</v>
      </c>
      <c r="AY190" s="264" t="s">
        <v>160</v>
      </c>
    </row>
    <row r="191" s="2" customFormat="1" ht="24.15" customHeight="1">
      <c r="A191" s="39"/>
      <c r="B191" s="40"/>
      <c r="C191" s="284" t="s">
        <v>291</v>
      </c>
      <c r="D191" s="284" t="s">
        <v>426</v>
      </c>
      <c r="E191" s="285" t="s">
        <v>2499</v>
      </c>
      <c r="F191" s="286" t="s">
        <v>2500</v>
      </c>
      <c r="G191" s="287" t="s">
        <v>165</v>
      </c>
      <c r="H191" s="288">
        <v>344.27499999999998</v>
      </c>
      <c r="I191" s="289"/>
      <c r="J191" s="290">
        <f>ROUND(I191*H191,2)</f>
        <v>0</v>
      </c>
      <c r="K191" s="291"/>
      <c r="L191" s="292"/>
      <c r="M191" s="293" t="s">
        <v>1</v>
      </c>
      <c r="N191" s="294" t="s">
        <v>44</v>
      </c>
      <c r="O191" s="92"/>
      <c r="P191" s="238">
        <f>O191*H191</f>
        <v>0</v>
      </c>
      <c r="Q191" s="238">
        <v>0.13500000000000001</v>
      </c>
      <c r="R191" s="238">
        <f>Q191*H191</f>
        <v>46.477125000000001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204</v>
      </c>
      <c r="AT191" s="240" t="s">
        <v>426</v>
      </c>
      <c r="AU191" s="240" t="s">
        <v>89</v>
      </c>
      <c r="AY191" s="18" t="s">
        <v>160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87</v>
      </c>
      <c r="BK191" s="241">
        <f>ROUND(I191*H191,2)</f>
        <v>0</v>
      </c>
      <c r="BL191" s="18" t="s">
        <v>166</v>
      </c>
      <c r="BM191" s="240" t="s">
        <v>2501</v>
      </c>
    </row>
    <row r="192" s="13" customFormat="1">
      <c r="A192" s="13"/>
      <c r="B192" s="242"/>
      <c r="C192" s="243"/>
      <c r="D192" s="244" t="s">
        <v>168</v>
      </c>
      <c r="E192" s="243"/>
      <c r="F192" s="246" t="s">
        <v>2502</v>
      </c>
      <c r="G192" s="243"/>
      <c r="H192" s="247">
        <v>344.27499999999998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168</v>
      </c>
      <c r="AU192" s="253" t="s">
        <v>89</v>
      </c>
      <c r="AV192" s="13" t="s">
        <v>89</v>
      </c>
      <c r="AW192" s="13" t="s">
        <v>4</v>
      </c>
      <c r="AX192" s="13" t="s">
        <v>87</v>
      </c>
      <c r="AY192" s="253" t="s">
        <v>160</v>
      </c>
    </row>
    <row r="193" s="2" customFormat="1" ht="24.15" customHeight="1">
      <c r="A193" s="39"/>
      <c r="B193" s="40"/>
      <c r="C193" s="228" t="s">
        <v>295</v>
      </c>
      <c r="D193" s="228" t="s">
        <v>162</v>
      </c>
      <c r="E193" s="229" t="s">
        <v>2503</v>
      </c>
      <c r="F193" s="230" t="s">
        <v>2504</v>
      </c>
      <c r="G193" s="231" t="s">
        <v>165</v>
      </c>
      <c r="H193" s="232">
        <v>334.24799999999999</v>
      </c>
      <c r="I193" s="233"/>
      <c r="J193" s="234">
        <f>ROUND(I193*H193,2)</f>
        <v>0</v>
      </c>
      <c r="K193" s="235"/>
      <c r="L193" s="45"/>
      <c r="M193" s="236" t="s">
        <v>1</v>
      </c>
      <c r="N193" s="237" t="s">
        <v>44</v>
      </c>
      <c r="O193" s="92"/>
      <c r="P193" s="238">
        <f>O193*H193</f>
        <v>0</v>
      </c>
      <c r="Q193" s="238">
        <v>0</v>
      </c>
      <c r="R193" s="238">
        <f>Q193*H193</f>
        <v>0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166</v>
      </c>
      <c r="AT193" s="240" t="s">
        <v>162</v>
      </c>
      <c r="AU193" s="240" t="s">
        <v>89</v>
      </c>
      <c r="AY193" s="18" t="s">
        <v>160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87</v>
      </c>
      <c r="BK193" s="241">
        <f>ROUND(I193*H193,2)</f>
        <v>0</v>
      </c>
      <c r="BL193" s="18" t="s">
        <v>166</v>
      </c>
      <c r="BM193" s="240" t="s">
        <v>2505</v>
      </c>
    </row>
    <row r="194" s="12" customFormat="1" ht="22.8" customHeight="1">
      <c r="A194" s="12"/>
      <c r="B194" s="212"/>
      <c r="C194" s="213"/>
      <c r="D194" s="214" t="s">
        <v>78</v>
      </c>
      <c r="E194" s="226" t="s">
        <v>208</v>
      </c>
      <c r="F194" s="226" t="s">
        <v>249</v>
      </c>
      <c r="G194" s="213"/>
      <c r="H194" s="213"/>
      <c r="I194" s="216"/>
      <c r="J194" s="227">
        <f>BK194</f>
        <v>0</v>
      </c>
      <c r="K194" s="213"/>
      <c r="L194" s="218"/>
      <c r="M194" s="219"/>
      <c r="N194" s="220"/>
      <c r="O194" s="220"/>
      <c r="P194" s="221">
        <f>SUM(P195:P204)</f>
        <v>0</v>
      </c>
      <c r="Q194" s="220"/>
      <c r="R194" s="221">
        <f>SUM(R195:R204)</f>
        <v>54.4354096</v>
      </c>
      <c r="S194" s="220"/>
      <c r="T194" s="222">
        <f>SUM(T195:T204)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3" t="s">
        <v>87</v>
      </c>
      <c r="AT194" s="224" t="s">
        <v>78</v>
      </c>
      <c r="AU194" s="224" t="s">
        <v>87</v>
      </c>
      <c r="AY194" s="223" t="s">
        <v>160</v>
      </c>
      <c r="BK194" s="225">
        <f>SUM(BK195:BK204)</f>
        <v>0</v>
      </c>
    </row>
    <row r="195" s="2" customFormat="1" ht="33" customHeight="1">
      <c r="A195" s="39"/>
      <c r="B195" s="40"/>
      <c r="C195" s="228" t="s">
        <v>299</v>
      </c>
      <c r="D195" s="228" t="s">
        <v>162</v>
      </c>
      <c r="E195" s="229" t="s">
        <v>2506</v>
      </c>
      <c r="F195" s="230" t="s">
        <v>2507</v>
      </c>
      <c r="G195" s="231" t="s">
        <v>201</v>
      </c>
      <c r="H195" s="232">
        <v>291.5</v>
      </c>
      <c r="I195" s="233"/>
      <c r="J195" s="234">
        <f>ROUND(I195*H195,2)</f>
        <v>0</v>
      </c>
      <c r="K195" s="235"/>
      <c r="L195" s="45"/>
      <c r="M195" s="236" t="s">
        <v>1</v>
      </c>
      <c r="N195" s="237" t="s">
        <v>44</v>
      </c>
      <c r="O195" s="92"/>
      <c r="P195" s="238">
        <f>O195*H195</f>
        <v>0</v>
      </c>
      <c r="Q195" s="238">
        <v>0.1295</v>
      </c>
      <c r="R195" s="238">
        <f>Q195*H195</f>
        <v>37.749250000000004</v>
      </c>
      <c r="S195" s="238">
        <v>0</v>
      </c>
      <c r="T195" s="23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0" t="s">
        <v>166</v>
      </c>
      <c r="AT195" s="240" t="s">
        <v>162</v>
      </c>
      <c r="AU195" s="240" t="s">
        <v>89</v>
      </c>
      <c r="AY195" s="18" t="s">
        <v>160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8" t="s">
        <v>87</v>
      </c>
      <c r="BK195" s="241">
        <f>ROUND(I195*H195,2)</f>
        <v>0</v>
      </c>
      <c r="BL195" s="18" t="s">
        <v>166</v>
      </c>
      <c r="BM195" s="240" t="s">
        <v>2508</v>
      </c>
    </row>
    <row r="196" s="13" customFormat="1">
      <c r="A196" s="13"/>
      <c r="B196" s="242"/>
      <c r="C196" s="243"/>
      <c r="D196" s="244" t="s">
        <v>168</v>
      </c>
      <c r="E196" s="245" t="s">
        <v>1</v>
      </c>
      <c r="F196" s="246" t="s">
        <v>2509</v>
      </c>
      <c r="G196" s="243"/>
      <c r="H196" s="247">
        <v>64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168</v>
      </c>
      <c r="AU196" s="253" t="s">
        <v>89</v>
      </c>
      <c r="AV196" s="13" t="s">
        <v>89</v>
      </c>
      <c r="AW196" s="13" t="s">
        <v>34</v>
      </c>
      <c r="AX196" s="13" t="s">
        <v>79</v>
      </c>
      <c r="AY196" s="253" t="s">
        <v>160</v>
      </c>
    </row>
    <row r="197" s="13" customFormat="1">
      <c r="A197" s="13"/>
      <c r="B197" s="242"/>
      <c r="C197" s="243"/>
      <c r="D197" s="244" t="s">
        <v>168</v>
      </c>
      <c r="E197" s="245" t="s">
        <v>1</v>
      </c>
      <c r="F197" s="246" t="s">
        <v>2510</v>
      </c>
      <c r="G197" s="243"/>
      <c r="H197" s="247">
        <v>115</v>
      </c>
      <c r="I197" s="248"/>
      <c r="J197" s="243"/>
      <c r="K197" s="243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168</v>
      </c>
      <c r="AU197" s="253" t="s">
        <v>89</v>
      </c>
      <c r="AV197" s="13" t="s">
        <v>89</v>
      </c>
      <c r="AW197" s="13" t="s">
        <v>34</v>
      </c>
      <c r="AX197" s="13" t="s">
        <v>79</v>
      </c>
      <c r="AY197" s="253" t="s">
        <v>160</v>
      </c>
    </row>
    <row r="198" s="13" customFormat="1">
      <c r="A198" s="13"/>
      <c r="B198" s="242"/>
      <c r="C198" s="243"/>
      <c r="D198" s="244" t="s">
        <v>168</v>
      </c>
      <c r="E198" s="245" t="s">
        <v>1</v>
      </c>
      <c r="F198" s="246" t="s">
        <v>2511</v>
      </c>
      <c r="G198" s="243"/>
      <c r="H198" s="247">
        <v>112.5</v>
      </c>
      <c r="I198" s="248"/>
      <c r="J198" s="243"/>
      <c r="K198" s="243"/>
      <c r="L198" s="249"/>
      <c r="M198" s="250"/>
      <c r="N198" s="251"/>
      <c r="O198" s="251"/>
      <c r="P198" s="251"/>
      <c r="Q198" s="251"/>
      <c r="R198" s="251"/>
      <c r="S198" s="251"/>
      <c r="T198" s="25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3" t="s">
        <v>168</v>
      </c>
      <c r="AU198" s="253" t="s">
        <v>89</v>
      </c>
      <c r="AV198" s="13" t="s">
        <v>89</v>
      </c>
      <c r="AW198" s="13" t="s">
        <v>34</v>
      </c>
      <c r="AX198" s="13" t="s">
        <v>79</v>
      </c>
      <c r="AY198" s="253" t="s">
        <v>160</v>
      </c>
    </row>
    <row r="199" s="14" customFormat="1">
      <c r="A199" s="14"/>
      <c r="B199" s="254"/>
      <c r="C199" s="255"/>
      <c r="D199" s="244" t="s">
        <v>168</v>
      </c>
      <c r="E199" s="256" t="s">
        <v>1</v>
      </c>
      <c r="F199" s="257" t="s">
        <v>171</v>
      </c>
      <c r="G199" s="255"/>
      <c r="H199" s="258">
        <v>291.5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4" t="s">
        <v>168</v>
      </c>
      <c r="AU199" s="264" t="s">
        <v>89</v>
      </c>
      <c r="AV199" s="14" t="s">
        <v>166</v>
      </c>
      <c r="AW199" s="14" t="s">
        <v>34</v>
      </c>
      <c r="AX199" s="14" t="s">
        <v>87</v>
      </c>
      <c r="AY199" s="264" t="s">
        <v>160</v>
      </c>
    </row>
    <row r="200" s="2" customFormat="1" ht="16.5" customHeight="1">
      <c r="A200" s="39"/>
      <c r="B200" s="40"/>
      <c r="C200" s="284" t="s">
        <v>305</v>
      </c>
      <c r="D200" s="284" t="s">
        <v>426</v>
      </c>
      <c r="E200" s="285" t="s">
        <v>2512</v>
      </c>
      <c r="F200" s="286" t="s">
        <v>2513</v>
      </c>
      <c r="G200" s="287" t="s">
        <v>201</v>
      </c>
      <c r="H200" s="288">
        <v>297.32999999999998</v>
      </c>
      <c r="I200" s="289"/>
      <c r="J200" s="290">
        <f>ROUND(I200*H200,2)</f>
        <v>0</v>
      </c>
      <c r="K200" s="291"/>
      <c r="L200" s="292"/>
      <c r="M200" s="293" t="s">
        <v>1</v>
      </c>
      <c r="N200" s="294" t="s">
        <v>44</v>
      </c>
      <c r="O200" s="92"/>
      <c r="P200" s="238">
        <f>O200*H200</f>
        <v>0</v>
      </c>
      <c r="Q200" s="238">
        <v>0.056120000000000003</v>
      </c>
      <c r="R200" s="238">
        <f>Q200*H200</f>
        <v>16.6861596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204</v>
      </c>
      <c r="AT200" s="240" t="s">
        <v>426</v>
      </c>
      <c r="AU200" s="240" t="s">
        <v>89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166</v>
      </c>
      <c r="BM200" s="240" t="s">
        <v>2514</v>
      </c>
    </row>
    <row r="201" s="13" customFormat="1">
      <c r="A201" s="13"/>
      <c r="B201" s="242"/>
      <c r="C201" s="243"/>
      <c r="D201" s="244" t="s">
        <v>168</v>
      </c>
      <c r="E201" s="243"/>
      <c r="F201" s="246" t="s">
        <v>2515</v>
      </c>
      <c r="G201" s="243"/>
      <c r="H201" s="247">
        <v>297.32999999999998</v>
      </c>
      <c r="I201" s="248"/>
      <c r="J201" s="243"/>
      <c r="K201" s="243"/>
      <c r="L201" s="249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3" t="s">
        <v>168</v>
      </c>
      <c r="AU201" s="253" t="s">
        <v>89</v>
      </c>
      <c r="AV201" s="13" t="s">
        <v>89</v>
      </c>
      <c r="AW201" s="13" t="s">
        <v>4</v>
      </c>
      <c r="AX201" s="13" t="s">
        <v>87</v>
      </c>
      <c r="AY201" s="253" t="s">
        <v>160</v>
      </c>
    </row>
    <row r="202" s="2" customFormat="1" ht="24.15" customHeight="1">
      <c r="A202" s="39"/>
      <c r="B202" s="40"/>
      <c r="C202" s="228" t="s">
        <v>310</v>
      </c>
      <c r="D202" s="228" t="s">
        <v>162</v>
      </c>
      <c r="E202" s="229" t="s">
        <v>2516</v>
      </c>
      <c r="F202" s="230" t="s">
        <v>2517</v>
      </c>
      <c r="G202" s="231" t="s">
        <v>201</v>
      </c>
      <c r="H202" s="232">
        <v>5</v>
      </c>
      <c r="I202" s="233"/>
      <c r="J202" s="234">
        <f>ROUND(I202*H202,2)</f>
        <v>0</v>
      </c>
      <c r="K202" s="235"/>
      <c r="L202" s="45"/>
      <c r="M202" s="236" t="s">
        <v>1</v>
      </c>
      <c r="N202" s="237" t="s">
        <v>44</v>
      </c>
      <c r="O202" s="92"/>
      <c r="P202" s="238">
        <f>O202*H202</f>
        <v>0</v>
      </c>
      <c r="Q202" s="238">
        <v>0</v>
      </c>
      <c r="R202" s="238">
        <f>Q202*H202</f>
        <v>0</v>
      </c>
      <c r="S202" s="238">
        <v>0</v>
      </c>
      <c r="T202" s="23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166</v>
      </c>
      <c r="AT202" s="240" t="s">
        <v>162</v>
      </c>
      <c r="AU202" s="240" t="s">
        <v>89</v>
      </c>
      <c r="AY202" s="18" t="s">
        <v>160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87</v>
      </c>
      <c r="BK202" s="241">
        <f>ROUND(I202*H202,2)</f>
        <v>0</v>
      </c>
      <c r="BL202" s="18" t="s">
        <v>166</v>
      </c>
      <c r="BM202" s="240" t="s">
        <v>2518</v>
      </c>
    </row>
    <row r="203" s="2" customFormat="1" ht="24.15" customHeight="1">
      <c r="A203" s="39"/>
      <c r="B203" s="40"/>
      <c r="C203" s="228" t="s">
        <v>315</v>
      </c>
      <c r="D203" s="228" t="s">
        <v>162</v>
      </c>
      <c r="E203" s="229" t="s">
        <v>2519</v>
      </c>
      <c r="F203" s="230" t="s">
        <v>2520</v>
      </c>
      <c r="G203" s="231" t="s">
        <v>165</v>
      </c>
      <c r="H203" s="232">
        <v>90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166</v>
      </c>
      <c r="AT203" s="240" t="s">
        <v>162</v>
      </c>
      <c r="AU203" s="240" t="s">
        <v>89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166</v>
      </c>
      <c r="BM203" s="240" t="s">
        <v>2521</v>
      </c>
    </row>
    <row r="204" s="13" customFormat="1">
      <c r="A204" s="13"/>
      <c r="B204" s="242"/>
      <c r="C204" s="243"/>
      <c r="D204" s="244" t="s">
        <v>168</v>
      </c>
      <c r="E204" s="245" t="s">
        <v>1</v>
      </c>
      <c r="F204" s="246" t="s">
        <v>2522</v>
      </c>
      <c r="G204" s="243"/>
      <c r="H204" s="247">
        <v>90</v>
      </c>
      <c r="I204" s="248"/>
      <c r="J204" s="243"/>
      <c r="K204" s="243"/>
      <c r="L204" s="249"/>
      <c r="M204" s="250"/>
      <c r="N204" s="251"/>
      <c r="O204" s="251"/>
      <c r="P204" s="251"/>
      <c r="Q204" s="251"/>
      <c r="R204" s="251"/>
      <c r="S204" s="251"/>
      <c r="T204" s="25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3" t="s">
        <v>168</v>
      </c>
      <c r="AU204" s="253" t="s">
        <v>89</v>
      </c>
      <c r="AV204" s="13" t="s">
        <v>89</v>
      </c>
      <c r="AW204" s="13" t="s">
        <v>34</v>
      </c>
      <c r="AX204" s="13" t="s">
        <v>87</v>
      </c>
      <c r="AY204" s="253" t="s">
        <v>160</v>
      </c>
    </row>
    <row r="205" s="12" customFormat="1" ht="22.8" customHeight="1">
      <c r="A205" s="12"/>
      <c r="B205" s="212"/>
      <c r="C205" s="213"/>
      <c r="D205" s="214" t="s">
        <v>78</v>
      </c>
      <c r="E205" s="226" t="s">
        <v>654</v>
      </c>
      <c r="F205" s="226" t="s">
        <v>655</v>
      </c>
      <c r="G205" s="213"/>
      <c r="H205" s="213"/>
      <c r="I205" s="216"/>
      <c r="J205" s="227">
        <f>BK205</f>
        <v>0</v>
      </c>
      <c r="K205" s="213"/>
      <c r="L205" s="218"/>
      <c r="M205" s="219"/>
      <c r="N205" s="220"/>
      <c r="O205" s="220"/>
      <c r="P205" s="221">
        <f>P206</f>
        <v>0</v>
      </c>
      <c r="Q205" s="220"/>
      <c r="R205" s="221">
        <f>R206</f>
        <v>0</v>
      </c>
      <c r="S205" s="220"/>
      <c r="T205" s="222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3" t="s">
        <v>87</v>
      </c>
      <c r="AT205" s="224" t="s">
        <v>78</v>
      </c>
      <c r="AU205" s="224" t="s">
        <v>87</v>
      </c>
      <c r="AY205" s="223" t="s">
        <v>160</v>
      </c>
      <c r="BK205" s="225">
        <f>BK206</f>
        <v>0</v>
      </c>
    </row>
    <row r="206" s="2" customFormat="1" ht="24.15" customHeight="1">
      <c r="A206" s="39"/>
      <c r="B206" s="40"/>
      <c r="C206" s="228" t="s">
        <v>320</v>
      </c>
      <c r="D206" s="228" t="s">
        <v>162</v>
      </c>
      <c r="E206" s="229" t="s">
        <v>2523</v>
      </c>
      <c r="F206" s="230" t="s">
        <v>2524</v>
      </c>
      <c r="G206" s="231" t="s">
        <v>347</v>
      </c>
      <c r="H206" s="232">
        <v>193.685</v>
      </c>
      <c r="I206" s="233"/>
      <c r="J206" s="234">
        <f>ROUND(I206*H206,2)</f>
        <v>0</v>
      </c>
      <c r="K206" s="235"/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166</v>
      </c>
      <c r="AT206" s="240" t="s">
        <v>162</v>
      </c>
      <c r="AU206" s="240" t="s">
        <v>89</v>
      </c>
      <c r="AY206" s="18" t="s">
        <v>160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87</v>
      </c>
      <c r="BK206" s="241">
        <f>ROUND(I206*H206,2)</f>
        <v>0</v>
      </c>
      <c r="BL206" s="18" t="s">
        <v>166</v>
      </c>
      <c r="BM206" s="240" t="s">
        <v>2525</v>
      </c>
    </row>
    <row r="207" s="12" customFormat="1" ht="22.8" customHeight="1">
      <c r="A207" s="12"/>
      <c r="B207" s="212"/>
      <c r="C207" s="213"/>
      <c r="D207" s="214" t="s">
        <v>78</v>
      </c>
      <c r="E207" s="226" t="s">
        <v>437</v>
      </c>
      <c r="F207" s="226" t="s">
        <v>438</v>
      </c>
      <c r="G207" s="213"/>
      <c r="H207" s="213"/>
      <c r="I207" s="216"/>
      <c r="J207" s="227">
        <f>BK207</f>
        <v>0</v>
      </c>
      <c r="K207" s="213"/>
      <c r="L207" s="218"/>
      <c r="M207" s="219"/>
      <c r="N207" s="220"/>
      <c r="O207" s="220"/>
      <c r="P207" s="221">
        <f>SUM(P208:P223)</f>
        <v>0</v>
      </c>
      <c r="Q207" s="220"/>
      <c r="R207" s="221">
        <f>SUM(R208:R223)</f>
        <v>0</v>
      </c>
      <c r="S207" s="220"/>
      <c r="T207" s="222">
        <f>SUM(T208:T223)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3" t="s">
        <v>187</v>
      </c>
      <c r="AT207" s="224" t="s">
        <v>78</v>
      </c>
      <c r="AU207" s="224" t="s">
        <v>87</v>
      </c>
      <c r="AY207" s="223" t="s">
        <v>160</v>
      </c>
      <c r="BK207" s="225">
        <f>SUM(BK208:BK223)</f>
        <v>0</v>
      </c>
    </row>
    <row r="208" s="2" customFormat="1" ht="16.5" customHeight="1">
      <c r="A208" s="39"/>
      <c r="B208" s="40"/>
      <c r="C208" s="228" t="s">
        <v>325</v>
      </c>
      <c r="D208" s="228" t="s">
        <v>162</v>
      </c>
      <c r="E208" s="229" t="s">
        <v>440</v>
      </c>
      <c r="F208" s="230" t="s">
        <v>441</v>
      </c>
      <c r="G208" s="231" t="s">
        <v>242</v>
      </c>
      <c r="H208" s="232">
        <v>1</v>
      </c>
      <c r="I208" s="233"/>
      <c r="J208" s="234">
        <f>ROUND(I208*H208,2)</f>
        <v>0</v>
      </c>
      <c r="K208" s="235"/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</v>
      </c>
      <c r="R208" s="238">
        <f>Q208*H208</f>
        <v>0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442</v>
      </c>
      <c r="AT208" s="240" t="s">
        <v>162</v>
      </c>
      <c r="AU208" s="240" t="s">
        <v>89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442</v>
      </c>
      <c r="BM208" s="240" t="s">
        <v>2526</v>
      </c>
    </row>
    <row r="209" s="2" customFormat="1">
      <c r="A209" s="39"/>
      <c r="B209" s="40"/>
      <c r="C209" s="41"/>
      <c r="D209" s="244" t="s">
        <v>175</v>
      </c>
      <c r="E209" s="41"/>
      <c r="F209" s="265" t="s">
        <v>661</v>
      </c>
      <c r="G209" s="41"/>
      <c r="H209" s="41"/>
      <c r="I209" s="266"/>
      <c r="J209" s="41"/>
      <c r="K209" s="41"/>
      <c r="L209" s="45"/>
      <c r="M209" s="267"/>
      <c r="N209" s="268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175</v>
      </c>
      <c r="AU209" s="18" t="s">
        <v>89</v>
      </c>
    </row>
    <row r="210" s="2" customFormat="1" ht="16.5" customHeight="1">
      <c r="A210" s="39"/>
      <c r="B210" s="40"/>
      <c r="C210" s="228" t="s">
        <v>330</v>
      </c>
      <c r="D210" s="228" t="s">
        <v>162</v>
      </c>
      <c r="E210" s="229" t="s">
        <v>445</v>
      </c>
      <c r="F210" s="230" t="s">
        <v>446</v>
      </c>
      <c r="G210" s="231" t="s">
        <v>242</v>
      </c>
      <c r="H210" s="232">
        <v>1</v>
      </c>
      <c r="I210" s="233"/>
      <c r="J210" s="234">
        <f>ROUND(I210*H210,2)</f>
        <v>0</v>
      </c>
      <c r="K210" s="235"/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442</v>
      </c>
      <c r="AT210" s="240" t="s">
        <v>162</v>
      </c>
      <c r="AU210" s="240" t="s">
        <v>89</v>
      </c>
      <c r="AY210" s="18" t="s">
        <v>160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87</v>
      </c>
      <c r="BK210" s="241">
        <f>ROUND(I210*H210,2)</f>
        <v>0</v>
      </c>
      <c r="BL210" s="18" t="s">
        <v>442</v>
      </c>
      <c r="BM210" s="240" t="s">
        <v>2527</v>
      </c>
    </row>
    <row r="211" s="2" customFormat="1">
      <c r="A211" s="39"/>
      <c r="B211" s="40"/>
      <c r="C211" s="41"/>
      <c r="D211" s="244" t="s">
        <v>175</v>
      </c>
      <c r="E211" s="41"/>
      <c r="F211" s="265" t="s">
        <v>448</v>
      </c>
      <c r="G211" s="41"/>
      <c r="H211" s="41"/>
      <c r="I211" s="266"/>
      <c r="J211" s="41"/>
      <c r="K211" s="41"/>
      <c r="L211" s="45"/>
      <c r="M211" s="267"/>
      <c r="N211" s="268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175</v>
      </c>
      <c r="AU211" s="18" t="s">
        <v>89</v>
      </c>
    </row>
    <row r="212" s="2" customFormat="1" ht="16.5" customHeight="1">
      <c r="A212" s="39"/>
      <c r="B212" s="40"/>
      <c r="C212" s="228" t="s">
        <v>336</v>
      </c>
      <c r="D212" s="228" t="s">
        <v>162</v>
      </c>
      <c r="E212" s="229" t="s">
        <v>663</v>
      </c>
      <c r="F212" s="230" t="s">
        <v>664</v>
      </c>
      <c r="G212" s="231" t="s">
        <v>242</v>
      </c>
      <c r="H212" s="232">
        <v>1</v>
      </c>
      <c r="I212" s="233"/>
      <c r="J212" s="234">
        <f>ROUND(I212*H212,2)</f>
        <v>0</v>
      </c>
      <c r="K212" s="235"/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442</v>
      </c>
      <c r="AT212" s="240" t="s">
        <v>162</v>
      </c>
      <c r="AU212" s="240" t="s">
        <v>89</v>
      </c>
      <c r="AY212" s="18" t="s">
        <v>160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87</v>
      </c>
      <c r="BK212" s="241">
        <f>ROUND(I212*H212,2)</f>
        <v>0</v>
      </c>
      <c r="BL212" s="18" t="s">
        <v>442</v>
      </c>
      <c r="BM212" s="240" t="s">
        <v>2528</v>
      </c>
    </row>
    <row r="213" s="2" customFormat="1" ht="16.5" customHeight="1">
      <c r="A213" s="39"/>
      <c r="B213" s="40"/>
      <c r="C213" s="228" t="s">
        <v>344</v>
      </c>
      <c r="D213" s="228" t="s">
        <v>162</v>
      </c>
      <c r="E213" s="229" t="s">
        <v>450</v>
      </c>
      <c r="F213" s="230" t="s">
        <v>451</v>
      </c>
      <c r="G213" s="231" t="s">
        <v>242</v>
      </c>
      <c r="H213" s="232">
        <v>1</v>
      </c>
      <c r="I213" s="233"/>
      <c r="J213" s="234">
        <f>ROUND(I213*H213,2)</f>
        <v>0</v>
      </c>
      <c r="K213" s="235"/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442</v>
      </c>
      <c r="AT213" s="240" t="s">
        <v>162</v>
      </c>
      <c r="AU213" s="240" t="s">
        <v>89</v>
      </c>
      <c r="AY213" s="18" t="s">
        <v>160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87</v>
      </c>
      <c r="BK213" s="241">
        <f>ROUND(I213*H213,2)</f>
        <v>0</v>
      </c>
      <c r="BL213" s="18" t="s">
        <v>442</v>
      </c>
      <c r="BM213" s="240" t="s">
        <v>2529</v>
      </c>
    </row>
    <row r="214" s="2" customFormat="1">
      <c r="A214" s="39"/>
      <c r="B214" s="40"/>
      <c r="C214" s="41"/>
      <c r="D214" s="244" t="s">
        <v>175</v>
      </c>
      <c r="E214" s="41"/>
      <c r="F214" s="265" t="s">
        <v>453</v>
      </c>
      <c r="G214" s="41"/>
      <c r="H214" s="41"/>
      <c r="I214" s="266"/>
      <c r="J214" s="41"/>
      <c r="K214" s="41"/>
      <c r="L214" s="45"/>
      <c r="M214" s="267"/>
      <c r="N214" s="268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175</v>
      </c>
      <c r="AU214" s="18" t="s">
        <v>89</v>
      </c>
    </row>
    <row r="215" s="2" customFormat="1" ht="21.75" customHeight="1">
      <c r="A215" s="39"/>
      <c r="B215" s="40"/>
      <c r="C215" s="228" t="s">
        <v>349</v>
      </c>
      <c r="D215" s="228" t="s">
        <v>162</v>
      </c>
      <c r="E215" s="229" t="s">
        <v>455</v>
      </c>
      <c r="F215" s="230" t="s">
        <v>456</v>
      </c>
      <c r="G215" s="231" t="s">
        <v>242</v>
      </c>
      <c r="H215" s="232">
        <v>1</v>
      </c>
      <c r="I215" s="233"/>
      <c r="J215" s="234">
        <f>ROUND(I215*H215,2)</f>
        <v>0</v>
      </c>
      <c r="K215" s="235"/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442</v>
      </c>
      <c r="AT215" s="240" t="s">
        <v>162</v>
      </c>
      <c r="AU215" s="240" t="s">
        <v>89</v>
      </c>
      <c r="AY215" s="18" t="s">
        <v>160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87</v>
      </c>
      <c r="BK215" s="241">
        <f>ROUND(I215*H215,2)</f>
        <v>0</v>
      </c>
      <c r="BL215" s="18" t="s">
        <v>442</v>
      </c>
      <c r="BM215" s="240" t="s">
        <v>2530</v>
      </c>
    </row>
    <row r="216" s="2" customFormat="1" ht="21.75" customHeight="1">
      <c r="A216" s="39"/>
      <c r="B216" s="40"/>
      <c r="C216" s="228" t="s">
        <v>353</v>
      </c>
      <c r="D216" s="228" t="s">
        <v>162</v>
      </c>
      <c r="E216" s="229" t="s">
        <v>459</v>
      </c>
      <c r="F216" s="230" t="s">
        <v>460</v>
      </c>
      <c r="G216" s="231" t="s">
        <v>242</v>
      </c>
      <c r="H216" s="232">
        <v>1</v>
      </c>
      <c r="I216" s="233"/>
      <c r="J216" s="234">
        <f>ROUND(I216*H216,2)</f>
        <v>0</v>
      </c>
      <c r="K216" s="235"/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442</v>
      </c>
      <c r="AT216" s="240" t="s">
        <v>162</v>
      </c>
      <c r="AU216" s="240" t="s">
        <v>89</v>
      </c>
      <c r="AY216" s="18" t="s">
        <v>160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87</v>
      </c>
      <c r="BK216" s="241">
        <f>ROUND(I216*H216,2)</f>
        <v>0</v>
      </c>
      <c r="BL216" s="18" t="s">
        <v>442</v>
      </c>
      <c r="BM216" s="240" t="s">
        <v>2531</v>
      </c>
    </row>
    <row r="217" s="2" customFormat="1" ht="16.5" customHeight="1">
      <c r="A217" s="39"/>
      <c r="B217" s="40"/>
      <c r="C217" s="228" t="s">
        <v>358</v>
      </c>
      <c r="D217" s="228" t="s">
        <v>162</v>
      </c>
      <c r="E217" s="229" t="s">
        <v>463</v>
      </c>
      <c r="F217" s="230" t="s">
        <v>464</v>
      </c>
      <c r="G217" s="231" t="s">
        <v>242</v>
      </c>
      <c r="H217" s="232">
        <v>1</v>
      </c>
      <c r="I217" s="233"/>
      <c r="J217" s="234">
        <f>ROUND(I217*H217,2)</f>
        <v>0</v>
      </c>
      <c r="K217" s="235"/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</v>
      </c>
      <c r="R217" s="238">
        <f>Q217*H217</f>
        <v>0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442</v>
      </c>
      <c r="AT217" s="240" t="s">
        <v>162</v>
      </c>
      <c r="AU217" s="240" t="s">
        <v>89</v>
      </c>
      <c r="AY217" s="18" t="s">
        <v>160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87</v>
      </c>
      <c r="BK217" s="241">
        <f>ROUND(I217*H217,2)</f>
        <v>0</v>
      </c>
      <c r="BL217" s="18" t="s">
        <v>442</v>
      </c>
      <c r="BM217" s="240" t="s">
        <v>2532</v>
      </c>
    </row>
    <row r="218" s="2" customFormat="1" ht="16.5" customHeight="1">
      <c r="A218" s="39"/>
      <c r="B218" s="40"/>
      <c r="C218" s="228" t="s">
        <v>362</v>
      </c>
      <c r="D218" s="228" t="s">
        <v>162</v>
      </c>
      <c r="E218" s="229" t="s">
        <v>467</v>
      </c>
      <c r="F218" s="230" t="s">
        <v>468</v>
      </c>
      <c r="G218" s="231" t="s">
        <v>242</v>
      </c>
      <c r="H218" s="232">
        <v>1</v>
      </c>
      <c r="I218" s="233"/>
      <c r="J218" s="234">
        <f>ROUND(I218*H218,2)</f>
        <v>0</v>
      </c>
      <c r="K218" s="235"/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442</v>
      </c>
      <c r="AT218" s="240" t="s">
        <v>162</v>
      </c>
      <c r="AU218" s="240" t="s">
        <v>89</v>
      </c>
      <c r="AY218" s="18" t="s">
        <v>160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87</v>
      </c>
      <c r="BK218" s="241">
        <f>ROUND(I218*H218,2)</f>
        <v>0</v>
      </c>
      <c r="BL218" s="18" t="s">
        <v>442</v>
      </c>
      <c r="BM218" s="240" t="s">
        <v>2533</v>
      </c>
    </row>
    <row r="219" s="2" customFormat="1">
      <c r="A219" s="39"/>
      <c r="B219" s="40"/>
      <c r="C219" s="41"/>
      <c r="D219" s="244" t="s">
        <v>175</v>
      </c>
      <c r="E219" s="41"/>
      <c r="F219" s="265" t="s">
        <v>470</v>
      </c>
      <c r="G219" s="41"/>
      <c r="H219" s="41"/>
      <c r="I219" s="266"/>
      <c r="J219" s="41"/>
      <c r="K219" s="41"/>
      <c r="L219" s="45"/>
      <c r="M219" s="267"/>
      <c r="N219" s="268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175</v>
      </c>
      <c r="AU219" s="18" t="s">
        <v>89</v>
      </c>
    </row>
    <row r="220" s="2" customFormat="1" ht="16.5" customHeight="1">
      <c r="A220" s="39"/>
      <c r="B220" s="40"/>
      <c r="C220" s="228" t="s">
        <v>366</v>
      </c>
      <c r="D220" s="228" t="s">
        <v>162</v>
      </c>
      <c r="E220" s="229" t="s">
        <v>669</v>
      </c>
      <c r="F220" s="230" t="s">
        <v>670</v>
      </c>
      <c r="G220" s="231" t="s">
        <v>242</v>
      </c>
      <c r="H220" s="232">
        <v>1</v>
      </c>
      <c r="I220" s="233"/>
      <c r="J220" s="234">
        <f>ROUND(I220*H220,2)</f>
        <v>0</v>
      </c>
      <c r="K220" s="235"/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442</v>
      </c>
      <c r="AT220" s="240" t="s">
        <v>162</v>
      </c>
      <c r="AU220" s="240" t="s">
        <v>89</v>
      </c>
      <c r="AY220" s="18" t="s">
        <v>160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87</v>
      </c>
      <c r="BK220" s="241">
        <f>ROUND(I220*H220,2)</f>
        <v>0</v>
      </c>
      <c r="BL220" s="18" t="s">
        <v>442</v>
      </c>
      <c r="BM220" s="240" t="s">
        <v>2534</v>
      </c>
    </row>
    <row r="221" s="2" customFormat="1" ht="16.5" customHeight="1">
      <c r="A221" s="39"/>
      <c r="B221" s="40"/>
      <c r="C221" s="228" t="s">
        <v>370</v>
      </c>
      <c r="D221" s="228" t="s">
        <v>162</v>
      </c>
      <c r="E221" s="229" t="s">
        <v>472</v>
      </c>
      <c r="F221" s="230" t="s">
        <v>473</v>
      </c>
      <c r="G221" s="231" t="s">
        <v>242</v>
      </c>
      <c r="H221" s="232">
        <v>1</v>
      </c>
      <c r="I221" s="233"/>
      <c r="J221" s="234">
        <f>ROUND(I221*H221,2)</f>
        <v>0</v>
      </c>
      <c r="K221" s="235"/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</v>
      </c>
      <c r="R221" s="238">
        <f>Q221*H221</f>
        <v>0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442</v>
      </c>
      <c r="AT221" s="240" t="s">
        <v>162</v>
      </c>
      <c r="AU221" s="240" t="s">
        <v>89</v>
      </c>
      <c r="AY221" s="18" t="s">
        <v>160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87</v>
      </c>
      <c r="BK221" s="241">
        <f>ROUND(I221*H221,2)</f>
        <v>0</v>
      </c>
      <c r="BL221" s="18" t="s">
        <v>442</v>
      </c>
      <c r="BM221" s="240" t="s">
        <v>2535</v>
      </c>
    </row>
    <row r="222" s="2" customFormat="1" ht="21.75" customHeight="1">
      <c r="A222" s="39"/>
      <c r="B222" s="40"/>
      <c r="C222" s="228" t="s">
        <v>374</v>
      </c>
      <c r="D222" s="228" t="s">
        <v>162</v>
      </c>
      <c r="E222" s="229" t="s">
        <v>675</v>
      </c>
      <c r="F222" s="230" t="s">
        <v>676</v>
      </c>
      <c r="G222" s="231" t="s">
        <v>242</v>
      </c>
      <c r="H222" s="232">
        <v>1</v>
      </c>
      <c r="I222" s="233"/>
      <c r="J222" s="234">
        <f>ROUND(I222*H222,2)</f>
        <v>0</v>
      </c>
      <c r="K222" s="235"/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442</v>
      </c>
      <c r="AT222" s="240" t="s">
        <v>162</v>
      </c>
      <c r="AU222" s="240" t="s">
        <v>89</v>
      </c>
      <c r="AY222" s="18" t="s">
        <v>160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87</v>
      </c>
      <c r="BK222" s="241">
        <f>ROUND(I222*H222,2)</f>
        <v>0</v>
      </c>
      <c r="BL222" s="18" t="s">
        <v>442</v>
      </c>
      <c r="BM222" s="240" t="s">
        <v>2536</v>
      </c>
    </row>
    <row r="223" s="2" customFormat="1" ht="16.5" customHeight="1">
      <c r="A223" s="39"/>
      <c r="B223" s="40"/>
      <c r="C223" s="228" t="s">
        <v>378</v>
      </c>
      <c r="D223" s="228" t="s">
        <v>162</v>
      </c>
      <c r="E223" s="229" t="s">
        <v>476</v>
      </c>
      <c r="F223" s="230" t="s">
        <v>477</v>
      </c>
      <c r="G223" s="231" t="s">
        <v>242</v>
      </c>
      <c r="H223" s="232">
        <v>1</v>
      </c>
      <c r="I223" s="233"/>
      <c r="J223" s="234">
        <f>ROUND(I223*H223,2)</f>
        <v>0</v>
      </c>
      <c r="K223" s="235"/>
      <c r="L223" s="45"/>
      <c r="M223" s="279" t="s">
        <v>1</v>
      </c>
      <c r="N223" s="280" t="s">
        <v>44</v>
      </c>
      <c r="O223" s="281"/>
      <c r="P223" s="282">
        <f>O223*H223</f>
        <v>0</v>
      </c>
      <c r="Q223" s="282">
        <v>0</v>
      </c>
      <c r="R223" s="282">
        <f>Q223*H223</f>
        <v>0</v>
      </c>
      <c r="S223" s="282">
        <v>0</v>
      </c>
      <c r="T223" s="283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442</v>
      </c>
      <c r="AT223" s="240" t="s">
        <v>162</v>
      </c>
      <c r="AU223" s="240" t="s">
        <v>89</v>
      </c>
      <c r="AY223" s="18" t="s">
        <v>160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87</v>
      </c>
      <c r="BK223" s="241">
        <f>ROUND(I223*H223,2)</f>
        <v>0</v>
      </c>
      <c r="BL223" s="18" t="s">
        <v>442</v>
      </c>
      <c r="BM223" s="240" t="s">
        <v>2537</v>
      </c>
    </row>
    <row r="224" s="2" customFormat="1" ht="6.96" customHeight="1">
      <c r="A224" s="39"/>
      <c r="B224" s="67"/>
      <c r="C224" s="68"/>
      <c r="D224" s="68"/>
      <c r="E224" s="68"/>
      <c r="F224" s="68"/>
      <c r="G224" s="68"/>
      <c r="H224" s="68"/>
      <c r="I224" s="68"/>
      <c r="J224" s="68"/>
      <c r="K224" s="68"/>
      <c r="L224" s="45"/>
      <c r="M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</row>
  </sheetData>
  <sheetProtection sheet="1" autoFilter="0" formatColumns="0" formatRows="0" objects="1" scenarios="1" spinCount="100000" saltValue="nu5ub5fXIDxZbK2Lh9xEwuy4RIF+vOlkyguY5OcDaVG5Z+sNJQccgqeMWxT1n2QZBQULbJxTl9mp0iFy+/y78w==" hashValue="+7umWoJRV4jFQlFmldWtoi1r7BpkGaAIFNRBxAfAtVDIUy46E6uhBgyr9Kb/4FeCJboymj63na6V8I8m5EeuZg==" algorithmName="SHA-512" password="CC35"/>
  <autoFilter ref="C126:K2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121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úprava tenisového kurtu, novostavba zázemí tenisového kurtu a vybudování nové nádrže na vodu v místě původní</v>
      </c>
      <c r="F7" s="151"/>
      <c r="G7" s="151"/>
      <c r="H7" s="151"/>
      <c r="L7" s="21"/>
    </row>
    <row r="8" s="1" customFormat="1" ht="12" customHeight="1">
      <c r="B8" s="21"/>
      <c r="D8" s="151" t="s">
        <v>122</v>
      </c>
      <c r="L8" s="21"/>
    </row>
    <row r="9" s="2" customFormat="1" ht="16.5" customHeight="1">
      <c r="A9" s="39"/>
      <c r="B9" s="45"/>
      <c r="C9" s="39"/>
      <c r="D9" s="39"/>
      <c r="E9" s="152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480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2538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16. 1. 2025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124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36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ROUND((SUM(BE127:BE311)),  2)</f>
        <v>0</v>
      </c>
      <c r="G35" s="39"/>
      <c r="H35" s="39"/>
      <c r="I35" s="165">
        <v>0.20999999999999999</v>
      </c>
      <c r="J35" s="164">
        <f>ROUND(((SUM(BE127:BE311))*I35),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ROUND((SUM(BF127:BF311)),  2)</f>
        <v>0</v>
      </c>
      <c r="G36" s="39"/>
      <c r="H36" s="39"/>
      <c r="I36" s="165">
        <v>0.12</v>
      </c>
      <c r="J36" s="164">
        <f>ROUND(((SUM(BF127:BF311))*I36),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ROUND((SUM(BG127:BG311)),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ROUND((SUM(BH127:BH311)),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ROUND((SUM(BI127:BI311)),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úprava tenisového kurtu, novostavba zázemí tenisového kurtu a vybudování nové nádrže na vodu v místě původní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479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480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SO02.07 - Závlaha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Obec Dukovany</v>
      </c>
      <c r="G91" s="41"/>
      <c r="H91" s="41"/>
      <c r="I91" s="33" t="s">
        <v>22</v>
      </c>
      <c r="J91" s="80" t="str">
        <f>IF(J14="","",J14)</f>
        <v>16. 1. 2025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Obec Dukovany, č.p.59, 675 56 Dukovany</v>
      </c>
      <c r="G93" s="41"/>
      <c r="H93" s="41"/>
      <c r="I93" s="33" t="s">
        <v>31</v>
      </c>
      <c r="J93" s="37" t="str">
        <f>E23</f>
        <v>Ing.Roman Chvátal, Jamolice 147, 67201 M.Krumlov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40.0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Ing.Dana Trávníková, Ivančická 221,67201 M.Krumlov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131</v>
      </c>
      <c r="E99" s="192"/>
      <c r="F99" s="192"/>
      <c r="G99" s="192"/>
      <c r="H99" s="192"/>
      <c r="I99" s="192"/>
      <c r="J99" s="193">
        <f>J128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132</v>
      </c>
      <c r="E100" s="197"/>
      <c r="F100" s="197"/>
      <c r="G100" s="197"/>
      <c r="H100" s="197"/>
      <c r="I100" s="197"/>
      <c r="J100" s="198">
        <f>J129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2539</v>
      </c>
      <c r="E101" s="197"/>
      <c r="F101" s="197"/>
      <c r="G101" s="197"/>
      <c r="H101" s="197"/>
      <c r="I101" s="197"/>
      <c r="J101" s="198">
        <f>J195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2540</v>
      </c>
      <c r="E102" s="197"/>
      <c r="F102" s="197"/>
      <c r="G102" s="197"/>
      <c r="H102" s="197"/>
      <c r="I102" s="197"/>
      <c r="J102" s="198">
        <f>J215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487</v>
      </c>
      <c r="E103" s="197"/>
      <c r="F103" s="197"/>
      <c r="G103" s="197"/>
      <c r="H103" s="197"/>
      <c r="I103" s="197"/>
      <c r="J103" s="198">
        <f>J291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2541</v>
      </c>
      <c r="E104" s="197"/>
      <c r="F104" s="197"/>
      <c r="G104" s="197"/>
      <c r="H104" s="197"/>
      <c r="I104" s="197"/>
      <c r="J104" s="198">
        <f>J293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488</v>
      </c>
      <c r="E105" s="197"/>
      <c r="F105" s="197"/>
      <c r="G105" s="197"/>
      <c r="H105" s="197"/>
      <c r="I105" s="197"/>
      <c r="J105" s="198">
        <f>J295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145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4" t="str">
        <f>E7</f>
        <v>Stavební úprava tenisového kurtu, novostavba zázemí tenisového kurtu a vybudování nové nádrže na vodu v místě původní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122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2" customFormat="1" ht="16.5" customHeight="1">
      <c r="A117" s="39"/>
      <c r="B117" s="40"/>
      <c r="C117" s="41"/>
      <c r="D117" s="41"/>
      <c r="E117" s="184" t="s">
        <v>479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480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E11</f>
        <v>SO02.07 - Závlaha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F14</f>
        <v>Obec Dukovany</v>
      </c>
      <c r="G121" s="41"/>
      <c r="H121" s="41"/>
      <c r="I121" s="33" t="s">
        <v>22</v>
      </c>
      <c r="J121" s="80" t="str">
        <f>IF(J14="","",J14)</f>
        <v>16. 1. 2025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40.05" customHeight="1">
      <c r="A123" s="39"/>
      <c r="B123" s="40"/>
      <c r="C123" s="33" t="s">
        <v>24</v>
      </c>
      <c r="D123" s="41"/>
      <c r="E123" s="41"/>
      <c r="F123" s="28" t="str">
        <f>E17</f>
        <v>Obec Dukovany, č.p.59, 675 56 Dukovany</v>
      </c>
      <c r="G123" s="41"/>
      <c r="H123" s="41"/>
      <c r="I123" s="33" t="s">
        <v>31</v>
      </c>
      <c r="J123" s="37" t="str">
        <f>E23</f>
        <v>Ing.Roman Chvátal, Jamolice 147, 67201 M.Krumlov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40.05" customHeight="1">
      <c r="A124" s="39"/>
      <c r="B124" s="40"/>
      <c r="C124" s="33" t="s">
        <v>29</v>
      </c>
      <c r="D124" s="41"/>
      <c r="E124" s="41"/>
      <c r="F124" s="28" t="str">
        <f>IF(E20="","",E20)</f>
        <v>Vyplň údaj</v>
      </c>
      <c r="G124" s="41"/>
      <c r="H124" s="41"/>
      <c r="I124" s="33" t="s">
        <v>35</v>
      </c>
      <c r="J124" s="37" t="str">
        <f>E26</f>
        <v>Ing.Dana Trávníková, Ivančická 221,67201 M.Krumlov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146</v>
      </c>
      <c r="D126" s="203" t="s">
        <v>64</v>
      </c>
      <c r="E126" s="203" t="s">
        <v>60</v>
      </c>
      <c r="F126" s="203" t="s">
        <v>61</v>
      </c>
      <c r="G126" s="203" t="s">
        <v>147</v>
      </c>
      <c r="H126" s="203" t="s">
        <v>148</v>
      </c>
      <c r="I126" s="203" t="s">
        <v>149</v>
      </c>
      <c r="J126" s="204" t="s">
        <v>128</v>
      </c>
      <c r="K126" s="205" t="s">
        <v>150</v>
      </c>
      <c r="L126" s="206"/>
      <c r="M126" s="101" t="s">
        <v>1</v>
      </c>
      <c r="N126" s="102" t="s">
        <v>43</v>
      </c>
      <c r="O126" s="102" t="s">
        <v>151</v>
      </c>
      <c r="P126" s="102" t="s">
        <v>152</v>
      </c>
      <c r="Q126" s="102" t="s">
        <v>153</v>
      </c>
      <c r="R126" s="102" t="s">
        <v>154</v>
      </c>
      <c r="S126" s="102" t="s">
        <v>155</v>
      </c>
      <c r="T126" s="103" t="s">
        <v>156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157</v>
      </c>
      <c r="D127" s="41"/>
      <c r="E127" s="41"/>
      <c r="F127" s="41"/>
      <c r="G127" s="41"/>
      <c r="H127" s="41"/>
      <c r="I127" s="41"/>
      <c r="J127" s="207">
        <f>BK127</f>
        <v>0</v>
      </c>
      <c r="K127" s="41"/>
      <c r="L127" s="45"/>
      <c r="M127" s="104"/>
      <c r="N127" s="208"/>
      <c r="O127" s="105"/>
      <c r="P127" s="209">
        <f>P128</f>
        <v>0</v>
      </c>
      <c r="Q127" s="105"/>
      <c r="R127" s="209">
        <f>R128</f>
        <v>136.44145359999999</v>
      </c>
      <c r="S127" s="105"/>
      <c r="T127" s="210">
        <f>T128</f>
        <v>0.001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78</v>
      </c>
      <c r="AU127" s="18" t="s">
        <v>130</v>
      </c>
      <c r="BK127" s="211">
        <f>BK128</f>
        <v>0</v>
      </c>
    </row>
    <row r="128" s="12" customFormat="1" ht="25.92" customHeight="1">
      <c r="A128" s="12"/>
      <c r="B128" s="212"/>
      <c r="C128" s="213"/>
      <c r="D128" s="214" t="s">
        <v>78</v>
      </c>
      <c r="E128" s="215" t="s">
        <v>158</v>
      </c>
      <c r="F128" s="215" t="s">
        <v>159</v>
      </c>
      <c r="G128" s="213"/>
      <c r="H128" s="213"/>
      <c r="I128" s="216"/>
      <c r="J128" s="217">
        <f>BK128</f>
        <v>0</v>
      </c>
      <c r="K128" s="213"/>
      <c r="L128" s="218"/>
      <c r="M128" s="219"/>
      <c r="N128" s="220"/>
      <c r="O128" s="220"/>
      <c r="P128" s="221">
        <f>P129+P195+P215+P291+P293+P295</f>
        <v>0</v>
      </c>
      <c r="Q128" s="220"/>
      <c r="R128" s="221">
        <f>R129+R195+R215+R291+R293+R295</f>
        <v>136.44145359999999</v>
      </c>
      <c r="S128" s="220"/>
      <c r="T128" s="222">
        <f>T129+T195+T215+T291+T293+T295</f>
        <v>0.001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87</v>
      </c>
      <c r="AT128" s="224" t="s">
        <v>78</v>
      </c>
      <c r="AU128" s="224" t="s">
        <v>79</v>
      </c>
      <c r="AY128" s="223" t="s">
        <v>160</v>
      </c>
      <c r="BK128" s="225">
        <f>BK129+BK195+BK215+BK291+BK293+BK295</f>
        <v>0</v>
      </c>
    </row>
    <row r="129" s="12" customFormat="1" ht="22.8" customHeight="1">
      <c r="A129" s="12"/>
      <c r="B129" s="212"/>
      <c r="C129" s="213"/>
      <c r="D129" s="214" t="s">
        <v>78</v>
      </c>
      <c r="E129" s="226" t="s">
        <v>87</v>
      </c>
      <c r="F129" s="226" t="s">
        <v>161</v>
      </c>
      <c r="G129" s="213"/>
      <c r="H129" s="213"/>
      <c r="I129" s="216"/>
      <c r="J129" s="227">
        <f>BK129</f>
        <v>0</v>
      </c>
      <c r="K129" s="213"/>
      <c r="L129" s="218"/>
      <c r="M129" s="219"/>
      <c r="N129" s="220"/>
      <c r="O129" s="220"/>
      <c r="P129" s="221">
        <f>SUM(P130:P194)</f>
        <v>0</v>
      </c>
      <c r="Q129" s="220"/>
      <c r="R129" s="221">
        <f>SUM(R130:R194)</f>
        <v>128.8991896</v>
      </c>
      <c r="S129" s="220"/>
      <c r="T129" s="222">
        <f>SUM(T130:T194)</f>
        <v>0.001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87</v>
      </c>
      <c r="AT129" s="224" t="s">
        <v>78</v>
      </c>
      <c r="AU129" s="224" t="s">
        <v>87</v>
      </c>
      <c r="AY129" s="223" t="s">
        <v>160</v>
      </c>
      <c r="BK129" s="225">
        <f>SUM(BK130:BK194)</f>
        <v>0</v>
      </c>
    </row>
    <row r="130" s="2" customFormat="1" ht="24.15" customHeight="1">
      <c r="A130" s="39"/>
      <c r="B130" s="40"/>
      <c r="C130" s="228" t="s">
        <v>87</v>
      </c>
      <c r="D130" s="228" t="s">
        <v>162</v>
      </c>
      <c r="E130" s="229" t="s">
        <v>2542</v>
      </c>
      <c r="F130" s="230" t="s">
        <v>2543</v>
      </c>
      <c r="G130" s="231" t="s">
        <v>211</v>
      </c>
      <c r="H130" s="232">
        <v>5.5</v>
      </c>
      <c r="I130" s="233"/>
      <c r="J130" s="234">
        <f>ROUND(I130*H130,2)</f>
        <v>0</v>
      </c>
      <c r="K130" s="235"/>
      <c r="L130" s="45"/>
      <c r="M130" s="236" t="s">
        <v>1</v>
      </c>
      <c r="N130" s="237" t="s">
        <v>44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166</v>
      </c>
      <c r="AT130" s="240" t="s">
        <v>162</v>
      </c>
      <c r="AU130" s="240" t="s">
        <v>89</v>
      </c>
      <c r="AY130" s="18" t="s">
        <v>160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87</v>
      </c>
      <c r="BK130" s="241">
        <f>ROUND(I130*H130,2)</f>
        <v>0</v>
      </c>
      <c r="BL130" s="18" t="s">
        <v>166</v>
      </c>
      <c r="BM130" s="240" t="s">
        <v>2544</v>
      </c>
    </row>
    <row r="131" s="13" customFormat="1">
      <c r="A131" s="13"/>
      <c r="B131" s="242"/>
      <c r="C131" s="243"/>
      <c r="D131" s="244" t="s">
        <v>168</v>
      </c>
      <c r="E131" s="245" t="s">
        <v>1</v>
      </c>
      <c r="F131" s="246" t="s">
        <v>2545</v>
      </c>
      <c r="G131" s="243"/>
      <c r="H131" s="247">
        <v>5.5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168</v>
      </c>
      <c r="AU131" s="253" t="s">
        <v>89</v>
      </c>
      <c r="AV131" s="13" t="s">
        <v>89</v>
      </c>
      <c r="AW131" s="13" t="s">
        <v>34</v>
      </c>
      <c r="AX131" s="13" t="s">
        <v>87</v>
      </c>
      <c r="AY131" s="253" t="s">
        <v>160</v>
      </c>
    </row>
    <row r="132" s="2" customFormat="1" ht="24.15" customHeight="1">
      <c r="A132" s="39"/>
      <c r="B132" s="40"/>
      <c r="C132" s="228" t="s">
        <v>89</v>
      </c>
      <c r="D132" s="228" t="s">
        <v>162</v>
      </c>
      <c r="E132" s="229" t="s">
        <v>2546</v>
      </c>
      <c r="F132" s="230" t="s">
        <v>2547</v>
      </c>
      <c r="G132" s="231" t="s">
        <v>201</v>
      </c>
      <c r="H132" s="232">
        <v>324.5</v>
      </c>
      <c r="I132" s="233"/>
      <c r="J132" s="234">
        <f>ROUND(I132*H132,2)</f>
        <v>0</v>
      </c>
      <c r="K132" s="235"/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166</v>
      </c>
      <c r="AT132" s="240" t="s">
        <v>162</v>
      </c>
      <c r="AU132" s="240" t="s">
        <v>89</v>
      </c>
      <c r="AY132" s="18" t="s">
        <v>160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87</v>
      </c>
      <c r="BK132" s="241">
        <f>ROUND(I132*H132,2)</f>
        <v>0</v>
      </c>
      <c r="BL132" s="18" t="s">
        <v>166</v>
      </c>
      <c r="BM132" s="240" t="s">
        <v>2548</v>
      </c>
    </row>
    <row r="133" s="15" customFormat="1">
      <c r="A133" s="15"/>
      <c r="B133" s="269"/>
      <c r="C133" s="270"/>
      <c r="D133" s="244" t="s">
        <v>168</v>
      </c>
      <c r="E133" s="271" t="s">
        <v>1</v>
      </c>
      <c r="F133" s="272" t="s">
        <v>2549</v>
      </c>
      <c r="G133" s="270"/>
      <c r="H133" s="271" t="s">
        <v>1</v>
      </c>
      <c r="I133" s="273"/>
      <c r="J133" s="270"/>
      <c r="K133" s="270"/>
      <c r="L133" s="274"/>
      <c r="M133" s="275"/>
      <c r="N133" s="276"/>
      <c r="O133" s="276"/>
      <c r="P133" s="276"/>
      <c r="Q133" s="276"/>
      <c r="R133" s="276"/>
      <c r="S133" s="276"/>
      <c r="T133" s="27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8" t="s">
        <v>168</v>
      </c>
      <c r="AU133" s="278" t="s">
        <v>89</v>
      </c>
      <c r="AV133" s="15" t="s">
        <v>87</v>
      </c>
      <c r="AW133" s="15" t="s">
        <v>34</v>
      </c>
      <c r="AX133" s="15" t="s">
        <v>79</v>
      </c>
      <c r="AY133" s="278" t="s">
        <v>160</v>
      </c>
    </row>
    <row r="134" s="13" customFormat="1">
      <c r="A134" s="13"/>
      <c r="B134" s="242"/>
      <c r="C134" s="243"/>
      <c r="D134" s="244" t="s">
        <v>168</v>
      </c>
      <c r="E134" s="245" t="s">
        <v>1</v>
      </c>
      <c r="F134" s="246" t="s">
        <v>2550</v>
      </c>
      <c r="G134" s="243"/>
      <c r="H134" s="247">
        <v>218.5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168</v>
      </c>
      <c r="AU134" s="253" t="s">
        <v>89</v>
      </c>
      <c r="AV134" s="13" t="s">
        <v>89</v>
      </c>
      <c r="AW134" s="13" t="s">
        <v>34</v>
      </c>
      <c r="AX134" s="13" t="s">
        <v>79</v>
      </c>
      <c r="AY134" s="253" t="s">
        <v>160</v>
      </c>
    </row>
    <row r="135" s="13" customFormat="1">
      <c r="A135" s="13"/>
      <c r="B135" s="242"/>
      <c r="C135" s="243"/>
      <c r="D135" s="244" t="s">
        <v>168</v>
      </c>
      <c r="E135" s="245" t="s">
        <v>1</v>
      </c>
      <c r="F135" s="246" t="s">
        <v>2551</v>
      </c>
      <c r="G135" s="243"/>
      <c r="H135" s="247">
        <v>70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168</v>
      </c>
      <c r="AU135" s="253" t="s">
        <v>89</v>
      </c>
      <c r="AV135" s="13" t="s">
        <v>89</v>
      </c>
      <c r="AW135" s="13" t="s">
        <v>34</v>
      </c>
      <c r="AX135" s="13" t="s">
        <v>79</v>
      </c>
      <c r="AY135" s="253" t="s">
        <v>160</v>
      </c>
    </row>
    <row r="136" s="13" customFormat="1">
      <c r="A136" s="13"/>
      <c r="B136" s="242"/>
      <c r="C136" s="243"/>
      <c r="D136" s="244" t="s">
        <v>168</v>
      </c>
      <c r="E136" s="245" t="s">
        <v>1</v>
      </c>
      <c r="F136" s="246" t="s">
        <v>2552</v>
      </c>
      <c r="G136" s="243"/>
      <c r="H136" s="247">
        <v>36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168</v>
      </c>
      <c r="AU136" s="253" t="s">
        <v>89</v>
      </c>
      <c r="AV136" s="13" t="s">
        <v>89</v>
      </c>
      <c r="AW136" s="13" t="s">
        <v>34</v>
      </c>
      <c r="AX136" s="13" t="s">
        <v>79</v>
      </c>
      <c r="AY136" s="253" t="s">
        <v>160</v>
      </c>
    </row>
    <row r="137" s="14" customFormat="1">
      <c r="A137" s="14"/>
      <c r="B137" s="254"/>
      <c r="C137" s="255"/>
      <c r="D137" s="244" t="s">
        <v>168</v>
      </c>
      <c r="E137" s="256" t="s">
        <v>1</v>
      </c>
      <c r="F137" s="257" t="s">
        <v>171</v>
      </c>
      <c r="G137" s="255"/>
      <c r="H137" s="258">
        <v>324.5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168</v>
      </c>
      <c r="AU137" s="264" t="s">
        <v>89</v>
      </c>
      <c r="AV137" s="14" t="s">
        <v>166</v>
      </c>
      <c r="AW137" s="14" t="s">
        <v>34</v>
      </c>
      <c r="AX137" s="14" t="s">
        <v>87</v>
      </c>
      <c r="AY137" s="264" t="s">
        <v>160</v>
      </c>
    </row>
    <row r="138" s="2" customFormat="1" ht="33" customHeight="1">
      <c r="A138" s="39"/>
      <c r="B138" s="40"/>
      <c r="C138" s="228" t="s">
        <v>178</v>
      </c>
      <c r="D138" s="228" t="s">
        <v>162</v>
      </c>
      <c r="E138" s="229" t="s">
        <v>493</v>
      </c>
      <c r="F138" s="230" t="s">
        <v>494</v>
      </c>
      <c r="G138" s="231" t="s">
        <v>211</v>
      </c>
      <c r="H138" s="232">
        <v>5</v>
      </c>
      <c r="I138" s="233"/>
      <c r="J138" s="234">
        <f>ROUND(I138*H138,2)</f>
        <v>0</v>
      </c>
      <c r="K138" s="235"/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166</v>
      </c>
      <c r="AT138" s="240" t="s">
        <v>162</v>
      </c>
      <c r="AU138" s="240" t="s">
        <v>89</v>
      </c>
      <c r="AY138" s="18" t="s">
        <v>160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87</v>
      </c>
      <c r="BK138" s="241">
        <f>ROUND(I138*H138,2)</f>
        <v>0</v>
      </c>
      <c r="BL138" s="18" t="s">
        <v>166</v>
      </c>
      <c r="BM138" s="240" t="s">
        <v>2553</v>
      </c>
    </row>
    <row r="139" s="13" customFormat="1">
      <c r="A139" s="13"/>
      <c r="B139" s="242"/>
      <c r="C139" s="243"/>
      <c r="D139" s="244" t="s">
        <v>168</v>
      </c>
      <c r="E139" s="245" t="s">
        <v>1</v>
      </c>
      <c r="F139" s="246" t="s">
        <v>2554</v>
      </c>
      <c r="G139" s="243"/>
      <c r="H139" s="247">
        <v>5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168</v>
      </c>
      <c r="AU139" s="253" t="s">
        <v>89</v>
      </c>
      <c r="AV139" s="13" t="s">
        <v>89</v>
      </c>
      <c r="AW139" s="13" t="s">
        <v>34</v>
      </c>
      <c r="AX139" s="13" t="s">
        <v>87</v>
      </c>
      <c r="AY139" s="253" t="s">
        <v>160</v>
      </c>
    </row>
    <row r="140" s="2" customFormat="1" ht="33" customHeight="1">
      <c r="A140" s="39"/>
      <c r="B140" s="40"/>
      <c r="C140" s="228" t="s">
        <v>166</v>
      </c>
      <c r="D140" s="228" t="s">
        <v>162</v>
      </c>
      <c r="E140" s="229" t="s">
        <v>702</v>
      </c>
      <c r="F140" s="230" t="s">
        <v>703</v>
      </c>
      <c r="G140" s="231" t="s">
        <v>211</v>
      </c>
      <c r="H140" s="232">
        <v>169.96000000000001</v>
      </c>
      <c r="I140" s="233"/>
      <c r="J140" s="234">
        <f>ROUND(I140*H140,2)</f>
        <v>0</v>
      </c>
      <c r="K140" s="235"/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166</v>
      </c>
      <c r="AT140" s="240" t="s">
        <v>162</v>
      </c>
      <c r="AU140" s="240" t="s">
        <v>89</v>
      </c>
      <c r="AY140" s="18" t="s">
        <v>160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87</v>
      </c>
      <c r="BK140" s="241">
        <f>ROUND(I140*H140,2)</f>
        <v>0</v>
      </c>
      <c r="BL140" s="18" t="s">
        <v>166</v>
      </c>
      <c r="BM140" s="240" t="s">
        <v>2555</v>
      </c>
    </row>
    <row r="141" s="13" customFormat="1">
      <c r="A141" s="13"/>
      <c r="B141" s="242"/>
      <c r="C141" s="243"/>
      <c r="D141" s="244" t="s">
        <v>168</v>
      </c>
      <c r="E141" s="245" t="s">
        <v>1</v>
      </c>
      <c r="F141" s="246" t="s">
        <v>2556</v>
      </c>
      <c r="G141" s="243"/>
      <c r="H141" s="247">
        <v>106.56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168</v>
      </c>
      <c r="AU141" s="253" t="s">
        <v>89</v>
      </c>
      <c r="AV141" s="13" t="s">
        <v>89</v>
      </c>
      <c r="AW141" s="13" t="s">
        <v>34</v>
      </c>
      <c r="AX141" s="13" t="s">
        <v>79</v>
      </c>
      <c r="AY141" s="253" t="s">
        <v>160</v>
      </c>
    </row>
    <row r="142" s="13" customFormat="1">
      <c r="A142" s="13"/>
      <c r="B142" s="242"/>
      <c r="C142" s="243"/>
      <c r="D142" s="244" t="s">
        <v>168</v>
      </c>
      <c r="E142" s="245" t="s">
        <v>1</v>
      </c>
      <c r="F142" s="246" t="s">
        <v>2557</v>
      </c>
      <c r="G142" s="243"/>
      <c r="H142" s="247">
        <v>10.800000000000001</v>
      </c>
      <c r="I142" s="248"/>
      <c r="J142" s="243"/>
      <c r="K142" s="243"/>
      <c r="L142" s="249"/>
      <c r="M142" s="250"/>
      <c r="N142" s="251"/>
      <c r="O142" s="251"/>
      <c r="P142" s="251"/>
      <c r="Q142" s="251"/>
      <c r="R142" s="251"/>
      <c r="S142" s="251"/>
      <c r="T142" s="25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3" t="s">
        <v>168</v>
      </c>
      <c r="AU142" s="253" t="s">
        <v>89</v>
      </c>
      <c r="AV142" s="13" t="s">
        <v>89</v>
      </c>
      <c r="AW142" s="13" t="s">
        <v>34</v>
      </c>
      <c r="AX142" s="13" t="s">
        <v>79</v>
      </c>
      <c r="AY142" s="253" t="s">
        <v>160</v>
      </c>
    </row>
    <row r="143" s="13" customFormat="1">
      <c r="A143" s="13"/>
      <c r="B143" s="242"/>
      <c r="C143" s="243"/>
      <c r="D143" s="244" t="s">
        <v>168</v>
      </c>
      <c r="E143" s="245" t="s">
        <v>1</v>
      </c>
      <c r="F143" s="246" t="s">
        <v>2558</v>
      </c>
      <c r="G143" s="243"/>
      <c r="H143" s="247">
        <v>57.600000000000001</v>
      </c>
      <c r="I143" s="248"/>
      <c r="J143" s="243"/>
      <c r="K143" s="243"/>
      <c r="L143" s="249"/>
      <c r="M143" s="250"/>
      <c r="N143" s="251"/>
      <c r="O143" s="251"/>
      <c r="P143" s="251"/>
      <c r="Q143" s="251"/>
      <c r="R143" s="251"/>
      <c r="S143" s="251"/>
      <c r="T143" s="25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3" t="s">
        <v>168</v>
      </c>
      <c r="AU143" s="253" t="s">
        <v>89</v>
      </c>
      <c r="AV143" s="13" t="s">
        <v>89</v>
      </c>
      <c r="AW143" s="13" t="s">
        <v>34</v>
      </c>
      <c r="AX143" s="13" t="s">
        <v>79</v>
      </c>
      <c r="AY143" s="253" t="s">
        <v>160</v>
      </c>
    </row>
    <row r="144" s="13" customFormat="1">
      <c r="A144" s="13"/>
      <c r="B144" s="242"/>
      <c r="C144" s="243"/>
      <c r="D144" s="244" t="s">
        <v>168</v>
      </c>
      <c r="E144" s="245" t="s">
        <v>1</v>
      </c>
      <c r="F144" s="246" t="s">
        <v>2559</v>
      </c>
      <c r="G144" s="243"/>
      <c r="H144" s="247">
        <v>-5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168</v>
      </c>
      <c r="AU144" s="253" t="s">
        <v>89</v>
      </c>
      <c r="AV144" s="13" t="s">
        <v>89</v>
      </c>
      <c r="AW144" s="13" t="s">
        <v>34</v>
      </c>
      <c r="AX144" s="13" t="s">
        <v>79</v>
      </c>
      <c r="AY144" s="253" t="s">
        <v>160</v>
      </c>
    </row>
    <row r="145" s="14" customFormat="1">
      <c r="A145" s="14"/>
      <c r="B145" s="254"/>
      <c r="C145" s="255"/>
      <c r="D145" s="244" t="s">
        <v>168</v>
      </c>
      <c r="E145" s="256" t="s">
        <v>1</v>
      </c>
      <c r="F145" s="257" t="s">
        <v>171</v>
      </c>
      <c r="G145" s="255"/>
      <c r="H145" s="258">
        <v>169.96000000000001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168</v>
      </c>
      <c r="AU145" s="264" t="s">
        <v>89</v>
      </c>
      <c r="AV145" s="14" t="s">
        <v>166</v>
      </c>
      <c r="AW145" s="14" t="s">
        <v>34</v>
      </c>
      <c r="AX145" s="14" t="s">
        <v>87</v>
      </c>
      <c r="AY145" s="264" t="s">
        <v>160</v>
      </c>
    </row>
    <row r="146" s="2" customFormat="1" ht="24.15" customHeight="1">
      <c r="A146" s="39"/>
      <c r="B146" s="40"/>
      <c r="C146" s="228" t="s">
        <v>187</v>
      </c>
      <c r="D146" s="228" t="s">
        <v>162</v>
      </c>
      <c r="E146" s="229" t="s">
        <v>220</v>
      </c>
      <c r="F146" s="230" t="s">
        <v>221</v>
      </c>
      <c r="G146" s="231" t="s">
        <v>211</v>
      </c>
      <c r="H146" s="232">
        <v>229.559</v>
      </c>
      <c r="I146" s="233"/>
      <c r="J146" s="234">
        <f>ROUND(I146*H146,2)</f>
        <v>0</v>
      </c>
      <c r="K146" s="235"/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166</v>
      </c>
      <c r="AT146" s="240" t="s">
        <v>162</v>
      </c>
      <c r="AU146" s="240" t="s">
        <v>89</v>
      </c>
      <c r="AY146" s="18" t="s">
        <v>160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87</v>
      </c>
      <c r="BK146" s="241">
        <f>ROUND(I146*H146,2)</f>
        <v>0</v>
      </c>
      <c r="BL146" s="18" t="s">
        <v>166</v>
      </c>
      <c r="BM146" s="240" t="s">
        <v>2560</v>
      </c>
    </row>
    <row r="147" s="15" customFormat="1">
      <c r="A147" s="15"/>
      <c r="B147" s="269"/>
      <c r="C147" s="270"/>
      <c r="D147" s="244" t="s">
        <v>168</v>
      </c>
      <c r="E147" s="271" t="s">
        <v>1</v>
      </c>
      <c r="F147" s="272" t="s">
        <v>2561</v>
      </c>
      <c r="G147" s="270"/>
      <c r="H147" s="271" t="s">
        <v>1</v>
      </c>
      <c r="I147" s="273"/>
      <c r="J147" s="270"/>
      <c r="K147" s="270"/>
      <c r="L147" s="274"/>
      <c r="M147" s="275"/>
      <c r="N147" s="276"/>
      <c r="O147" s="276"/>
      <c r="P147" s="276"/>
      <c r="Q147" s="276"/>
      <c r="R147" s="276"/>
      <c r="S147" s="276"/>
      <c r="T147" s="27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8" t="s">
        <v>168</v>
      </c>
      <c r="AU147" s="278" t="s">
        <v>89</v>
      </c>
      <c r="AV147" s="15" t="s">
        <v>87</v>
      </c>
      <c r="AW147" s="15" t="s">
        <v>34</v>
      </c>
      <c r="AX147" s="15" t="s">
        <v>79</v>
      </c>
      <c r="AY147" s="278" t="s">
        <v>160</v>
      </c>
    </row>
    <row r="148" s="13" customFormat="1">
      <c r="A148" s="13"/>
      <c r="B148" s="242"/>
      <c r="C148" s="243"/>
      <c r="D148" s="244" t="s">
        <v>168</v>
      </c>
      <c r="E148" s="245" t="s">
        <v>1</v>
      </c>
      <c r="F148" s="246" t="s">
        <v>2562</v>
      </c>
      <c r="G148" s="243"/>
      <c r="H148" s="247">
        <v>3.2999999999999998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168</v>
      </c>
      <c r="AU148" s="253" t="s">
        <v>89</v>
      </c>
      <c r="AV148" s="13" t="s">
        <v>89</v>
      </c>
      <c r="AW148" s="13" t="s">
        <v>34</v>
      </c>
      <c r="AX148" s="13" t="s">
        <v>79</v>
      </c>
      <c r="AY148" s="253" t="s">
        <v>160</v>
      </c>
    </row>
    <row r="149" s="13" customFormat="1">
      <c r="A149" s="13"/>
      <c r="B149" s="242"/>
      <c r="C149" s="243"/>
      <c r="D149" s="244" t="s">
        <v>168</v>
      </c>
      <c r="E149" s="245" t="s">
        <v>1</v>
      </c>
      <c r="F149" s="246" t="s">
        <v>2563</v>
      </c>
      <c r="G149" s="243"/>
      <c r="H149" s="247">
        <v>15.576000000000001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168</v>
      </c>
      <c r="AU149" s="253" t="s">
        <v>89</v>
      </c>
      <c r="AV149" s="13" t="s">
        <v>89</v>
      </c>
      <c r="AW149" s="13" t="s">
        <v>34</v>
      </c>
      <c r="AX149" s="13" t="s">
        <v>79</v>
      </c>
      <c r="AY149" s="253" t="s">
        <v>160</v>
      </c>
    </row>
    <row r="150" s="13" customFormat="1">
      <c r="A150" s="13"/>
      <c r="B150" s="242"/>
      <c r="C150" s="243"/>
      <c r="D150" s="244" t="s">
        <v>168</v>
      </c>
      <c r="E150" s="245" t="s">
        <v>1</v>
      </c>
      <c r="F150" s="246" t="s">
        <v>2564</v>
      </c>
      <c r="G150" s="243"/>
      <c r="H150" s="247">
        <v>3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168</v>
      </c>
      <c r="AU150" s="253" t="s">
        <v>89</v>
      </c>
      <c r="AV150" s="13" t="s">
        <v>89</v>
      </c>
      <c r="AW150" s="13" t="s">
        <v>34</v>
      </c>
      <c r="AX150" s="13" t="s">
        <v>79</v>
      </c>
      <c r="AY150" s="253" t="s">
        <v>160</v>
      </c>
    </row>
    <row r="151" s="13" customFormat="1">
      <c r="A151" s="13"/>
      <c r="B151" s="242"/>
      <c r="C151" s="243"/>
      <c r="D151" s="244" t="s">
        <v>168</v>
      </c>
      <c r="E151" s="245" t="s">
        <v>1</v>
      </c>
      <c r="F151" s="246" t="s">
        <v>2565</v>
      </c>
      <c r="G151" s="243"/>
      <c r="H151" s="247">
        <v>101.976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168</v>
      </c>
      <c r="AU151" s="253" t="s">
        <v>89</v>
      </c>
      <c r="AV151" s="13" t="s">
        <v>89</v>
      </c>
      <c r="AW151" s="13" t="s">
        <v>34</v>
      </c>
      <c r="AX151" s="13" t="s">
        <v>79</v>
      </c>
      <c r="AY151" s="253" t="s">
        <v>160</v>
      </c>
    </row>
    <row r="152" s="16" customFormat="1">
      <c r="A152" s="16"/>
      <c r="B152" s="295"/>
      <c r="C152" s="296"/>
      <c r="D152" s="244" t="s">
        <v>168</v>
      </c>
      <c r="E152" s="297" t="s">
        <v>1</v>
      </c>
      <c r="F152" s="298" t="s">
        <v>1416</v>
      </c>
      <c r="G152" s="296"/>
      <c r="H152" s="299">
        <v>123.852</v>
      </c>
      <c r="I152" s="300"/>
      <c r="J152" s="296"/>
      <c r="K152" s="296"/>
      <c r="L152" s="301"/>
      <c r="M152" s="302"/>
      <c r="N152" s="303"/>
      <c r="O152" s="303"/>
      <c r="P152" s="303"/>
      <c r="Q152" s="303"/>
      <c r="R152" s="303"/>
      <c r="S152" s="303"/>
      <c r="T152" s="304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305" t="s">
        <v>168</v>
      </c>
      <c r="AU152" s="305" t="s">
        <v>89</v>
      </c>
      <c r="AV152" s="16" t="s">
        <v>178</v>
      </c>
      <c r="AW152" s="16" t="s">
        <v>34</v>
      </c>
      <c r="AX152" s="16" t="s">
        <v>79</v>
      </c>
      <c r="AY152" s="305" t="s">
        <v>160</v>
      </c>
    </row>
    <row r="153" s="13" customFormat="1">
      <c r="A153" s="13"/>
      <c r="B153" s="242"/>
      <c r="C153" s="243"/>
      <c r="D153" s="244" t="s">
        <v>168</v>
      </c>
      <c r="E153" s="245" t="s">
        <v>1</v>
      </c>
      <c r="F153" s="246" t="s">
        <v>2566</v>
      </c>
      <c r="G153" s="243"/>
      <c r="H153" s="247">
        <v>105.70699999999999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168</v>
      </c>
      <c r="AU153" s="253" t="s">
        <v>89</v>
      </c>
      <c r="AV153" s="13" t="s">
        <v>89</v>
      </c>
      <c r="AW153" s="13" t="s">
        <v>34</v>
      </c>
      <c r="AX153" s="13" t="s">
        <v>79</v>
      </c>
      <c r="AY153" s="253" t="s">
        <v>160</v>
      </c>
    </row>
    <row r="154" s="14" customFormat="1">
      <c r="A154" s="14"/>
      <c r="B154" s="254"/>
      <c r="C154" s="255"/>
      <c r="D154" s="244" t="s">
        <v>168</v>
      </c>
      <c r="E154" s="256" t="s">
        <v>1</v>
      </c>
      <c r="F154" s="257" t="s">
        <v>171</v>
      </c>
      <c r="G154" s="255"/>
      <c r="H154" s="258">
        <v>229.559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168</v>
      </c>
      <c r="AU154" s="264" t="s">
        <v>89</v>
      </c>
      <c r="AV154" s="14" t="s">
        <v>166</v>
      </c>
      <c r="AW154" s="14" t="s">
        <v>34</v>
      </c>
      <c r="AX154" s="14" t="s">
        <v>87</v>
      </c>
      <c r="AY154" s="264" t="s">
        <v>160</v>
      </c>
    </row>
    <row r="155" s="2" customFormat="1" ht="37.8" customHeight="1">
      <c r="A155" s="39"/>
      <c r="B155" s="40"/>
      <c r="C155" s="228" t="s">
        <v>191</v>
      </c>
      <c r="D155" s="228" t="s">
        <v>162</v>
      </c>
      <c r="E155" s="229" t="s">
        <v>224</v>
      </c>
      <c r="F155" s="230" t="s">
        <v>225</v>
      </c>
      <c r="G155" s="231" t="s">
        <v>211</v>
      </c>
      <c r="H155" s="232">
        <v>82.567999999999998</v>
      </c>
      <c r="I155" s="233"/>
      <c r="J155" s="234">
        <f>ROUND(I155*H155,2)</f>
        <v>0</v>
      </c>
      <c r="K155" s="235"/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166</v>
      </c>
      <c r="AT155" s="240" t="s">
        <v>162</v>
      </c>
      <c r="AU155" s="240" t="s">
        <v>89</v>
      </c>
      <c r="AY155" s="18" t="s">
        <v>160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87</v>
      </c>
      <c r="BK155" s="241">
        <f>ROUND(I155*H155,2)</f>
        <v>0</v>
      </c>
      <c r="BL155" s="18" t="s">
        <v>166</v>
      </c>
      <c r="BM155" s="240" t="s">
        <v>2567</v>
      </c>
    </row>
    <row r="156" s="15" customFormat="1">
      <c r="A156" s="15"/>
      <c r="B156" s="269"/>
      <c r="C156" s="270"/>
      <c r="D156" s="244" t="s">
        <v>168</v>
      </c>
      <c r="E156" s="271" t="s">
        <v>1</v>
      </c>
      <c r="F156" s="272" t="s">
        <v>2568</v>
      </c>
      <c r="G156" s="270"/>
      <c r="H156" s="271" t="s">
        <v>1</v>
      </c>
      <c r="I156" s="273"/>
      <c r="J156" s="270"/>
      <c r="K156" s="270"/>
      <c r="L156" s="274"/>
      <c r="M156" s="275"/>
      <c r="N156" s="276"/>
      <c r="O156" s="276"/>
      <c r="P156" s="276"/>
      <c r="Q156" s="276"/>
      <c r="R156" s="276"/>
      <c r="S156" s="276"/>
      <c r="T156" s="27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8" t="s">
        <v>168</v>
      </c>
      <c r="AU156" s="278" t="s">
        <v>89</v>
      </c>
      <c r="AV156" s="15" t="s">
        <v>87</v>
      </c>
      <c r="AW156" s="15" t="s">
        <v>34</v>
      </c>
      <c r="AX156" s="15" t="s">
        <v>79</v>
      </c>
      <c r="AY156" s="278" t="s">
        <v>160</v>
      </c>
    </row>
    <row r="157" s="13" customFormat="1">
      <c r="A157" s="13"/>
      <c r="B157" s="242"/>
      <c r="C157" s="243"/>
      <c r="D157" s="244" t="s">
        <v>168</v>
      </c>
      <c r="E157" s="245" t="s">
        <v>1</v>
      </c>
      <c r="F157" s="246" t="s">
        <v>2569</v>
      </c>
      <c r="G157" s="243"/>
      <c r="H157" s="247">
        <v>2.2000000000000002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168</v>
      </c>
      <c r="AU157" s="253" t="s">
        <v>89</v>
      </c>
      <c r="AV157" s="13" t="s">
        <v>89</v>
      </c>
      <c r="AW157" s="13" t="s">
        <v>34</v>
      </c>
      <c r="AX157" s="13" t="s">
        <v>79</v>
      </c>
      <c r="AY157" s="253" t="s">
        <v>160</v>
      </c>
    </row>
    <row r="158" s="13" customFormat="1">
      <c r="A158" s="13"/>
      <c r="B158" s="242"/>
      <c r="C158" s="243"/>
      <c r="D158" s="244" t="s">
        <v>168</v>
      </c>
      <c r="E158" s="245" t="s">
        <v>1</v>
      </c>
      <c r="F158" s="246" t="s">
        <v>2570</v>
      </c>
      <c r="G158" s="243"/>
      <c r="H158" s="247">
        <v>10.384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168</v>
      </c>
      <c r="AU158" s="253" t="s">
        <v>89</v>
      </c>
      <c r="AV158" s="13" t="s">
        <v>89</v>
      </c>
      <c r="AW158" s="13" t="s">
        <v>34</v>
      </c>
      <c r="AX158" s="13" t="s">
        <v>79</v>
      </c>
      <c r="AY158" s="253" t="s">
        <v>160</v>
      </c>
    </row>
    <row r="159" s="13" customFormat="1">
      <c r="A159" s="13"/>
      <c r="B159" s="242"/>
      <c r="C159" s="243"/>
      <c r="D159" s="244" t="s">
        <v>168</v>
      </c>
      <c r="E159" s="245" t="s">
        <v>1</v>
      </c>
      <c r="F159" s="246" t="s">
        <v>2571</v>
      </c>
      <c r="G159" s="243"/>
      <c r="H159" s="247">
        <v>2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168</v>
      </c>
      <c r="AU159" s="253" t="s">
        <v>89</v>
      </c>
      <c r="AV159" s="13" t="s">
        <v>89</v>
      </c>
      <c r="AW159" s="13" t="s">
        <v>34</v>
      </c>
      <c r="AX159" s="13" t="s">
        <v>79</v>
      </c>
      <c r="AY159" s="253" t="s">
        <v>160</v>
      </c>
    </row>
    <row r="160" s="13" customFormat="1">
      <c r="A160" s="13"/>
      <c r="B160" s="242"/>
      <c r="C160" s="243"/>
      <c r="D160" s="244" t="s">
        <v>168</v>
      </c>
      <c r="E160" s="245" t="s">
        <v>1</v>
      </c>
      <c r="F160" s="246" t="s">
        <v>2572</v>
      </c>
      <c r="G160" s="243"/>
      <c r="H160" s="247">
        <v>67.983999999999995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168</v>
      </c>
      <c r="AU160" s="253" t="s">
        <v>89</v>
      </c>
      <c r="AV160" s="13" t="s">
        <v>89</v>
      </c>
      <c r="AW160" s="13" t="s">
        <v>34</v>
      </c>
      <c r="AX160" s="13" t="s">
        <v>79</v>
      </c>
      <c r="AY160" s="253" t="s">
        <v>160</v>
      </c>
    </row>
    <row r="161" s="14" customFormat="1">
      <c r="A161" s="14"/>
      <c r="B161" s="254"/>
      <c r="C161" s="255"/>
      <c r="D161" s="244" t="s">
        <v>168</v>
      </c>
      <c r="E161" s="256" t="s">
        <v>1</v>
      </c>
      <c r="F161" s="257" t="s">
        <v>171</v>
      </c>
      <c r="G161" s="255"/>
      <c r="H161" s="258">
        <v>82.567999999999998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168</v>
      </c>
      <c r="AU161" s="264" t="s">
        <v>89</v>
      </c>
      <c r="AV161" s="14" t="s">
        <v>166</v>
      </c>
      <c r="AW161" s="14" t="s">
        <v>34</v>
      </c>
      <c r="AX161" s="14" t="s">
        <v>87</v>
      </c>
      <c r="AY161" s="264" t="s">
        <v>160</v>
      </c>
    </row>
    <row r="162" s="2" customFormat="1" ht="24.15" customHeight="1">
      <c r="A162" s="39"/>
      <c r="B162" s="40"/>
      <c r="C162" s="228" t="s">
        <v>198</v>
      </c>
      <c r="D162" s="228" t="s">
        <v>162</v>
      </c>
      <c r="E162" s="229" t="s">
        <v>507</v>
      </c>
      <c r="F162" s="230" t="s">
        <v>508</v>
      </c>
      <c r="G162" s="231" t="s">
        <v>211</v>
      </c>
      <c r="H162" s="232">
        <v>105.70699999999999</v>
      </c>
      <c r="I162" s="233"/>
      <c r="J162" s="234">
        <f>ROUND(I162*H162,2)</f>
        <v>0</v>
      </c>
      <c r="K162" s="235"/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166</v>
      </c>
      <c r="AT162" s="240" t="s">
        <v>162</v>
      </c>
      <c r="AU162" s="240" t="s">
        <v>89</v>
      </c>
      <c r="AY162" s="18" t="s">
        <v>160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87</v>
      </c>
      <c r="BK162" s="241">
        <f>ROUND(I162*H162,2)</f>
        <v>0</v>
      </c>
      <c r="BL162" s="18" t="s">
        <v>166</v>
      </c>
      <c r="BM162" s="240" t="s">
        <v>2573</v>
      </c>
    </row>
    <row r="163" s="13" customFormat="1">
      <c r="A163" s="13"/>
      <c r="B163" s="242"/>
      <c r="C163" s="243"/>
      <c r="D163" s="244" t="s">
        <v>168</v>
      </c>
      <c r="E163" s="245" t="s">
        <v>1</v>
      </c>
      <c r="F163" s="246" t="s">
        <v>2574</v>
      </c>
      <c r="G163" s="243"/>
      <c r="H163" s="247">
        <v>105.70699999999999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168</v>
      </c>
      <c r="AU163" s="253" t="s">
        <v>89</v>
      </c>
      <c r="AV163" s="13" t="s">
        <v>89</v>
      </c>
      <c r="AW163" s="13" t="s">
        <v>34</v>
      </c>
      <c r="AX163" s="13" t="s">
        <v>87</v>
      </c>
      <c r="AY163" s="253" t="s">
        <v>160</v>
      </c>
    </row>
    <row r="164" s="2" customFormat="1" ht="16.5" customHeight="1">
      <c r="A164" s="39"/>
      <c r="B164" s="40"/>
      <c r="C164" s="228" t="s">
        <v>204</v>
      </c>
      <c r="D164" s="228" t="s">
        <v>162</v>
      </c>
      <c r="E164" s="229" t="s">
        <v>229</v>
      </c>
      <c r="F164" s="230" t="s">
        <v>230</v>
      </c>
      <c r="G164" s="231" t="s">
        <v>211</v>
      </c>
      <c r="H164" s="232">
        <v>312.12700000000001</v>
      </c>
      <c r="I164" s="233"/>
      <c r="J164" s="234">
        <f>ROUND(I164*H164,2)</f>
        <v>0</v>
      </c>
      <c r="K164" s="235"/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166</v>
      </c>
      <c r="AT164" s="240" t="s">
        <v>162</v>
      </c>
      <c r="AU164" s="240" t="s">
        <v>89</v>
      </c>
      <c r="AY164" s="18" t="s">
        <v>160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87</v>
      </c>
      <c r="BK164" s="241">
        <f>ROUND(I164*H164,2)</f>
        <v>0</v>
      </c>
      <c r="BL164" s="18" t="s">
        <v>166</v>
      </c>
      <c r="BM164" s="240" t="s">
        <v>2575</v>
      </c>
    </row>
    <row r="165" s="13" customFormat="1">
      <c r="A165" s="13"/>
      <c r="B165" s="242"/>
      <c r="C165" s="243"/>
      <c r="D165" s="244" t="s">
        <v>168</v>
      </c>
      <c r="E165" s="245" t="s">
        <v>1</v>
      </c>
      <c r="F165" s="246" t="s">
        <v>2576</v>
      </c>
      <c r="G165" s="243"/>
      <c r="H165" s="247">
        <v>206.41999999999999</v>
      </c>
      <c r="I165" s="248"/>
      <c r="J165" s="243"/>
      <c r="K165" s="243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168</v>
      </c>
      <c r="AU165" s="253" t="s">
        <v>89</v>
      </c>
      <c r="AV165" s="13" t="s">
        <v>89</v>
      </c>
      <c r="AW165" s="13" t="s">
        <v>34</v>
      </c>
      <c r="AX165" s="13" t="s">
        <v>79</v>
      </c>
      <c r="AY165" s="253" t="s">
        <v>160</v>
      </c>
    </row>
    <row r="166" s="13" customFormat="1">
      <c r="A166" s="13"/>
      <c r="B166" s="242"/>
      <c r="C166" s="243"/>
      <c r="D166" s="244" t="s">
        <v>168</v>
      </c>
      <c r="E166" s="245" t="s">
        <v>1</v>
      </c>
      <c r="F166" s="246" t="s">
        <v>2577</v>
      </c>
      <c r="G166" s="243"/>
      <c r="H166" s="247">
        <v>105.70699999999999</v>
      </c>
      <c r="I166" s="248"/>
      <c r="J166" s="243"/>
      <c r="K166" s="243"/>
      <c r="L166" s="249"/>
      <c r="M166" s="250"/>
      <c r="N166" s="251"/>
      <c r="O166" s="251"/>
      <c r="P166" s="251"/>
      <c r="Q166" s="251"/>
      <c r="R166" s="251"/>
      <c r="S166" s="251"/>
      <c r="T166" s="25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3" t="s">
        <v>168</v>
      </c>
      <c r="AU166" s="253" t="s">
        <v>89</v>
      </c>
      <c r="AV166" s="13" t="s">
        <v>89</v>
      </c>
      <c r="AW166" s="13" t="s">
        <v>34</v>
      </c>
      <c r="AX166" s="13" t="s">
        <v>79</v>
      </c>
      <c r="AY166" s="253" t="s">
        <v>160</v>
      </c>
    </row>
    <row r="167" s="14" customFormat="1">
      <c r="A167" s="14"/>
      <c r="B167" s="254"/>
      <c r="C167" s="255"/>
      <c r="D167" s="244" t="s">
        <v>168</v>
      </c>
      <c r="E167" s="256" t="s">
        <v>1</v>
      </c>
      <c r="F167" s="257" t="s">
        <v>171</v>
      </c>
      <c r="G167" s="255"/>
      <c r="H167" s="258">
        <v>312.12699999999995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168</v>
      </c>
      <c r="AU167" s="264" t="s">
        <v>89</v>
      </c>
      <c r="AV167" s="14" t="s">
        <v>166</v>
      </c>
      <c r="AW167" s="14" t="s">
        <v>34</v>
      </c>
      <c r="AX167" s="14" t="s">
        <v>87</v>
      </c>
      <c r="AY167" s="264" t="s">
        <v>160</v>
      </c>
    </row>
    <row r="168" s="2" customFormat="1" ht="24.15" customHeight="1">
      <c r="A168" s="39"/>
      <c r="B168" s="40"/>
      <c r="C168" s="228" t="s">
        <v>208</v>
      </c>
      <c r="D168" s="228" t="s">
        <v>162</v>
      </c>
      <c r="E168" s="229" t="s">
        <v>511</v>
      </c>
      <c r="F168" s="230" t="s">
        <v>512</v>
      </c>
      <c r="G168" s="231" t="s">
        <v>211</v>
      </c>
      <c r="H168" s="232">
        <v>105.70699999999999</v>
      </c>
      <c r="I168" s="233"/>
      <c r="J168" s="234">
        <f>ROUND(I168*H168,2)</f>
        <v>0</v>
      </c>
      <c r="K168" s="235"/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166</v>
      </c>
      <c r="AT168" s="240" t="s">
        <v>162</v>
      </c>
      <c r="AU168" s="240" t="s">
        <v>89</v>
      </c>
      <c r="AY168" s="18" t="s">
        <v>160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87</v>
      </c>
      <c r="BK168" s="241">
        <f>ROUND(I168*H168,2)</f>
        <v>0</v>
      </c>
      <c r="BL168" s="18" t="s">
        <v>166</v>
      </c>
      <c r="BM168" s="240" t="s">
        <v>2578</v>
      </c>
    </row>
    <row r="169" s="15" customFormat="1">
      <c r="A169" s="15"/>
      <c r="B169" s="269"/>
      <c r="C169" s="270"/>
      <c r="D169" s="244" t="s">
        <v>168</v>
      </c>
      <c r="E169" s="271" t="s">
        <v>1</v>
      </c>
      <c r="F169" s="272" t="s">
        <v>2579</v>
      </c>
      <c r="G169" s="270"/>
      <c r="H169" s="271" t="s">
        <v>1</v>
      </c>
      <c r="I169" s="273"/>
      <c r="J169" s="270"/>
      <c r="K169" s="270"/>
      <c r="L169" s="274"/>
      <c r="M169" s="275"/>
      <c r="N169" s="276"/>
      <c r="O169" s="276"/>
      <c r="P169" s="276"/>
      <c r="Q169" s="276"/>
      <c r="R169" s="276"/>
      <c r="S169" s="276"/>
      <c r="T169" s="27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8" t="s">
        <v>168</v>
      </c>
      <c r="AU169" s="278" t="s">
        <v>89</v>
      </c>
      <c r="AV169" s="15" t="s">
        <v>87</v>
      </c>
      <c r="AW169" s="15" t="s">
        <v>34</v>
      </c>
      <c r="AX169" s="15" t="s">
        <v>79</v>
      </c>
      <c r="AY169" s="278" t="s">
        <v>160</v>
      </c>
    </row>
    <row r="170" s="13" customFormat="1">
      <c r="A170" s="13"/>
      <c r="B170" s="242"/>
      <c r="C170" s="243"/>
      <c r="D170" s="244" t="s">
        <v>168</v>
      </c>
      <c r="E170" s="245" t="s">
        <v>1</v>
      </c>
      <c r="F170" s="246" t="s">
        <v>2580</v>
      </c>
      <c r="G170" s="243"/>
      <c r="H170" s="247">
        <v>2.1469999999999998</v>
      </c>
      <c r="I170" s="248"/>
      <c r="J170" s="243"/>
      <c r="K170" s="243"/>
      <c r="L170" s="249"/>
      <c r="M170" s="250"/>
      <c r="N170" s="251"/>
      <c r="O170" s="251"/>
      <c r="P170" s="251"/>
      <c r="Q170" s="251"/>
      <c r="R170" s="251"/>
      <c r="S170" s="251"/>
      <c r="T170" s="25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3" t="s">
        <v>168</v>
      </c>
      <c r="AU170" s="253" t="s">
        <v>89</v>
      </c>
      <c r="AV170" s="13" t="s">
        <v>89</v>
      </c>
      <c r="AW170" s="13" t="s">
        <v>34</v>
      </c>
      <c r="AX170" s="13" t="s">
        <v>79</v>
      </c>
      <c r="AY170" s="253" t="s">
        <v>160</v>
      </c>
    </row>
    <row r="171" s="13" customFormat="1">
      <c r="A171" s="13"/>
      <c r="B171" s="242"/>
      <c r="C171" s="243"/>
      <c r="D171" s="244" t="s">
        <v>168</v>
      </c>
      <c r="E171" s="245" t="s">
        <v>1</v>
      </c>
      <c r="F171" s="246" t="s">
        <v>2581</v>
      </c>
      <c r="G171" s="243"/>
      <c r="H171" s="247">
        <v>11.34</v>
      </c>
      <c r="I171" s="248"/>
      <c r="J171" s="243"/>
      <c r="K171" s="243"/>
      <c r="L171" s="249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3" t="s">
        <v>168</v>
      </c>
      <c r="AU171" s="253" t="s">
        <v>89</v>
      </c>
      <c r="AV171" s="13" t="s">
        <v>89</v>
      </c>
      <c r="AW171" s="13" t="s">
        <v>34</v>
      </c>
      <c r="AX171" s="13" t="s">
        <v>79</v>
      </c>
      <c r="AY171" s="253" t="s">
        <v>160</v>
      </c>
    </row>
    <row r="172" s="13" customFormat="1">
      <c r="A172" s="13"/>
      <c r="B172" s="242"/>
      <c r="C172" s="243"/>
      <c r="D172" s="244" t="s">
        <v>168</v>
      </c>
      <c r="E172" s="245" t="s">
        <v>1</v>
      </c>
      <c r="F172" s="246" t="s">
        <v>2582</v>
      </c>
      <c r="G172" s="243"/>
      <c r="H172" s="247">
        <v>46.619999999999997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168</v>
      </c>
      <c r="AU172" s="253" t="s">
        <v>89</v>
      </c>
      <c r="AV172" s="13" t="s">
        <v>89</v>
      </c>
      <c r="AW172" s="13" t="s">
        <v>34</v>
      </c>
      <c r="AX172" s="13" t="s">
        <v>79</v>
      </c>
      <c r="AY172" s="253" t="s">
        <v>160</v>
      </c>
    </row>
    <row r="173" s="13" customFormat="1">
      <c r="A173" s="13"/>
      <c r="B173" s="242"/>
      <c r="C173" s="243"/>
      <c r="D173" s="244" t="s">
        <v>168</v>
      </c>
      <c r="E173" s="245" t="s">
        <v>1</v>
      </c>
      <c r="F173" s="246" t="s">
        <v>2583</v>
      </c>
      <c r="G173" s="243"/>
      <c r="H173" s="247">
        <v>7.2000000000000002</v>
      </c>
      <c r="I173" s="248"/>
      <c r="J173" s="243"/>
      <c r="K173" s="243"/>
      <c r="L173" s="249"/>
      <c r="M173" s="250"/>
      <c r="N173" s="251"/>
      <c r="O173" s="251"/>
      <c r="P173" s="251"/>
      <c r="Q173" s="251"/>
      <c r="R173" s="251"/>
      <c r="S173" s="251"/>
      <c r="T173" s="25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3" t="s">
        <v>168</v>
      </c>
      <c r="AU173" s="253" t="s">
        <v>89</v>
      </c>
      <c r="AV173" s="13" t="s">
        <v>89</v>
      </c>
      <c r="AW173" s="13" t="s">
        <v>34</v>
      </c>
      <c r="AX173" s="13" t="s">
        <v>79</v>
      </c>
      <c r="AY173" s="253" t="s">
        <v>160</v>
      </c>
    </row>
    <row r="174" s="13" customFormat="1">
      <c r="A174" s="13"/>
      <c r="B174" s="242"/>
      <c r="C174" s="243"/>
      <c r="D174" s="244" t="s">
        <v>168</v>
      </c>
      <c r="E174" s="245" t="s">
        <v>1</v>
      </c>
      <c r="F174" s="246" t="s">
        <v>2584</v>
      </c>
      <c r="G174" s="243"/>
      <c r="H174" s="247">
        <v>38.399999999999999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168</v>
      </c>
      <c r="AU174" s="253" t="s">
        <v>89</v>
      </c>
      <c r="AV174" s="13" t="s">
        <v>89</v>
      </c>
      <c r="AW174" s="13" t="s">
        <v>34</v>
      </c>
      <c r="AX174" s="13" t="s">
        <v>79</v>
      </c>
      <c r="AY174" s="253" t="s">
        <v>160</v>
      </c>
    </row>
    <row r="175" s="14" customFormat="1">
      <c r="A175" s="14"/>
      <c r="B175" s="254"/>
      <c r="C175" s="255"/>
      <c r="D175" s="244" t="s">
        <v>168</v>
      </c>
      <c r="E175" s="256" t="s">
        <v>1</v>
      </c>
      <c r="F175" s="257" t="s">
        <v>171</v>
      </c>
      <c r="G175" s="255"/>
      <c r="H175" s="258">
        <v>105.70699999999999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168</v>
      </c>
      <c r="AU175" s="264" t="s">
        <v>89</v>
      </c>
      <c r="AV175" s="14" t="s">
        <v>166</v>
      </c>
      <c r="AW175" s="14" t="s">
        <v>34</v>
      </c>
      <c r="AX175" s="14" t="s">
        <v>87</v>
      </c>
      <c r="AY175" s="264" t="s">
        <v>160</v>
      </c>
    </row>
    <row r="176" s="2" customFormat="1" ht="24.15" customHeight="1">
      <c r="A176" s="39"/>
      <c r="B176" s="40"/>
      <c r="C176" s="228" t="s">
        <v>214</v>
      </c>
      <c r="D176" s="228" t="s">
        <v>162</v>
      </c>
      <c r="E176" s="229" t="s">
        <v>599</v>
      </c>
      <c r="F176" s="230" t="s">
        <v>600</v>
      </c>
      <c r="G176" s="231" t="s">
        <v>211</v>
      </c>
      <c r="H176" s="232">
        <v>19.98</v>
      </c>
      <c r="I176" s="233"/>
      <c r="J176" s="234">
        <f>ROUND(I176*H176,2)</f>
        <v>0</v>
      </c>
      <c r="K176" s="235"/>
      <c r="L176" s="45"/>
      <c r="M176" s="236" t="s">
        <v>1</v>
      </c>
      <c r="N176" s="237" t="s">
        <v>44</v>
      </c>
      <c r="O176" s="92"/>
      <c r="P176" s="238">
        <f>O176*H176</f>
        <v>0</v>
      </c>
      <c r="Q176" s="238">
        <v>1.8907700000000001</v>
      </c>
      <c r="R176" s="238">
        <f>Q176*H176</f>
        <v>37.777584600000004</v>
      </c>
      <c r="S176" s="238">
        <v>0</v>
      </c>
      <c r="T176" s="23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166</v>
      </c>
      <c r="AT176" s="240" t="s">
        <v>162</v>
      </c>
      <c r="AU176" s="240" t="s">
        <v>89</v>
      </c>
      <c r="AY176" s="18" t="s">
        <v>160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87</v>
      </c>
      <c r="BK176" s="241">
        <f>ROUND(I176*H176,2)</f>
        <v>0</v>
      </c>
      <c r="BL176" s="18" t="s">
        <v>166</v>
      </c>
      <c r="BM176" s="240" t="s">
        <v>2585</v>
      </c>
    </row>
    <row r="177" s="15" customFormat="1">
      <c r="A177" s="15"/>
      <c r="B177" s="269"/>
      <c r="C177" s="270"/>
      <c r="D177" s="244" t="s">
        <v>168</v>
      </c>
      <c r="E177" s="271" t="s">
        <v>1</v>
      </c>
      <c r="F177" s="272" t="s">
        <v>2586</v>
      </c>
      <c r="G177" s="270"/>
      <c r="H177" s="271" t="s">
        <v>1</v>
      </c>
      <c r="I177" s="273"/>
      <c r="J177" s="270"/>
      <c r="K177" s="270"/>
      <c r="L177" s="274"/>
      <c r="M177" s="275"/>
      <c r="N177" s="276"/>
      <c r="O177" s="276"/>
      <c r="P177" s="276"/>
      <c r="Q177" s="276"/>
      <c r="R177" s="276"/>
      <c r="S177" s="276"/>
      <c r="T177" s="27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8" t="s">
        <v>168</v>
      </c>
      <c r="AU177" s="278" t="s">
        <v>89</v>
      </c>
      <c r="AV177" s="15" t="s">
        <v>87</v>
      </c>
      <c r="AW177" s="15" t="s">
        <v>34</v>
      </c>
      <c r="AX177" s="15" t="s">
        <v>79</v>
      </c>
      <c r="AY177" s="278" t="s">
        <v>160</v>
      </c>
    </row>
    <row r="178" s="13" customFormat="1">
      <c r="A178" s="13"/>
      <c r="B178" s="242"/>
      <c r="C178" s="243"/>
      <c r="D178" s="244" t="s">
        <v>168</v>
      </c>
      <c r="E178" s="245" t="s">
        <v>1</v>
      </c>
      <c r="F178" s="246" t="s">
        <v>2587</v>
      </c>
      <c r="G178" s="243"/>
      <c r="H178" s="247">
        <v>19.98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168</v>
      </c>
      <c r="AU178" s="253" t="s">
        <v>89</v>
      </c>
      <c r="AV178" s="13" t="s">
        <v>89</v>
      </c>
      <c r="AW178" s="13" t="s">
        <v>34</v>
      </c>
      <c r="AX178" s="13" t="s">
        <v>87</v>
      </c>
      <c r="AY178" s="253" t="s">
        <v>160</v>
      </c>
    </row>
    <row r="179" s="2" customFormat="1" ht="24.15" customHeight="1">
      <c r="A179" s="39"/>
      <c r="B179" s="40"/>
      <c r="C179" s="228" t="s">
        <v>219</v>
      </c>
      <c r="D179" s="228" t="s">
        <v>162</v>
      </c>
      <c r="E179" s="229" t="s">
        <v>2588</v>
      </c>
      <c r="F179" s="230" t="s">
        <v>2589</v>
      </c>
      <c r="G179" s="231" t="s">
        <v>201</v>
      </c>
      <c r="H179" s="232">
        <v>285</v>
      </c>
      <c r="I179" s="233"/>
      <c r="J179" s="234">
        <f>ROUND(I179*H179,2)</f>
        <v>0</v>
      </c>
      <c r="K179" s="235"/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0.20000000000000001</v>
      </c>
      <c r="R179" s="238">
        <f>Q179*H179</f>
        <v>57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166</v>
      </c>
      <c r="AT179" s="240" t="s">
        <v>162</v>
      </c>
      <c r="AU179" s="240" t="s">
        <v>89</v>
      </c>
      <c r="AY179" s="18" t="s">
        <v>160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87</v>
      </c>
      <c r="BK179" s="241">
        <f>ROUND(I179*H179,2)</f>
        <v>0</v>
      </c>
      <c r="BL179" s="18" t="s">
        <v>166</v>
      </c>
      <c r="BM179" s="240" t="s">
        <v>2590</v>
      </c>
    </row>
    <row r="180" s="13" customFormat="1">
      <c r="A180" s="13"/>
      <c r="B180" s="242"/>
      <c r="C180" s="243"/>
      <c r="D180" s="244" t="s">
        <v>168</v>
      </c>
      <c r="E180" s="245" t="s">
        <v>1</v>
      </c>
      <c r="F180" s="246" t="s">
        <v>2591</v>
      </c>
      <c r="G180" s="243"/>
      <c r="H180" s="247">
        <v>45</v>
      </c>
      <c r="I180" s="248"/>
      <c r="J180" s="243"/>
      <c r="K180" s="243"/>
      <c r="L180" s="249"/>
      <c r="M180" s="250"/>
      <c r="N180" s="251"/>
      <c r="O180" s="251"/>
      <c r="P180" s="251"/>
      <c r="Q180" s="251"/>
      <c r="R180" s="251"/>
      <c r="S180" s="251"/>
      <c r="T180" s="25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3" t="s">
        <v>168</v>
      </c>
      <c r="AU180" s="253" t="s">
        <v>89</v>
      </c>
      <c r="AV180" s="13" t="s">
        <v>89</v>
      </c>
      <c r="AW180" s="13" t="s">
        <v>34</v>
      </c>
      <c r="AX180" s="13" t="s">
        <v>79</v>
      </c>
      <c r="AY180" s="253" t="s">
        <v>160</v>
      </c>
    </row>
    <row r="181" s="13" customFormat="1">
      <c r="A181" s="13"/>
      <c r="B181" s="242"/>
      <c r="C181" s="243"/>
      <c r="D181" s="244" t="s">
        <v>168</v>
      </c>
      <c r="E181" s="245" t="s">
        <v>1</v>
      </c>
      <c r="F181" s="246" t="s">
        <v>2592</v>
      </c>
      <c r="G181" s="243"/>
      <c r="H181" s="247">
        <v>240</v>
      </c>
      <c r="I181" s="248"/>
      <c r="J181" s="243"/>
      <c r="K181" s="243"/>
      <c r="L181" s="249"/>
      <c r="M181" s="250"/>
      <c r="N181" s="251"/>
      <c r="O181" s="251"/>
      <c r="P181" s="251"/>
      <c r="Q181" s="251"/>
      <c r="R181" s="251"/>
      <c r="S181" s="251"/>
      <c r="T181" s="25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3" t="s">
        <v>168</v>
      </c>
      <c r="AU181" s="253" t="s">
        <v>89</v>
      </c>
      <c r="AV181" s="13" t="s">
        <v>89</v>
      </c>
      <c r="AW181" s="13" t="s">
        <v>34</v>
      </c>
      <c r="AX181" s="13" t="s">
        <v>79</v>
      </c>
      <c r="AY181" s="253" t="s">
        <v>160</v>
      </c>
    </row>
    <row r="182" s="14" customFormat="1">
      <c r="A182" s="14"/>
      <c r="B182" s="254"/>
      <c r="C182" s="255"/>
      <c r="D182" s="244" t="s">
        <v>168</v>
      </c>
      <c r="E182" s="256" t="s">
        <v>1</v>
      </c>
      <c r="F182" s="257" t="s">
        <v>171</v>
      </c>
      <c r="G182" s="255"/>
      <c r="H182" s="258">
        <v>285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4" t="s">
        <v>168</v>
      </c>
      <c r="AU182" s="264" t="s">
        <v>89</v>
      </c>
      <c r="AV182" s="14" t="s">
        <v>166</v>
      </c>
      <c r="AW182" s="14" t="s">
        <v>34</v>
      </c>
      <c r="AX182" s="14" t="s">
        <v>87</v>
      </c>
      <c r="AY182" s="264" t="s">
        <v>160</v>
      </c>
    </row>
    <row r="183" s="2" customFormat="1" ht="21.75" customHeight="1">
      <c r="A183" s="39"/>
      <c r="B183" s="40"/>
      <c r="C183" s="228" t="s">
        <v>8</v>
      </c>
      <c r="D183" s="228" t="s">
        <v>162</v>
      </c>
      <c r="E183" s="229" t="s">
        <v>2593</v>
      </c>
      <c r="F183" s="230" t="s">
        <v>2594</v>
      </c>
      <c r="G183" s="231" t="s">
        <v>201</v>
      </c>
      <c r="H183" s="232">
        <v>285</v>
      </c>
      <c r="I183" s="233"/>
      <c r="J183" s="234">
        <f>ROUND(I183*H183,2)</f>
        <v>0</v>
      </c>
      <c r="K183" s="235"/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6.9999999999999994E-05</v>
      </c>
      <c r="R183" s="238">
        <f>Q183*H183</f>
        <v>0.019949999999999999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166</v>
      </c>
      <c r="AT183" s="240" t="s">
        <v>162</v>
      </c>
      <c r="AU183" s="240" t="s">
        <v>89</v>
      </c>
      <c r="AY183" s="18" t="s">
        <v>160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87</v>
      </c>
      <c r="BK183" s="241">
        <f>ROUND(I183*H183,2)</f>
        <v>0</v>
      </c>
      <c r="BL183" s="18" t="s">
        <v>166</v>
      </c>
      <c r="BM183" s="240" t="s">
        <v>2595</v>
      </c>
    </row>
    <row r="184" s="2" customFormat="1" ht="24.15" customHeight="1">
      <c r="A184" s="39"/>
      <c r="B184" s="40"/>
      <c r="C184" s="228" t="s">
        <v>228</v>
      </c>
      <c r="D184" s="228" t="s">
        <v>162</v>
      </c>
      <c r="E184" s="229" t="s">
        <v>521</v>
      </c>
      <c r="F184" s="230" t="s">
        <v>522</v>
      </c>
      <c r="G184" s="231" t="s">
        <v>211</v>
      </c>
      <c r="H184" s="232">
        <v>19.98</v>
      </c>
      <c r="I184" s="233"/>
      <c r="J184" s="234">
        <f>ROUND(I184*H184,2)</f>
        <v>0</v>
      </c>
      <c r="K184" s="235"/>
      <c r="L184" s="45"/>
      <c r="M184" s="236" t="s">
        <v>1</v>
      </c>
      <c r="N184" s="237" t="s">
        <v>44</v>
      </c>
      <c r="O184" s="92"/>
      <c r="P184" s="238">
        <f>O184*H184</f>
        <v>0</v>
      </c>
      <c r="Q184" s="238">
        <v>0</v>
      </c>
      <c r="R184" s="238">
        <f>Q184*H184</f>
        <v>0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166</v>
      </c>
      <c r="AT184" s="240" t="s">
        <v>162</v>
      </c>
      <c r="AU184" s="240" t="s">
        <v>89</v>
      </c>
      <c r="AY184" s="18" t="s">
        <v>160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87</v>
      </c>
      <c r="BK184" s="241">
        <f>ROUND(I184*H184,2)</f>
        <v>0</v>
      </c>
      <c r="BL184" s="18" t="s">
        <v>166</v>
      </c>
      <c r="BM184" s="240" t="s">
        <v>2596</v>
      </c>
    </row>
    <row r="185" s="15" customFormat="1">
      <c r="A185" s="15"/>
      <c r="B185" s="269"/>
      <c r="C185" s="270"/>
      <c r="D185" s="244" t="s">
        <v>168</v>
      </c>
      <c r="E185" s="271" t="s">
        <v>1</v>
      </c>
      <c r="F185" s="272" t="s">
        <v>2586</v>
      </c>
      <c r="G185" s="270"/>
      <c r="H185" s="271" t="s">
        <v>1</v>
      </c>
      <c r="I185" s="273"/>
      <c r="J185" s="270"/>
      <c r="K185" s="270"/>
      <c r="L185" s="274"/>
      <c r="M185" s="275"/>
      <c r="N185" s="276"/>
      <c r="O185" s="276"/>
      <c r="P185" s="276"/>
      <c r="Q185" s="276"/>
      <c r="R185" s="276"/>
      <c r="S185" s="276"/>
      <c r="T185" s="27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8" t="s">
        <v>168</v>
      </c>
      <c r="AU185" s="278" t="s">
        <v>89</v>
      </c>
      <c r="AV185" s="15" t="s">
        <v>87</v>
      </c>
      <c r="AW185" s="15" t="s">
        <v>34</v>
      </c>
      <c r="AX185" s="15" t="s">
        <v>79</v>
      </c>
      <c r="AY185" s="278" t="s">
        <v>160</v>
      </c>
    </row>
    <row r="186" s="13" customFormat="1">
      <c r="A186" s="13"/>
      <c r="B186" s="242"/>
      <c r="C186" s="243"/>
      <c r="D186" s="244" t="s">
        <v>168</v>
      </c>
      <c r="E186" s="245" t="s">
        <v>1</v>
      </c>
      <c r="F186" s="246" t="s">
        <v>2587</v>
      </c>
      <c r="G186" s="243"/>
      <c r="H186" s="247">
        <v>19.98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168</v>
      </c>
      <c r="AU186" s="253" t="s">
        <v>89</v>
      </c>
      <c r="AV186" s="13" t="s">
        <v>89</v>
      </c>
      <c r="AW186" s="13" t="s">
        <v>34</v>
      </c>
      <c r="AX186" s="13" t="s">
        <v>87</v>
      </c>
      <c r="AY186" s="253" t="s">
        <v>160</v>
      </c>
    </row>
    <row r="187" s="2" customFormat="1" ht="16.5" customHeight="1">
      <c r="A187" s="39"/>
      <c r="B187" s="40"/>
      <c r="C187" s="284" t="s">
        <v>233</v>
      </c>
      <c r="D187" s="284" t="s">
        <v>426</v>
      </c>
      <c r="E187" s="285" t="s">
        <v>525</v>
      </c>
      <c r="F187" s="286" t="s">
        <v>526</v>
      </c>
      <c r="G187" s="287" t="s">
        <v>347</v>
      </c>
      <c r="H187" s="288">
        <v>33.966000000000001</v>
      </c>
      <c r="I187" s="289"/>
      <c r="J187" s="290">
        <f>ROUND(I187*H187,2)</f>
        <v>0</v>
      </c>
      <c r="K187" s="291"/>
      <c r="L187" s="292"/>
      <c r="M187" s="293" t="s">
        <v>1</v>
      </c>
      <c r="N187" s="294" t="s">
        <v>44</v>
      </c>
      <c r="O187" s="92"/>
      <c r="P187" s="238">
        <f>O187*H187</f>
        <v>0</v>
      </c>
      <c r="Q187" s="238">
        <v>1</v>
      </c>
      <c r="R187" s="238">
        <f>Q187*H187</f>
        <v>33.966000000000001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204</v>
      </c>
      <c r="AT187" s="240" t="s">
        <v>426</v>
      </c>
      <c r="AU187" s="240" t="s">
        <v>89</v>
      </c>
      <c r="AY187" s="18" t="s">
        <v>160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87</v>
      </c>
      <c r="BK187" s="241">
        <f>ROUND(I187*H187,2)</f>
        <v>0</v>
      </c>
      <c r="BL187" s="18" t="s">
        <v>166</v>
      </c>
      <c r="BM187" s="240" t="s">
        <v>2597</v>
      </c>
    </row>
    <row r="188" s="13" customFormat="1">
      <c r="A188" s="13"/>
      <c r="B188" s="242"/>
      <c r="C188" s="243"/>
      <c r="D188" s="244" t="s">
        <v>168</v>
      </c>
      <c r="E188" s="243"/>
      <c r="F188" s="246" t="s">
        <v>2598</v>
      </c>
      <c r="G188" s="243"/>
      <c r="H188" s="247">
        <v>33.966000000000001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168</v>
      </c>
      <c r="AU188" s="253" t="s">
        <v>89</v>
      </c>
      <c r="AV188" s="13" t="s">
        <v>89</v>
      </c>
      <c r="AW188" s="13" t="s">
        <v>4</v>
      </c>
      <c r="AX188" s="13" t="s">
        <v>87</v>
      </c>
      <c r="AY188" s="253" t="s">
        <v>160</v>
      </c>
    </row>
    <row r="189" s="2" customFormat="1" ht="16.5" customHeight="1">
      <c r="A189" s="39"/>
      <c r="B189" s="40"/>
      <c r="C189" s="228" t="s">
        <v>239</v>
      </c>
      <c r="D189" s="228" t="s">
        <v>162</v>
      </c>
      <c r="E189" s="229" t="s">
        <v>2599</v>
      </c>
      <c r="F189" s="230" t="s">
        <v>2600</v>
      </c>
      <c r="G189" s="231" t="s">
        <v>201</v>
      </c>
      <c r="H189" s="232">
        <v>620.5</v>
      </c>
      <c r="I189" s="233"/>
      <c r="J189" s="234">
        <f>ROUND(I189*H189,2)</f>
        <v>0</v>
      </c>
      <c r="K189" s="235"/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0.00019000000000000001</v>
      </c>
      <c r="R189" s="238">
        <f>Q189*H189</f>
        <v>0.117895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166</v>
      </c>
      <c r="AT189" s="240" t="s">
        <v>162</v>
      </c>
      <c r="AU189" s="240" t="s">
        <v>89</v>
      </c>
      <c r="AY189" s="18" t="s">
        <v>160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87</v>
      </c>
      <c r="BK189" s="241">
        <f>ROUND(I189*H189,2)</f>
        <v>0</v>
      </c>
      <c r="BL189" s="18" t="s">
        <v>166</v>
      </c>
      <c r="BM189" s="240" t="s">
        <v>2601</v>
      </c>
    </row>
    <row r="190" s="13" customFormat="1">
      <c r="A190" s="13"/>
      <c r="B190" s="242"/>
      <c r="C190" s="243"/>
      <c r="D190" s="244" t="s">
        <v>168</v>
      </c>
      <c r="E190" s="245" t="s">
        <v>1</v>
      </c>
      <c r="F190" s="246" t="s">
        <v>2602</v>
      </c>
      <c r="G190" s="243"/>
      <c r="H190" s="247">
        <v>620.5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168</v>
      </c>
      <c r="AU190" s="253" t="s">
        <v>89</v>
      </c>
      <c r="AV190" s="13" t="s">
        <v>89</v>
      </c>
      <c r="AW190" s="13" t="s">
        <v>34</v>
      </c>
      <c r="AX190" s="13" t="s">
        <v>87</v>
      </c>
      <c r="AY190" s="253" t="s">
        <v>160</v>
      </c>
    </row>
    <row r="191" s="2" customFormat="1" ht="21.75" customHeight="1">
      <c r="A191" s="39"/>
      <c r="B191" s="40"/>
      <c r="C191" s="228" t="s">
        <v>245</v>
      </c>
      <c r="D191" s="228" t="s">
        <v>162</v>
      </c>
      <c r="E191" s="229" t="s">
        <v>2603</v>
      </c>
      <c r="F191" s="230" t="s">
        <v>2604</v>
      </c>
      <c r="G191" s="231" t="s">
        <v>201</v>
      </c>
      <c r="H191" s="232">
        <v>296</v>
      </c>
      <c r="I191" s="233"/>
      <c r="J191" s="234">
        <f>ROUND(I191*H191,2)</f>
        <v>0</v>
      </c>
      <c r="K191" s="235"/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6.0000000000000002E-05</v>
      </c>
      <c r="R191" s="238">
        <f>Q191*H191</f>
        <v>0.017760000000000001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245</v>
      </c>
      <c r="AT191" s="240" t="s">
        <v>162</v>
      </c>
      <c r="AU191" s="240" t="s">
        <v>89</v>
      </c>
      <c r="AY191" s="18" t="s">
        <v>160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87</v>
      </c>
      <c r="BK191" s="241">
        <f>ROUND(I191*H191,2)</f>
        <v>0</v>
      </c>
      <c r="BL191" s="18" t="s">
        <v>245</v>
      </c>
      <c r="BM191" s="240" t="s">
        <v>2605</v>
      </c>
    </row>
    <row r="192" s="13" customFormat="1">
      <c r="A192" s="13"/>
      <c r="B192" s="242"/>
      <c r="C192" s="243"/>
      <c r="D192" s="244" t="s">
        <v>168</v>
      </c>
      <c r="E192" s="245" t="s">
        <v>1</v>
      </c>
      <c r="F192" s="246" t="s">
        <v>2606</v>
      </c>
      <c r="G192" s="243"/>
      <c r="H192" s="247">
        <v>296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168</v>
      </c>
      <c r="AU192" s="253" t="s">
        <v>89</v>
      </c>
      <c r="AV192" s="13" t="s">
        <v>89</v>
      </c>
      <c r="AW192" s="13" t="s">
        <v>34</v>
      </c>
      <c r="AX192" s="13" t="s">
        <v>87</v>
      </c>
      <c r="AY192" s="253" t="s">
        <v>160</v>
      </c>
    </row>
    <row r="193" s="2" customFormat="1" ht="21.75" customHeight="1">
      <c r="A193" s="39"/>
      <c r="B193" s="40"/>
      <c r="C193" s="228" t="s">
        <v>250</v>
      </c>
      <c r="D193" s="228" t="s">
        <v>162</v>
      </c>
      <c r="E193" s="229" t="s">
        <v>2607</v>
      </c>
      <c r="F193" s="230" t="s">
        <v>2608</v>
      </c>
      <c r="G193" s="231" t="s">
        <v>242</v>
      </c>
      <c r="H193" s="232">
        <v>1</v>
      </c>
      <c r="I193" s="233"/>
      <c r="J193" s="234">
        <f>ROUND(I193*H193,2)</f>
        <v>0</v>
      </c>
      <c r="K193" s="235"/>
      <c r="L193" s="45"/>
      <c r="M193" s="236" t="s">
        <v>1</v>
      </c>
      <c r="N193" s="237" t="s">
        <v>44</v>
      </c>
      <c r="O193" s="92"/>
      <c r="P193" s="238">
        <f>O193*H193</f>
        <v>0</v>
      </c>
      <c r="Q193" s="238">
        <v>0</v>
      </c>
      <c r="R193" s="238">
        <f>Q193*H193</f>
        <v>0</v>
      </c>
      <c r="S193" s="238">
        <v>0.001</v>
      </c>
      <c r="T193" s="239">
        <f>S193*H193</f>
        <v>0.001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166</v>
      </c>
      <c r="AT193" s="240" t="s">
        <v>162</v>
      </c>
      <c r="AU193" s="240" t="s">
        <v>89</v>
      </c>
      <c r="AY193" s="18" t="s">
        <v>160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87</v>
      </c>
      <c r="BK193" s="241">
        <f>ROUND(I193*H193,2)</f>
        <v>0</v>
      </c>
      <c r="BL193" s="18" t="s">
        <v>166</v>
      </c>
      <c r="BM193" s="240" t="s">
        <v>2609</v>
      </c>
    </row>
    <row r="194" s="2" customFormat="1">
      <c r="A194" s="39"/>
      <c r="B194" s="40"/>
      <c r="C194" s="41"/>
      <c r="D194" s="244" t="s">
        <v>175</v>
      </c>
      <c r="E194" s="41"/>
      <c r="F194" s="265" t="s">
        <v>2610</v>
      </c>
      <c r="G194" s="41"/>
      <c r="H194" s="41"/>
      <c r="I194" s="266"/>
      <c r="J194" s="41"/>
      <c r="K194" s="41"/>
      <c r="L194" s="45"/>
      <c r="M194" s="267"/>
      <c r="N194" s="268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175</v>
      </c>
      <c r="AU194" s="18" t="s">
        <v>89</v>
      </c>
    </row>
    <row r="195" s="12" customFormat="1" ht="22.8" customHeight="1">
      <c r="A195" s="12"/>
      <c r="B195" s="212"/>
      <c r="C195" s="213"/>
      <c r="D195" s="214" t="s">
        <v>78</v>
      </c>
      <c r="E195" s="226" t="s">
        <v>89</v>
      </c>
      <c r="F195" s="226" t="s">
        <v>2611</v>
      </c>
      <c r="G195" s="213"/>
      <c r="H195" s="213"/>
      <c r="I195" s="216"/>
      <c r="J195" s="227">
        <f>BK195</f>
        <v>0</v>
      </c>
      <c r="K195" s="213"/>
      <c r="L195" s="218"/>
      <c r="M195" s="219"/>
      <c r="N195" s="220"/>
      <c r="O195" s="220"/>
      <c r="P195" s="221">
        <f>SUM(P196:P214)</f>
        <v>0</v>
      </c>
      <c r="Q195" s="220"/>
      <c r="R195" s="221">
        <f>SUM(R196:R214)</f>
        <v>7.0689189999999984</v>
      </c>
      <c r="S195" s="220"/>
      <c r="T195" s="222">
        <f>SUM(T196:T214)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3" t="s">
        <v>87</v>
      </c>
      <c r="AT195" s="224" t="s">
        <v>78</v>
      </c>
      <c r="AU195" s="224" t="s">
        <v>87</v>
      </c>
      <c r="AY195" s="223" t="s">
        <v>160</v>
      </c>
      <c r="BK195" s="225">
        <f>SUM(BK196:BK214)</f>
        <v>0</v>
      </c>
    </row>
    <row r="196" s="2" customFormat="1" ht="24.15" customHeight="1">
      <c r="A196" s="39"/>
      <c r="B196" s="40"/>
      <c r="C196" s="228" t="s">
        <v>262</v>
      </c>
      <c r="D196" s="228" t="s">
        <v>162</v>
      </c>
      <c r="E196" s="229" t="s">
        <v>2612</v>
      </c>
      <c r="F196" s="230" t="s">
        <v>2613</v>
      </c>
      <c r="G196" s="231" t="s">
        <v>201</v>
      </c>
      <c r="H196" s="232">
        <v>1.5</v>
      </c>
      <c r="I196" s="233"/>
      <c r="J196" s="234">
        <f>ROUND(I196*H196,2)</f>
        <v>0</v>
      </c>
      <c r="K196" s="235"/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0.024639999999999999</v>
      </c>
      <c r="R196" s="238">
        <f>Q196*H196</f>
        <v>0.03696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166</v>
      </c>
      <c r="AT196" s="240" t="s">
        <v>162</v>
      </c>
      <c r="AU196" s="240" t="s">
        <v>89</v>
      </c>
      <c r="AY196" s="18" t="s">
        <v>160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87</v>
      </c>
      <c r="BK196" s="241">
        <f>ROUND(I196*H196,2)</f>
        <v>0</v>
      </c>
      <c r="BL196" s="18" t="s">
        <v>166</v>
      </c>
      <c r="BM196" s="240" t="s">
        <v>2614</v>
      </c>
    </row>
    <row r="197" s="2" customFormat="1" ht="16.5" customHeight="1">
      <c r="A197" s="39"/>
      <c r="B197" s="40"/>
      <c r="C197" s="284" t="s">
        <v>269</v>
      </c>
      <c r="D197" s="284" t="s">
        <v>426</v>
      </c>
      <c r="E197" s="285" t="s">
        <v>2615</v>
      </c>
      <c r="F197" s="286" t="s">
        <v>2616</v>
      </c>
      <c r="G197" s="287" t="s">
        <v>236</v>
      </c>
      <c r="H197" s="288">
        <v>3</v>
      </c>
      <c r="I197" s="289"/>
      <c r="J197" s="290">
        <f>ROUND(I197*H197,2)</f>
        <v>0</v>
      </c>
      <c r="K197" s="291"/>
      <c r="L197" s="292"/>
      <c r="M197" s="293" t="s">
        <v>1</v>
      </c>
      <c r="N197" s="294" t="s">
        <v>44</v>
      </c>
      <c r="O197" s="92"/>
      <c r="P197" s="238">
        <f>O197*H197</f>
        <v>0</v>
      </c>
      <c r="Q197" s="238">
        <v>0.37</v>
      </c>
      <c r="R197" s="238">
        <f>Q197*H197</f>
        <v>1.1099999999999999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204</v>
      </c>
      <c r="AT197" s="240" t="s">
        <v>426</v>
      </c>
      <c r="AU197" s="240" t="s">
        <v>89</v>
      </c>
      <c r="AY197" s="18" t="s">
        <v>160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87</v>
      </c>
      <c r="BK197" s="241">
        <f>ROUND(I197*H197,2)</f>
        <v>0</v>
      </c>
      <c r="BL197" s="18" t="s">
        <v>166</v>
      </c>
      <c r="BM197" s="240" t="s">
        <v>2617</v>
      </c>
    </row>
    <row r="198" s="2" customFormat="1" ht="24.15" customHeight="1">
      <c r="A198" s="39"/>
      <c r="B198" s="40"/>
      <c r="C198" s="228" t="s">
        <v>277</v>
      </c>
      <c r="D198" s="228" t="s">
        <v>162</v>
      </c>
      <c r="E198" s="229" t="s">
        <v>2618</v>
      </c>
      <c r="F198" s="230" t="s">
        <v>2619</v>
      </c>
      <c r="G198" s="231" t="s">
        <v>211</v>
      </c>
      <c r="H198" s="232">
        <v>0.20000000000000001</v>
      </c>
      <c r="I198" s="233"/>
      <c r="J198" s="234">
        <f>ROUND(I198*H198,2)</f>
        <v>0</v>
      </c>
      <c r="K198" s="235"/>
      <c r="L198" s="45"/>
      <c r="M198" s="236" t="s">
        <v>1</v>
      </c>
      <c r="N198" s="237" t="s">
        <v>44</v>
      </c>
      <c r="O198" s="92"/>
      <c r="P198" s="238">
        <f>O198*H198</f>
        <v>0</v>
      </c>
      <c r="Q198" s="238">
        <v>2.5018699999999998</v>
      </c>
      <c r="R198" s="238">
        <f>Q198*H198</f>
        <v>0.50037399999999999</v>
      </c>
      <c r="S198" s="238">
        <v>0</v>
      </c>
      <c r="T198" s="23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166</v>
      </c>
      <c r="AT198" s="240" t="s">
        <v>162</v>
      </c>
      <c r="AU198" s="240" t="s">
        <v>89</v>
      </c>
      <c r="AY198" s="18" t="s">
        <v>160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87</v>
      </c>
      <c r="BK198" s="241">
        <f>ROUND(I198*H198,2)</f>
        <v>0</v>
      </c>
      <c r="BL198" s="18" t="s">
        <v>166</v>
      </c>
      <c r="BM198" s="240" t="s">
        <v>2620</v>
      </c>
    </row>
    <row r="199" s="13" customFormat="1">
      <c r="A199" s="13"/>
      <c r="B199" s="242"/>
      <c r="C199" s="243"/>
      <c r="D199" s="244" t="s">
        <v>168</v>
      </c>
      <c r="E199" s="245" t="s">
        <v>1</v>
      </c>
      <c r="F199" s="246" t="s">
        <v>2621</v>
      </c>
      <c r="G199" s="243"/>
      <c r="H199" s="247">
        <v>0.20000000000000001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168</v>
      </c>
      <c r="AU199" s="253" t="s">
        <v>89</v>
      </c>
      <c r="AV199" s="13" t="s">
        <v>89</v>
      </c>
      <c r="AW199" s="13" t="s">
        <v>34</v>
      </c>
      <c r="AX199" s="13" t="s">
        <v>87</v>
      </c>
      <c r="AY199" s="253" t="s">
        <v>160</v>
      </c>
    </row>
    <row r="200" s="2" customFormat="1" ht="16.5" customHeight="1">
      <c r="A200" s="39"/>
      <c r="B200" s="40"/>
      <c r="C200" s="228" t="s">
        <v>7</v>
      </c>
      <c r="D200" s="228" t="s">
        <v>162</v>
      </c>
      <c r="E200" s="229" t="s">
        <v>2622</v>
      </c>
      <c r="F200" s="230" t="s">
        <v>2623</v>
      </c>
      <c r="G200" s="231" t="s">
        <v>236</v>
      </c>
      <c r="H200" s="232">
        <v>1</v>
      </c>
      <c r="I200" s="233"/>
      <c r="J200" s="234">
        <f>ROUND(I200*H200,2)</f>
        <v>0</v>
      </c>
      <c r="K200" s="235"/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0.10445</v>
      </c>
      <c r="R200" s="238">
        <f>Q200*H200</f>
        <v>0.10445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166</v>
      </c>
      <c r="AT200" s="240" t="s">
        <v>162</v>
      </c>
      <c r="AU200" s="240" t="s">
        <v>89</v>
      </c>
      <c r="AY200" s="18" t="s">
        <v>160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87</v>
      </c>
      <c r="BK200" s="241">
        <f>ROUND(I200*H200,2)</f>
        <v>0</v>
      </c>
      <c r="BL200" s="18" t="s">
        <v>166</v>
      </c>
      <c r="BM200" s="240" t="s">
        <v>2624</v>
      </c>
    </row>
    <row r="201" s="2" customFormat="1" ht="16.5" customHeight="1">
      <c r="A201" s="39"/>
      <c r="B201" s="40"/>
      <c r="C201" s="228" t="s">
        <v>286</v>
      </c>
      <c r="D201" s="228" t="s">
        <v>162</v>
      </c>
      <c r="E201" s="229" t="s">
        <v>2625</v>
      </c>
      <c r="F201" s="230" t="s">
        <v>2626</v>
      </c>
      <c r="G201" s="231" t="s">
        <v>211</v>
      </c>
      <c r="H201" s="232">
        <v>4.5</v>
      </c>
      <c r="I201" s="233"/>
      <c r="J201" s="234">
        <f>ROUND(I201*H201,2)</f>
        <v>0</v>
      </c>
      <c r="K201" s="235"/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166</v>
      </c>
      <c r="AT201" s="240" t="s">
        <v>162</v>
      </c>
      <c r="AU201" s="240" t="s">
        <v>89</v>
      </c>
      <c r="AY201" s="18" t="s">
        <v>160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87</v>
      </c>
      <c r="BK201" s="241">
        <f>ROUND(I201*H201,2)</f>
        <v>0</v>
      </c>
      <c r="BL201" s="18" t="s">
        <v>166</v>
      </c>
      <c r="BM201" s="240" t="s">
        <v>2627</v>
      </c>
    </row>
    <row r="202" s="2" customFormat="1" ht="16.5" customHeight="1">
      <c r="A202" s="39"/>
      <c r="B202" s="40"/>
      <c r="C202" s="284" t="s">
        <v>291</v>
      </c>
      <c r="D202" s="284" t="s">
        <v>426</v>
      </c>
      <c r="E202" s="285" t="s">
        <v>2628</v>
      </c>
      <c r="F202" s="286" t="s">
        <v>2629</v>
      </c>
      <c r="G202" s="287" t="s">
        <v>347</v>
      </c>
      <c r="H202" s="288">
        <v>4.5</v>
      </c>
      <c r="I202" s="289"/>
      <c r="J202" s="290">
        <f>ROUND(I202*H202,2)</f>
        <v>0</v>
      </c>
      <c r="K202" s="291"/>
      <c r="L202" s="292"/>
      <c r="M202" s="293" t="s">
        <v>1</v>
      </c>
      <c r="N202" s="294" t="s">
        <v>44</v>
      </c>
      <c r="O202" s="92"/>
      <c r="P202" s="238">
        <f>O202*H202</f>
        <v>0</v>
      </c>
      <c r="Q202" s="238">
        <v>1</v>
      </c>
      <c r="R202" s="238">
        <f>Q202*H202</f>
        <v>4.5</v>
      </c>
      <c r="S202" s="238">
        <v>0</v>
      </c>
      <c r="T202" s="23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204</v>
      </c>
      <c r="AT202" s="240" t="s">
        <v>426</v>
      </c>
      <c r="AU202" s="240" t="s">
        <v>89</v>
      </c>
      <c r="AY202" s="18" t="s">
        <v>160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87</v>
      </c>
      <c r="BK202" s="241">
        <f>ROUND(I202*H202,2)</f>
        <v>0</v>
      </c>
      <c r="BL202" s="18" t="s">
        <v>166</v>
      </c>
      <c r="BM202" s="240" t="s">
        <v>2630</v>
      </c>
    </row>
    <row r="203" s="2" customFormat="1" ht="21.75" customHeight="1">
      <c r="A203" s="39"/>
      <c r="B203" s="40"/>
      <c r="C203" s="228" t="s">
        <v>295</v>
      </c>
      <c r="D203" s="228" t="s">
        <v>162</v>
      </c>
      <c r="E203" s="229" t="s">
        <v>2631</v>
      </c>
      <c r="F203" s="230" t="s">
        <v>2632</v>
      </c>
      <c r="G203" s="231" t="s">
        <v>165</v>
      </c>
      <c r="H203" s="232">
        <v>4</v>
      </c>
      <c r="I203" s="233"/>
      <c r="J203" s="234">
        <f>ROUND(I203*H203,2)</f>
        <v>0</v>
      </c>
      <c r="K203" s="235"/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0.1837</v>
      </c>
      <c r="R203" s="238">
        <f>Q203*H203</f>
        <v>0.73480000000000001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166</v>
      </c>
      <c r="AT203" s="240" t="s">
        <v>162</v>
      </c>
      <c r="AU203" s="240" t="s">
        <v>89</v>
      </c>
      <c r="AY203" s="18" t="s">
        <v>160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87</v>
      </c>
      <c r="BK203" s="241">
        <f>ROUND(I203*H203,2)</f>
        <v>0</v>
      </c>
      <c r="BL203" s="18" t="s">
        <v>166</v>
      </c>
      <c r="BM203" s="240" t="s">
        <v>2633</v>
      </c>
    </row>
    <row r="204" s="13" customFormat="1">
      <c r="A204" s="13"/>
      <c r="B204" s="242"/>
      <c r="C204" s="243"/>
      <c r="D204" s="244" t="s">
        <v>168</v>
      </c>
      <c r="E204" s="245" t="s">
        <v>1</v>
      </c>
      <c r="F204" s="246" t="s">
        <v>2634</v>
      </c>
      <c r="G204" s="243"/>
      <c r="H204" s="247">
        <v>4</v>
      </c>
      <c r="I204" s="248"/>
      <c r="J204" s="243"/>
      <c r="K204" s="243"/>
      <c r="L204" s="249"/>
      <c r="M204" s="250"/>
      <c r="N204" s="251"/>
      <c r="O204" s="251"/>
      <c r="P204" s="251"/>
      <c r="Q204" s="251"/>
      <c r="R204" s="251"/>
      <c r="S204" s="251"/>
      <c r="T204" s="25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3" t="s">
        <v>168</v>
      </c>
      <c r="AU204" s="253" t="s">
        <v>89</v>
      </c>
      <c r="AV204" s="13" t="s">
        <v>89</v>
      </c>
      <c r="AW204" s="13" t="s">
        <v>34</v>
      </c>
      <c r="AX204" s="13" t="s">
        <v>87</v>
      </c>
      <c r="AY204" s="253" t="s">
        <v>160</v>
      </c>
    </row>
    <row r="205" s="2" customFormat="1" ht="16.5" customHeight="1">
      <c r="A205" s="39"/>
      <c r="B205" s="40"/>
      <c r="C205" s="228" t="s">
        <v>299</v>
      </c>
      <c r="D205" s="228" t="s">
        <v>162</v>
      </c>
      <c r="E205" s="229" t="s">
        <v>2635</v>
      </c>
      <c r="F205" s="230" t="s">
        <v>2636</v>
      </c>
      <c r="G205" s="231" t="s">
        <v>236</v>
      </c>
      <c r="H205" s="232">
        <v>1</v>
      </c>
      <c r="I205" s="233"/>
      <c r="J205" s="234">
        <f>ROUND(I205*H205,2)</f>
        <v>0</v>
      </c>
      <c r="K205" s="235"/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0.03397</v>
      </c>
      <c r="R205" s="238">
        <f>Q205*H205</f>
        <v>0.03397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166</v>
      </c>
      <c r="AT205" s="240" t="s">
        <v>162</v>
      </c>
      <c r="AU205" s="240" t="s">
        <v>89</v>
      </c>
      <c r="AY205" s="18" t="s">
        <v>160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87</v>
      </c>
      <c r="BK205" s="241">
        <f>ROUND(I205*H205,2)</f>
        <v>0</v>
      </c>
      <c r="BL205" s="18" t="s">
        <v>166</v>
      </c>
      <c r="BM205" s="240" t="s">
        <v>2637</v>
      </c>
    </row>
    <row r="206" s="2" customFormat="1" ht="16.5" customHeight="1">
      <c r="A206" s="39"/>
      <c r="B206" s="40"/>
      <c r="C206" s="228" t="s">
        <v>305</v>
      </c>
      <c r="D206" s="228" t="s">
        <v>162</v>
      </c>
      <c r="E206" s="229" t="s">
        <v>2638</v>
      </c>
      <c r="F206" s="230" t="s">
        <v>2639</v>
      </c>
      <c r="G206" s="231" t="s">
        <v>236</v>
      </c>
      <c r="H206" s="232">
        <v>1</v>
      </c>
      <c r="I206" s="233"/>
      <c r="J206" s="234">
        <f>ROUND(I206*H206,2)</f>
        <v>0</v>
      </c>
      <c r="K206" s="235"/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166</v>
      </c>
      <c r="AT206" s="240" t="s">
        <v>162</v>
      </c>
      <c r="AU206" s="240" t="s">
        <v>89</v>
      </c>
      <c r="AY206" s="18" t="s">
        <v>160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87</v>
      </c>
      <c r="BK206" s="241">
        <f>ROUND(I206*H206,2)</f>
        <v>0</v>
      </c>
      <c r="BL206" s="18" t="s">
        <v>166</v>
      </c>
      <c r="BM206" s="240" t="s">
        <v>2640</v>
      </c>
    </row>
    <row r="207" s="2" customFormat="1" ht="16.5" customHeight="1">
      <c r="A207" s="39"/>
      <c r="B207" s="40"/>
      <c r="C207" s="228" t="s">
        <v>310</v>
      </c>
      <c r="D207" s="228" t="s">
        <v>162</v>
      </c>
      <c r="E207" s="229" t="s">
        <v>2641</v>
      </c>
      <c r="F207" s="230" t="s">
        <v>2642</v>
      </c>
      <c r="G207" s="231" t="s">
        <v>236</v>
      </c>
      <c r="H207" s="232">
        <v>1</v>
      </c>
      <c r="I207" s="233"/>
      <c r="J207" s="234">
        <f>ROUND(I207*H207,2)</f>
        <v>0</v>
      </c>
      <c r="K207" s="235"/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166</v>
      </c>
      <c r="AT207" s="240" t="s">
        <v>162</v>
      </c>
      <c r="AU207" s="240" t="s">
        <v>89</v>
      </c>
      <c r="AY207" s="18" t="s">
        <v>160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87</v>
      </c>
      <c r="BK207" s="241">
        <f>ROUND(I207*H207,2)</f>
        <v>0</v>
      </c>
      <c r="BL207" s="18" t="s">
        <v>166</v>
      </c>
      <c r="BM207" s="240" t="s">
        <v>2643</v>
      </c>
    </row>
    <row r="208" s="2" customFormat="1" ht="16.5" customHeight="1">
      <c r="A208" s="39"/>
      <c r="B208" s="40"/>
      <c r="C208" s="228" t="s">
        <v>315</v>
      </c>
      <c r="D208" s="228" t="s">
        <v>162</v>
      </c>
      <c r="E208" s="229" t="s">
        <v>2644</v>
      </c>
      <c r="F208" s="230" t="s">
        <v>2645</v>
      </c>
      <c r="G208" s="231" t="s">
        <v>396</v>
      </c>
      <c r="H208" s="232">
        <v>1</v>
      </c>
      <c r="I208" s="233"/>
      <c r="J208" s="234">
        <f>ROUND(I208*H208,2)</f>
        <v>0</v>
      </c>
      <c r="K208" s="235"/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0.01303</v>
      </c>
      <c r="R208" s="238">
        <f>Q208*H208</f>
        <v>0.01303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166</v>
      </c>
      <c r="AT208" s="240" t="s">
        <v>162</v>
      </c>
      <c r="AU208" s="240" t="s">
        <v>89</v>
      </c>
      <c r="AY208" s="18" t="s">
        <v>160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87</v>
      </c>
      <c r="BK208" s="241">
        <f>ROUND(I208*H208,2)</f>
        <v>0</v>
      </c>
      <c r="BL208" s="18" t="s">
        <v>166</v>
      </c>
      <c r="BM208" s="240" t="s">
        <v>2646</v>
      </c>
    </row>
    <row r="209" s="2" customFormat="1" ht="33" customHeight="1">
      <c r="A209" s="39"/>
      <c r="B209" s="40"/>
      <c r="C209" s="228" t="s">
        <v>320</v>
      </c>
      <c r="D209" s="228" t="s">
        <v>162</v>
      </c>
      <c r="E209" s="229" t="s">
        <v>2647</v>
      </c>
      <c r="F209" s="230" t="s">
        <v>2648</v>
      </c>
      <c r="G209" s="231" t="s">
        <v>396</v>
      </c>
      <c r="H209" s="232">
        <v>1</v>
      </c>
      <c r="I209" s="233"/>
      <c r="J209" s="234">
        <f>ROUND(I209*H209,2)</f>
        <v>0</v>
      </c>
      <c r="K209" s="235"/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0.0071300000000000001</v>
      </c>
      <c r="R209" s="238">
        <f>Q209*H209</f>
        <v>0.0071300000000000001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166</v>
      </c>
      <c r="AT209" s="240" t="s">
        <v>162</v>
      </c>
      <c r="AU209" s="240" t="s">
        <v>89</v>
      </c>
      <c r="AY209" s="18" t="s">
        <v>160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87</v>
      </c>
      <c r="BK209" s="241">
        <f>ROUND(I209*H209,2)</f>
        <v>0</v>
      </c>
      <c r="BL209" s="18" t="s">
        <v>166</v>
      </c>
      <c r="BM209" s="240" t="s">
        <v>2649</v>
      </c>
    </row>
    <row r="210" s="2" customFormat="1">
      <c r="A210" s="39"/>
      <c r="B210" s="40"/>
      <c r="C210" s="41"/>
      <c r="D210" s="244" t="s">
        <v>175</v>
      </c>
      <c r="E210" s="41"/>
      <c r="F210" s="265" t="s">
        <v>2650</v>
      </c>
      <c r="G210" s="41"/>
      <c r="H210" s="41"/>
      <c r="I210" s="266"/>
      <c r="J210" s="41"/>
      <c r="K210" s="41"/>
      <c r="L210" s="45"/>
      <c r="M210" s="267"/>
      <c r="N210" s="268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175</v>
      </c>
      <c r="AU210" s="18" t="s">
        <v>89</v>
      </c>
    </row>
    <row r="211" s="2" customFormat="1" ht="16.5" customHeight="1">
      <c r="A211" s="39"/>
      <c r="B211" s="40"/>
      <c r="C211" s="228" t="s">
        <v>325</v>
      </c>
      <c r="D211" s="228" t="s">
        <v>162</v>
      </c>
      <c r="E211" s="229" t="s">
        <v>2651</v>
      </c>
      <c r="F211" s="230" t="s">
        <v>2652</v>
      </c>
      <c r="G211" s="231" t="s">
        <v>236</v>
      </c>
      <c r="H211" s="232">
        <v>1</v>
      </c>
      <c r="I211" s="233"/>
      <c r="J211" s="234">
        <f>ROUND(I211*H211,2)</f>
        <v>0</v>
      </c>
      <c r="K211" s="235"/>
      <c r="L211" s="45"/>
      <c r="M211" s="236" t="s">
        <v>1</v>
      </c>
      <c r="N211" s="237" t="s">
        <v>44</v>
      </c>
      <c r="O211" s="92"/>
      <c r="P211" s="238">
        <f>O211*H211</f>
        <v>0</v>
      </c>
      <c r="Q211" s="238">
        <v>0.00080000000000000004</v>
      </c>
      <c r="R211" s="238">
        <f>Q211*H211</f>
        <v>0.00080000000000000004</v>
      </c>
      <c r="S211" s="238">
        <v>0</v>
      </c>
      <c r="T211" s="23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166</v>
      </c>
      <c r="AT211" s="240" t="s">
        <v>162</v>
      </c>
      <c r="AU211" s="240" t="s">
        <v>89</v>
      </c>
      <c r="AY211" s="18" t="s">
        <v>160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87</v>
      </c>
      <c r="BK211" s="241">
        <f>ROUND(I211*H211,2)</f>
        <v>0</v>
      </c>
      <c r="BL211" s="18" t="s">
        <v>166</v>
      </c>
      <c r="BM211" s="240" t="s">
        <v>2653</v>
      </c>
    </row>
    <row r="212" s="2" customFormat="1" ht="24.15" customHeight="1">
      <c r="A212" s="39"/>
      <c r="B212" s="40"/>
      <c r="C212" s="228" t="s">
        <v>330</v>
      </c>
      <c r="D212" s="228" t="s">
        <v>162</v>
      </c>
      <c r="E212" s="229" t="s">
        <v>2654</v>
      </c>
      <c r="F212" s="230" t="s">
        <v>2655</v>
      </c>
      <c r="G212" s="231" t="s">
        <v>201</v>
      </c>
      <c r="H212" s="232">
        <v>100</v>
      </c>
      <c r="I212" s="233"/>
      <c r="J212" s="234">
        <f>ROUND(I212*H212,2)</f>
        <v>0</v>
      </c>
      <c r="K212" s="235"/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166</v>
      </c>
      <c r="AT212" s="240" t="s">
        <v>162</v>
      </c>
      <c r="AU212" s="240" t="s">
        <v>89</v>
      </c>
      <c r="AY212" s="18" t="s">
        <v>160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87</v>
      </c>
      <c r="BK212" s="241">
        <f>ROUND(I212*H212,2)</f>
        <v>0</v>
      </c>
      <c r="BL212" s="18" t="s">
        <v>166</v>
      </c>
      <c r="BM212" s="240" t="s">
        <v>2656</v>
      </c>
    </row>
    <row r="213" s="2" customFormat="1" ht="24.15" customHeight="1">
      <c r="A213" s="39"/>
      <c r="B213" s="40"/>
      <c r="C213" s="284" t="s">
        <v>336</v>
      </c>
      <c r="D213" s="284" t="s">
        <v>426</v>
      </c>
      <c r="E213" s="285" t="s">
        <v>2657</v>
      </c>
      <c r="F213" s="286" t="s">
        <v>2658</v>
      </c>
      <c r="G213" s="287" t="s">
        <v>201</v>
      </c>
      <c r="H213" s="288">
        <v>101.5</v>
      </c>
      <c r="I213" s="289"/>
      <c r="J213" s="290">
        <f>ROUND(I213*H213,2)</f>
        <v>0</v>
      </c>
      <c r="K213" s="291"/>
      <c r="L213" s="292"/>
      <c r="M213" s="293" t="s">
        <v>1</v>
      </c>
      <c r="N213" s="294" t="s">
        <v>44</v>
      </c>
      <c r="O213" s="92"/>
      <c r="P213" s="238">
        <f>O213*H213</f>
        <v>0</v>
      </c>
      <c r="Q213" s="238">
        <v>0.00027</v>
      </c>
      <c r="R213" s="238">
        <f>Q213*H213</f>
        <v>0.027404999999999999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204</v>
      </c>
      <c r="AT213" s="240" t="s">
        <v>426</v>
      </c>
      <c r="AU213" s="240" t="s">
        <v>89</v>
      </c>
      <c r="AY213" s="18" t="s">
        <v>160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87</v>
      </c>
      <c r="BK213" s="241">
        <f>ROUND(I213*H213,2)</f>
        <v>0</v>
      </c>
      <c r="BL213" s="18" t="s">
        <v>166</v>
      </c>
      <c r="BM213" s="240" t="s">
        <v>2659</v>
      </c>
    </row>
    <row r="214" s="13" customFormat="1">
      <c r="A214" s="13"/>
      <c r="B214" s="242"/>
      <c r="C214" s="243"/>
      <c r="D214" s="244" t="s">
        <v>168</v>
      </c>
      <c r="E214" s="243"/>
      <c r="F214" s="246" t="s">
        <v>2660</v>
      </c>
      <c r="G214" s="243"/>
      <c r="H214" s="247">
        <v>101.5</v>
      </c>
      <c r="I214" s="248"/>
      <c r="J214" s="243"/>
      <c r="K214" s="243"/>
      <c r="L214" s="249"/>
      <c r="M214" s="250"/>
      <c r="N214" s="251"/>
      <c r="O214" s="251"/>
      <c r="P214" s="251"/>
      <c r="Q214" s="251"/>
      <c r="R214" s="251"/>
      <c r="S214" s="251"/>
      <c r="T214" s="25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3" t="s">
        <v>168</v>
      </c>
      <c r="AU214" s="253" t="s">
        <v>89</v>
      </c>
      <c r="AV214" s="13" t="s">
        <v>89</v>
      </c>
      <c r="AW214" s="13" t="s">
        <v>4</v>
      </c>
      <c r="AX214" s="13" t="s">
        <v>87</v>
      </c>
      <c r="AY214" s="253" t="s">
        <v>160</v>
      </c>
    </row>
    <row r="215" s="12" customFormat="1" ht="22.8" customHeight="1">
      <c r="A215" s="12"/>
      <c r="B215" s="212"/>
      <c r="C215" s="213"/>
      <c r="D215" s="214" t="s">
        <v>78</v>
      </c>
      <c r="E215" s="226" t="s">
        <v>2661</v>
      </c>
      <c r="F215" s="226" t="s">
        <v>2662</v>
      </c>
      <c r="G215" s="213"/>
      <c r="H215" s="213"/>
      <c r="I215" s="216"/>
      <c r="J215" s="227">
        <f>BK215</f>
        <v>0</v>
      </c>
      <c r="K215" s="213"/>
      <c r="L215" s="218"/>
      <c r="M215" s="219"/>
      <c r="N215" s="220"/>
      <c r="O215" s="220"/>
      <c r="P215" s="221">
        <f>SUM(P216:P290)</f>
        <v>0</v>
      </c>
      <c r="Q215" s="220"/>
      <c r="R215" s="221">
        <f>SUM(R216:R290)</f>
        <v>0.47334499999999996</v>
      </c>
      <c r="S215" s="220"/>
      <c r="T215" s="222">
        <f>SUM(T216:T290)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3" t="s">
        <v>87</v>
      </c>
      <c r="AT215" s="224" t="s">
        <v>78</v>
      </c>
      <c r="AU215" s="224" t="s">
        <v>87</v>
      </c>
      <c r="AY215" s="223" t="s">
        <v>160</v>
      </c>
      <c r="BK215" s="225">
        <f>SUM(BK216:BK290)</f>
        <v>0</v>
      </c>
    </row>
    <row r="216" s="2" customFormat="1" ht="33" customHeight="1">
      <c r="A216" s="39"/>
      <c r="B216" s="40"/>
      <c r="C216" s="228" t="s">
        <v>344</v>
      </c>
      <c r="D216" s="228" t="s">
        <v>162</v>
      </c>
      <c r="E216" s="229" t="s">
        <v>2663</v>
      </c>
      <c r="F216" s="230" t="s">
        <v>2664</v>
      </c>
      <c r="G216" s="231" t="s">
        <v>236</v>
      </c>
      <c r="H216" s="232">
        <v>1</v>
      </c>
      <c r="I216" s="233"/>
      <c r="J216" s="234">
        <f>ROUND(I216*H216,2)</f>
        <v>0</v>
      </c>
      <c r="K216" s="235"/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166</v>
      </c>
      <c r="AT216" s="240" t="s">
        <v>162</v>
      </c>
      <c r="AU216" s="240" t="s">
        <v>89</v>
      </c>
      <c r="AY216" s="18" t="s">
        <v>160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87</v>
      </c>
      <c r="BK216" s="241">
        <f>ROUND(I216*H216,2)</f>
        <v>0</v>
      </c>
      <c r="BL216" s="18" t="s">
        <v>166</v>
      </c>
      <c r="BM216" s="240" t="s">
        <v>2665</v>
      </c>
    </row>
    <row r="217" s="2" customFormat="1" ht="24.15" customHeight="1">
      <c r="A217" s="39"/>
      <c r="B217" s="40"/>
      <c r="C217" s="284" t="s">
        <v>349</v>
      </c>
      <c r="D217" s="284" t="s">
        <v>426</v>
      </c>
      <c r="E217" s="285" t="s">
        <v>2666</v>
      </c>
      <c r="F217" s="286" t="s">
        <v>2667</v>
      </c>
      <c r="G217" s="287" t="s">
        <v>236</v>
      </c>
      <c r="H217" s="288">
        <v>1</v>
      </c>
      <c r="I217" s="289"/>
      <c r="J217" s="290">
        <f>ROUND(I217*H217,2)</f>
        <v>0</v>
      </c>
      <c r="K217" s="291"/>
      <c r="L217" s="292"/>
      <c r="M217" s="293" t="s">
        <v>1</v>
      </c>
      <c r="N217" s="294" t="s">
        <v>44</v>
      </c>
      <c r="O217" s="92"/>
      <c r="P217" s="238">
        <f>O217*H217</f>
        <v>0</v>
      </c>
      <c r="Q217" s="238">
        <v>0</v>
      </c>
      <c r="R217" s="238">
        <f>Q217*H217</f>
        <v>0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204</v>
      </c>
      <c r="AT217" s="240" t="s">
        <v>426</v>
      </c>
      <c r="AU217" s="240" t="s">
        <v>89</v>
      </c>
      <c r="AY217" s="18" t="s">
        <v>160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87</v>
      </c>
      <c r="BK217" s="241">
        <f>ROUND(I217*H217,2)</f>
        <v>0</v>
      </c>
      <c r="BL217" s="18" t="s">
        <v>166</v>
      </c>
      <c r="BM217" s="240" t="s">
        <v>2668</v>
      </c>
    </row>
    <row r="218" s="2" customFormat="1" ht="21.75" customHeight="1">
      <c r="A218" s="39"/>
      <c r="B218" s="40"/>
      <c r="C218" s="284" t="s">
        <v>353</v>
      </c>
      <c r="D218" s="284" t="s">
        <v>426</v>
      </c>
      <c r="E218" s="285" t="s">
        <v>2669</v>
      </c>
      <c r="F218" s="286" t="s">
        <v>2670</v>
      </c>
      <c r="G218" s="287" t="s">
        <v>236</v>
      </c>
      <c r="H218" s="288">
        <v>1</v>
      </c>
      <c r="I218" s="289"/>
      <c r="J218" s="290">
        <f>ROUND(I218*H218,2)</f>
        <v>0</v>
      </c>
      <c r="K218" s="291"/>
      <c r="L218" s="292"/>
      <c r="M218" s="293" t="s">
        <v>1</v>
      </c>
      <c r="N218" s="294" t="s">
        <v>44</v>
      </c>
      <c r="O218" s="92"/>
      <c r="P218" s="238">
        <f>O218*H218</f>
        <v>0</v>
      </c>
      <c r="Q218" s="238">
        <v>0.00013999999999999999</v>
      </c>
      <c r="R218" s="238">
        <f>Q218*H218</f>
        <v>0.00013999999999999999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204</v>
      </c>
      <c r="AT218" s="240" t="s">
        <v>426</v>
      </c>
      <c r="AU218" s="240" t="s">
        <v>89</v>
      </c>
      <c r="AY218" s="18" t="s">
        <v>160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87</v>
      </c>
      <c r="BK218" s="241">
        <f>ROUND(I218*H218,2)</f>
        <v>0</v>
      </c>
      <c r="BL218" s="18" t="s">
        <v>166</v>
      </c>
      <c r="BM218" s="240" t="s">
        <v>2671</v>
      </c>
    </row>
    <row r="219" s="2" customFormat="1" ht="16.5" customHeight="1">
      <c r="A219" s="39"/>
      <c r="B219" s="40"/>
      <c r="C219" s="284" t="s">
        <v>358</v>
      </c>
      <c r="D219" s="284" t="s">
        <v>426</v>
      </c>
      <c r="E219" s="285" t="s">
        <v>2672</v>
      </c>
      <c r="F219" s="286" t="s">
        <v>2673</v>
      </c>
      <c r="G219" s="287" t="s">
        <v>236</v>
      </c>
      <c r="H219" s="288">
        <v>1</v>
      </c>
      <c r="I219" s="289"/>
      <c r="J219" s="290">
        <f>ROUND(I219*H219,2)</f>
        <v>0</v>
      </c>
      <c r="K219" s="291"/>
      <c r="L219" s="292"/>
      <c r="M219" s="293" t="s">
        <v>1</v>
      </c>
      <c r="N219" s="294" t="s">
        <v>44</v>
      </c>
      <c r="O219" s="92"/>
      <c r="P219" s="238">
        <f>O219*H219</f>
        <v>0</v>
      </c>
      <c r="Q219" s="238">
        <v>0.00013999999999999999</v>
      </c>
      <c r="R219" s="238">
        <f>Q219*H219</f>
        <v>0.00013999999999999999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204</v>
      </c>
      <c r="AT219" s="240" t="s">
        <v>426</v>
      </c>
      <c r="AU219" s="240" t="s">
        <v>89</v>
      </c>
      <c r="AY219" s="18" t="s">
        <v>160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87</v>
      </c>
      <c r="BK219" s="241">
        <f>ROUND(I219*H219,2)</f>
        <v>0</v>
      </c>
      <c r="BL219" s="18" t="s">
        <v>166</v>
      </c>
      <c r="BM219" s="240" t="s">
        <v>2674</v>
      </c>
    </row>
    <row r="220" s="2" customFormat="1" ht="16.5" customHeight="1">
      <c r="A220" s="39"/>
      <c r="B220" s="40"/>
      <c r="C220" s="228" t="s">
        <v>362</v>
      </c>
      <c r="D220" s="228" t="s">
        <v>162</v>
      </c>
      <c r="E220" s="229" t="s">
        <v>2675</v>
      </c>
      <c r="F220" s="230" t="s">
        <v>2676</v>
      </c>
      <c r="G220" s="231" t="s">
        <v>236</v>
      </c>
      <c r="H220" s="232">
        <v>1</v>
      </c>
      <c r="I220" s="233"/>
      <c r="J220" s="234">
        <f>ROUND(I220*H220,2)</f>
        <v>0</v>
      </c>
      <c r="K220" s="235"/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166</v>
      </c>
      <c r="AT220" s="240" t="s">
        <v>162</v>
      </c>
      <c r="AU220" s="240" t="s">
        <v>89</v>
      </c>
      <c r="AY220" s="18" t="s">
        <v>160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87</v>
      </c>
      <c r="BK220" s="241">
        <f>ROUND(I220*H220,2)</f>
        <v>0</v>
      </c>
      <c r="BL220" s="18" t="s">
        <v>166</v>
      </c>
      <c r="BM220" s="240" t="s">
        <v>2677</v>
      </c>
    </row>
    <row r="221" s="2" customFormat="1" ht="16.5" customHeight="1">
      <c r="A221" s="39"/>
      <c r="B221" s="40"/>
      <c r="C221" s="284" t="s">
        <v>366</v>
      </c>
      <c r="D221" s="284" t="s">
        <v>426</v>
      </c>
      <c r="E221" s="285" t="s">
        <v>2678</v>
      </c>
      <c r="F221" s="286" t="s">
        <v>2679</v>
      </c>
      <c r="G221" s="287" t="s">
        <v>236</v>
      </c>
      <c r="H221" s="288">
        <v>1</v>
      </c>
      <c r="I221" s="289"/>
      <c r="J221" s="290">
        <f>ROUND(I221*H221,2)</f>
        <v>0</v>
      </c>
      <c r="K221" s="291"/>
      <c r="L221" s="292"/>
      <c r="M221" s="293" t="s">
        <v>1</v>
      </c>
      <c r="N221" s="294" t="s">
        <v>44</v>
      </c>
      <c r="O221" s="92"/>
      <c r="P221" s="238">
        <f>O221*H221</f>
        <v>0</v>
      </c>
      <c r="Q221" s="238">
        <v>0.00029</v>
      </c>
      <c r="R221" s="238">
        <f>Q221*H221</f>
        <v>0.00029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204</v>
      </c>
      <c r="AT221" s="240" t="s">
        <v>426</v>
      </c>
      <c r="AU221" s="240" t="s">
        <v>89</v>
      </c>
      <c r="AY221" s="18" t="s">
        <v>160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87</v>
      </c>
      <c r="BK221" s="241">
        <f>ROUND(I221*H221,2)</f>
        <v>0</v>
      </c>
      <c r="BL221" s="18" t="s">
        <v>166</v>
      </c>
      <c r="BM221" s="240" t="s">
        <v>2680</v>
      </c>
    </row>
    <row r="222" s="2" customFormat="1" ht="16.5" customHeight="1">
      <c r="A222" s="39"/>
      <c r="B222" s="40"/>
      <c r="C222" s="284" t="s">
        <v>370</v>
      </c>
      <c r="D222" s="284" t="s">
        <v>426</v>
      </c>
      <c r="E222" s="285" t="s">
        <v>2681</v>
      </c>
      <c r="F222" s="286" t="s">
        <v>2682</v>
      </c>
      <c r="G222" s="287" t="s">
        <v>236</v>
      </c>
      <c r="H222" s="288">
        <v>1</v>
      </c>
      <c r="I222" s="289"/>
      <c r="J222" s="290">
        <f>ROUND(I222*H222,2)</f>
        <v>0</v>
      </c>
      <c r="K222" s="291"/>
      <c r="L222" s="292"/>
      <c r="M222" s="293" t="s">
        <v>1</v>
      </c>
      <c r="N222" s="294" t="s">
        <v>44</v>
      </c>
      <c r="O222" s="92"/>
      <c r="P222" s="238">
        <f>O222*H222</f>
        <v>0</v>
      </c>
      <c r="Q222" s="238">
        <v>0.00029</v>
      </c>
      <c r="R222" s="238">
        <f>Q222*H222</f>
        <v>0.00029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204</v>
      </c>
      <c r="AT222" s="240" t="s">
        <v>426</v>
      </c>
      <c r="AU222" s="240" t="s">
        <v>89</v>
      </c>
      <c r="AY222" s="18" t="s">
        <v>160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87</v>
      </c>
      <c r="BK222" s="241">
        <f>ROUND(I222*H222,2)</f>
        <v>0</v>
      </c>
      <c r="BL222" s="18" t="s">
        <v>166</v>
      </c>
      <c r="BM222" s="240" t="s">
        <v>2683</v>
      </c>
    </row>
    <row r="223" s="2" customFormat="1" ht="24.15" customHeight="1">
      <c r="A223" s="39"/>
      <c r="B223" s="40"/>
      <c r="C223" s="228" t="s">
        <v>374</v>
      </c>
      <c r="D223" s="228" t="s">
        <v>162</v>
      </c>
      <c r="E223" s="229" t="s">
        <v>2684</v>
      </c>
      <c r="F223" s="230" t="s">
        <v>2685</v>
      </c>
      <c r="G223" s="231" t="s">
        <v>396</v>
      </c>
      <c r="H223" s="232">
        <v>2</v>
      </c>
      <c r="I223" s="233"/>
      <c r="J223" s="234">
        <f>ROUND(I223*H223,2)</f>
        <v>0</v>
      </c>
      <c r="K223" s="235"/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0.00106</v>
      </c>
      <c r="R223" s="238">
        <f>Q223*H223</f>
        <v>0.0021199999999999999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166</v>
      </c>
      <c r="AT223" s="240" t="s">
        <v>162</v>
      </c>
      <c r="AU223" s="240" t="s">
        <v>89</v>
      </c>
      <c r="AY223" s="18" t="s">
        <v>160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87</v>
      </c>
      <c r="BK223" s="241">
        <f>ROUND(I223*H223,2)</f>
        <v>0</v>
      </c>
      <c r="BL223" s="18" t="s">
        <v>166</v>
      </c>
      <c r="BM223" s="240" t="s">
        <v>2686</v>
      </c>
    </row>
    <row r="224" s="2" customFormat="1" ht="16.5" customHeight="1">
      <c r="A224" s="39"/>
      <c r="B224" s="40"/>
      <c r="C224" s="284" t="s">
        <v>378</v>
      </c>
      <c r="D224" s="284" t="s">
        <v>426</v>
      </c>
      <c r="E224" s="285" t="s">
        <v>2687</v>
      </c>
      <c r="F224" s="286" t="s">
        <v>2688</v>
      </c>
      <c r="G224" s="287" t="s">
        <v>236</v>
      </c>
      <c r="H224" s="288">
        <v>4</v>
      </c>
      <c r="I224" s="289"/>
      <c r="J224" s="290">
        <f>ROUND(I224*H224,2)</f>
        <v>0</v>
      </c>
      <c r="K224" s="291"/>
      <c r="L224" s="292"/>
      <c r="M224" s="293" t="s">
        <v>1</v>
      </c>
      <c r="N224" s="294" t="s">
        <v>44</v>
      </c>
      <c r="O224" s="92"/>
      <c r="P224" s="238">
        <f>O224*H224</f>
        <v>0</v>
      </c>
      <c r="Q224" s="238">
        <v>0.00080000000000000004</v>
      </c>
      <c r="R224" s="238">
        <f>Q224*H224</f>
        <v>0.0032000000000000002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204</v>
      </c>
      <c r="AT224" s="240" t="s">
        <v>426</v>
      </c>
      <c r="AU224" s="240" t="s">
        <v>89</v>
      </c>
      <c r="AY224" s="18" t="s">
        <v>160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87</v>
      </c>
      <c r="BK224" s="241">
        <f>ROUND(I224*H224,2)</f>
        <v>0</v>
      </c>
      <c r="BL224" s="18" t="s">
        <v>166</v>
      </c>
      <c r="BM224" s="240" t="s">
        <v>2689</v>
      </c>
    </row>
    <row r="225" s="13" customFormat="1">
      <c r="A225" s="13"/>
      <c r="B225" s="242"/>
      <c r="C225" s="243"/>
      <c r="D225" s="244" t="s">
        <v>168</v>
      </c>
      <c r="E225" s="243"/>
      <c r="F225" s="246" t="s">
        <v>2690</v>
      </c>
      <c r="G225" s="243"/>
      <c r="H225" s="247">
        <v>4</v>
      </c>
      <c r="I225" s="248"/>
      <c r="J225" s="243"/>
      <c r="K225" s="243"/>
      <c r="L225" s="249"/>
      <c r="M225" s="250"/>
      <c r="N225" s="251"/>
      <c r="O225" s="251"/>
      <c r="P225" s="251"/>
      <c r="Q225" s="251"/>
      <c r="R225" s="251"/>
      <c r="S225" s="251"/>
      <c r="T225" s="25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3" t="s">
        <v>168</v>
      </c>
      <c r="AU225" s="253" t="s">
        <v>89</v>
      </c>
      <c r="AV225" s="13" t="s">
        <v>89</v>
      </c>
      <c r="AW225" s="13" t="s">
        <v>4</v>
      </c>
      <c r="AX225" s="13" t="s">
        <v>87</v>
      </c>
      <c r="AY225" s="253" t="s">
        <v>160</v>
      </c>
    </row>
    <row r="226" s="2" customFormat="1" ht="24.15" customHeight="1">
      <c r="A226" s="39"/>
      <c r="B226" s="40"/>
      <c r="C226" s="228" t="s">
        <v>386</v>
      </c>
      <c r="D226" s="228" t="s">
        <v>162</v>
      </c>
      <c r="E226" s="229" t="s">
        <v>2691</v>
      </c>
      <c r="F226" s="230" t="s">
        <v>2692</v>
      </c>
      <c r="G226" s="231" t="s">
        <v>396</v>
      </c>
      <c r="H226" s="232">
        <v>2</v>
      </c>
      <c r="I226" s="233"/>
      <c r="J226" s="234">
        <f>ROUND(I226*H226,2)</f>
        <v>0</v>
      </c>
      <c r="K226" s="235"/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0.00040000000000000002</v>
      </c>
      <c r="R226" s="238">
        <f>Q226*H226</f>
        <v>0.00080000000000000004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166</v>
      </c>
      <c r="AT226" s="240" t="s">
        <v>162</v>
      </c>
      <c r="AU226" s="240" t="s">
        <v>89</v>
      </c>
      <c r="AY226" s="18" t="s">
        <v>160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87</v>
      </c>
      <c r="BK226" s="241">
        <f>ROUND(I226*H226,2)</f>
        <v>0</v>
      </c>
      <c r="BL226" s="18" t="s">
        <v>166</v>
      </c>
      <c r="BM226" s="240" t="s">
        <v>2693</v>
      </c>
    </row>
    <row r="227" s="2" customFormat="1" ht="21.75" customHeight="1">
      <c r="A227" s="39"/>
      <c r="B227" s="40"/>
      <c r="C227" s="284" t="s">
        <v>393</v>
      </c>
      <c r="D227" s="284" t="s">
        <v>426</v>
      </c>
      <c r="E227" s="285" t="s">
        <v>2694</v>
      </c>
      <c r="F227" s="286" t="s">
        <v>2695</v>
      </c>
      <c r="G227" s="287" t="s">
        <v>236</v>
      </c>
      <c r="H227" s="288">
        <v>4</v>
      </c>
      <c r="I227" s="289"/>
      <c r="J227" s="290">
        <f>ROUND(I227*H227,2)</f>
        <v>0</v>
      </c>
      <c r="K227" s="291"/>
      <c r="L227" s="292"/>
      <c r="M227" s="293" t="s">
        <v>1</v>
      </c>
      <c r="N227" s="294" t="s">
        <v>44</v>
      </c>
      <c r="O227" s="92"/>
      <c r="P227" s="238">
        <f>O227*H227</f>
        <v>0</v>
      </c>
      <c r="Q227" s="238">
        <v>0.00036999999999999999</v>
      </c>
      <c r="R227" s="238">
        <f>Q227*H227</f>
        <v>0.00148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204</v>
      </c>
      <c r="AT227" s="240" t="s">
        <v>426</v>
      </c>
      <c r="AU227" s="240" t="s">
        <v>89</v>
      </c>
      <c r="AY227" s="18" t="s">
        <v>160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87</v>
      </c>
      <c r="BK227" s="241">
        <f>ROUND(I227*H227,2)</f>
        <v>0</v>
      </c>
      <c r="BL227" s="18" t="s">
        <v>166</v>
      </c>
      <c r="BM227" s="240" t="s">
        <v>2696</v>
      </c>
    </row>
    <row r="228" s="13" customFormat="1">
      <c r="A228" s="13"/>
      <c r="B228" s="242"/>
      <c r="C228" s="243"/>
      <c r="D228" s="244" t="s">
        <v>168</v>
      </c>
      <c r="E228" s="243"/>
      <c r="F228" s="246" t="s">
        <v>2690</v>
      </c>
      <c r="G228" s="243"/>
      <c r="H228" s="247">
        <v>4</v>
      </c>
      <c r="I228" s="248"/>
      <c r="J228" s="243"/>
      <c r="K228" s="243"/>
      <c r="L228" s="249"/>
      <c r="M228" s="250"/>
      <c r="N228" s="251"/>
      <c r="O228" s="251"/>
      <c r="P228" s="251"/>
      <c r="Q228" s="251"/>
      <c r="R228" s="251"/>
      <c r="S228" s="251"/>
      <c r="T228" s="25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3" t="s">
        <v>168</v>
      </c>
      <c r="AU228" s="253" t="s">
        <v>89</v>
      </c>
      <c r="AV228" s="13" t="s">
        <v>89</v>
      </c>
      <c r="AW228" s="13" t="s">
        <v>4</v>
      </c>
      <c r="AX228" s="13" t="s">
        <v>87</v>
      </c>
      <c r="AY228" s="253" t="s">
        <v>160</v>
      </c>
    </row>
    <row r="229" s="2" customFormat="1" ht="16.5" customHeight="1">
      <c r="A229" s="39"/>
      <c r="B229" s="40"/>
      <c r="C229" s="284" t="s">
        <v>400</v>
      </c>
      <c r="D229" s="284" t="s">
        <v>426</v>
      </c>
      <c r="E229" s="285" t="s">
        <v>2697</v>
      </c>
      <c r="F229" s="286" t="s">
        <v>2698</v>
      </c>
      <c r="G229" s="287" t="s">
        <v>236</v>
      </c>
      <c r="H229" s="288">
        <v>68</v>
      </c>
      <c r="I229" s="289"/>
      <c r="J229" s="290">
        <f>ROUND(I229*H229,2)</f>
        <v>0</v>
      </c>
      <c r="K229" s="291"/>
      <c r="L229" s="292"/>
      <c r="M229" s="293" t="s">
        <v>1</v>
      </c>
      <c r="N229" s="294" t="s">
        <v>44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204</v>
      </c>
      <c r="AT229" s="240" t="s">
        <v>426</v>
      </c>
      <c r="AU229" s="240" t="s">
        <v>89</v>
      </c>
      <c r="AY229" s="18" t="s">
        <v>160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87</v>
      </c>
      <c r="BK229" s="241">
        <f>ROUND(I229*H229,2)</f>
        <v>0</v>
      </c>
      <c r="BL229" s="18" t="s">
        <v>166</v>
      </c>
      <c r="BM229" s="240" t="s">
        <v>2699</v>
      </c>
    </row>
    <row r="230" s="2" customFormat="1" ht="24.15" customHeight="1">
      <c r="A230" s="39"/>
      <c r="B230" s="40"/>
      <c r="C230" s="228" t="s">
        <v>407</v>
      </c>
      <c r="D230" s="228" t="s">
        <v>162</v>
      </c>
      <c r="E230" s="229" t="s">
        <v>2700</v>
      </c>
      <c r="F230" s="230" t="s">
        <v>2701</v>
      </c>
      <c r="G230" s="231" t="s">
        <v>236</v>
      </c>
      <c r="H230" s="232">
        <v>4</v>
      </c>
      <c r="I230" s="233"/>
      <c r="J230" s="234">
        <f>ROUND(I230*H230,2)</f>
        <v>0</v>
      </c>
      <c r="K230" s="235"/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0.0057000000000000002</v>
      </c>
      <c r="R230" s="238">
        <f>Q230*H230</f>
        <v>0.022800000000000001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166</v>
      </c>
      <c r="AT230" s="240" t="s">
        <v>162</v>
      </c>
      <c r="AU230" s="240" t="s">
        <v>89</v>
      </c>
      <c r="AY230" s="18" t="s">
        <v>160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87</v>
      </c>
      <c r="BK230" s="241">
        <f>ROUND(I230*H230,2)</f>
        <v>0</v>
      </c>
      <c r="BL230" s="18" t="s">
        <v>166</v>
      </c>
      <c r="BM230" s="240" t="s">
        <v>2702</v>
      </c>
    </row>
    <row r="231" s="2" customFormat="1" ht="24.15" customHeight="1">
      <c r="A231" s="39"/>
      <c r="B231" s="40"/>
      <c r="C231" s="228" t="s">
        <v>413</v>
      </c>
      <c r="D231" s="228" t="s">
        <v>162</v>
      </c>
      <c r="E231" s="229" t="s">
        <v>2703</v>
      </c>
      <c r="F231" s="230" t="s">
        <v>2704</v>
      </c>
      <c r="G231" s="231" t="s">
        <v>236</v>
      </c>
      <c r="H231" s="232">
        <v>17</v>
      </c>
      <c r="I231" s="233"/>
      <c r="J231" s="234">
        <f>ROUND(I231*H231,2)</f>
        <v>0</v>
      </c>
      <c r="K231" s="235"/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0.00017000000000000001</v>
      </c>
      <c r="R231" s="238">
        <f>Q231*H231</f>
        <v>0.0028900000000000002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166</v>
      </c>
      <c r="AT231" s="240" t="s">
        <v>162</v>
      </c>
      <c r="AU231" s="240" t="s">
        <v>89</v>
      </c>
      <c r="AY231" s="18" t="s">
        <v>160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87</v>
      </c>
      <c r="BK231" s="241">
        <f>ROUND(I231*H231,2)</f>
        <v>0</v>
      </c>
      <c r="BL231" s="18" t="s">
        <v>166</v>
      </c>
      <c r="BM231" s="240" t="s">
        <v>2705</v>
      </c>
    </row>
    <row r="232" s="2" customFormat="1" ht="24.15" customHeight="1">
      <c r="A232" s="39"/>
      <c r="B232" s="40"/>
      <c r="C232" s="284" t="s">
        <v>421</v>
      </c>
      <c r="D232" s="284" t="s">
        <v>426</v>
      </c>
      <c r="E232" s="285" t="s">
        <v>2706</v>
      </c>
      <c r="F232" s="286" t="s">
        <v>2707</v>
      </c>
      <c r="G232" s="287" t="s">
        <v>236</v>
      </c>
      <c r="H232" s="288">
        <v>17</v>
      </c>
      <c r="I232" s="289"/>
      <c r="J232" s="290">
        <f>ROUND(I232*H232,2)</f>
        <v>0</v>
      </c>
      <c r="K232" s="291"/>
      <c r="L232" s="292"/>
      <c r="M232" s="293" t="s">
        <v>1</v>
      </c>
      <c r="N232" s="294" t="s">
        <v>44</v>
      </c>
      <c r="O232" s="92"/>
      <c r="P232" s="238">
        <f>O232*H232</f>
        <v>0</v>
      </c>
      <c r="Q232" s="238">
        <v>8.0000000000000007E-05</v>
      </c>
      <c r="R232" s="238">
        <f>Q232*H232</f>
        <v>0.0013600000000000001</v>
      </c>
      <c r="S232" s="238">
        <v>0</v>
      </c>
      <c r="T232" s="23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204</v>
      </c>
      <c r="AT232" s="240" t="s">
        <v>426</v>
      </c>
      <c r="AU232" s="240" t="s">
        <v>89</v>
      </c>
      <c r="AY232" s="18" t="s">
        <v>160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87</v>
      </c>
      <c r="BK232" s="241">
        <f>ROUND(I232*H232,2)</f>
        <v>0</v>
      </c>
      <c r="BL232" s="18" t="s">
        <v>166</v>
      </c>
      <c r="BM232" s="240" t="s">
        <v>2708</v>
      </c>
    </row>
    <row r="233" s="2" customFormat="1" ht="21.75" customHeight="1">
      <c r="A233" s="39"/>
      <c r="B233" s="40"/>
      <c r="C233" s="228" t="s">
        <v>430</v>
      </c>
      <c r="D233" s="228" t="s">
        <v>162</v>
      </c>
      <c r="E233" s="229" t="s">
        <v>2709</v>
      </c>
      <c r="F233" s="230" t="s">
        <v>2710</v>
      </c>
      <c r="G233" s="231" t="s">
        <v>236</v>
      </c>
      <c r="H233" s="232">
        <v>17</v>
      </c>
      <c r="I233" s="233"/>
      <c r="J233" s="234">
        <f>ROUND(I233*H233,2)</f>
        <v>0</v>
      </c>
      <c r="K233" s="235"/>
      <c r="L233" s="45"/>
      <c r="M233" s="236" t="s">
        <v>1</v>
      </c>
      <c r="N233" s="237" t="s">
        <v>44</v>
      </c>
      <c r="O233" s="92"/>
      <c r="P233" s="238">
        <f>O233*H233</f>
        <v>0</v>
      </c>
      <c r="Q233" s="238">
        <v>0</v>
      </c>
      <c r="R233" s="238">
        <f>Q233*H233</f>
        <v>0</v>
      </c>
      <c r="S233" s="238">
        <v>0</v>
      </c>
      <c r="T233" s="23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166</v>
      </c>
      <c r="AT233" s="240" t="s">
        <v>162</v>
      </c>
      <c r="AU233" s="240" t="s">
        <v>89</v>
      </c>
      <c r="AY233" s="18" t="s">
        <v>160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87</v>
      </c>
      <c r="BK233" s="241">
        <f>ROUND(I233*H233,2)</f>
        <v>0</v>
      </c>
      <c r="BL233" s="18" t="s">
        <v>166</v>
      </c>
      <c r="BM233" s="240" t="s">
        <v>2711</v>
      </c>
    </row>
    <row r="234" s="2" customFormat="1" ht="16.5" customHeight="1">
      <c r="A234" s="39"/>
      <c r="B234" s="40"/>
      <c r="C234" s="284" t="s">
        <v>439</v>
      </c>
      <c r="D234" s="284" t="s">
        <v>426</v>
      </c>
      <c r="E234" s="285" t="s">
        <v>2712</v>
      </c>
      <c r="F234" s="286" t="s">
        <v>2713</v>
      </c>
      <c r="G234" s="287" t="s">
        <v>236</v>
      </c>
      <c r="H234" s="288">
        <v>17</v>
      </c>
      <c r="I234" s="289"/>
      <c r="J234" s="290">
        <f>ROUND(I234*H234,2)</f>
        <v>0</v>
      </c>
      <c r="K234" s="291"/>
      <c r="L234" s="292"/>
      <c r="M234" s="293" t="s">
        <v>1</v>
      </c>
      <c r="N234" s="294" t="s">
        <v>44</v>
      </c>
      <c r="O234" s="92"/>
      <c r="P234" s="238">
        <f>O234*H234</f>
        <v>0</v>
      </c>
      <c r="Q234" s="238">
        <v>2.0000000000000002E-05</v>
      </c>
      <c r="R234" s="238">
        <f>Q234*H234</f>
        <v>0.00034000000000000002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204</v>
      </c>
      <c r="AT234" s="240" t="s">
        <v>426</v>
      </c>
      <c r="AU234" s="240" t="s">
        <v>89</v>
      </c>
      <c r="AY234" s="18" t="s">
        <v>160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87</v>
      </c>
      <c r="BK234" s="241">
        <f>ROUND(I234*H234,2)</f>
        <v>0</v>
      </c>
      <c r="BL234" s="18" t="s">
        <v>166</v>
      </c>
      <c r="BM234" s="240" t="s">
        <v>2714</v>
      </c>
    </row>
    <row r="235" s="2" customFormat="1" ht="16.5" customHeight="1">
      <c r="A235" s="39"/>
      <c r="B235" s="40"/>
      <c r="C235" s="228" t="s">
        <v>444</v>
      </c>
      <c r="D235" s="228" t="s">
        <v>162</v>
      </c>
      <c r="E235" s="229" t="s">
        <v>2715</v>
      </c>
      <c r="F235" s="230" t="s">
        <v>2716</v>
      </c>
      <c r="G235" s="231" t="s">
        <v>236</v>
      </c>
      <c r="H235" s="232">
        <v>12</v>
      </c>
      <c r="I235" s="233"/>
      <c r="J235" s="234">
        <f>ROUND(I235*H235,2)</f>
        <v>0</v>
      </c>
      <c r="K235" s="235"/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0.00018000000000000001</v>
      </c>
      <c r="R235" s="238">
        <f>Q235*H235</f>
        <v>0.00216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166</v>
      </c>
      <c r="AT235" s="240" t="s">
        <v>162</v>
      </c>
      <c r="AU235" s="240" t="s">
        <v>89</v>
      </c>
      <c r="AY235" s="18" t="s">
        <v>160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87</v>
      </c>
      <c r="BK235" s="241">
        <f>ROUND(I235*H235,2)</f>
        <v>0</v>
      </c>
      <c r="BL235" s="18" t="s">
        <v>166</v>
      </c>
      <c r="BM235" s="240" t="s">
        <v>2717</v>
      </c>
    </row>
    <row r="236" s="2" customFormat="1" ht="24.15" customHeight="1">
      <c r="A236" s="39"/>
      <c r="B236" s="40"/>
      <c r="C236" s="284" t="s">
        <v>449</v>
      </c>
      <c r="D236" s="284" t="s">
        <v>426</v>
      </c>
      <c r="E236" s="285" t="s">
        <v>2718</v>
      </c>
      <c r="F236" s="286" t="s">
        <v>2719</v>
      </c>
      <c r="G236" s="287" t="s">
        <v>236</v>
      </c>
      <c r="H236" s="288">
        <v>12</v>
      </c>
      <c r="I236" s="289"/>
      <c r="J236" s="290">
        <f>ROUND(I236*H236,2)</f>
        <v>0</v>
      </c>
      <c r="K236" s="291"/>
      <c r="L236" s="292"/>
      <c r="M236" s="293" t="s">
        <v>1</v>
      </c>
      <c r="N236" s="294" t="s">
        <v>44</v>
      </c>
      <c r="O236" s="92"/>
      <c r="P236" s="238">
        <f>O236*H236</f>
        <v>0</v>
      </c>
      <c r="Q236" s="238">
        <v>0.00027</v>
      </c>
      <c r="R236" s="238">
        <f>Q236*H236</f>
        <v>0.0032399999999999998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204</v>
      </c>
      <c r="AT236" s="240" t="s">
        <v>426</v>
      </c>
      <c r="AU236" s="240" t="s">
        <v>89</v>
      </c>
      <c r="AY236" s="18" t="s">
        <v>160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87</v>
      </c>
      <c r="BK236" s="241">
        <f>ROUND(I236*H236,2)</f>
        <v>0</v>
      </c>
      <c r="BL236" s="18" t="s">
        <v>166</v>
      </c>
      <c r="BM236" s="240" t="s">
        <v>2720</v>
      </c>
    </row>
    <row r="237" s="2" customFormat="1" ht="16.5" customHeight="1">
      <c r="A237" s="39"/>
      <c r="B237" s="40"/>
      <c r="C237" s="284" t="s">
        <v>454</v>
      </c>
      <c r="D237" s="284" t="s">
        <v>426</v>
      </c>
      <c r="E237" s="285" t="s">
        <v>2721</v>
      </c>
      <c r="F237" s="286" t="s">
        <v>2722</v>
      </c>
      <c r="G237" s="287" t="s">
        <v>236</v>
      </c>
      <c r="H237" s="288">
        <v>4</v>
      </c>
      <c r="I237" s="289"/>
      <c r="J237" s="290">
        <f>ROUND(I237*H237,2)</f>
        <v>0</v>
      </c>
      <c r="K237" s="291"/>
      <c r="L237" s="292"/>
      <c r="M237" s="293" t="s">
        <v>1</v>
      </c>
      <c r="N237" s="294" t="s">
        <v>44</v>
      </c>
      <c r="O237" s="92"/>
      <c r="P237" s="238">
        <f>O237*H237</f>
        <v>0</v>
      </c>
      <c r="Q237" s="238">
        <v>0.00027</v>
      </c>
      <c r="R237" s="238">
        <f>Q237*H237</f>
        <v>0.00108</v>
      </c>
      <c r="S237" s="238">
        <v>0</v>
      </c>
      <c r="T237" s="23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0" t="s">
        <v>204</v>
      </c>
      <c r="AT237" s="240" t="s">
        <v>426</v>
      </c>
      <c r="AU237" s="240" t="s">
        <v>89</v>
      </c>
      <c r="AY237" s="18" t="s">
        <v>160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8" t="s">
        <v>87</v>
      </c>
      <c r="BK237" s="241">
        <f>ROUND(I237*H237,2)</f>
        <v>0</v>
      </c>
      <c r="BL237" s="18" t="s">
        <v>166</v>
      </c>
      <c r="BM237" s="240" t="s">
        <v>2723</v>
      </c>
    </row>
    <row r="238" s="2" customFormat="1" ht="16.5" customHeight="1">
      <c r="A238" s="39"/>
      <c r="B238" s="40"/>
      <c r="C238" s="228" t="s">
        <v>458</v>
      </c>
      <c r="D238" s="228" t="s">
        <v>162</v>
      </c>
      <c r="E238" s="229" t="s">
        <v>2724</v>
      </c>
      <c r="F238" s="230" t="s">
        <v>2725</v>
      </c>
      <c r="G238" s="231" t="s">
        <v>236</v>
      </c>
      <c r="H238" s="232">
        <v>25</v>
      </c>
      <c r="I238" s="233"/>
      <c r="J238" s="234">
        <f>ROUND(I238*H238,2)</f>
        <v>0</v>
      </c>
      <c r="K238" s="235"/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166</v>
      </c>
      <c r="AT238" s="240" t="s">
        <v>162</v>
      </c>
      <c r="AU238" s="240" t="s">
        <v>89</v>
      </c>
      <c r="AY238" s="18" t="s">
        <v>160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87</v>
      </c>
      <c r="BK238" s="241">
        <f>ROUND(I238*H238,2)</f>
        <v>0</v>
      </c>
      <c r="BL238" s="18" t="s">
        <v>166</v>
      </c>
      <c r="BM238" s="240" t="s">
        <v>2726</v>
      </c>
    </row>
    <row r="239" s="2" customFormat="1" ht="16.5" customHeight="1">
      <c r="A239" s="39"/>
      <c r="B239" s="40"/>
      <c r="C239" s="228" t="s">
        <v>462</v>
      </c>
      <c r="D239" s="228" t="s">
        <v>162</v>
      </c>
      <c r="E239" s="229" t="s">
        <v>2727</v>
      </c>
      <c r="F239" s="230" t="s">
        <v>2728</v>
      </c>
      <c r="G239" s="231" t="s">
        <v>236</v>
      </c>
      <c r="H239" s="232">
        <v>14</v>
      </c>
      <c r="I239" s="233"/>
      <c r="J239" s="234">
        <f>ROUND(I239*H239,2)</f>
        <v>0</v>
      </c>
      <c r="K239" s="235"/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166</v>
      </c>
      <c r="AT239" s="240" t="s">
        <v>162</v>
      </c>
      <c r="AU239" s="240" t="s">
        <v>89</v>
      </c>
      <c r="AY239" s="18" t="s">
        <v>160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87</v>
      </c>
      <c r="BK239" s="241">
        <f>ROUND(I239*H239,2)</f>
        <v>0</v>
      </c>
      <c r="BL239" s="18" t="s">
        <v>166</v>
      </c>
      <c r="BM239" s="240" t="s">
        <v>2729</v>
      </c>
    </row>
    <row r="240" s="2" customFormat="1" ht="16.5" customHeight="1">
      <c r="A240" s="39"/>
      <c r="B240" s="40"/>
      <c r="C240" s="228" t="s">
        <v>466</v>
      </c>
      <c r="D240" s="228" t="s">
        <v>162</v>
      </c>
      <c r="E240" s="229" t="s">
        <v>2730</v>
      </c>
      <c r="F240" s="230" t="s">
        <v>2731</v>
      </c>
      <c r="G240" s="231" t="s">
        <v>236</v>
      </c>
      <c r="H240" s="232">
        <v>16</v>
      </c>
      <c r="I240" s="233"/>
      <c r="J240" s="234">
        <f>ROUND(I240*H240,2)</f>
        <v>0</v>
      </c>
      <c r="K240" s="235"/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166</v>
      </c>
      <c r="AT240" s="240" t="s">
        <v>162</v>
      </c>
      <c r="AU240" s="240" t="s">
        <v>89</v>
      </c>
      <c r="AY240" s="18" t="s">
        <v>160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87</v>
      </c>
      <c r="BK240" s="241">
        <f>ROUND(I240*H240,2)</f>
        <v>0</v>
      </c>
      <c r="BL240" s="18" t="s">
        <v>166</v>
      </c>
      <c r="BM240" s="240" t="s">
        <v>2732</v>
      </c>
    </row>
    <row r="241" s="2" customFormat="1" ht="24.15" customHeight="1">
      <c r="A241" s="39"/>
      <c r="B241" s="40"/>
      <c r="C241" s="228" t="s">
        <v>471</v>
      </c>
      <c r="D241" s="228" t="s">
        <v>162</v>
      </c>
      <c r="E241" s="229" t="s">
        <v>2733</v>
      </c>
      <c r="F241" s="230" t="s">
        <v>2734</v>
      </c>
      <c r="G241" s="231" t="s">
        <v>1</v>
      </c>
      <c r="H241" s="232">
        <v>25</v>
      </c>
      <c r="I241" s="233"/>
      <c r="J241" s="234">
        <f>ROUND(I241*H241,2)</f>
        <v>0</v>
      </c>
      <c r="K241" s="235"/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166</v>
      </c>
      <c r="AT241" s="240" t="s">
        <v>162</v>
      </c>
      <c r="AU241" s="240" t="s">
        <v>89</v>
      </c>
      <c r="AY241" s="18" t="s">
        <v>160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87</v>
      </c>
      <c r="BK241" s="241">
        <f>ROUND(I241*H241,2)</f>
        <v>0</v>
      </c>
      <c r="BL241" s="18" t="s">
        <v>166</v>
      </c>
      <c r="BM241" s="240" t="s">
        <v>2735</v>
      </c>
    </row>
    <row r="242" s="2" customFormat="1" ht="24.15" customHeight="1">
      <c r="A242" s="39"/>
      <c r="B242" s="40"/>
      <c r="C242" s="284" t="s">
        <v>475</v>
      </c>
      <c r="D242" s="284" t="s">
        <v>426</v>
      </c>
      <c r="E242" s="285" t="s">
        <v>2736</v>
      </c>
      <c r="F242" s="286" t="s">
        <v>2737</v>
      </c>
      <c r="G242" s="287" t="s">
        <v>236</v>
      </c>
      <c r="H242" s="288">
        <v>2</v>
      </c>
      <c r="I242" s="289"/>
      <c r="J242" s="290">
        <f>ROUND(I242*H242,2)</f>
        <v>0</v>
      </c>
      <c r="K242" s="291"/>
      <c r="L242" s="292"/>
      <c r="M242" s="293" t="s">
        <v>1</v>
      </c>
      <c r="N242" s="294" t="s">
        <v>44</v>
      </c>
      <c r="O242" s="92"/>
      <c r="P242" s="238">
        <f>O242*H242</f>
        <v>0</v>
      </c>
      <c r="Q242" s="238">
        <v>0.0033999999999999998</v>
      </c>
      <c r="R242" s="238">
        <f>Q242*H242</f>
        <v>0.0067999999999999996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204</v>
      </c>
      <c r="AT242" s="240" t="s">
        <v>426</v>
      </c>
      <c r="AU242" s="240" t="s">
        <v>89</v>
      </c>
      <c r="AY242" s="18" t="s">
        <v>160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87</v>
      </c>
      <c r="BK242" s="241">
        <f>ROUND(I242*H242,2)</f>
        <v>0</v>
      </c>
      <c r="BL242" s="18" t="s">
        <v>166</v>
      </c>
      <c r="BM242" s="240" t="s">
        <v>2738</v>
      </c>
    </row>
    <row r="243" s="2" customFormat="1" ht="21.75" customHeight="1">
      <c r="A243" s="39"/>
      <c r="B243" s="40"/>
      <c r="C243" s="228" t="s">
        <v>963</v>
      </c>
      <c r="D243" s="228" t="s">
        <v>162</v>
      </c>
      <c r="E243" s="229" t="s">
        <v>2739</v>
      </c>
      <c r="F243" s="230" t="s">
        <v>2740</v>
      </c>
      <c r="G243" s="231" t="s">
        <v>236</v>
      </c>
      <c r="H243" s="232">
        <v>8</v>
      </c>
      <c r="I243" s="233"/>
      <c r="J243" s="234">
        <f>ROUND(I243*H243,2)</f>
        <v>0</v>
      </c>
      <c r="K243" s="235"/>
      <c r="L243" s="45"/>
      <c r="M243" s="236" t="s">
        <v>1</v>
      </c>
      <c r="N243" s="237" t="s">
        <v>44</v>
      </c>
      <c r="O243" s="92"/>
      <c r="P243" s="238">
        <f>O243*H243</f>
        <v>0</v>
      </c>
      <c r="Q243" s="238">
        <v>0.00046000000000000001</v>
      </c>
      <c r="R243" s="238">
        <f>Q243*H243</f>
        <v>0.0036800000000000001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166</v>
      </c>
      <c r="AT243" s="240" t="s">
        <v>162</v>
      </c>
      <c r="AU243" s="240" t="s">
        <v>89</v>
      </c>
      <c r="AY243" s="18" t="s">
        <v>160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87</v>
      </c>
      <c r="BK243" s="241">
        <f>ROUND(I243*H243,2)</f>
        <v>0</v>
      </c>
      <c r="BL243" s="18" t="s">
        <v>166</v>
      </c>
      <c r="BM243" s="240" t="s">
        <v>2741</v>
      </c>
    </row>
    <row r="244" s="2" customFormat="1" ht="21.75" customHeight="1">
      <c r="A244" s="39"/>
      <c r="B244" s="40"/>
      <c r="C244" s="284" t="s">
        <v>970</v>
      </c>
      <c r="D244" s="284" t="s">
        <v>426</v>
      </c>
      <c r="E244" s="285" t="s">
        <v>2742</v>
      </c>
      <c r="F244" s="286" t="s">
        <v>2743</v>
      </c>
      <c r="G244" s="287" t="s">
        <v>236</v>
      </c>
      <c r="H244" s="288">
        <v>8</v>
      </c>
      <c r="I244" s="289"/>
      <c r="J244" s="290">
        <f>ROUND(I244*H244,2)</f>
        <v>0</v>
      </c>
      <c r="K244" s="291"/>
      <c r="L244" s="292"/>
      <c r="M244" s="293" t="s">
        <v>1</v>
      </c>
      <c r="N244" s="294" t="s">
        <v>44</v>
      </c>
      <c r="O244" s="92"/>
      <c r="P244" s="238">
        <f>O244*H244</f>
        <v>0</v>
      </c>
      <c r="Q244" s="238">
        <v>0.00027</v>
      </c>
      <c r="R244" s="238">
        <f>Q244*H244</f>
        <v>0.00216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204</v>
      </c>
      <c r="AT244" s="240" t="s">
        <v>426</v>
      </c>
      <c r="AU244" s="240" t="s">
        <v>89</v>
      </c>
      <c r="AY244" s="18" t="s">
        <v>160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87</v>
      </c>
      <c r="BK244" s="241">
        <f>ROUND(I244*H244,2)</f>
        <v>0</v>
      </c>
      <c r="BL244" s="18" t="s">
        <v>166</v>
      </c>
      <c r="BM244" s="240" t="s">
        <v>2744</v>
      </c>
    </row>
    <row r="245" s="2" customFormat="1" ht="24.15" customHeight="1">
      <c r="A245" s="39"/>
      <c r="B245" s="40"/>
      <c r="C245" s="284" t="s">
        <v>974</v>
      </c>
      <c r="D245" s="284" t="s">
        <v>426</v>
      </c>
      <c r="E245" s="285" t="s">
        <v>2745</v>
      </c>
      <c r="F245" s="286" t="s">
        <v>2746</v>
      </c>
      <c r="G245" s="287" t="s">
        <v>236</v>
      </c>
      <c r="H245" s="288">
        <v>8</v>
      </c>
      <c r="I245" s="289"/>
      <c r="J245" s="290">
        <f>ROUND(I245*H245,2)</f>
        <v>0</v>
      </c>
      <c r="K245" s="291"/>
      <c r="L245" s="292"/>
      <c r="M245" s="293" t="s">
        <v>1</v>
      </c>
      <c r="N245" s="294" t="s">
        <v>44</v>
      </c>
      <c r="O245" s="92"/>
      <c r="P245" s="238">
        <f>O245*H245</f>
        <v>0</v>
      </c>
      <c r="Q245" s="238">
        <v>0.00029999999999999997</v>
      </c>
      <c r="R245" s="238">
        <f>Q245*H245</f>
        <v>0.0023999999999999998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204</v>
      </c>
      <c r="AT245" s="240" t="s">
        <v>426</v>
      </c>
      <c r="AU245" s="240" t="s">
        <v>89</v>
      </c>
      <c r="AY245" s="18" t="s">
        <v>160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87</v>
      </c>
      <c r="BK245" s="241">
        <f>ROUND(I245*H245,2)</f>
        <v>0</v>
      </c>
      <c r="BL245" s="18" t="s">
        <v>166</v>
      </c>
      <c r="BM245" s="240" t="s">
        <v>2747</v>
      </c>
    </row>
    <row r="246" s="2" customFormat="1" ht="16.5" customHeight="1">
      <c r="A246" s="39"/>
      <c r="B246" s="40"/>
      <c r="C246" s="228" t="s">
        <v>988</v>
      </c>
      <c r="D246" s="228" t="s">
        <v>162</v>
      </c>
      <c r="E246" s="229" t="s">
        <v>2748</v>
      </c>
      <c r="F246" s="230" t="s">
        <v>2749</v>
      </c>
      <c r="G246" s="231" t="s">
        <v>236</v>
      </c>
      <c r="H246" s="232">
        <v>1</v>
      </c>
      <c r="I246" s="233"/>
      <c r="J246" s="234">
        <f>ROUND(I246*H246,2)</f>
        <v>0</v>
      </c>
      <c r="K246" s="235"/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2.0000000000000002E-05</v>
      </c>
      <c r="R246" s="238">
        <f>Q246*H246</f>
        <v>2.0000000000000002E-05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166</v>
      </c>
      <c r="AT246" s="240" t="s">
        <v>162</v>
      </c>
      <c r="AU246" s="240" t="s">
        <v>89</v>
      </c>
      <c r="AY246" s="18" t="s">
        <v>160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87</v>
      </c>
      <c r="BK246" s="241">
        <f>ROUND(I246*H246,2)</f>
        <v>0</v>
      </c>
      <c r="BL246" s="18" t="s">
        <v>166</v>
      </c>
      <c r="BM246" s="240" t="s">
        <v>2750</v>
      </c>
    </row>
    <row r="247" s="2" customFormat="1" ht="24.15" customHeight="1">
      <c r="A247" s="39"/>
      <c r="B247" s="40"/>
      <c r="C247" s="284" t="s">
        <v>1005</v>
      </c>
      <c r="D247" s="284" t="s">
        <v>426</v>
      </c>
      <c r="E247" s="285" t="s">
        <v>2751</v>
      </c>
      <c r="F247" s="286" t="s">
        <v>2752</v>
      </c>
      <c r="G247" s="287" t="s">
        <v>236</v>
      </c>
      <c r="H247" s="288">
        <v>1</v>
      </c>
      <c r="I247" s="289"/>
      <c r="J247" s="290">
        <f>ROUND(I247*H247,2)</f>
        <v>0</v>
      </c>
      <c r="K247" s="291"/>
      <c r="L247" s="292"/>
      <c r="M247" s="293" t="s">
        <v>1</v>
      </c>
      <c r="N247" s="294" t="s">
        <v>44</v>
      </c>
      <c r="O247" s="92"/>
      <c r="P247" s="238">
        <f>O247*H247</f>
        <v>0</v>
      </c>
      <c r="Q247" s="238">
        <v>0.0030000000000000001</v>
      </c>
      <c r="R247" s="238">
        <f>Q247*H247</f>
        <v>0.0030000000000000001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204</v>
      </c>
      <c r="AT247" s="240" t="s">
        <v>426</v>
      </c>
      <c r="AU247" s="240" t="s">
        <v>89</v>
      </c>
      <c r="AY247" s="18" t="s">
        <v>160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87</v>
      </c>
      <c r="BK247" s="241">
        <f>ROUND(I247*H247,2)</f>
        <v>0</v>
      </c>
      <c r="BL247" s="18" t="s">
        <v>166</v>
      </c>
      <c r="BM247" s="240" t="s">
        <v>2753</v>
      </c>
    </row>
    <row r="248" s="2" customFormat="1" ht="24.15" customHeight="1">
      <c r="A248" s="39"/>
      <c r="B248" s="40"/>
      <c r="C248" s="228" t="s">
        <v>1009</v>
      </c>
      <c r="D248" s="228" t="s">
        <v>162</v>
      </c>
      <c r="E248" s="229" t="s">
        <v>2754</v>
      </c>
      <c r="F248" s="230" t="s">
        <v>2755</v>
      </c>
      <c r="G248" s="231" t="s">
        <v>236</v>
      </c>
      <c r="H248" s="232">
        <v>4</v>
      </c>
      <c r="I248" s="233"/>
      <c r="J248" s="234">
        <f>ROUND(I248*H248,2)</f>
        <v>0</v>
      </c>
      <c r="K248" s="235"/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166</v>
      </c>
      <c r="AT248" s="240" t="s">
        <v>162</v>
      </c>
      <c r="AU248" s="240" t="s">
        <v>89</v>
      </c>
      <c r="AY248" s="18" t="s">
        <v>160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87</v>
      </c>
      <c r="BK248" s="241">
        <f>ROUND(I248*H248,2)</f>
        <v>0</v>
      </c>
      <c r="BL248" s="18" t="s">
        <v>166</v>
      </c>
      <c r="BM248" s="240" t="s">
        <v>2756</v>
      </c>
    </row>
    <row r="249" s="2" customFormat="1" ht="24.15" customHeight="1">
      <c r="A249" s="39"/>
      <c r="B249" s="40"/>
      <c r="C249" s="228" t="s">
        <v>433</v>
      </c>
      <c r="D249" s="228" t="s">
        <v>162</v>
      </c>
      <c r="E249" s="229" t="s">
        <v>2757</v>
      </c>
      <c r="F249" s="230" t="s">
        <v>2758</v>
      </c>
      <c r="G249" s="231" t="s">
        <v>236</v>
      </c>
      <c r="H249" s="232">
        <v>4</v>
      </c>
      <c r="I249" s="233"/>
      <c r="J249" s="234">
        <f>ROUND(I249*H249,2)</f>
        <v>0</v>
      </c>
      <c r="K249" s="235"/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166</v>
      </c>
      <c r="AT249" s="240" t="s">
        <v>162</v>
      </c>
      <c r="AU249" s="240" t="s">
        <v>89</v>
      </c>
      <c r="AY249" s="18" t="s">
        <v>160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87</v>
      </c>
      <c r="BK249" s="241">
        <f>ROUND(I249*H249,2)</f>
        <v>0</v>
      </c>
      <c r="BL249" s="18" t="s">
        <v>166</v>
      </c>
      <c r="BM249" s="240" t="s">
        <v>2759</v>
      </c>
    </row>
    <row r="250" s="2" customFormat="1" ht="24.15" customHeight="1">
      <c r="A250" s="39"/>
      <c r="B250" s="40"/>
      <c r="C250" s="228" t="s">
        <v>1018</v>
      </c>
      <c r="D250" s="228" t="s">
        <v>162</v>
      </c>
      <c r="E250" s="229" t="s">
        <v>2760</v>
      </c>
      <c r="F250" s="230" t="s">
        <v>2761</v>
      </c>
      <c r="G250" s="231" t="s">
        <v>236</v>
      </c>
      <c r="H250" s="232">
        <v>4</v>
      </c>
      <c r="I250" s="233"/>
      <c r="J250" s="234">
        <f>ROUND(I250*H250,2)</f>
        <v>0</v>
      </c>
      <c r="K250" s="235"/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166</v>
      </c>
      <c r="AT250" s="240" t="s">
        <v>162</v>
      </c>
      <c r="AU250" s="240" t="s">
        <v>89</v>
      </c>
      <c r="AY250" s="18" t="s">
        <v>160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87</v>
      </c>
      <c r="BK250" s="241">
        <f>ROUND(I250*H250,2)</f>
        <v>0</v>
      </c>
      <c r="BL250" s="18" t="s">
        <v>166</v>
      </c>
      <c r="BM250" s="240" t="s">
        <v>2762</v>
      </c>
    </row>
    <row r="251" s="2" customFormat="1" ht="21.75" customHeight="1">
      <c r="A251" s="39"/>
      <c r="B251" s="40"/>
      <c r="C251" s="228" t="s">
        <v>1025</v>
      </c>
      <c r="D251" s="228" t="s">
        <v>162</v>
      </c>
      <c r="E251" s="229" t="s">
        <v>2763</v>
      </c>
      <c r="F251" s="230" t="s">
        <v>2764</v>
      </c>
      <c r="G251" s="231" t="s">
        <v>236</v>
      </c>
      <c r="H251" s="232">
        <v>9</v>
      </c>
      <c r="I251" s="233"/>
      <c r="J251" s="234">
        <f>ROUND(I251*H251,2)</f>
        <v>0</v>
      </c>
      <c r="K251" s="235"/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</v>
      </c>
      <c r="R251" s="238">
        <f>Q251*H251</f>
        <v>0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166</v>
      </c>
      <c r="AT251" s="240" t="s">
        <v>162</v>
      </c>
      <c r="AU251" s="240" t="s">
        <v>89</v>
      </c>
      <c r="AY251" s="18" t="s">
        <v>160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87</v>
      </c>
      <c r="BK251" s="241">
        <f>ROUND(I251*H251,2)</f>
        <v>0</v>
      </c>
      <c r="BL251" s="18" t="s">
        <v>166</v>
      </c>
      <c r="BM251" s="240" t="s">
        <v>2765</v>
      </c>
    </row>
    <row r="252" s="2" customFormat="1" ht="21.75" customHeight="1">
      <c r="A252" s="39"/>
      <c r="B252" s="40"/>
      <c r="C252" s="228" t="s">
        <v>1030</v>
      </c>
      <c r="D252" s="228" t="s">
        <v>162</v>
      </c>
      <c r="E252" s="229" t="s">
        <v>2766</v>
      </c>
      <c r="F252" s="230" t="s">
        <v>2767</v>
      </c>
      <c r="G252" s="231" t="s">
        <v>236</v>
      </c>
      <c r="H252" s="232">
        <v>4</v>
      </c>
      <c r="I252" s="233"/>
      <c r="J252" s="234">
        <f>ROUND(I252*H252,2)</f>
        <v>0</v>
      </c>
      <c r="K252" s="235"/>
      <c r="L252" s="45"/>
      <c r="M252" s="236" t="s">
        <v>1</v>
      </c>
      <c r="N252" s="237" t="s">
        <v>44</v>
      </c>
      <c r="O252" s="92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166</v>
      </c>
      <c r="AT252" s="240" t="s">
        <v>162</v>
      </c>
      <c r="AU252" s="240" t="s">
        <v>89</v>
      </c>
      <c r="AY252" s="18" t="s">
        <v>160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87</v>
      </c>
      <c r="BK252" s="241">
        <f>ROUND(I252*H252,2)</f>
        <v>0</v>
      </c>
      <c r="BL252" s="18" t="s">
        <v>166</v>
      </c>
      <c r="BM252" s="240" t="s">
        <v>2768</v>
      </c>
    </row>
    <row r="253" s="2" customFormat="1" ht="21.75" customHeight="1">
      <c r="A253" s="39"/>
      <c r="B253" s="40"/>
      <c r="C253" s="228" t="s">
        <v>1034</v>
      </c>
      <c r="D253" s="228" t="s">
        <v>162</v>
      </c>
      <c r="E253" s="229" t="s">
        <v>2769</v>
      </c>
      <c r="F253" s="230" t="s">
        <v>2770</v>
      </c>
      <c r="G253" s="231" t="s">
        <v>236</v>
      </c>
      <c r="H253" s="232">
        <v>4</v>
      </c>
      <c r="I253" s="233"/>
      <c r="J253" s="234">
        <f>ROUND(I253*H253,2)</f>
        <v>0</v>
      </c>
      <c r="K253" s="235"/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166</v>
      </c>
      <c r="AT253" s="240" t="s">
        <v>162</v>
      </c>
      <c r="AU253" s="240" t="s">
        <v>89</v>
      </c>
      <c r="AY253" s="18" t="s">
        <v>160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87</v>
      </c>
      <c r="BK253" s="241">
        <f>ROUND(I253*H253,2)</f>
        <v>0</v>
      </c>
      <c r="BL253" s="18" t="s">
        <v>166</v>
      </c>
      <c r="BM253" s="240" t="s">
        <v>2771</v>
      </c>
    </row>
    <row r="254" s="2" customFormat="1" ht="16.5" customHeight="1">
      <c r="A254" s="39"/>
      <c r="B254" s="40"/>
      <c r="C254" s="228" t="s">
        <v>1038</v>
      </c>
      <c r="D254" s="228" t="s">
        <v>162</v>
      </c>
      <c r="E254" s="229" t="s">
        <v>2772</v>
      </c>
      <c r="F254" s="230" t="s">
        <v>2773</v>
      </c>
      <c r="G254" s="231" t="s">
        <v>236</v>
      </c>
      <c r="H254" s="232">
        <v>4</v>
      </c>
      <c r="I254" s="233"/>
      <c r="J254" s="234">
        <f>ROUND(I254*H254,2)</f>
        <v>0</v>
      </c>
      <c r="K254" s="235"/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166</v>
      </c>
      <c r="AT254" s="240" t="s">
        <v>162</v>
      </c>
      <c r="AU254" s="240" t="s">
        <v>89</v>
      </c>
      <c r="AY254" s="18" t="s">
        <v>160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87</v>
      </c>
      <c r="BK254" s="241">
        <f>ROUND(I254*H254,2)</f>
        <v>0</v>
      </c>
      <c r="BL254" s="18" t="s">
        <v>166</v>
      </c>
      <c r="BM254" s="240" t="s">
        <v>2774</v>
      </c>
    </row>
    <row r="255" s="2" customFormat="1" ht="16.5" customHeight="1">
      <c r="A255" s="39"/>
      <c r="B255" s="40"/>
      <c r="C255" s="228" t="s">
        <v>1053</v>
      </c>
      <c r="D255" s="228" t="s">
        <v>162</v>
      </c>
      <c r="E255" s="229" t="s">
        <v>2775</v>
      </c>
      <c r="F255" s="230" t="s">
        <v>2776</v>
      </c>
      <c r="G255" s="231" t="s">
        <v>236</v>
      </c>
      <c r="H255" s="232">
        <v>1</v>
      </c>
      <c r="I255" s="233"/>
      <c r="J255" s="234">
        <f>ROUND(I255*H255,2)</f>
        <v>0</v>
      </c>
      <c r="K255" s="235"/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166</v>
      </c>
      <c r="AT255" s="240" t="s">
        <v>162</v>
      </c>
      <c r="AU255" s="240" t="s">
        <v>89</v>
      </c>
      <c r="AY255" s="18" t="s">
        <v>160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87</v>
      </c>
      <c r="BK255" s="241">
        <f>ROUND(I255*H255,2)</f>
        <v>0</v>
      </c>
      <c r="BL255" s="18" t="s">
        <v>166</v>
      </c>
      <c r="BM255" s="240" t="s">
        <v>2777</v>
      </c>
    </row>
    <row r="256" s="2" customFormat="1" ht="16.5" customHeight="1">
      <c r="A256" s="39"/>
      <c r="B256" s="40"/>
      <c r="C256" s="228" t="s">
        <v>1061</v>
      </c>
      <c r="D256" s="228" t="s">
        <v>162</v>
      </c>
      <c r="E256" s="229" t="s">
        <v>2778</v>
      </c>
      <c r="F256" s="230" t="s">
        <v>2779</v>
      </c>
      <c r="G256" s="231" t="s">
        <v>236</v>
      </c>
      <c r="H256" s="232">
        <v>4</v>
      </c>
      <c r="I256" s="233"/>
      <c r="J256" s="234">
        <f>ROUND(I256*H256,2)</f>
        <v>0</v>
      </c>
      <c r="K256" s="235"/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166</v>
      </c>
      <c r="AT256" s="240" t="s">
        <v>162</v>
      </c>
      <c r="AU256" s="240" t="s">
        <v>89</v>
      </c>
      <c r="AY256" s="18" t="s">
        <v>160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87</v>
      </c>
      <c r="BK256" s="241">
        <f>ROUND(I256*H256,2)</f>
        <v>0</v>
      </c>
      <c r="BL256" s="18" t="s">
        <v>166</v>
      </c>
      <c r="BM256" s="240" t="s">
        <v>2780</v>
      </c>
    </row>
    <row r="257" s="2" customFormat="1" ht="16.5" customHeight="1">
      <c r="A257" s="39"/>
      <c r="B257" s="40"/>
      <c r="C257" s="228" t="s">
        <v>1065</v>
      </c>
      <c r="D257" s="228" t="s">
        <v>162</v>
      </c>
      <c r="E257" s="229" t="s">
        <v>2781</v>
      </c>
      <c r="F257" s="230" t="s">
        <v>2782</v>
      </c>
      <c r="G257" s="231" t="s">
        <v>236</v>
      </c>
      <c r="H257" s="232">
        <v>4</v>
      </c>
      <c r="I257" s="233"/>
      <c r="J257" s="234">
        <f>ROUND(I257*H257,2)</f>
        <v>0</v>
      </c>
      <c r="K257" s="235"/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166</v>
      </c>
      <c r="AT257" s="240" t="s">
        <v>162</v>
      </c>
      <c r="AU257" s="240" t="s">
        <v>89</v>
      </c>
      <c r="AY257" s="18" t="s">
        <v>160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87</v>
      </c>
      <c r="BK257" s="241">
        <f>ROUND(I257*H257,2)</f>
        <v>0</v>
      </c>
      <c r="BL257" s="18" t="s">
        <v>166</v>
      </c>
      <c r="BM257" s="240" t="s">
        <v>2783</v>
      </c>
    </row>
    <row r="258" s="2" customFormat="1" ht="21.75" customHeight="1">
      <c r="A258" s="39"/>
      <c r="B258" s="40"/>
      <c r="C258" s="228" t="s">
        <v>1071</v>
      </c>
      <c r="D258" s="228" t="s">
        <v>162</v>
      </c>
      <c r="E258" s="229" t="s">
        <v>2784</v>
      </c>
      <c r="F258" s="230" t="s">
        <v>2785</v>
      </c>
      <c r="G258" s="231" t="s">
        <v>236</v>
      </c>
      <c r="H258" s="232">
        <v>2</v>
      </c>
      <c r="I258" s="233"/>
      <c r="J258" s="234">
        <f>ROUND(I258*H258,2)</f>
        <v>0</v>
      </c>
      <c r="K258" s="235"/>
      <c r="L258" s="45"/>
      <c r="M258" s="236" t="s">
        <v>1</v>
      </c>
      <c r="N258" s="237" t="s">
        <v>44</v>
      </c>
      <c r="O258" s="92"/>
      <c r="P258" s="238">
        <f>O258*H258</f>
        <v>0</v>
      </c>
      <c r="Q258" s="238">
        <v>0</v>
      </c>
      <c r="R258" s="238">
        <f>Q258*H258</f>
        <v>0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166</v>
      </c>
      <c r="AT258" s="240" t="s">
        <v>162</v>
      </c>
      <c r="AU258" s="240" t="s">
        <v>89</v>
      </c>
      <c r="AY258" s="18" t="s">
        <v>160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87</v>
      </c>
      <c r="BK258" s="241">
        <f>ROUND(I258*H258,2)</f>
        <v>0</v>
      </c>
      <c r="BL258" s="18" t="s">
        <v>166</v>
      </c>
      <c r="BM258" s="240" t="s">
        <v>2786</v>
      </c>
    </row>
    <row r="259" s="2" customFormat="1" ht="24.15" customHeight="1">
      <c r="A259" s="39"/>
      <c r="B259" s="40"/>
      <c r="C259" s="228" t="s">
        <v>1077</v>
      </c>
      <c r="D259" s="228" t="s">
        <v>162</v>
      </c>
      <c r="E259" s="229" t="s">
        <v>2787</v>
      </c>
      <c r="F259" s="230" t="s">
        <v>2788</v>
      </c>
      <c r="G259" s="231" t="s">
        <v>201</v>
      </c>
      <c r="H259" s="232">
        <v>112.5</v>
      </c>
      <c r="I259" s="233"/>
      <c r="J259" s="234">
        <f>ROUND(I259*H259,2)</f>
        <v>0</v>
      </c>
      <c r="K259" s="235"/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0.00027999999999999998</v>
      </c>
      <c r="R259" s="238">
        <f>Q259*H259</f>
        <v>0.0315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166</v>
      </c>
      <c r="AT259" s="240" t="s">
        <v>162</v>
      </c>
      <c r="AU259" s="240" t="s">
        <v>89</v>
      </c>
      <c r="AY259" s="18" t="s">
        <v>160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87</v>
      </c>
      <c r="BK259" s="241">
        <f>ROUND(I259*H259,2)</f>
        <v>0</v>
      </c>
      <c r="BL259" s="18" t="s">
        <v>166</v>
      </c>
      <c r="BM259" s="240" t="s">
        <v>2789</v>
      </c>
    </row>
    <row r="260" s="13" customFormat="1">
      <c r="A260" s="13"/>
      <c r="B260" s="242"/>
      <c r="C260" s="243"/>
      <c r="D260" s="244" t="s">
        <v>168</v>
      </c>
      <c r="E260" s="245" t="s">
        <v>1</v>
      </c>
      <c r="F260" s="246" t="s">
        <v>2790</v>
      </c>
      <c r="G260" s="243"/>
      <c r="H260" s="247">
        <v>45</v>
      </c>
      <c r="I260" s="248"/>
      <c r="J260" s="243"/>
      <c r="K260" s="243"/>
      <c r="L260" s="249"/>
      <c r="M260" s="250"/>
      <c r="N260" s="251"/>
      <c r="O260" s="251"/>
      <c r="P260" s="251"/>
      <c r="Q260" s="251"/>
      <c r="R260" s="251"/>
      <c r="S260" s="251"/>
      <c r="T260" s="25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3" t="s">
        <v>168</v>
      </c>
      <c r="AU260" s="253" t="s">
        <v>89</v>
      </c>
      <c r="AV260" s="13" t="s">
        <v>89</v>
      </c>
      <c r="AW260" s="13" t="s">
        <v>34</v>
      </c>
      <c r="AX260" s="13" t="s">
        <v>79</v>
      </c>
      <c r="AY260" s="253" t="s">
        <v>160</v>
      </c>
    </row>
    <row r="261" s="13" customFormat="1">
      <c r="A261" s="13"/>
      <c r="B261" s="242"/>
      <c r="C261" s="243"/>
      <c r="D261" s="244" t="s">
        <v>168</v>
      </c>
      <c r="E261" s="245" t="s">
        <v>1</v>
      </c>
      <c r="F261" s="246" t="s">
        <v>2791</v>
      </c>
      <c r="G261" s="243"/>
      <c r="H261" s="247">
        <v>67.5</v>
      </c>
      <c r="I261" s="248"/>
      <c r="J261" s="243"/>
      <c r="K261" s="243"/>
      <c r="L261" s="249"/>
      <c r="M261" s="250"/>
      <c r="N261" s="251"/>
      <c r="O261" s="251"/>
      <c r="P261" s="251"/>
      <c r="Q261" s="251"/>
      <c r="R261" s="251"/>
      <c r="S261" s="251"/>
      <c r="T261" s="25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3" t="s">
        <v>168</v>
      </c>
      <c r="AU261" s="253" t="s">
        <v>89</v>
      </c>
      <c r="AV261" s="13" t="s">
        <v>89</v>
      </c>
      <c r="AW261" s="13" t="s">
        <v>34</v>
      </c>
      <c r="AX261" s="13" t="s">
        <v>79</v>
      </c>
      <c r="AY261" s="253" t="s">
        <v>160</v>
      </c>
    </row>
    <row r="262" s="14" customFormat="1">
      <c r="A262" s="14"/>
      <c r="B262" s="254"/>
      <c r="C262" s="255"/>
      <c r="D262" s="244" t="s">
        <v>168</v>
      </c>
      <c r="E262" s="256" t="s">
        <v>1</v>
      </c>
      <c r="F262" s="257" t="s">
        <v>171</v>
      </c>
      <c r="G262" s="255"/>
      <c r="H262" s="258">
        <v>112.5</v>
      </c>
      <c r="I262" s="259"/>
      <c r="J262" s="255"/>
      <c r="K262" s="255"/>
      <c r="L262" s="260"/>
      <c r="M262" s="261"/>
      <c r="N262" s="262"/>
      <c r="O262" s="262"/>
      <c r="P262" s="262"/>
      <c r="Q262" s="262"/>
      <c r="R262" s="262"/>
      <c r="S262" s="262"/>
      <c r="T262" s="26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4" t="s">
        <v>168</v>
      </c>
      <c r="AU262" s="264" t="s">
        <v>89</v>
      </c>
      <c r="AV262" s="14" t="s">
        <v>166</v>
      </c>
      <c r="AW262" s="14" t="s">
        <v>34</v>
      </c>
      <c r="AX262" s="14" t="s">
        <v>87</v>
      </c>
      <c r="AY262" s="264" t="s">
        <v>160</v>
      </c>
    </row>
    <row r="263" s="2" customFormat="1" ht="24.15" customHeight="1">
      <c r="A263" s="39"/>
      <c r="B263" s="40"/>
      <c r="C263" s="228" t="s">
        <v>1082</v>
      </c>
      <c r="D263" s="228" t="s">
        <v>162</v>
      </c>
      <c r="E263" s="229" t="s">
        <v>2792</v>
      </c>
      <c r="F263" s="230" t="s">
        <v>2793</v>
      </c>
      <c r="G263" s="231" t="s">
        <v>201</v>
      </c>
      <c r="H263" s="232">
        <v>218.5</v>
      </c>
      <c r="I263" s="233"/>
      <c r="J263" s="234">
        <f>ROUND(I263*H263,2)</f>
        <v>0</v>
      </c>
      <c r="K263" s="235"/>
      <c r="L263" s="45"/>
      <c r="M263" s="236" t="s">
        <v>1</v>
      </c>
      <c r="N263" s="237" t="s">
        <v>44</v>
      </c>
      <c r="O263" s="92"/>
      <c r="P263" s="238">
        <f>O263*H263</f>
        <v>0</v>
      </c>
      <c r="Q263" s="238">
        <v>0.00027999999999999998</v>
      </c>
      <c r="R263" s="238">
        <f>Q263*H263</f>
        <v>0.061179999999999991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166</v>
      </c>
      <c r="AT263" s="240" t="s">
        <v>162</v>
      </c>
      <c r="AU263" s="240" t="s">
        <v>89</v>
      </c>
      <c r="AY263" s="18" t="s">
        <v>160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87</v>
      </c>
      <c r="BK263" s="241">
        <f>ROUND(I263*H263,2)</f>
        <v>0</v>
      </c>
      <c r="BL263" s="18" t="s">
        <v>166</v>
      </c>
      <c r="BM263" s="240" t="s">
        <v>2794</v>
      </c>
    </row>
    <row r="264" s="13" customFormat="1">
      <c r="A264" s="13"/>
      <c r="B264" s="242"/>
      <c r="C264" s="243"/>
      <c r="D264" s="244" t="s">
        <v>168</v>
      </c>
      <c r="E264" s="245" t="s">
        <v>1</v>
      </c>
      <c r="F264" s="246" t="s">
        <v>2795</v>
      </c>
      <c r="G264" s="243"/>
      <c r="H264" s="247">
        <v>218.5</v>
      </c>
      <c r="I264" s="248"/>
      <c r="J264" s="243"/>
      <c r="K264" s="243"/>
      <c r="L264" s="249"/>
      <c r="M264" s="250"/>
      <c r="N264" s="251"/>
      <c r="O264" s="251"/>
      <c r="P264" s="251"/>
      <c r="Q264" s="251"/>
      <c r="R264" s="251"/>
      <c r="S264" s="251"/>
      <c r="T264" s="25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3" t="s">
        <v>168</v>
      </c>
      <c r="AU264" s="253" t="s">
        <v>89</v>
      </c>
      <c r="AV264" s="13" t="s">
        <v>89</v>
      </c>
      <c r="AW264" s="13" t="s">
        <v>34</v>
      </c>
      <c r="AX264" s="13" t="s">
        <v>87</v>
      </c>
      <c r="AY264" s="253" t="s">
        <v>160</v>
      </c>
    </row>
    <row r="265" s="2" customFormat="1" ht="16.5" customHeight="1">
      <c r="A265" s="39"/>
      <c r="B265" s="40"/>
      <c r="C265" s="284" t="s">
        <v>1084</v>
      </c>
      <c r="D265" s="284" t="s">
        <v>426</v>
      </c>
      <c r="E265" s="285" t="s">
        <v>2796</v>
      </c>
      <c r="F265" s="286" t="s">
        <v>2797</v>
      </c>
      <c r="G265" s="287" t="s">
        <v>242</v>
      </c>
      <c r="H265" s="288">
        <v>1</v>
      </c>
      <c r="I265" s="289"/>
      <c r="J265" s="290">
        <f>ROUND(I265*H265,2)</f>
        <v>0</v>
      </c>
      <c r="K265" s="291"/>
      <c r="L265" s="292"/>
      <c r="M265" s="293" t="s">
        <v>1</v>
      </c>
      <c r="N265" s="294" t="s">
        <v>44</v>
      </c>
      <c r="O265" s="92"/>
      <c r="P265" s="238">
        <f>O265*H265</f>
        <v>0</v>
      </c>
      <c r="Q265" s="238">
        <v>0.00027999999999999998</v>
      </c>
      <c r="R265" s="238">
        <f>Q265*H265</f>
        <v>0.00027999999999999998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204</v>
      </c>
      <c r="AT265" s="240" t="s">
        <v>426</v>
      </c>
      <c r="AU265" s="240" t="s">
        <v>89</v>
      </c>
      <c r="AY265" s="18" t="s">
        <v>160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87</v>
      </c>
      <c r="BK265" s="241">
        <f>ROUND(I265*H265,2)</f>
        <v>0</v>
      </c>
      <c r="BL265" s="18" t="s">
        <v>166</v>
      </c>
      <c r="BM265" s="240" t="s">
        <v>2798</v>
      </c>
    </row>
    <row r="266" s="2" customFormat="1" ht="24.15" customHeight="1">
      <c r="A266" s="39"/>
      <c r="B266" s="40"/>
      <c r="C266" s="228" t="s">
        <v>1086</v>
      </c>
      <c r="D266" s="228" t="s">
        <v>162</v>
      </c>
      <c r="E266" s="229" t="s">
        <v>2799</v>
      </c>
      <c r="F266" s="230" t="s">
        <v>2800</v>
      </c>
      <c r="G266" s="231" t="s">
        <v>201</v>
      </c>
      <c r="H266" s="232">
        <v>70</v>
      </c>
      <c r="I266" s="233"/>
      <c r="J266" s="234">
        <f>ROUND(I266*H266,2)</f>
        <v>0</v>
      </c>
      <c r="K266" s="235"/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0.00027999999999999998</v>
      </c>
      <c r="R266" s="238">
        <f>Q266*H266</f>
        <v>0.019599999999999999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166</v>
      </c>
      <c r="AT266" s="240" t="s">
        <v>162</v>
      </c>
      <c r="AU266" s="240" t="s">
        <v>89</v>
      </c>
      <c r="AY266" s="18" t="s">
        <v>160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87</v>
      </c>
      <c r="BK266" s="241">
        <f>ROUND(I266*H266,2)</f>
        <v>0</v>
      </c>
      <c r="BL266" s="18" t="s">
        <v>166</v>
      </c>
      <c r="BM266" s="240" t="s">
        <v>2801</v>
      </c>
    </row>
    <row r="267" s="13" customFormat="1">
      <c r="A267" s="13"/>
      <c r="B267" s="242"/>
      <c r="C267" s="243"/>
      <c r="D267" s="244" t="s">
        <v>168</v>
      </c>
      <c r="E267" s="245" t="s">
        <v>1</v>
      </c>
      <c r="F267" s="246" t="s">
        <v>2802</v>
      </c>
      <c r="G267" s="243"/>
      <c r="H267" s="247">
        <v>70</v>
      </c>
      <c r="I267" s="248"/>
      <c r="J267" s="243"/>
      <c r="K267" s="243"/>
      <c r="L267" s="249"/>
      <c r="M267" s="250"/>
      <c r="N267" s="251"/>
      <c r="O267" s="251"/>
      <c r="P267" s="251"/>
      <c r="Q267" s="251"/>
      <c r="R267" s="251"/>
      <c r="S267" s="251"/>
      <c r="T267" s="25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3" t="s">
        <v>168</v>
      </c>
      <c r="AU267" s="253" t="s">
        <v>89</v>
      </c>
      <c r="AV267" s="13" t="s">
        <v>89</v>
      </c>
      <c r="AW267" s="13" t="s">
        <v>34</v>
      </c>
      <c r="AX267" s="13" t="s">
        <v>87</v>
      </c>
      <c r="AY267" s="253" t="s">
        <v>160</v>
      </c>
    </row>
    <row r="268" s="2" customFormat="1" ht="16.5" customHeight="1">
      <c r="A268" s="39"/>
      <c r="B268" s="40"/>
      <c r="C268" s="284" t="s">
        <v>1091</v>
      </c>
      <c r="D268" s="284" t="s">
        <v>426</v>
      </c>
      <c r="E268" s="285" t="s">
        <v>2803</v>
      </c>
      <c r="F268" s="286" t="s">
        <v>2804</v>
      </c>
      <c r="G268" s="287" t="s">
        <v>242</v>
      </c>
      <c r="H268" s="288">
        <v>1</v>
      </c>
      <c r="I268" s="289"/>
      <c r="J268" s="290">
        <f>ROUND(I268*H268,2)</f>
        <v>0</v>
      </c>
      <c r="K268" s="291"/>
      <c r="L268" s="292"/>
      <c r="M268" s="293" t="s">
        <v>1</v>
      </c>
      <c r="N268" s="294" t="s">
        <v>44</v>
      </c>
      <c r="O268" s="92"/>
      <c r="P268" s="238">
        <f>O268*H268</f>
        <v>0</v>
      </c>
      <c r="Q268" s="238">
        <v>0.00027999999999999998</v>
      </c>
      <c r="R268" s="238">
        <f>Q268*H268</f>
        <v>0.00027999999999999998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204</v>
      </c>
      <c r="AT268" s="240" t="s">
        <v>426</v>
      </c>
      <c r="AU268" s="240" t="s">
        <v>89</v>
      </c>
      <c r="AY268" s="18" t="s">
        <v>160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87</v>
      </c>
      <c r="BK268" s="241">
        <f>ROUND(I268*H268,2)</f>
        <v>0</v>
      </c>
      <c r="BL268" s="18" t="s">
        <v>166</v>
      </c>
      <c r="BM268" s="240" t="s">
        <v>2805</v>
      </c>
    </row>
    <row r="269" s="2" customFormat="1" ht="24.15" customHeight="1">
      <c r="A269" s="39"/>
      <c r="B269" s="40"/>
      <c r="C269" s="228" t="s">
        <v>1101</v>
      </c>
      <c r="D269" s="228" t="s">
        <v>162</v>
      </c>
      <c r="E269" s="229" t="s">
        <v>2806</v>
      </c>
      <c r="F269" s="230" t="s">
        <v>2807</v>
      </c>
      <c r="G269" s="231" t="s">
        <v>201</v>
      </c>
      <c r="H269" s="232">
        <v>36</v>
      </c>
      <c r="I269" s="233"/>
      <c r="J269" s="234">
        <f>ROUND(I269*H269,2)</f>
        <v>0</v>
      </c>
      <c r="K269" s="235"/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0.00048999999999999998</v>
      </c>
      <c r="R269" s="238">
        <f>Q269*H269</f>
        <v>0.017639999999999999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166</v>
      </c>
      <c r="AT269" s="240" t="s">
        <v>162</v>
      </c>
      <c r="AU269" s="240" t="s">
        <v>89</v>
      </c>
      <c r="AY269" s="18" t="s">
        <v>160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87</v>
      </c>
      <c r="BK269" s="241">
        <f>ROUND(I269*H269,2)</f>
        <v>0</v>
      </c>
      <c r="BL269" s="18" t="s">
        <v>166</v>
      </c>
      <c r="BM269" s="240" t="s">
        <v>2808</v>
      </c>
    </row>
    <row r="270" s="13" customFormat="1">
      <c r="A270" s="13"/>
      <c r="B270" s="242"/>
      <c r="C270" s="243"/>
      <c r="D270" s="244" t="s">
        <v>168</v>
      </c>
      <c r="E270" s="245" t="s">
        <v>1</v>
      </c>
      <c r="F270" s="246" t="s">
        <v>2809</v>
      </c>
      <c r="G270" s="243"/>
      <c r="H270" s="247">
        <v>36</v>
      </c>
      <c r="I270" s="248"/>
      <c r="J270" s="243"/>
      <c r="K270" s="243"/>
      <c r="L270" s="249"/>
      <c r="M270" s="250"/>
      <c r="N270" s="251"/>
      <c r="O270" s="251"/>
      <c r="P270" s="251"/>
      <c r="Q270" s="251"/>
      <c r="R270" s="251"/>
      <c r="S270" s="251"/>
      <c r="T270" s="25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3" t="s">
        <v>168</v>
      </c>
      <c r="AU270" s="253" t="s">
        <v>89</v>
      </c>
      <c r="AV270" s="13" t="s">
        <v>89</v>
      </c>
      <c r="AW270" s="13" t="s">
        <v>34</v>
      </c>
      <c r="AX270" s="13" t="s">
        <v>87</v>
      </c>
      <c r="AY270" s="253" t="s">
        <v>160</v>
      </c>
    </row>
    <row r="271" s="2" customFormat="1" ht="16.5" customHeight="1">
      <c r="A271" s="39"/>
      <c r="B271" s="40"/>
      <c r="C271" s="284" t="s">
        <v>1105</v>
      </c>
      <c r="D271" s="284" t="s">
        <v>426</v>
      </c>
      <c r="E271" s="285" t="s">
        <v>2810</v>
      </c>
      <c r="F271" s="286" t="s">
        <v>2811</v>
      </c>
      <c r="G271" s="287" t="s">
        <v>242</v>
      </c>
      <c r="H271" s="288">
        <v>1</v>
      </c>
      <c r="I271" s="289"/>
      <c r="J271" s="290">
        <f>ROUND(I271*H271,2)</f>
        <v>0</v>
      </c>
      <c r="K271" s="291"/>
      <c r="L271" s="292"/>
      <c r="M271" s="293" t="s">
        <v>1</v>
      </c>
      <c r="N271" s="294" t="s">
        <v>44</v>
      </c>
      <c r="O271" s="92"/>
      <c r="P271" s="238">
        <f>O271*H271</f>
        <v>0</v>
      </c>
      <c r="Q271" s="238">
        <v>0.00048999999999999998</v>
      </c>
      <c r="R271" s="238">
        <f>Q271*H271</f>
        <v>0.00048999999999999998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204</v>
      </c>
      <c r="AT271" s="240" t="s">
        <v>426</v>
      </c>
      <c r="AU271" s="240" t="s">
        <v>89</v>
      </c>
      <c r="AY271" s="18" t="s">
        <v>160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87</v>
      </c>
      <c r="BK271" s="241">
        <f>ROUND(I271*H271,2)</f>
        <v>0</v>
      </c>
      <c r="BL271" s="18" t="s">
        <v>166</v>
      </c>
      <c r="BM271" s="240" t="s">
        <v>2812</v>
      </c>
    </row>
    <row r="272" s="2" customFormat="1" ht="24.15" customHeight="1">
      <c r="A272" s="39"/>
      <c r="B272" s="40"/>
      <c r="C272" s="228" t="s">
        <v>1110</v>
      </c>
      <c r="D272" s="228" t="s">
        <v>162</v>
      </c>
      <c r="E272" s="229" t="s">
        <v>2813</v>
      </c>
      <c r="F272" s="230" t="s">
        <v>2814</v>
      </c>
      <c r="G272" s="231" t="s">
        <v>201</v>
      </c>
      <c r="H272" s="232">
        <v>183.5</v>
      </c>
      <c r="I272" s="233"/>
      <c r="J272" s="234">
        <f>ROUND(I272*H272,2)</f>
        <v>0</v>
      </c>
      <c r="K272" s="235"/>
      <c r="L272" s="45"/>
      <c r="M272" s="236" t="s">
        <v>1</v>
      </c>
      <c r="N272" s="237" t="s">
        <v>44</v>
      </c>
      <c r="O272" s="92"/>
      <c r="P272" s="238">
        <f>O272*H272</f>
        <v>0</v>
      </c>
      <c r="Q272" s="238">
        <v>0.00079000000000000001</v>
      </c>
      <c r="R272" s="238">
        <f>Q272*H272</f>
        <v>0.14496500000000001</v>
      </c>
      <c r="S272" s="238">
        <v>0</v>
      </c>
      <c r="T272" s="23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0" t="s">
        <v>166</v>
      </c>
      <c r="AT272" s="240" t="s">
        <v>162</v>
      </c>
      <c r="AU272" s="240" t="s">
        <v>89</v>
      </c>
      <c r="AY272" s="18" t="s">
        <v>160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87</v>
      </c>
      <c r="BK272" s="241">
        <f>ROUND(I272*H272,2)</f>
        <v>0</v>
      </c>
      <c r="BL272" s="18" t="s">
        <v>166</v>
      </c>
      <c r="BM272" s="240" t="s">
        <v>2815</v>
      </c>
    </row>
    <row r="273" s="13" customFormat="1">
      <c r="A273" s="13"/>
      <c r="B273" s="242"/>
      <c r="C273" s="243"/>
      <c r="D273" s="244" t="s">
        <v>168</v>
      </c>
      <c r="E273" s="245" t="s">
        <v>1</v>
      </c>
      <c r="F273" s="246" t="s">
        <v>2816</v>
      </c>
      <c r="G273" s="243"/>
      <c r="H273" s="247">
        <v>183.5</v>
      </c>
      <c r="I273" s="248"/>
      <c r="J273" s="243"/>
      <c r="K273" s="243"/>
      <c r="L273" s="249"/>
      <c r="M273" s="250"/>
      <c r="N273" s="251"/>
      <c r="O273" s="251"/>
      <c r="P273" s="251"/>
      <c r="Q273" s="251"/>
      <c r="R273" s="251"/>
      <c r="S273" s="251"/>
      <c r="T273" s="25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3" t="s">
        <v>168</v>
      </c>
      <c r="AU273" s="253" t="s">
        <v>89</v>
      </c>
      <c r="AV273" s="13" t="s">
        <v>89</v>
      </c>
      <c r="AW273" s="13" t="s">
        <v>34</v>
      </c>
      <c r="AX273" s="13" t="s">
        <v>87</v>
      </c>
      <c r="AY273" s="253" t="s">
        <v>160</v>
      </c>
    </row>
    <row r="274" s="2" customFormat="1" ht="16.5" customHeight="1">
      <c r="A274" s="39"/>
      <c r="B274" s="40"/>
      <c r="C274" s="284" t="s">
        <v>1114</v>
      </c>
      <c r="D274" s="284" t="s">
        <v>426</v>
      </c>
      <c r="E274" s="285" t="s">
        <v>2817</v>
      </c>
      <c r="F274" s="286" t="s">
        <v>2818</v>
      </c>
      <c r="G274" s="287" t="s">
        <v>242</v>
      </c>
      <c r="H274" s="288">
        <v>1</v>
      </c>
      <c r="I274" s="289"/>
      <c r="J274" s="290">
        <f>ROUND(I274*H274,2)</f>
        <v>0</v>
      </c>
      <c r="K274" s="291"/>
      <c r="L274" s="292"/>
      <c r="M274" s="293" t="s">
        <v>1</v>
      </c>
      <c r="N274" s="294" t="s">
        <v>44</v>
      </c>
      <c r="O274" s="92"/>
      <c r="P274" s="238">
        <f>O274*H274</f>
        <v>0</v>
      </c>
      <c r="Q274" s="238">
        <v>0.00079000000000000001</v>
      </c>
      <c r="R274" s="238">
        <f>Q274*H274</f>
        <v>0.00079000000000000001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204</v>
      </c>
      <c r="AT274" s="240" t="s">
        <v>426</v>
      </c>
      <c r="AU274" s="240" t="s">
        <v>89</v>
      </c>
      <c r="AY274" s="18" t="s">
        <v>160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87</v>
      </c>
      <c r="BK274" s="241">
        <f>ROUND(I274*H274,2)</f>
        <v>0</v>
      </c>
      <c r="BL274" s="18" t="s">
        <v>166</v>
      </c>
      <c r="BM274" s="240" t="s">
        <v>2819</v>
      </c>
    </row>
    <row r="275" s="2" customFormat="1" ht="24.15" customHeight="1">
      <c r="A275" s="39"/>
      <c r="B275" s="40"/>
      <c r="C275" s="228" t="s">
        <v>1119</v>
      </c>
      <c r="D275" s="228" t="s">
        <v>162</v>
      </c>
      <c r="E275" s="229" t="s">
        <v>2820</v>
      </c>
      <c r="F275" s="230" t="s">
        <v>2821</v>
      </c>
      <c r="G275" s="231" t="s">
        <v>236</v>
      </c>
      <c r="H275" s="232">
        <v>1</v>
      </c>
      <c r="I275" s="233"/>
      <c r="J275" s="234">
        <f>ROUND(I275*H275,2)</f>
        <v>0</v>
      </c>
      <c r="K275" s="235"/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0.0012700000000000001</v>
      </c>
      <c r="R275" s="238">
        <f>Q275*H275</f>
        <v>0.0012700000000000001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166</v>
      </c>
      <c r="AT275" s="240" t="s">
        <v>162</v>
      </c>
      <c r="AU275" s="240" t="s">
        <v>89</v>
      </c>
      <c r="AY275" s="18" t="s">
        <v>160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87</v>
      </c>
      <c r="BK275" s="241">
        <f>ROUND(I275*H275,2)</f>
        <v>0</v>
      </c>
      <c r="BL275" s="18" t="s">
        <v>166</v>
      </c>
      <c r="BM275" s="240" t="s">
        <v>2822</v>
      </c>
    </row>
    <row r="276" s="2" customFormat="1" ht="21.75" customHeight="1">
      <c r="A276" s="39"/>
      <c r="B276" s="40"/>
      <c r="C276" s="284" t="s">
        <v>1133</v>
      </c>
      <c r="D276" s="284" t="s">
        <v>426</v>
      </c>
      <c r="E276" s="285" t="s">
        <v>2823</v>
      </c>
      <c r="F276" s="286" t="s">
        <v>2824</v>
      </c>
      <c r="G276" s="287" t="s">
        <v>236</v>
      </c>
      <c r="H276" s="288">
        <v>1</v>
      </c>
      <c r="I276" s="289"/>
      <c r="J276" s="290">
        <f>ROUND(I276*H276,2)</f>
        <v>0</v>
      </c>
      <c r="K276" s="291"/>
      <c r="L276" s="292"/>
      <c r="M276" s="293" t="s">
        <v>1</v>
      </c>
      <c r="N276" s="294" t="s">
        <v>44</v>
      </c>
      <c r="O276" s="92"/>
      <c r="P276" s="238">
        <f>O276*H276</f>
        <v>0</v>
      </c>
      <c r="Q276" s="238">
        <v>0.0012700000000000001</v>
      </c>
      <c r="R276" s="238">
        <f>Q276*H276</f>
        <v>0.0012700000000000001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204</v>
      </c>
      <c r="AT276" s="240" t="s">
        <v>426</v>
      </c>
      <c r="AU276" s="240" t="s">
        <v>89</v>
      </c>
      <c r="AY276" s="18" t="s">
        <v>160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87</v>
      </c>
      <c r="BK276" s="241">
        <f>ROUND(I276*H276,2)</f>
        <v>0</v>
      </c>
      <c r="BL276" s="18" t="s">
        <v>166</v>
      </c>
      <c r="BM276" s="240" t="s">
        <v>2825</v>
      </c>
    </row>
    <row r="277" s="2" customFormat="1" ht="16.5" customHeight="1">
      <c r="A277" s="39"/>
      <c r="B277" s="40"/>
      <c r="C277" s="284" t="s">
        <v>1140</v>
      </c>
      <c r="D277" s="284" t="s">
        <v>426</v>
      </c>
      <c r="E277" s="285" t="s">
        <v>2826</v>
      </c>
      <c r="F277" s="286" t="s">
        <v>2827</v>
      </c>
      <c r="G277" s="287" t="s">
        <v>236</v>
      </c>
      <c r="H277" s="288">
        <v>1</v>
      </c>
      <c r="I277" s="289"/>
      <c r="J277" s="290">
        <f>ROUND(I277*H277,2)</f>
        <v>0</v>
      </c>
      <c r="K277" s="291"/>
      <c r="L277" s="292"/>
      <c r="M277" s="293" t="s">
        <v>1</v>
      </c>
      <c r="N277" s="294" t="s">
        <v>44</v>
      </c>
      <c r="O277" s="92"/>
      <c r="P277" s="238">
        <f>O277*H277</f>
        <v>0</v>
      </c>
      <c r="Q277" s="238">
        <v>0.0012700000000000001</v>
      </c>
      <c r="R277" s="238">
        <f>Q277*H277</f>
        <v>0.0012700000000000001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204</v>
      </c>
      <c r="AT277" s="240" t="s">
        <v>426</v>
      </c>
      <c r="AU277" s="240" t="s">
        <v>89</v>
      </c>
      <c r="AY277" s="18" t="s">
        <v>160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87</v>
      </c>
      <c r="BK277" s="241">
        <f>ROUND(I277*H277,2)</f>
        <v>0</v>
      </c>
      <c r="BL277" s="18" t="s">
        <v>166</v>
      </c>
      <c r="BM277" s="240" t="s">
        <v>2828</v>
      </c>
    </row>
    <row r="278" s="2" customFormat="1" ht="37.8" customHeight="1">
      <c r="A278" s="39"/>
      <c r="B278" s="40"/>
      <c r="C278" s="228" t="s">
        <v>1144</v>
      </c>
      <c r="D278" s="228" t="s">
        <v>162</v>
      </c>
      <c r="E278" s="229" t="s">
        <v>2829</v>
      </c>
      <c r="F278" s="230" t="s">
        <v>2830</v>
      </c>
      <c r="G278" s="231" t="s">
        <v>396</v>
      </c>
      <c r="H278" s="232">
        <v>1</v>
      </c>
      <c r="I278" s="233"/>
      <c r="J278" s="234">
        <f>ROUND(I278*H278,2)</f>
        <v>0</v>
      </c>
      <c r="K278" s="235"/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0.01426</v>
      </c>
      <c r="R278" s="238">
        <f>Q278*H278</f>
        <v>0.01426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166</v>
      </c>
      <c r="AT278" s="240" t="s">
        <v>162</v>
      </c>
      <c r="AU278" s="240" t="s">
        <v>89</v>
      </c>
      <c r="AY278" s="18" t="s">
        <v>160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87</v>
      </c>
      <c r="BK278" s="241">
        <f>ROUND(I278*H278,2)</f>
        <v>0</v>
      </c>
      <c r="BL278" s="18" t="s">
        <v>166</v>
      </c>
      <c r="BM278" s="240" t="s">
        <v>2831</v>
      </c>
    </row>
    <row r="279" s="2" customFormat="1" ht="24.15" customHeight="1">
      <c r="A279" s="39"/>
      <c r="B279" s="40"/>
      <c r="C279" s="228" t="s">
        <v>1148</v>
      </c>
      <c r="D279" s="228" t="s">
        <v>162</v>
      </c>
      <c r="E279" s="229" t="s">
        <v>2832</v>
      </c>
      <c r="F279" s="230" t="s">
        <v>2833</v>
      </c>
      <c r="G279" s="231" t="s">
        <v>396</v>
      </c>
      <c r="H279" s="232">
        <v>1</v>
      </c>
      <c r="I279" s="233"/>
      <c r="J279" s="234">
        <f>ROUND(I279*H279,2)</f>
        <v>0</v>
      </c>
      <c r="K279" s="235"/>
      <c r="L279" s="45"/>
      <c r="M279" s="236" t="s">
        <v>1</v>
      </c>
      <c r="N279" s="237" t="s">
        <v>44</v>
      </c>
      <c r="O279" s="92"/>
      <c r="P279" s="238">
        <f>O279*H279</f>
        <v>0</v>
      </c>
      <c r="Q279" s="238">
        <v>0.001</v>
      </c>
      <c r="R279" s="238">
        <f>Q279*H279</f>
        <v>0.001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166</v>
      </c>
      <c r="AT279" s="240" t="s">
        <v>162</v>
      </c>
      <c r="AU279" s="240" t="s">
        <v>89</v>
      </c>
      <c r="AY279" s="18" t="s">
        <v>160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87</v>
      </c>
      <c r="BK279" s="241">
        <f>ROUND(I279*H279,2)</f>
        <v>0</v>
      </c>
      <c r="BL279" s="18" t="s">
        <v>166</v>
      </c>
      <c r="BM279" s="240" t="s">
        <v>2834</v>
      </c>
    </row>
    <row r="280" s="2" customFormat="1" ht="16.5" customHeight="1">
      <c r="A280" s="39"/>
      <c r="B280" s="40"/>
      <c r="C280" s="228" t="s">
        <v>1152</v>
      </c>
      <c r="D280" s="228" t="s">
        <v>162</v>
      </c>
      <c r="E280" s="229" t="s">
        <v>2835</v>
      </c>
      <c r="F280" s="230" t="s">
        <v>2836</v>
      </c>
      <c r="G280" s="231" t="s">
        <v>236</v>
      </c>
      <c r="H280" s="232">
        <v>1</v>
      </c>
      <c r="I280" s="233"/>
      <c r="J280" s="234">
        <f>ROUND(I280*H280,2)</f>
        <v>0</v>
      </c>
      <c r="K280" s="235"/>
      <c r="L280" s="45"/>
      <c r="M280" s="236" t="s">
        <v>1</v>
      </c>
      <c r="N280" s="237" t="s">
        <v>44</v>
      </c>
      <c r="O280" s="92"/>
      <c r="P280" s="238">
        <f>O280*H280</f>
        <v>0</v>
      </c>
      <c r="Q280" s="238">
        <v>0.01426</v>
      </c>
      <c r="R280" s="238">
        <f>Q280*H280</f>
        <v>0.01426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166</v>
      </c>
      <c r="AT280" s="240" t="s">
        <v>162</v>
      </c>
      <c r="AU280" s="240" t="s">
        <v>89</v>
      </c>
      <c r="AY280" s="18" t="s">
        <v>160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87</v>
      </c>
      <c r="BK280" s="241">
        <f>ROUND(I280*H280,2)</f>
        <v>0</v>
      </c>
      <c r="BL280" s="18" t="s">
        <v>166</v>
      </c>
      <c r="BM280" s="240" t="s">
        <v>2837</v>
      </c>
    </row>
    <row r="281" s="2" customFormat="1" ht="37.8" customHeight="1">
      <c r="A281" s="39"/>
      <c r="B281" s="40"/>
      <c r="C281" s="228" t="s">
        <v>1157</v>
      </c>
      <c r="D281" s="228" t="s">
        <v>162</v>
      </c>
      <c r="E281" s="229" t="s">
        <v>2838</v>
      </c>
      <c r="F281" s="230" t="s">
        <v>2839</v>
      </c>
      <c r="G281" s="231" t="s">
        <v>236</v>
      </c>
      <c r="H281" s="232">
        <v>1</v>
      </c>
      <c r="I281" s="233"/>
      <c r="J281" s="234">
        <f>ROUND(I281*H281,2)</f>
        <v>0</v>
      </c>
      <c r="K281" s="235"/>
      <c r="L281" s="45"/>
      <c r="M281" s="236" t="s">
        <v>1</v>
      </c>
      <c r="N281" s="237" t="s">
        <v>44</v>
      </c>
      <c r="O281" s="92"/>
      <c r="P281" s="238">
        <f>O281*H281</f>
        <v>0</v>
      </c>
      <c r="Q281" s="238">
        <v>0.01426</v>
      </c>
      <c r="R281" s="238">
        <f>Q281*H281</f>
        <v>0.01426</v>
      </c>
      <c r="S281" s="238">
        <v>0</v>
      </c>
      <c r="T281" s="23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0" t="s">
        <v>166</v>
      </c>
      <c r="AT281" s="240" t="s">
        <v>162</v>
      </c>
      <c r="AU281" s="240" t="s">
        <v>89</v>
      </c>
      <c r="AY281" s="18" t="s">
        <v>160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8" t="s">
        <v>87</v>
      </c>
      <c r="BK281" s="241">
        <f>ROUND(I281*H281,2)</f>
        <v>0</v>
      </c>
      <c r="BL281" s="18" t="s">
        <v>166</v>
      </c>
      <c r="BM281" s="240" t="s">
        <v>2840</v>
      </c>
    </row>
    <row r="282" s="2" customFormat="1" ht="37.8" customHeight="1">
      <c r="A282" s="39"/>
      <c r="B282" s="40"/>
      <c r="C282" s="228" t="s">
        <v>1161</v>
      </c>
      <c r="D282" s="228" t="s">
        <v>162</v>
      </c>
      <c r="E282" s="229" t="s">
        <v>2841</v>
      </c>
      <c r="F282" s="230" t="s">
        <v>2842</v>
      </c>
      <c r="G282" s="231" t="s">
        <v>236</v>
      </c>
      <c r="H282" s="232">
        <v>1</v>
      </c>
      <c r="I282" s="233"/>
      <c r="J282" s="234">
        <f>ROUND(I282*H282,2)</f>
        <v>0</v>
      </c>
      <c r="K282" s="235"/>
      <c r="L282" s="45"/>
      <c r="M282" s="236" t="s">
        <v>1</v>
      </c>
      <c r="N282" s="237" t="s">
        <v>44</v>
      </c>
      <c r="O282" s="92"/>
      <c r="P282" s="238">
        <f>O282*H282</f>
        <v>0</v>
      </c>
      <c r="Q282" s="238">
        <v>0.01426</v>
      </c>
      <c r="R282" s="238">
        <f>Q282*H282</f>
        <v>0.01426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166</v>
      </c>
      <c r="AT282" s="240" t="s">
        <v>162</v>
      </c>
      <c r="AU282" s="240" t="s">
        <v>89</v>
      </c>
      <c r="AY282" s="18" t="s">
        <v>160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87</v>
      </c>
      <c r="BK282" s="241">
        <f>ROUND(I282*H282,2)</f>
        <v>0</v>
      </c>
      <c r="BL282" s="18" t="s">
        <v>166</v>
      </c>
      <c r="BM282" s="240" t="s">
        <v>2843</v>
      </c>
    </row>
    <row r="283" s="2" customFormat="1" ht="33" customHeight="1">
      <c r="A283" s="39"/>
      <c r="B283" s="40"/>
      <c r="C283" s="228" t="s">
        <v>1165</v>
      </c>
      <c r="D283" s="228" t="s">
        <v>162</v>
      </c>
      <c r="E283" s="229" t="s">
        <v>2844</v>
      </c>
      <c r="F283" s="230" t="s">
        <v>2845</v>
      </c>
      <c r="G283" s="231" t="s">
        <v>236</v>
      </c>
      <c r="H283" s="232">
        <v>1</v>
      </c>
      <c r="I283" s="233"/>
      <c r="J283" s="234">
        <f>ROUND(I283*H283,2)</f>
        <v>0</v>
      </c>
      <c r="K283" s="235"/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0.01426</v>
      </c>
      <c r="R283" s="238">
        <f>Q283*H283</f>
        <v>0.01426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166</v>
      </c>
      <c r="AT283" s="240" t="s">
        <v>162</v>
      </c>
      <c r="AU283" s="240" t="s">
        <v>89</v>
      </c>
      <c r="AY283" s="18" t="s">
        <v>160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87</v>
      </c>
      <c r="BK283" s="241">
        <f>ROUND(I283*H283,2)</f>
        <v>0</v>
      </c>
      <c r="BL283" s="18" t="s">
        <v>166</v>
      </c>
      <c r="BM283" s="240" t="s">
        <v>2846</v>
      </c>
    </row>
    <row r="284" s="2" customFormat="1" ht="24.15" customHeight="1">
      <c r="A284" s="39"/>
      <c r="B284" s="40"/>
      <c r="C284" s="228" t="s">
        <v>1169</v>
      </c>
      <c r="D284" s="228" t="s">
        <v>162</v>
      </c>
      <c r="E284" s="229" t="s">
        <v>2847</v>
      </c>
      <c r="F284" s="230" t="s">
        <v>2848</v>
      </c>
      <c r="G284" s="231" t="s">
        <v>236</v>
      </c>
      <c r="H284" s="232">
        <v>2</v>
      </c>
      <c r="I284" s="233"/>
      <c r="J284" s="234">
        <f>ROUND(I284*H284,2)</f>
        <v>0</v>
      </c>
      <c r="K284" s="235"/>
      <c r="L284" s="45"/>
      <c r="M284" s="236" t="s">
        <v>1</v>
      </c>
      <c r="N284" s="237" t="s">
        <v>44</v>
      </c>
      <c r="O284" s="92"/>
      <c r="P284" s="238">
        <f>O284*H284</f>
        <v>0</v>
      </c>
      <c r="Q284" s="238">
        <v>0.022579999999999999</v>
      </c>
      <c r="R284" s="238">
        <f>Q284*H284</f>
        <v>0.045159999999999999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166</v>
      </c>
      <c r="AT284" s="240" t="s">
        <v>162</v>
      </c>
      <c r="AU284" s="240" t="s">
        <v>89</v>
      </c>
      <c r="AY284" s="18" t="s">
        <v>160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87</v>
      </c>
      <c r="BK284" s="241">
        <f>ROUND(I284*H284,2)</f>
        <v>0</v>
      </c>
      <c r="BL284" s="18" t="s">
        <v>166</v>
      </c>
      <c r="BM284" s="240" t="s">
        <v>2849</v>
      </c>
    </row>
    <row r="285" s="2" customFormat="1">
      <c r="A285" s="39"/>
      <c r="B285" s="40"/>
      <c r="C285" s="41"/>
      <c r="D285" s="244" t="s">
        <v>175</v>
      </c>
      <c r="E285" s="41"/>
      <c r="F285" s="265" t="s">
        <v>2850</v>
      </c>
      <c r="G285" s="41"/>
      <c r="H285" s="41"/>
      <c r="I285" s="266"/>
      <c r="J285" s="41"/>
      <c r="K285" s="41"/>
      <c r="L285" s="45"/>
      <c r="M285" s="267"/>
      <c r="N285" s="268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175</v>
      </c>
      <c r="AU285" s="18" t="s">
        <v>89</v>
      </c>
    </row>
    <row r="286" s="2" customFormat="1" ht="16.5" customHeight="1">
      <c r="A286" s="39"/>
      <c r="B286" s="40"/>
      <c r="C286" s="228" t="s">
        <v>1175</v>
      </c>
      <c r="D286" s="228" t="s">
        <v>162</v>
      </c>
      <c r="E286" s="229" t="s">
        <v>2851</v>
      </c>
      <c r="F286" s="230" t="s">
        <v>2852</v>
      </c>
      <c r="G286" s="231" t="s">
        <v>236</v>
      </c>
      <c r="H286" s="232">
        <v>2</v>
      </c>
      <c r="I286" s="233"/>
      <c r="J286" s="234">
        <f>ROUND(I286*H286,2)</f>
        <v>0</v>
      </c>
      <c r="K286" s="235"/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0.00035</v>
      </c>
      <c r="R286" s="238">
        <f>Q286*H286</f>
        <v>0.00069999999999999999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166</v>
      </c>
      <c r="AT286" s="240" t="s">
        <v>162</v>
      </c>
      <c r="AU286" s="240" t="s">
        <v>89</v>
      </c>
      <c r="AY286" s="18" t="s">
        <v>160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87</v>
      </c>
      <c r="BK286" s="241">
        <f>ROUND(I286*H286,2)</f>
        <v>0</v>
      </c>
      <c r="BL286" s="18" t="s">
        <v>166</v>
      </c>
      <c r="BM286" s="240" t="s">
        <v>2853</v>
      </c>
    </row>
    <row r="287" s="2" customFormat="1" ht="16.5" customHeight="1">
      <c r="A287" s="39"/>
      <c r="B287" s="40"/>
      <c r="C287" s="228" t="s">
        <v>1180</v>
      </c>
      <c r="D287" s="228" t="s">
        <v>162</v>
      </c>
      <c r="E287" s="229" t="s">
        <v>2854</v>
      </c>
      <c r="F287" s="230" t="s">
        <v>2855</v>
      </c>
      <c r="G287" s="231" t="s">
        <v>242</v>
      </c>
      <c r="H287" s="232">
        <v>1</v>
      </c>
      <c r="I287" s="233"/>
      <c r="J287" s="234">
        <f>ROUND(I287*H287,2)</f>
        <v>0</v>
      </c>
      <c r="K287" s="235"/>
      <c r="L287" s="45"/>
      <c r="M287" s="236" t="s">
        <v>1</v>
      </c>
      <c r="N287" s="237" t="s">
        <v>44</v>
      </c>
      <c r="O287" s="92"/>
      <c r="P287" s="238">
        <f>O287*H287</f>
        <v>0</v>
      </c>
      <c r="Q287" s="238">
        <v>0.01426</v>
      </c>
      <c r="R287" s="238">
        <f>Q287*H287</f>
        <v>0.01426</v>
      </c>
      <c r="S287" s="238">
        <v>0</v>
      </c>
      <c r="T287" s="23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0" t="s">
        <v>166</v>
      </c>
      <c r="AT287" s="240" t="s">
        <v>162</v>
      </c>
      <c r="AU287" s="240" t="s">
        <v>89</v>
      </c>
      <c r="AY287" s="18" t="s">
        <v>160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8" t="s">
        <v>87</v>
      </c>
      <c r="BK287" s="241">
        <f>ROUND(I287*H287,2)</f>
        <v>0</v>
      </c>
      <c r="BL287" s="18" t="s">
        <v>166</v>
      </c>
      <c r="BM287" s="240" t="s">
        <v>2856</v>
      </c>
    </row>
    <row r="288" s="2" customFormat="1" ht="24.15" customHeight="1">
      <c r="A288" s="39"/>
      <c r="B288" s="40"/>
      <c r="C288" s="228" t="s">
        <v>1185</v>
      </c>
      <c r="D288" s="228" t="s">
        <v>162</v>
      </c>
      <c r="E288" s="229" t="s">
        <v>2857</v>
      </c>
      <c r="F288" s="230" t="s">
        <v>2858</v>
      </c>
      <c r="G288" s="231" t="s">
        <v>201</v>
      </c>
      <c r="H288" s="232">
        <v>300</v>
      </c>
      <c r="I288" s="233"/>
      <c r="J288" s="234">
        <f>ROUND(I288*H288,2)</f>
        <v>0</v>
      </c>
      <c r="K288" s="235"/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166</v>
      </c>
      <c r="AT288" s="240" t="s">
        <v>162</v>
      </c>
      <c r="AU288" s="240" t="s">
        <v>89</v>
      </c>
      <c r="AY288" s="18" t="s">
        <v>160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87</v>
      </c>
      <c r="BK288" s="241">
        <f>ROUND(I288*H288,2)</f>
        <v>0</v>
      </c>
      <c r="BL288" s="18" t="s">
        <v>166</v>
      </c>
      <c r="BM288" s="240" t="s">
        <v>2859</v>
      </c>
    </row>
    <row r="289" s="2" customFormat="1" ht="24.15" customHeight="1">
      <c r="A289" s="39"/>
      <c r="B289" s="40"/>
      <c r="C289" s="228" t="s">
        <v>1189</v>
      </c>
      <c r="D289" s="228" t="s">
        <v>162</v>
      </c>
      <c r="E289" s="229" t="s">
        <v>2860</v>
      </c>
      <c r="F289" s="230" t="s">
        <v>2861</v>
      </c>
      <c r="G289" s="231" t="s">
        <v>201</v>
      </c>
      <c r="H289" s="232">
        <v>400</v>
      </c>
      <c r="I289" s="233"/>
      <c r="J289" s="234">
        <f>ROUND(I289*H289,2)</f>
        <v>0</v>
      </c>
      <c r="K289" s="235"/>
      <c r="L289" s="45"/>
      <c r="M289" s="236" t="s">
        <v>1</v>
      </c>
      <c r="N289" s="237" t="s">
        <v>44</v>
      </c>
      <c r="O289" s="92"/>
      <c r="P289" s="238">
        <f>O289*H289</f>
        <v>0</v>
      </c>
      <c r="Q289" s="238">
        <v>0</v>
      </c>
      <c r="R289" s="238">
        <f>Q289*H289</f>
        <v>0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166</v>
      </c>
      <c r="AT289" s="240" t="s">
        <v>162</v>
      </c>
      <c r="AU289" s="240" t="s">
        <v>89</v>
      </c>
      <c r="AY289" s="18" t="s">
        <v>160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87</v>
      </c>
      <c r="BK289" s="241">
        <f>ROUND(I289*H289,2)</f>
        <v>0</v>
      </c>
      <c r="BL289" s="18" t="s">
        <v>166</v>
      </c>
      <c r="BM289" s="240" t="s">
        <v>2862</v>
      </c>
    </row>
    <row r="290" s="2" customFormat="1" ht="24.15" customHeight="1">
      <c r="A290" s="39"/>
      <c r="B290" s="40"/>
      <c r="C290" s="228" t="s">
        <v>1194</v>
      </c>
      <c r="D290" s="228" t="s">
        <v>162</v>
      </c>
      <c r="E290" s="229" t="s">
        <v>2863</v>
      </c>
      <c r="F290" s="230" t="s">
        <v>2864</v>
      </c>
      <c r="G290" s="231" t="s">
        <v>396</v>
      </c>
      <c r="H290" s="232">
        <v>1</v>
      </c>
      <c r="I290" s="233"/>
      <c r="J290" s="234">
        <f>ROUND(I290*H290,2)</f>
        <v>0</v>
      </c>
      <c r="K290" s="235"/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166</v>
      </c>
      <c r="AT290" s="240" t="s">
        <v>162</v>
      </c>
      <c r="AU290" s="240" t="s">
        <v>89</v>
      </c>
      <c r="AY290" s="18" t="s">
        <v>160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87</v>
      </c>
      <c r="BK290" s="241">
        <f>ROUND(I290*H290,2)</f>
        <v>0</v>
      </c>
      <c r="BL290" s="18" t="s">
        <v>166</v>
      </c>
      <c r="BM290" s="240" t="s">
        <v>2865</v>
      </c>
    </row>
    <row r="291" s="12" customFormat="1" ht="22.8" customHeight="1">
      <c r="A291" s="12"/>
      <c r="B291" s="212"/>
      <c r="C291" s="213"/>
      <c r="D291" s="214" t="s">
        <v>78</v>
      </c>
      <c r="E291" s="226" t="s">
        <v>654</v>
      </c>
      <c r="F291" s="226" t="s">
        <v>655</v>
      </c>
      <c r="G291" s="213"/>
      <c r="H291" s="213"/>
      <c r="I291" s="216"/>
      <c r="J291" s="227">
        <f>BK291</f>
        <v>0</v>
      </c>
      <c r="K291" s="213"/>
      <c r="L291" s="218"/>
      <c r="M291" s="219"/>
      <c r="N291" s="220"/>
      <c r="O291" s="220"/>
      <c r="P291" s="221">
        <f>P292</f>
        <v>0</v>
      </c>
      <c r="Q291" s="220"/>
      <c r="R291" s="221">
        <f>R292</f>
        <v>0</v>
      </c>
      <c r="S291" s="220"/>
      <c r="T291" s="222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3" t="s">
        <v>87</v>
      </c>
      <c r="AT291" s="224" t="s">
        <v>78</v>
      </c>
      <c r="AU291" s="224" t="s">
        <v>87</v>
      </c>
      <c r="AY291" s="223" t="s">
        <v>160</v>
      </c>
      <c r="BK291" s="225">
        <f>BK292</f>
        <v>0</v>
      </c>
    </row>
    <row r="292" s="2" customFormat="1" ht="16.5" customHeight="1">
      <c r="A292" s="39"/>
      <c r="B292" s="40"/>
      <c r="C292" s="228" t="s">
        <v>1198</v>
      </c>
      <c r="D292" s="228" t="s">
        <v>162</v>
      </c>
      <c r="E292" s="229" t="s">
        <v>2866</v>
      </c>
      <c r="F292" s="230" t="s">
        <v>2867</v>
      </c>
      <c r="G292" s="231" t="s">
        <v>347</v>
      </c>
      <c r="H292" s="232">
        <v>136.42400000000001</v>
      </c>
      <c r="I292" s="233"/>
      <c r="J292" s="234">
        <f>ROUND(I292*H292,2)</f>
        <v>0</v>
      </c>
      <c r="K292" s="235"/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166</v>
      </c>
      <c r="AT292" s="240" t="s">
        <v>162</v>
      </c>
      <c r="AU292" s="240" t="s">
        <v>89</v>
      </c>
      <c r="AY292" s="18" t="s">
        <v>160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87</v>
      </c>
      <c r="BK292" s="241">
        <f>ROUND(I292*H292,2)</f>
        <v>0</v>
      </c>
      <c r="BL292" s="18" t="s">
        <v>166</v>
      </c>
      <c r="BM292" s="240" t="s">
        <v>2868</v>
      </c>
    </row>
    <row r="293" s="12" customFormat="1" ht="22.8" customHeight="1">
      <c r="A293" s="12"/>
      <c r="B293" s="212"/>
      <c r="C293" s="213"/>
      <c r="D293" s="214" t="s">
        <v>78</v>
      </c>
      <c r="E293" s="226" t="s">
        <v>2869</v>
      </c>
      <c r="F293" s="226" t="s">
        <v>2870</v>
      </c>
      <c r="G293" s="213"/>
      <c r="H293" s="213"/>
      <c r="I293" s="216"/>
      <c r="J293" s="227">
        <f>BK293</f>
        <v>0</v>
      </c>
      <c r="K293" s="213"/>
      <c r="L293" s="218"/>
      <c r="M293" s="219"/>
      <c r="N293" s="220"/>
      <c r="O293" s="220"/>
      <c r="P293" s="221">
        <f>P294</f>
        <v>0</v>
      </c>
      <c r="Q293" s="220"/>
      <c r="R293" s="221">
        <f>R294</f>
        <v>0</v>
      </c>
      <c r="S293" s="220"/>
      <c r="T293" s="222">
        <f>T294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3" t="s">
        <v>166</v>
      </c>
      <c r="AT293" s="224" t="s">
        <v>78</v>
      </c>
      <c r="AU293" s="224" t="s">
        <v>87</v>
      </c>
      <c r="AY293" s="223" t="s">
        <v>160</v>
      </c>
      <c r="BK293" s="225">
        <f>BK294</f>
        <v>0</v>
      </c>
    </row>
    <row r="294" s="2" customFormat="1" ht="16.5" customHeight="1">
      <c r="A294" s="39"/>
      <c r="B294" s="40"/>
      <c r="C294" s="228" t="s">
        <v>1202</v>
      </c>
      <c r="D294" s="228" t="s">
        <v>162</v>
      </c>
      <c r="E294" s="229" t="s">
        <v>2871</v>
      </c>
      <c r="F294" s="230" t="s">
        <v>2872</v>
      </c>
      <c r="G294" s="231" t="s">
        <v>242</v>
      </c>
      <c r="H294" s="232">
        <v>1</v>
      </c>
      <c r="I294" s="233"/>
      <c r="J294" s="234">
        <f>ROUND(I294*H294,2)</f>
        <v>0</v>
      </c>
      <c r="K294" s="235"/>
      <c r="L294" s="45"/>
      <c r="M294" s="236" t="s">
        <v>1</v>
      </c>
      <c r="N294" s="237" t="s">
        <v>44</v>
      </c>
      <c r="O294" s="92"/>
      <c r="P294" s="238">
        <f>O294*H294</f>
        <v>0</v>
      </c>
      <c r="Q294" s="238">
        <v>0</v>
      </c>
      <c r="R294" s="238">
        <f>Q294*H294</f>
        <v>0</v>
      </c>
      <c r="S294" s="238">
        <v>0</v>
      </c>
      <c r="T294" s="23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0" t="s">
        <v>166</v>
      </c>
      <c r="AT294" s="240" t="s">
        <v>162</v>
      </c>
      <c r="AU294" s="240" t="s">
        <v>89</v>
      </c>
      <c r="AY294" s="18" t="s">
        <v>160</v>
      </c>
      <c r="BE294" s="241">
        <f>IF(N294="základní",J294,0)</f>
        <v>0</v>
      </c>
      <c r="BF294" s="241">
        <f>IF(N294="snížená",J294,0)</f>
        <v>0</v>
      </c>
      <c r="BG294" s="241">
        <f>IF(N294="zákl. přenesená",J294,0)</f>
        <v>0</v>
      </c>
      <c r="BH294" s="241">
        <f>IF(N294="sníž. přenesená",J294,0)</f>
        <v>0</v>
      </c>
      <c r="BI294" s="241">
        <f>IF(N294="nulová",J294,0)</f>
        <v>0</v>
      </c>
      <c r="BJ294" s="18" t="s">
        <v>87</v>
      </c>
      <c r="BK294" s="241">
        <f>ROUND(I294*H294,2)</f>
        <v>0</v>
      </c>
      <c r="BL294" s="18" t="s">
        <v>166</v>
      </c>
      <c r="BM294" s="240" t="s">
        <v>2873</v>
      </c>
    </row>
    <row r="295" s="12" customFormat="1" ht="22.8" customHeight="1">
      <c r="A295" s="12"/>
      <c r="B295" s="212"/>
      <c r="C295" s="213"/>
      <c r="D295" s="214" t="s">
        <v>78</v>
      </c>
      <c r="E295" s="226" t="s">
        <v>437</v>
      </c>
      <c r="F295" s="226" t="s">
        <v>438</v>
      </c>
      <c r="G295" s="213"/>
      <c r="H295" s="213"/>
      <c r="I295" s="216"/>
      <c r="J295" s="227">
        <f>BK295</f>
        <v>0</v>
      </c>
      <c r="K295" s="213"/>
      <c r="L295" s="218"/>
      <c r="M295" s="219"/>
      <c r="N295" s="220"/>
      <c r="O295" s="220"/>
      <c r="P295" s="221">
        <f>SUM(P296:P311)</f>
        <v>0</v>
      </c>
      <c r="Q295" s="220"/>
      <c r="R295" s="221">
        <f>SUM(R296:R311)</f>
        <v>0</v>
      </c>
      <c r="S295" s="220"/>
      <c r="T295" s="222">
        <f>SUM(T296:T311)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23" t="s">
        <v>187</v>
      </c>
      <c r="AT295" s="224" t="s">
        <v>78</v>
      </c>
      <c r="AU295" s="224" t="s">
        <v>87</v>
      </c>
      <c r="AY295" s="223" t="s">
        <v>160</v>
      </c>
      <c r="BK295" s="225">
        <f>SUM(BK296:BK311)</f>
        <v>0</v>
      </c>
    </row>
    <row r="296" s="2" customFormat="1" ht="16.5" customHeight="1">
      <c r="A296" s="39"/>
      <c r="B296" s="40"/>
      <c r="C296" s="228" t="s">
        <v>1207</v>
      </c>
      <c r="D296" s="228" t="s">
        <v>162</v>
      </c>
      <c r="E296" s="229" t="s">
        <v>440</v>
      </c>
      <c r="F296" s="230" t="s">
        <v>441</v>
      </c>
      <c r="G296" s="231" t="s">
        <v>242</v>
      </c>
      <c r="H296" s="232">
        <v>1</v>
      </c>
      <c r="I296" s="233"/>
      <c r="J296" s="234">
        <f>ROUND(I296*H296,2)</f>
        <v>0</v>
      </c>
      <c r="K296" s="235"/>
      <c r="L296" s="45"/>
      <c r="M296" s="236" t="s">
        <v>1</v>
      </c>
      <c r="N296" s="237" t="s">
        <v>44</v>
      </c>
      <c r="O296" s="92"/>
      <c r="P296" s="238">
        <f>O296*H296</f>
        <v>0</v>
      </c>
      <c r="Q296" s="238">
        <v>0</v>
      </c>
      <c r="R296" s="238">
        <f>Q296*H296</f>
        <v>0</v>
      </c>
      <c r="S296" s="238">
        <v>0</v>
      </c>
      <c r="T296" s="23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0" t="s">
        <v>442</v>
      </c>
      <c r="AT296" s="240" t="s">
        <v>162</v>
      </c>
      <c r="AU296" s="240" t="s">
        <v>89</v>
      </c>
      <c r="AY296" s="18" t="s">
        <v>160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87</v>
      </c>
      <c r="BK296" s="241">
        <f>ROUND(I296*H296,2)</f>
        <v>0</v>
      </c>
      <c r="BL296" s="18" t="s">
        <v>442</v>
      </c>
      <c r="BM296" s="240" t="s">
        <v>2874</v>
      </c>
    </row>
    <row r="297" s="2" customFormat="1">
      <c r="A297" s="39"/>
      <c r="B297" s="40"/>
      <c r="C297" s="41"/>
      <c r="D297" s="244" t="s">
        <v>175</v>
      </c>
      <c r="E297" s="41"/>
      <c r="F297" s="265" t="s">
        <v>661</v>
      </c>
      <c r="G297" s="41"/>
      <c r="H297" s="41"/>
      <c r="I297" s="266"/>
      <c r="J297" s="41"/>
      <c r="K297" s="41"/>
      <c r="L297" s="45"/>
      <c r="M297" s="267"/>
      <c r="N297" s="268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175</v>
      </c>
      <c r="AU297" s="18" t="s">
        <v>89</v>
      </c>
    </row>
    <row r="298" s="2" customFormat="1" ht="16.5" customHeight="1">
      <c r="A298" s="39"/>
      <c r="B298" s="40"/>
      <c r="C298" s="228" t="s">
        <v>1211</v>
      </c>
      <c r="D298" s="228" t="s">
        <v>162</v>
      </c>
      <c r="E298" s="229" t="s">
        <v>445</v>
      </c>
      <c r="F298" s="230" t="s">
        <v>446</v>
      </c>
      <c r="G298" s="231" t="s">
        <v>242</v>
      </c>
      <c r="H298" s="232">
        <v>1</v>
      </c>
      <c r="I298" s="233"/>
      <c r="J298" s="234">
        <f>ROUND(I298*H298,2)</f>
        <v>0</v>
      </c>
      <c r="K298" s="235"/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442</v>
      </c>
      <c r="AT298" s="240" t="s">
        <v>162</v>
      </c>
      <c r="AU298" s="240" t="s">
        <v>89</v>
      </c>
      <c r="AY298" s="18" t="s">
        <v>160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87</v>
      </c>
      <c r="BK298" s="241">
        <f>ROUND(I298*H298,2)</f>
        <v>0</v>
      </c>
      <c r="BL298" s="18" t="s">
        <v>442</v>
      </c>
      <c r="BM298" s="240" t="s">
        <v>2875</v>
      </c>
    </row>
    <row r="299" s="2" customFormat="1">
      <c r="A299" s="39"/>
      <c r="B299" s="40"/>
      <c r="C299" s="41"/>
      <c r="D299" s="244" t="s">
        <v>175</v>
      </c>
      <c r="E299" s="41"/>
      <c r="F299" s="265" t="s">
        <v>448</v>
      </c>
      <c r="G299" s="41"/>
      <c r="H299" s="41"/>
      <c r="I299" s="266"/>
      <c r="J299" s="41"/>
      <c r="K299" s="41"/>
      <c r="L299" s="45"/>
      <c r="M299" s="267"/>
      <c r="N299" s="268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175</v>
      </c>
      <c r="AU299" s="18" t="s">
        <v>89</v>
      </c>
    </row>
    <row r="300" s="2" customFormat="1" ht="16.5" customHeight="1">
      <c r="A300" s="39"/>
      <c r="B300" s="40"/>
      <c r="C300" s="228" t="s">
        <v>1217</v>
      </c>
      <c r="D300" s="228" t="s">
        <v>162</v>
      </c>
      <c r="E300" s="229" t="s">
        <v>663</v>
      </c>
      <c r="F300" s="230" t="s">
        <v>664</v>
      </c>
      <c r="G300" s="231" t="s">
        <v>242</v>
      </c>
      <c r="H300" s="232">
        <v>1</v>
      </c>
      <c r="I300" s="233"/>
      <c r="J300" s="234">
        <f>ROUND(I300*H300,2)</f>
        <v>0</v>
      </c>
      <c r="K300" s="235"/>
      <c r="L300" s="45"/>
      <c r="M300" s="236" t="s">
        <v>1</v>
      </c>
      <c r="N300" s="237" t="s">
        <v>44</v>
      </c>
      <c r="O300" s="92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442</v>
      </c>
      <c r="AT300" s="240" t="s">
        <v>162</v>
      </c>
      <c r="AU300" s="240" t="s">
        <v>89</v>
      </c>
      <c r="AY300" s="18" t="s">
        <v>160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87</v>
      </c>
      <c r="BK300" s="241">
        <f>ROUND(I300*H300,2)</f>
        <v>0</v>
      </c>
      <c r="BL300" s="18" t="s">
        <v>442</v>
      </c>
      <c r="BM300" s="240" t="s">
        <v>2876</v>
      </c>
    </row>
    <row r="301" s="2" customFormat="1" ht="16.5" customHeight="1">
      <c r="A301" s="39"/>
      <c r="B301" s="40"/>
      <c r="C301" s="228" t="s">
        <v>1223</v>
      </c>
      <c r="D301" s="228" t="s">
        <v>162</v>
      </c>
      <c r="E301" s="229" t="s">
        <v>450</v>
      </c>
      <c r="F301" s="230" t="s">
        <v>451</v>
      </c>
      <c r="G301" s="231" t="s">
        <v>242</v>
      </c>
      <c r="H301" s="232">
        <v>1</v>
      </c>
      <c r="I301" s="233"/>
      <c r="J301" s="234">
        <f>ROUND(I301*H301,2)</f>
        <v>0</v>
      </c>
      <c r="K301" s="235"/>
      <c r="L301" s="45"/>
      <c r="M301" s="236" t="s">
        <v>1</v>
      </c>
      <c r="N301" s="237" t="s">
        <v>44</v>
      </c>
      <c r="O301" s="92"/>
      <c r="P301" s="238">
        <f>O301*H301</f>
        <v>0</v>
      </c>
      <c r="Q301" s="238">
        <v>0</v>
      </c>
      <c r="R301" s="238">
        <f>Q301*H301</f>
        <v>0</v>
      </c>
      <c r="S301" s="238">
        <v>0</v>
      </c>
      <c r="T301" s="23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0" t="s">
        <v>442</v>
      </c>
      <c r="AT301" s="240" t="s">
        <v>162</v>
      </c>
      <c r="AU301" s="240" t="s">
        <v>89</v>
      </c>
      <c r="AY301" s="18" t="s">
        <v>160</v>
      </c>
      <c r="BE301" s="241">
        <f>IF(N301="základní",J301,0)</f>
        <v>0</v>
      </c>
      <c r="BF301" s="241">
        <f>IF(N301="snížená",J301,0)</f>
        <v>0</v>
      </c>
      <c r="BG301" s="241">
        <f>IF(N301="zákl. přenesená",J301,0)</f>
        <v>0</v>
      </c>
      <c r="BH301" s="241">
        <f>IF(N301="sníž. přenesená",J301,0)</f>
        <v>0</v>
      </c>
      <c r="BI301" s="241">
        <f>IF(N301="nulová",J301,0)</f>
        <v>0</v>
      </c>
      <c r="BJ301" s="18" t="s">
        <v>87</v>
      </c>
      <c r="BK301" s="241">
        <f>ROUND(I301*H301,2)</f>
        <v>0</v>
      </c>
      <c r="BL301" s="18" t="s">
        <v>442</v>
      </c>
      <c r="BM301" s="240" t="s">
        <v>2877</v>
      </c>
    </row>
    <row r="302" s="2" customFormat="1">
      <c r="A302" s="39"/>
      <c r="B302" s="40"/>
      <c r="C302" s="41"/>
      <c r="D302" s="244" t="s">
        <v>175</v>
      </c>
      <c r="E302" s="41"/>
      <c r="F302" s="265" t="s">
        <v>453</v>
      </c>
      <c r="G302" s="41"/>
      <c r="H302" s="41"/>
      <c r="I302" s="266"/>
      <c r="J302" s="41"/>
      <c r="K302" s="41"/>
      <c r="L302" s="45"/>
      <c r="M302" s="267"/>
      <c r="N302" s="268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175</v>
      </c>
      <c r="AU302" s="18" t="s">
        <v>89</v>
      </c>
    </row>
    <row r="303" s="2" customFormat="1" ht="21.75" customHeight="1">
      <c r="A303" s="39"/>
      <c r="B303" s="40"/>
      <c r="C303" s="228" t="s">
        <v>1228</v>
      </c>
      <c r="D303" s="228" t="s">
        <v>162</v>
      </c>
      <c r="E303" s="229" t="s">
        <v>455</v>
      </c>
      <c r="F303" s="230" t="s">
        <v>456</v>
      </c>
      <c r="G303" s="231" t="s">
        <v>242</v>
      </c>
      <c r="H303" s="232">
        <v>1</v>
      </c>
      <c r="I303" s="233"/>
      <c r="J303" s="234">
        <f>ROUND(I303*H303,2)</f>
        <v>0</v>
      </c>
      <c r="K303" s="235"/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</v>
      </c>
      <c r="R303" s="238">
        <f>Q303*H303</f>
        <v>0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442</v>
      </c>
      <c r="AT303" s="240" t="s">
        <v>162</v>
      </c>
      <c r="AU303" s="240" t="s">
        <v>89</v>
      </c>
      <c r="AY303" s="18" t="s">
        <v>160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87</v>
      </c>
      <c r="BK303" s="241">
        <f>ROUND(I303*H303,2)</f>
        <v>0</v>
      </c>
      <c r="BL303" s="18" t="s">
        <v>442</v>
      </c>
      <c r="BM303" s="240" t="s">
        <v>2878</v>
      </c>
    </row>
    <row r="304" s="2" customFormat="1" ht="21.75" customHeight="1">
      <c r="A304" s="39"/>
      <c r="B304" s="40"/>
      <c r="C304" s="228" t="s">
        <v>1236</v>
      </c>
      <c r="D304" s="228" t="s">
        <v>162</v>
      </c>
      <c r="E304" s="229" t="s">
        <v>459</v>
      </c>
      <c r="F304" s="230" t="s">
        <v>460</v>
      </c>
      <c r="G304" s="231" t="s">
        <v>242</v>
      </c>
      <c r="H304" s="232">
        <v>1</v>
      </c>
      <c r="I304" s="233"/>
      <c r="J304" s="234">
        <f>ROUND(I304*H304,2)</f>
        <v>0</v>
      </c>
      <c r="K304" s="235"/>
      <c r="L304" s="45"/>
      <c r="M304" s="236" t="s">
        <v>1</v>
      </c>
      <c r="N304" s="237" t="s">
        <v>44</v>
      </c>
      <c r="O304" s="92"/>
      <c r="P304" s="238">
        <f>O304*H304</f>
        <v>0</v>
      </c>
      <c r="Q304" s="238">
        <v>0</v>
      </c>
      <c r="R304" s="238">
        <f>Q304*H304</f>
        <v>0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442</v>
      </c>
      <c r="AT304" s="240" t="s">
        <v>162</v>
      </c>
      <c r="AU304" s="240" t="s">
        <v>89</v>
      </c>
      <c r="AY304" s="18" t="s">
        <v>160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87</v>
      </c>
      <c r="BK304" s="241">
        <f>ROUND(I304*H304,2)</f>
        <v>0</v>
      </c>
      <c r="BL304" s="18" t="s">
        <v>442</v>
      </c>
      <c r="BM304" s="240" t="s">
        <v>2879</v>
      </c>
    </row>
    <row r="305" s="2" customFormat="1" ht="16.5" customHeight="1">
      <c r="A305" s="39"/>
      <c r="B305" s="40"/>
      <c r="C305" s="228" t="s">
        <v>1239</v>
      </c>
      <c r="D305" s="228" t="s">
        <v>162</v>
      </c>
      <c r="E305" s="229" t="s">
        <v>463</v>
      </c>
      <c r="F305" s="230" t="s">
        <v>464</v>
      </c>
      <c r="G305" s="231" t="s">
        <v>242</v>
      </c>
      <c r="H305" s="232">
        <v>1</v>
      </c>
      <c r="I305" s="233"/>
      <c r="J305" s="234">
        <f>ROUND(I305*H305,2)</f>
        <v>0</v>
      </c>
      <c r="K305" s="235"/>
      <c r="L305" s="45"/>
      <c r="M305" s="236" t="s">
        <v>1</v>
      </c>
      <c r="N305" s="237" t="s">
        <v>44</v>
      </c>
      <c r="O305" s="92"/>
      <c r="P305" s="238">
        <f>O305*H305</f>
        <v>0</v>
      </c>
      <c r="Q305" s="238">
        <v>0</v>
      </c>
      <c r="R305" s="238">
        <f>Q305*H305</f>
        <v>0</v>
      </c>
      <c r="S305" s="238">
        <v>0</v>
      </c>
      <c r="T305" s="23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0" t="s">
        <v>442</v>
      </c>
      <c r="AT305" s="240" t="s">
        <v>162</v>
      </c>
      <c r="AU305" s="240" t="s">
        <v>89</v>
      </c>
      <c r="AY305" s="18" t="s">
        <v>160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8" t="s">
        <v>87</v>
      </c>
      <c r="BK305" s="241">
        <f>ROUND(I305*H305,2)</f>
        <v>0</v>
      </c>
      <c r="BL305" s="18" t="s">
        <v>442</v>
      </c>
      <c r="BM305" s="240" t="s">
        <v>2880</v>
      </c>
    </row>
    <row r="306" s="2" customFormat="1" ht="16.5" customHeight="1">
      <c r="A306" s="39"/>
      <c r="B306" s="40"/>
      <c r="C306" s="228" t="s">
        <v>1243</v>
      </c>
      <c r="D306" s="228" t="s">
        <v>162</v>
      </c>
      <c r="E306" s="229" t="s">
        <v>467</v>
      </c>
      <c r="F306" s="230" t="s">
        <v>468</v>
      </c>
      <c r="G306" s="231" t="s">
        <v>242</v>
      </c>
      <c r="H306" s="232">
        <v>1</v>
      </c>
      <c r="I306" s="233"/>
      <c r="J306" s="234">
        <f>ROUND(I306*H306,2)</f>
        <v>0</v>
      </c>
      <c r="K306" s="235"/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442</v>
      </c>
      <c r="AT306" s="240" t="s">
        <v>162</v>
      </c>
      <c r="AU306" s="240" t="s">
        <v>89</v>
      </c>
      <c r="AY306" s="18" t="s">
        <v>160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87</v>
      </c>
      <c r="BK306" s="241">
        <f>ROUND(I306*H306,2)</f>
        <v>0</v>
      </c>
      <c r="BL306" s="18" t="s">
        <v>442</v>
      </c>
      <c r="BM306" s="240" t="s">
        <v>2881</v>
      </c>
    </row>
    <row r="307" s="2" customFormat="1">
      <c r="A307" s="39"/>
      <c r="B307" s="40"/>
      <c r="C307" s="41"/>
      <c r="D307" s="244" t="s">
        <v>175</v>
      </c>
      <c r="E307" s="41"/>
      <c r="F307" s="265" t="s">
        <v>470</v>
      </c>
      <c r="G307" s="41"/>
      <c r="H307" s="41"/>
      <c r="I307" s="266"/>
      <c r="J307" s="41"/>
      <c r="K307" s="41"/>
      <c r="L307" s="45"/>
      <c r="M307" s="267"/>
      <c r="N307" s="268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175</v>
      </c>
      <c r="AU307" s="18" t="s">
        <v>89</v>
      </c>
    </row>
    <row r="308" s="2" customFormat="1" ht="21.75" customHeight="1">
      <c r="A308" s="39"/>
      <c r="B308" s="40"/>
      <c r="C308" s="228" t="s">
        <v>1247</v>
      </c>
      <c r="D308" s="228" t="s">
        <v>162</v>
      </c>
      <c r="E308" s="229" t="s">
        <v>675</v>
      </c>
      <c r="F308" s="230" t="s">
        <v>676</v>
      </c>
      <c r="G308" s="231" t="s">
        <v>242</v>
      </c>
      <c r="H308" s="232">
        <v>1</v>
      </c>
      <c r="I308" s="233"/>
      <c r="J308" s="234">
        <f>ROUND(I308*H308,2)</f>
        <v>0</v>
      </c>
      <c r="K308" s="235"/>
      <c r="L308" s="45"/>
      <c r="M308" s="236" t="s">
        <v>1</v>
      </c>
      <c r="N308" s="237" t="s">
        <v>44</v>
      </c>
      <c r="O308" s="92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442</v>
      </c>
      <c r="AT308" s="240" t="s">
        <v>162</v>
      </c>
      <c r="AU308" s="240" t="s">
        <v>89</v>
      </c>
      <c r="AY308" s="18" t="s">
        <v>160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87</v>
      </c>
      <c r="BK308" s="241">
        <f>ROUND(I308*H308,2)</f>
        <v>0</v>
      </c>
      <c r="BL308" s="18" t="s">
        <v>442</v>
      </c>
      <c r="BM308" s="240" t="s">
        <v>2882</v>
      </c>
    </row>
    <row r="309" s="2" customFormat="1" ht="16.5" customHeight="1">
      <c r="A309" s="39"/>
      <c r="B309" s="40"/>
      <c r="C309" s="228" t="s">
        <v>1252</v>
      </c>
      <c r="D309" s="228" t="s">
        <v>162</v>
      </c>
      <c r="E309" s="229" t="s">
        <v>476</v>
      </c>
      <c r="F309" s="230" t="s">
        <v>477</v>
      </c>
      <c r="G309" s="231" t="s">
        <v>242</v>
      </c>
      <c r="H309" s="232">
        <v>1</v>
      </c>
      <c r="I309" s="233"/>
      <c r="J309" s="234">
        <f>ROUND(I309*H309,2)</f>
        <v>0</v>
      </c>
      <c r="K309" s="235"/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442</v>
      </c>
      <c r="AT309" s="240" t="s">
        <v>162</v>
      </c>
      <c r="AU309" s="240" t="s">
        <v>89</v>
      </c>
      <c r="AY309" s="18" t="s">
        <v>160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87</v>
      </c>
      <c r="BK309" s="241">
        <f>ROUND(I309*H309,2)</f>
        <v>0</v>
      </c>
      <c r="BL309" s="18" t="s">
        <v>442</v>
      </c>
      <c r="BM309" s="240" t="s">
        <v>2883</v>
      </c>
    </row>
    <row r="310" s="2" customFormat="1" ht="16.5" customHeight="1">
      <c r="A310" s="39"/>
      <c r="B310" s="40"/>
      <c r="C310" s="228" t="s">
        <v>1256</v>
      </c>
      <c r="D310" s="228" t="s">
        <v>162</v>
      </c>
      <c r="E310" s="229" t="s">
        <v>669</v>
      </c>
      <c r="F310" s="230" t="s">
        <v>670</v>
      </c>
      <c r="G310" s="231" t="s">
        <v>242</v>
      </c>
      <c r="H310" s="232">
        <v>1</v>
      </c>
      <c r="I310" s="233"/>
      <c r="J310" s="234">
        <f>ROUND(I310*H310,2)</f>
        <v>0</v>
      </c>
      <c r="K310" s="235"/>
      <c r="L310" s="45"/>
      <c r="M310" s="236" t="s">
        <v>1</v>
      </c>
      <c r="N310" s="237" t="s">
        <v>44</v>
      </c>
      <c r="O310" s="92"/>
      <c r="P310" s="238">
        <f>O310*H310</f>
        <v>0</v>
      </c>
      <c r="Q310" s="238">
        <v>0</v>
      </c>
      <c r="R310" s="238">
        <f>Q310*H310</f>
        <v>0</v>
      </c>
      <c r="S310" s="238">
        <v>0</v>
      </c>
      <c r="T310" s="23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0" t="s">
        <v>442</v>
      </c>
      <c r="AT310" s="240" t="s">
        <v>162</v>
      </c>
      <c r="AU310" s="240" t="s">
        <v>89</v>
      </c>
      <c r="AY310" s="18" t="s">
        <v>160</v>
      </c>
      <c r="BE310" s="241">
        <f>IF(N310="základní",J310,0)</f>
        <v>0</v>
      </c>
      <c r="BF310" s="241">
        <f>IF(N310="snížená",J310,0)</f>
        <v>0</v>
      </c>
      <c r="BG310" s="241">
        <f>IF(N310="zákl. přenesená",J310,0)</f>
        <v>0</v>
      </c>
      <c r="BH310" s="241">
        <f>IF(N310="sníž. přenesená",J310,0)</f>
        <v>0</v>
      </c>
      <c r="BI310" s="241">
        <f>IF(N310="nulová",J310,0)</f>
        <v>0</v>
      </c>
      <c r="BJ310" s="18" t="s">
        <v>87</v>
      </c>
      <c r="BK310" s="241">
        <f>ROUND(I310*H310,2)</f>
        <v>0</v>
      </c>
      <c r="BL310" s="18" t="s">
        <v>442</v>
      </c>
      <c r="BM310" s="240" t="s">
        <v>2884</v>
      </c>
    </row>
    <row r="311" s="2" customFormat="1" ht="16.5" customHeight="1">
      <c r="A311" s="39"/>
      <c r="B311" s="40"/>
      <c r="C311" s="228" t="s">
        <v>1260</v>
      </c>
      <c r="D311" s="228" t="s">
        <v>162</v>
      </c>
      <c r="E311" s="229" t="s">
        <v>472</v>
      </c>
      <c r="F311" s="230" t="s">
        <v>473</v>
      </c>
      <c r="G311" s="231" t="s">
        <v>242</v>
      </c>
      <c r="H311" s="232">
        <v>1</v>
      </c>
      <c r="I311" s="233"/>
      <c r="J311" s="234">
        <f>ROUND(I311*H311,2)</f>
        <v>0</v>
      </c>
      <c r="K311" s="235"/>
      <c r="L311" s="45"/>
      <c r="M311" s="279" t="s">
        <v>1</v>
      </c>
      <c r="N311" s="280" t="s">
        <v>44</v>
      </c>
      <c r="O311" s="281"/>
      <c r="P311" s="282">
        <f>O311*H311</f>
        <v>0</v>
      </c>
      <c r="Q311" s="282">
        <v>0</v>
      </c>
      <c r="R311" s="282">
        <f>Q311*H311</f>
        <v>0</v>
      </c>
      <c r="S311" s="282">
        <v>0</v>
      </c>
      <c r="T311" s="283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442</v>
      </c>
      <c r="AT311" s="240" t="s">
        <v>162</v>
      </c>
      <c r="AU311" s="240" t="s">
        <v>89</v>
      </c>
      <c r="AY311" s="18" t="s">
        <v>160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87</v>
      </c>
      <c r="BK311" s="241">
        <f>ROUND(I311*H311,2)</f>
        <v>0</v>
      </c>
      <c r="BL311" s="18" t="s">
        <v>442</v>
      </c>
      <c r="BM311" s="240" t="s">
        <v>2885</v>
      </c>
    </row>
    <row r="312" s="2" customFormat="1" ht="6.96" customHeight="1">
      <c r="A312" s="39"/>
      <c r="B312" s="67"/>
      <c r="C312" s="68"/>
      <c r="D312" s="68"/>
      <c r="E312" s="68"/>
      <c r="F312" s="68"/>
      <c r="G312" s="68"/>
      <c r="H312" s="68"/>
      <c r="I312" s="68"/>
      <c r="J312" s="68"/>
      <c r="K312" s="68"/>
      <c r="L312" s="45"/>
      <c r="M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</row>
  </sheetData>
  <sheetProtection sheet="1" autoFilter="0" formatColumns="0" formatRows="0" objects="1" scenarios="1" spinCount="100000" saltValue="qXRqzPzHq0A2KqukPL5BLinuYR7iZNVSzJO86nzQM1QUS6JWEehpEdqIg6DcrmbfM6V6EKiJXo7TwyvmnOGIBg==" hashValue="Ol4fbF50Tw4ndf4kA7Ann4qJGyP8EGWGbQj3r1u0bl4Q9eAHGYJHiHv0YogBHBwIwqYRV1TwMb0gzYHN3BT5kQ==" algorithmName="SHA-512" password="CC35"/>
  <autoFilter ref="C126:K31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Maminka</dc:creator>
  <cp:lastModifiedBy>Maminka</cp:lastModifiedBy>
  <dcterms:created xsi:type="dcterms:W3CDTF">2025-01-31T12:26:31Z</dcterms:created>
  <dcterms:modified xsi:type="dcterms:W3CDTF">2025-01-31T12:26:53Z</dcterms:modified>
</cp:coreProperties>
</file>