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Fehrer Bohemia-D/ZD final/"/>
    </mc:Choice>
  </mc:AlternateContent>
  <xr:revisionPtr revIDLastSave="0" documentId="13_ncr:1_{98F0D0FF-B03B-4A12-8DBB-403411297D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8C143AEA_09DE_4A92_AD2F_00F8B2B56A16_CURRENCY__">'Poptávané položky'!$M$32</definedName>
    <definedName name="__8C143AEA_09DE_4A92_AD2F_00F8B2B56A16_DEMAND__">'Krycí List'!$B$8:$G$44</definedName>
    <definedName name="__8C143AEA_09DE_4A92_AD2F_00F8B2B56A16_FDEMAND__">'Krycí List'!$C$19:$D$32</definedName>
    <definedName name="__8C143AEA_09DE_4A92_AD2F_00F8B2B56A16_FIGURE__">Figury!#REF!</definedName>
    <definedName name="__8C143AEA_09DE_4A92_AD2F_00F8B2B56A16_FIRM__">'Krycí List'!$E$17:$K$32</definedName>
    <definedName name="__8C143AEA_09DE_4A92_AD2F_00F8B2B56A16_ITEM__">'Poptávané položky'!$B$10:$T$10</definedName>
    <definedName name="__8C143AEA_09DE_4A92_AD2F_00F8B2B56A16_ITEM_GROUP1__">'Poptávané položky'!$A$7:$T$30</definedName>
    <definedName name="__8C143AEA_09DE_4A92_AD2F_00F8B2B56A16_ITEM_GROUP1_RECAP__">Rekapitulace!$A$6:$E$8</definedName>
    <definedName name="__8C143AEA_09DE_4A92_AD2F_00F8B2B56A16_ITEM_GROUP2__">'Poptávané položky'!$A$8:$T$29</definedName>
    <definedName name="__8C143AEA_09DE_4A92_AD2F_00F8B2B56A16_ITEM_GROUP2_RECAP__">Rekapitulace!$A$7:$E$8</definedName>
    <definedName name="__8C143AEA_09DE_4A92_AD2F_00F8B2B56A16_ITEM_GROUP3__X">'Poptávané položky'!$A$9:$T$29</definedName>
    <definedName name="__8C143AEA_09DE_4A92_AD2F_00F8B2B56A16_ITEM_GROUP3_RECAP__">Rekapitulace!$A$8:$E$8</definedName>
    <definedName name="__8C143AEA_09DE_4A92_AD2F_00F8B2B56A16_PERSON__">'Krycí List'!#REF!</definedName>
    <definedName name="__8C143AEA_09DE_4A92_AD2F_00F8B2B56A16_QBILL__">'Poptávané položky'!#REF!</definedName>
    <definedName name="__8C143AEA_09DE_4A92_AD2F_00F8B2B56A16_QBILLFIG__">Figury!#REF!</definedName>
    <definedName name="DEMAND.COMMENT2">'Krycí List'!$B$42</definedName>
    <definedName name="DEMAND.EXPDMDGUID">'Krycí List'!$K$15</definedName>
    <definedName name="FIRM.CITY">'Krycí List'!$F$26</definedName>
    <definedName name="FIRM.COMMENT">'Krycí List'!$K$18</definedName>
    <definedName name="FIRM.DESCR">'Krycí List'!$F$19</definedName>
    <definedName name="FIRM.EMAIL">'Krycí List'!$F$31</definedName>
    <definedName name="FIRM.FAX">'Krycí List'!$K$30</definedName>
    <definedName name="FIRM.FIRGUID">'Krycí List'!$K$17</definedName>
    <definedName name="FIRM.ORGIDENTNUM">'Krycí List'!$F$21</definedName>
    <definedName name="FIRM.REGIONCODE">'Krycí List'!$K$27</definedName>
    <definedName name="FIRM.STREET">'Krycí List'!$F$25</definedName>
    <definedName name="FIRM.TELEPHONE">'Krycí List'!$F$30</definedName>
    <definedName name="FIRM.VATIDENTNUM">'Krycí List'!$F$20</definedName>
    <definedName name="FIRM.WWW">'Krycí List'!$F$32</definedName>
    <definedName name="FIRM.ZIPCODE">'Krycí List'!$F$27</definedName>
    <definedName name="GROUP_ID">'Poptávané položky'!$C$7:$C$42</definedName>
    <definedName name="ITEM.COMMENT">'Poptávané položky'!$M$10</definedName>
    <definedName name="ITEM.COMMENT2">'Poptávané položky'!$Q$10</definedName>
    <definedName name="ITEM.DESCR">'Poptávané položky'!$G$10</definedName>
    <definedName name="ITEM.HSCID">'Poptávané položky'!$C$10</definedName>
    <definedName name="ITEM.ITECODE">'Poptávané položky'!$F$10</definedName>
    <definedName name="ITEM.ITEGUID">'Poptávané položky'!$B$10</definedName>
    <definedName name="ITEM.ITEORDER">'Poptávané položky'!$D$10</definedName>
    <definedName name="ITEM.ITEUNIT">'Poptávané položky'!$H$10</definedName>
    <definedName name="ITEM.Q">'Poptávané položky'!$I$10</definedName>
    <definedName name="ITEM.Q2">'Poptávané položky'!$J$10</definedName>
    <definedName name="ITEM.UNITPRICE">'Poptávané položky'!$K$10</definedName>
    <definedName name="ITEM.UNITRUBBISH">'Poptávané položky'!$S$10</definedName>
    <definedName name="ITEM.UNITWEIGHT">'Poptávané položky'!$R$10</definedName>
    <definedName name="ITEM.VATRATE">'Poptávané položky'!$N$10</definedName>
    <definedName name="ITEM_PRICES">'Poptávané položky'!$L$7:$L$31</definedName>
    <definedName name="KRYCI_LIST">'Krycí List'!$B$1:$K$45</definedName>
    <definedName name="_xlnm.Print_Titles" localSheetId="2">'Poptávané položky'!$5:$6</definedName>
    <definedName name="_xlnm.Print_Area" localSheetId="0">'Krycí List'!$B$1:$G$45</definedName>
    <definedName name="_xlnm.Print_Area" localSheetId="2">'Poptávané položky'!$B$1:$T$32</definedName>
    <definedName name="VAT_RATES">'Poptávané položky'!$N$7:$N$31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4" l="1"/>
  <c r="L19" i="4"/>
  <c r="L18" i="4"/>
  <c r="O18" i="4" s="1"/>
  <c r="L17" i="4"/>
  <c r="O17" i="4" s="1"/>
  <c r="L16" i="4"/>
  <c r="L15" i="4"/>
  <c r="L14" i="4"/>
  <c r="O14" i="4" s="1"/>
  <c r="P14" i="4" s="1"/>
  <c r="L13" i="4"/>
  <c r="L12" i="4"/>
  <c r="L9" i="4" s="1"/>
  <c r="L11" i="4"/>
  <c r="O11" i="4" s="1"/>
  <c r="P11" i="4" s="1"/>
  <c r="L10" i="4"/>
  <c r="K11" i="5"/>
  <c r="K10" i="5"/>
  <c r="K9" i="5"/>
  <c r="A9" i="5"/>
  <c r="A10" i="5" s="1" a="1"/>
  <c r="A10" i="5" s="1"/>
  <c r="A14" i="5" s="1"/>
  <c r="K8" i="5"/>
  <c r="K7" i="5"/>
  <c r="L8" i="4" l="1"/>
  <c r="C8" i="6"/>
  <c r="O15" i="4"/>
  <c r="P15" i="4" s="1"/>
  <c r="L32" i="4"/>
  <c r="O16" i="4"/>
  <c r="P16" i="4" s="1"/>
  <c r="C10" i="6"/>
  <c r="A12" i="5"/>
  <c r="A17" i="5"/>
  <c r="A20" i="5"/>
  <c r="P12" i="4"/>
  <c r="L7" i="4"/>
  <c r="C6" i="6" s="1"/>
  <c r="C7" i="6"/>
  <c r="O13" i="4"/>
  <c r="P13" i="4" s="1"/>
  <c r="P18" i="4"/>
  <c r="A11" i="5" a="1"/>
  <c r="A11" i="5" s="1"/>
  <c r="A15" i="5" s="1"/>
  <c r="O19" i="4"/>
  <c r="P19" i="4" s="1"/>
  <c r="O12" i="4"/>
  <c r="P17" i="4"/>
  <c r="O28" i="4"/>
  <c r="P28" i="4" s="1"/>
  <c r="A13" i="5"/>
  <c r="O10" i="4"/>
  <c r="C12" i="6"/>
  <c r="B12" i="6"/>
  <c r="O9" i="4" l="1"/>
  <c r="A21" i="5"/>
  <c r="A18" i="5"/>
  <c r="A16" i="5"/>
  <c r="A19" i="5"/>
  <c r="P10" i="4"/>
  <c r="P9" i="4" s="1"/>
  <c r="D8" i="6"/>
  <c r="O8" i="4"/>
  <c r="B13" i="6"/>
  <c r="C13" i="6"/>
  <c r="C11" i="6" l="1"/>
  <c r="C14" i="6" s="1"/>
  <c r="E8" i="6"/>
  <c r="P8" i="4"/>
  <c r="O7" i="4"/>
  <c r="D6" i="6" s="1"/>
  <c r="D7" i="6"/>
  <c r="A22" i="5"/>
  <c r="P7" i="4" l="1"/>
  <c r="E6" i="6" s="1"/>
  <c r="E7" i="6"/>
</calcChain>
</file>

<file path=xl/sharedStrings.xml><?xml version="1.0" encoding="utf-8"?>
<sst xmlns="http://schemas.openxmlformats.org/spreadsheetml/2006/main" count="189" uniqueCount="125">
  <si>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</si>
  <si>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</si>
  <si>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</si>
  <si>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</si>
  <si>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</si>
  <si>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</si>
  <si>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</si>
  <si>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</si>
  <si>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</si>
  <si>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</si>
  <si>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</si>
  <si>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</si>
  <si>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</si>
  <si>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Komentář uchazeče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</si>
  <si>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</si>
  <si>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</si>
  <si>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</si>
  <si>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</si>
  <si>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</si>
  <si>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</si>
  <si>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</si>
  <si>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</si>
  <si>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</si>
  <si>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</si>
  <si>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</si>
  <si>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</si>
  <si>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</si>
  <si>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</si>
  <si>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</si>
  <si>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</si>
  <si>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</si>
  <si>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UCHAZEČ</t>
  </si>
  <si>
    <t>Zadavatel:</t>
  </si>
  <si>
    <t>Uchazeč: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</si>
  <si>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</si>
  <si>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</si>
  <si>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</si>
  <si>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</si>
  <si>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</si>
  <si>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</si>
  <si>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</si>
  <si>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</si>
  <si>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</si>
  <si>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</si>
  <si>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</si>
  <si>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</si>
  <si>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</si>
  <si>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KOMENTÁŘ UCHAZEČE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</si>
  <si>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</si>
  <si>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</si>
  <si>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</si>
  <si>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</si>
  <si>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</si>
  <si>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</si>
  <si>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</si>
  <si>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Výkaz výměr:</t>
  </si>
  <si>
    <t>Výraz</t>
  </si>
  <si>
    <t>Figura</t>
  </si>
  <si>
    <t>1190_01</t>
  </si>
  <si>
    <t>FEHRER BOHEMIA s.r.o. výměna 4 ks nástřešních rekuperačních jednotek pro výrobní zařízení v hale 06</t>
  </si>
  <si>
    <t>Veškeré rozměry a prvky je třeba na stavbě ověřit a v případě neshody s PD či VV neprodleně informovat o skutečném stavu.  
PD je nadřazenou informační složkou VV! Koncové a materiálové prvky musí být konzultovány a schváleny odpovědnými osobami. 
Zhotovitel předkládá cenovou nabídku za kompletní dílo.</t>
  </si>
  <si>
    <t>{A4F20FB0-7273-423C-BD8C-5CFF636BED70}</t>
  </si>
  <si>
    <t>---:</t>
  </si>
  <si>
    <t>---</t>
  </si>
  <si>
    <t>Fehrer Bohemia s.r.o.</t>
  </si>
  <si>
    <t>45280479</t>
  </si>
  <si>
    <t>Litoměřická 85</t>
  </si>
  <si>
    <t>Česká Lípa</t>
  </si>
  <si>
    <t>47001</t>
  </si>
  <si>
    <t>47001  Česká Lípa</t>
  </si>
  <si>
    <t>FE ČL_06_VZT</t>
  </si>
  <si>
    <t>FE ČL_06_VZT: FEHRER BOHEMIA s.r.o. výměna 4 ks nástřešních rekuperačních jednotek pro výrobní zařízení v hale 06</t>
  </si>
  <si>
    <t>FE ČL_06_VZT/FE ČL_06_VZT</t>
  </si>
  <si>
    <t>FE ČL_06_VZT/FE ČL_06_VZT/VZT</t>
  </si>
  <si>
    <t>VZT: Výměna hlavní části VZT rekupračních jednotek na střeše objektu</t>
  </si>
  <si>
    <t>FEHRER BOHEMIA s.r.o. výměna 4 ks nástřešních rekuperačních jednotek pro výrobní zařízení v hale 06 - Nabídka</t>
  </si>
  <si>
    <t xml:space="preserve"> </t>
  </si>
  <si>
    <t>Kč</t>
  </si>
  <si>
    <t>Stavba</t>
  </si>
  <si>
    <t>Objekt</t>
  </si>
  <si>
    <t>Oddíl</t>
  </si>
  <si>
    <t>{0B2CB043-AE2A-47D3-AC3F-125AB9E753D5}</t>
  </si>
  <si>
    <t>SP</t>
  </si>
  <si>
    <t>1.1</t>
  </si>
  <si>
    <t>Dodávka a montáž hlavní části VZT rekuperační jednotky  dle specifikace uvedené v PD</t>
  </si>
  <si>
    <t>ks</t>
  </si>
  <si>
    <t>{E0ECC506-43F8-46BB-B9DC-6BB9F5448D96}</t>
  </si>
  <si>
    <t>1.2</t>
  </si>
  <si>
    <t>Napojení na stávající rozvody elektro (SIL+SLA), stávající kabeláže</t>
  </si>
  <si>
    <t>kpl</t>
  </si>
  <si>
    <t>{3C170DA3-5CDF-49E4-BF0A-434C0212D032}</t>
  </si>
  <si>
    <t>1.3</t>
  </si>
  <si>
    <t>Napojení na stávající rozvod VZT, doplnění nového propojovacího potrubí výšky 200 mm</t>
  </si>
  <si>
    <t>{8204C5AC-24AD-4775-87E3-09405B5EA8FF}</t>
  </si>
  <si>
    <t>1.4</t>
  </si>
  <si>
    <t>Odborná demontáž stávajících VZT jednotek vč odpojení elektro (SIL+SLA) a MaR</t>
  </si>
  <si>
    <t>{6C7A4162-AABC-4874-AF7A-FF28B245D0EC}</t>
  </si>
  <si>
    <t>1.5</t>
  </si>
  <si>
    <t>Ekologická likvidace stávajícího zařízení - VUT jednotek</t>
  </si>
  <si>
    <t>{A50E28C6-3873-42F6-A63F-1096672C6492}</t>
  </si>
  <si>
    <t>1.6</t>
  </si>
  <si>
    <t>Jeřábové práce pro demontáž a montáž VZT jednotek</t>
  </si>
  <si>
    <t>{F8FFB489-D30C-427A-B7F7-833DF5A1D772}</t>
  </si>
  <si>
    <t>1.7</t>
  </si>
  <si>
    <t>Uvedení do provozu a seřízení</t>
  </si>
  <si>
    <t>{C8E3588F-461E-4210-B854-C574607FFAAB}</t>
  </si>
  <si>
    <t>1.8</t>
  </si>
  <si>
    <t>Dokladová část, revize, všechny potřebné dokumenty a atesty</t>
  </si>
  <si>
    <t>{39483CBC-8C10-4158-AC47-B0B2AF8B531B}</t>
  </si>
  <si>
    <t>1.9</t>
  </si>
  <si>
    <t>Zaškolení obsluhy</t>
  </si>
  <si>
    <t>{1D925F58-2549-41E3-9998-85A618409587}</t>
  </si>
  <si>
    <t>POZN_01</t>
  </si>
  <si>
    <t>Pro ocenění soupisu prací a dodávek platí v plném rozsahu skutečnosti uvedené ve všeobecných podmínkách:</t>
  </si>
  <si>
    <t xml:space="preserve">1. Rozsah prací: Dodávka a montáž potrubí, tvarovek, koncových elementů, armatur a strojního zařízení, včetně spojovacího materiálu, závěsů a ostatního montážního materiálu potřebného ke zhotovení díla. Součástí díla je oživení a zaregulování všech systémů. 
</t>
  </si>
  <si>
    <t xml:space="preserve">2. Druh a kvalita použitých materiálů a zařízení jsou uvedeny v technické zprávě a v popisu materiálů v projektové dokumentaci. 
</t>
  </si>
  <si>
    <t xml:space="preserve">3. Součástí díla je i dodání a provedení informačního systému pro provoz a údržbu tj. označení potrubí a ostatního zařízení dle ČSN, označení toku medií, označení přístupů, označení pož. klapek, zaregulování systému, nastavení a označení provozních tlaků. Tyto dodávky a práce jsou součástí nabízené ceny a nebudou zvlášť hrazeny. 
</t>
  </si>
  <si>
    <t>4. Součástí díla je dodání potřebných atestů výrobků, provedení tlakových a provozních zkoušek, včetně dodání protokolů, provozních předpisů a provozního řádu, dodání revizních zpráv, návodů v českém jazyce a zaškolení obsluhy. Tyto práce a dodávky jsou součástí nabídky a nebudou zvlášť hrazeny.</t>
  </si>
  <si>
    <t xml:space="preserve">5. Součástí díla je dodávka a provedení všech tepelných, požárních a protihluk. izolací potrubí v rámci nabízené ceny, pokud není v následující specifikaci uvedeno jinak. 
</t>
  </si>
  <si>
    <t xml:space="preserve">6. Tepelně neizolované kovové části potrubí a kovové kotvení a pomocné prvky budou opatřeny syntetickým základním, respektive oxidačním a dvojnásobným konečným nátěrem. Volně vedené potrubí, nebo potrubí pod demontovatelnými zákryty bude opatřeno nátěrem v barvě dle ČSN. Tyto práce a dodávky jsou součástí nabídky a nebudou zvlášť hrazeny, pokud není v následující specifikaci uvedeno jinak. 
</t>
  </si>
  <si>
    <t xml:space="preserve">7. Všechna strojní zařízení a rozvody budou opatřena předepsanými antihlukovými a antivibračními izolacemi ve smyslu platných předpisů. Tyto izolace jsou součástí nabízené ceny a nebudou zvlášť hrazeny, pokud není v následující specifikaci uvedeno jinak. Např. všechny ventilátory budou upevněny pomocí izolátorů chvění. 
</t>
  </si>
  <si>
    <t>{871DEAAB-E709-4F23-BA38-B5695B3542BE}</t>
  </si>
  <si>
    <t>POZN_02</t>
  </si>
  <si>
    <t xml:space="preserve">Pokud není ve specifikaci uvedeno množství měrných jednotek, stanoví je zhotovitel podle projektové dokumentace. </t>
  </si>
  <si>
    <t>Poptávka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</si>
</sst>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6"/>
      <color rgb="FFDB303B"/>
      <name val="Arial"/>
      <family val="2"/>
      <charset val="238"/>
    </font>
    <font>
      <sz val="6"/>
      <color theme="9" tint="-0.499984740745262"/>
      <name val="Arial"/>
      <family val="2"/>
      <charset val="238"/>
    </font>
    <font>
      <sz val="8"/>
      <color rgb="FF008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right" vertical="top"/>
    </xf>
    <xf numFmtId="0" fontId="5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5" fillId="0" borderId="1" xfId="0" applyFont="1" applyBorder="1"/>
    <xf numFmtId="0" fontId="17" fillId="0" borderId="0" xfId="0" applyFont="1" applyAlignment="1">
      <alignment horizontal="right" vertical="top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9" fillId="4" borderId="0" xfId="0" applyFont="1" applyFill="1"/>
    <xf numFmtId="0" fontId="4" fillId="0" borderId="0" xfId="0" applyFont="1"/>
    <xf numFmtId="0" fontId="10" fillId="0" borderId="0" xfId="0" applyFont="1" applyProtection="1">
      <protection locked="0"/>
    </xf>
    <xf numFmtId="0" fontId="8" fillId="0" borderId="0" xfId="0" applyFont="1"/>
    <xf numFmtId="49" fontId="9" fillId="0" borderId="0" xfId="0" applyNumberFormat="1" applyFont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0" fontId="2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1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5" fillId="0" borderId="0" xfId="0" applyFont="1"/>
    <xf numFmtId="0" fontId="25" fillId="0" borderId="0" xfId="0" applyFont="1" applyAlignment="1">
      <alignment shrinkToFit="1"/>
    </xf>
    <xf numFmtId="0" fontId="0" fillId="0" borderId="10" xfId="0" applyBorder="1"/>
    <xf numFmtId="0" fontId="9" fillId="0" borderId="10" xfId="0" applyFont="1" applyBorder="1"/>
    <xf numFmtId="49" fontId="10" fillId="0" borderId="0" xfId="0" applyNumberFormat="1" applyFont="1"/>
    <xf numFmtId="49" fontId="9" fillId="0" borderId="0" xfId="0" applyNumberFormat="1" applyFont="1"/>
    <xf numFmtId="49" fontId="9" fillId="0" borderId="1" xfId="0" applyNumberFormat="1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9" fillId="0" borderId="1" xfId="0" applyNumberFormat="1" applyFont="1" applyBorder="1"/>
    <xf numFmtId="164" fontId="12" fillId="0" borderId="0" xfId="0" applyNumberFormat="1" applyFont="1"/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12" fillId="0" borderId="0" xfId="0" applyNumberFormat="1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166" fontId="9" fillId="0" borderId="0" xfId="0" applyNumberFormat="1" applyFont="1"/>
    <xf numFmtId="166" fontId="12" fillId="0" borderId="0" xfId="0" applyNumberFormat="1" applyFont="1"/>
    <xf numFmtId="166" fontId="1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5" fontId="9" fillId="0" borderId="0" xfId="0" applyNumberFormat="1" applyFont="1"/>
    <xf numFmtId="165" fontId="12" fillId="0" borderId="0" xfId="0" applyNumberFormat="1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166" fontId="10" fillId="0" borderId="0" xfId="0" applyNumberFormat="1" applyFont="1"/>
    <xf numFmtId="1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1" fontId="8" fillId="0" borderId="0" xfId="0" applyNumberFormat="1" applyFont="1"/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center" vertical="top"/>
    </xf>
    <xf numFmtId="166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165" fontId="8" fillId="3" borderId="3" xfId="0" applyNumberFormat="1" applyFont="1" applyFill="1" applyBorder="1" applyAlignment="1" applyProtection="1">
      <alignment horizontal="right" vertical="top"/>
      <protection locked="0"/>
    </xf>
    <xf numFmtId="49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49" fontId="20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/>
    <xf numFmtId="166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shrinkToFit="1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9" xfId="0" applyNumberFormat="1" applyFon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6"/>
  <sheetViews>
    <sheetView showGridLines="0" topLeftCell="B2" zoomScaleNormal="100" workbookViewId="0">
      <selection activeCell="D24" sqref="D24"/>
    </sheetView>
  </sheetViews>
  <sheetFormatPr defaultColWidth="9.140625" defaultRowHeight="8.25" x14ac:dyDescent="0.15"/>
  <cols>
    <col min="1" max="1" width="20.5703125" style="3" hidden="1" customWidth="1"/>
    <col min="2" max="7" width="14.7109375" style="3" customWidth="1"/>
    <col min="8" max="8" width="9.140625" style="3" customWidth="1"/>
    <col min="9" max="10" width="9.140625" style="3"/>
    <col min="11" max="11" width="56" style="3" hidden="1" customWidth="1"/>
    <col min="12" max="16384" width="9.140625" style="3"/>
  </cols>
  <sheetData>
    <row r="1" spans="1:12" ht="11.25" x14ac:dyDescent="0.2">
      <c r="B1" s="48" t="s">
        <v>64</v>
      </c>
    </row>
    <row r="2" spans="1:12" ht="11.25" x14ac:dyDescent="0.2">
      <c r="B2" s="48" t="s">
        <v>66</v>
      </c>
    </row>
    <row r="3" spans="1:12" ht="11.25" customHeight="1" x14ac:dyDescent="0.2">
      <c r="B3" s="48" t="s">
        <v>69</v>
      </c>
      <c r="C3" s="136" t="s">
        <v>16</v>
      </c>
      <c r="D3" s="137"/>
      <c r="E3" s="137"/>
      <c r="F3" s="137"/>
    </row>
    <row r="4" spans="1:12" ht="11.25" customHeight="1" x14ac:dyDescent="0.2">
      <c r="B4" s="49"/>
      <c r="C4" s="137"/>
      <c r="D4" s="137"/>
      <c r="E4" s="137"/>
      <c r="F4" s="137"/>
    </row>
    <row r="5" spans="1:12" ht="12.75" x14ac:dyDescent="0.2">
      <c r="B5" s="50"/>
      <c r="C5" s="51"/>
      <c r="D5" s="51"/>
      <c r="E5" s="51"/>
      <c r="F5" s="51"/>
      <c r="G5" s="51"/>
      <c r="K5" s="12"/>
    </row>
    <row r="6" spans="1:12" s="10" customFormat="1" ht="33" customHeight="1" x14ac:dyDescent="0.2">
      <c r="B6" s="153" t="s">
        <v>20</v>
      </c>
      <c r="C6" s="153"/>
      <c r="D6" s="153"/>
      <c r="E6" s="153" t="s">
        <v>21</v>
      </c>
      <c r="F6" s="154"/>
      <c r="G6" s="154"/>
      <c r="K6" s="29" t="s">
        <v>22</v>
      </c>
    </row>
    <row r="7" spans="1:12" x14ac:dyDescent="0.15">
      <c r="B7" s="11"/>
      <c r="C7" s="11"/>
      <c r="D7" s="11"/>
      <c r="E7" s="11"/>
      <c r="F7" s="11"/>
      <c r="G7" s="11"/>
      <c r="I7" s="4"/>
      <c r="J7" s="4"/>
      <c r="K7" s="13">
        <f ca="1">CELL("width",D7)+CELL("width",E7)+CELL("width",F7)+CELL("width",G7)</f>
        <v>56</v>
      </c>
      <c r="L7" s="5"/>
    </row>
    <row r="8" spans="1:12" customFormat="1" ht="12.75" x14ac:dyDescent="0.2">
      <c r="A8" s="30">
        <v>0</v>
      </c>
      <c r="B8" s="25"/>
      <c r="C8" s="31" t="s">
        <v>23</v>
      </c>
      <c r="D8" s="155" t="s">
        <v>58</v>
      </c>
      <c r="E8" s="156"/>
      <c r="F8" s="156"/>
      <c r="G8" s="156"/>
      <c r="I8" s="32"/>
      <c r="J8" s="32"/>
      <c r="K8" s="33" t="str">
        <f>D8</f>
        <v>1190_01</v>
      </c>
      <c r="L8" s="1"/>
    </row>
    <row r="9" spans="1:12" customFormat="1" ht="25.5" x14ac:dyDescent="0.2">
      <c r="A9" s="30" t="e">
        <f>INDEX(VAT_RATES,MATCH(0,COUNTIF($A$5:A8,VAT_RATES),0))</f>
        <v>#N/A</v>
      </c>
      <c r="B9" s="25"/>
      <c r="C9" s="31" t="s">
        <v>24</v>
      </c>
      <c r="D9" s="156" t="s">
        <v>59</v>
      </c>
      <c r="E9" s="156"/>
      <c r="F9" s="156"/>
      <c r="G9" s="156"/>
      <c r="I9" s="32"/>
      <c r="J9" s="32"/>
      <c r="K9" s="33" t="str">
        <f>D9</f>
        <v>FEHRER BOHEMIA s.r.o. výměna 4 ks nástřešních rekuperačních jednotek pro výrobní zařízení v hale 06</v>
      </c>
      <c r="L9" s="1"/>
    </row>
    <row r="10" spans="1:12" customFormat="1" ht="63.75" x14ac:dyDescent="0.2">
      <c r="A10" s="30">
        <f t="array" ref="A10">INDEX(VAT_RATES,MATCH(0,COUNTIF($A$5:A9,VAT_RATES),0))</f>
        <v>21</v>
      </c>
      <c r="B10" s="25"/>
      <c r="C10" s="31" t="s">
        <v>25</v>
      </c>
      <c r="D10" s="155" t="s">
        <v>60</v>
      </c>
      <c r="E10" s="156"/>
      <c r="F10" s="156"/>
      <c r="G10" s="156"/>
      <c r="I10" s="32"/>
      <c r="J10" s="32"/>
      <c r="K10" s="33" t="str">
        <f>D10</f>
        <v>Veškeré rozměry a prvky je třeba na stavbě ověřit a v případě neshody s PD či VV neprodleně informovat o skutečném stavu.  
PD je nadřazenou informační složkou VV! Koncové a materiálové prvky musí být konzultovány a schváleny odpovědnými osobami. 
Zhotovitel předkládá cenovou nabídku za kompletní dílo.</v>
      </c>
      <c r="L10" s="1"/>
    </row>
    <row r="11" spans="1:12" customFormat="1" ht="12.75" x14ac:dyDescent="0.2">
      <c r="A11" s="30" t="e">
        <f t="array" ref="A11">INDEX(VAT_RATES,MATCH(0,COUNTIF($A$5:A10,VAT_RATES),0))</f>
        <v>#N/A</v>
      </c>
      <c r="B11" s="25"/>
      <c r="C11" s="31" t="s">
        <v>26</v>
      </c>
      <c r="D11" s="155"/>
      <c r="E11" s="156"/>
      <c r="F11" s="156"/>
      <c r="G11" s="156"/>
      <c r="I11" s="32"/>
      <c r="J11" s="32"/>
      <c r="K11" s="33">
        <f>D11</f>
        <v>0</v>
      </c>
      <c r="L11" s="1"/>
    </row>
    <row r="12" spans="1:12" customFormat="1" ht="12.75" x14ac:dyDescent="0.2">
      <c r="A12" s="30">
        <f ca="1">SUMIF(GROUP_ID,"",ITEM_PRICES)</f>
        <v>0</v>
      </c>
      <c r="B12" s="25"/>
      <c r="C12" s="31" t="s">
        <v>27</v>
      </c>
      <c r="D12" s="34"/>
      <c r="E12" s="35"/>
      <c r="F12" s="35"/>
      <c r="G12" s="35"/>
      <c r="I12" s="32"/>
      <c r="J12" s="32"/>
      <c r="L12" s="1"/>
    </row>
    <row r="13" spans="1:12" customFormat="1" ht="12.75" x14ac:dyDescent="0.2">
      <c r="A13" s="30">
        <f>IF(ISNUMBER($A$9),SUMIF(VAT_RATES,$A$9,ITEM_PRICES),0)</f>
        <v>0</v>
      </c>
      <c r="B13" s="25"/>
      <c r="C13" s="31" t="s">
        <v>28</v>
      </c>
      <c r="D13" s="34"/>
      <c r="E13" s="35"/>
      <c r="F13" s="35"/>
      <c r="G13" s="35"/>
      <c r="I13" s="32"/>
      <c r="J13" s="32"/>
      <c r="L13" s="1"/>
    </row>
    <row r="14" spans="1:12" customFormat="1" ht="12.75" x14ac:dyDescent="0.2">
      <c r="A14" s="30">
        <f>IF(ISNUMBER($A$10),SUMIF(VAT_RATES,$A$10,ITEM_PRICES),0)</f>
        <v>0</v>
      </c>
      <c r="B14" s="25"/>
      <c r="C14" s="31" t="s">
        <v>29</v>
      </c>
      <c r="D14" s="34"/>
      <c r="E14" s="35"/>
      <c r="F14" s="35"/>
      <c r="G14" s="35"/>
      <c r="I14" s="32"/>
      <c r="J14" s="32"/>
      <c r="L14" s="1"/>
    </row>
    <row r="15" spans="1:12" x14ac:dyDescent="0.15">
      <c r="A15" s="24">
        <f>IF(ISNUMBER($A$11),SUMIF(VAT_RATES,$A$11,ITEM_PRICES),0)</f>
        <v>0</v>
      </c>
      <c r="B15" s="14"/>
      <c r="C15" s="14"/>
      <c r="D15" s="14"/>
      <c r="E15" s="14"/>
      <c r="F15" s="14"/>
      <c r="G15" s="14"/>
      <c r="I15" s="4"/>
      <c r="J15" s="4"/>
      <c r="K15" s="3" t="s">
        <v>61</v>
      </c>
      <c r="L15" s="5"/>
    </row>
    <row r="16" spans="1:12" x14ac:dyDescent="0.15">
      <c r="A16" s="24" t="str">
        <f>IF($A13=0,"","DPH " &amp; $A9 &amp; " % ze základny: " &amp; TEXT($A13,"# ##0"))</f>
        <v/>
      </c>
      <c r="B16" s="11"/>
      <c r="C16" s="11"/>
      <c r="D16" s="11"/>
      <c r="E16" s="11"/>
      <c r="F16" s="11"/>
      <c r="G16" s="11"/>
      <c r="I16" s="4"/>
      <c r="J16" s="4"/>
      <c r="L16" s="5"/>
    </row>
    <row r="17" spans="1:12" s="36" customFormat="1" ht="15.75" x14ac:dyDescent="0.25">
      <c r="A17" s="44" t="str">
        <f>IF($A14=0,"","DPH " &amp; $A10 &amp; " % ze základny: " &amp; TEXT($A14,"# ##0"))</f>
        <v/>
      </c>
      <c r="B17" s="140" t="s">
        <v>30</v>
      </c>
      <c r="C17" s="142"/>
      <c r="D17" s="142"/>
      <c r="E17" s="140" t="s">
        <v>31</v>
      </c>
      <c r="F17" s="142"/>
      <c r="G17" s="142"/>
      <c r="I17" s="38"/>
      <c r="J17" s="38"/>
      <c r="L17" s="39"/>
    </row>
    <row r="18" spans="1:12" x14ac:dyDescent="0.15">
      <c r="A18" s="24" t="str">
        <f>IF($A15=0,"","DPH " &amp; $A11 &amp; " % ze základny: " &amp; TEXT($A15,"# ##0"))</f>
        <v/>
      </c>
      <c r="B18" s="11"/>
      <c r="C18" s="11"/>
      <c r="D18" s="11"/>
      <c r="E18" s="11"/>
      <c r="F18" s="11"/>
      <c r="G18" s="11"/>
      <c r="I18" s="4"/>
      <c r="J18" s="4"/>
      <c r="L18" s="5"/>
    </row>
    <row r="19" spans="1:12" customFormat="1" ht="12.75" x14ac:dyDescent="0.2">
      <c r="A19" s="30" t="str">
        <f>IF($A13=0,"",$A13*$A9/100)</f>
        <v/>
      </c>
      <c r="B19" s="31" t="s">
        <v>32</v>
      </c>
      <c r="C19" s="143" t="s">
        <v>64</v>
      </c>
      <c r="D19" s="144"/>
      <c r="E19" s="31" t="s">
        <v>33</v>
      </c>
      <c r="F19" s="138"/>
      <c r="G19" s="139"/>
      <c r="I19" s="32"/>
      <c r="J19" s="32"/>
      <c r="L19" s="1"/>
    </row>
    <row r="20" spans="1:12" customFormat="1" ht="12.75" x14ac:dyDescent="0.2">
      <c r="A20" s="30" t="str">
        <f>IF($A14=0,"",$A14*$A10/100)</f>
        <v/>
      </c>
      <c r="B20" s="31" t="s">
        <v>34</v>
      </c>
      <c r="C20" s="143"/>
      <c r="D20" s="144"/>
      <c r="E20" s="31" t="s">
        <v>34</v>
      </c>
      <c r="F20" s="138"/>
      <c r="G20" s="139"/>
      <c r="I20" s="32"/>
      <c r="J20" s="32"/>
      <c r="L20" s="1"/>
    </row>
    <row r="21" spans="1:12" customFormat="1" ht="12.75" x14ac:dyDescent="0.2">
      <c r="A21" s="30" t="str">
        <f>IF($A15=0,"",$A15*$A11/100)</f>
        <v/>
      </c>
      <c r="B21" s="31" t="s">
        <v>35</v>
      </c>
      <c r="C21" s="143" t="s">
        <v>65</v>
      </c>
      <c r="D21" s="144"/>
      <c r="E21" s="31" t="s">
        <v>35</v>
      </c>
      <c r="F21" s="138"/>
      <c r="G21" s="139"/>
      <c r="I21" s="32"/>
      <c r="J21" s="32"/>
      <c r="L21" s="1"/>
    </row>
    <row r="22" spans="1:12" x14ac:dyDescent="0.15">
      <c r="A22" s="24">
        <f>SUM(A19:A21)</f>
        <v>0</v>
      </c>
      <c r="B22" s="16"/>
      <c r="C22" s="17"/>
      <c r="D22" s="16"/>
      <c r="E22" s="16"/>
      <c r="F22" s="16"/>
      <c r="G22" s="16"/>
      <c r="I22" s="4"/>
      <c r="J22" s="4"/>
      <c r="L22" s="5"/>
    </row>
    <row r="23" spans="1:12" x14ac:dyDescent="0.15">
      <c r="B23" s="15"/>
      <c r="C23" s="15"/>
      <c r="D23" s="18"/>
      <c r="E23" s="18"/>
      <c r="F23" s="18"/>
      <c r="G23" s="18"/>
      <c r="I23" s="4"/>
      <c r="J23" s="4"/>
      <c r="L23" s="5"/>
    </row>
    <row r="24" spans="1:12" customFormat="1" ht="12.75" x14ac:dyDescent="0.2">
      <c r="B24" s="31" t="s">
        <v>36</v>
      </c>
      <c r="C24" s="31"/>
      <c r="D24" s="46"/>
      <c r="E24" s="31" t="s">
        <v>36</v>
      </c>
      <c r="F24" s="46"/>
      <c r="G24" s="46"/>
      <c r="I24" s="32"/>
      <c r="J24" s="32"/>
      <c r="L24" s="1"/>
    </row>
    <row r="25" spans="1:12" customFormat="1" ht="12.75" x14ac:dyDescent="0.2">
      <c r="B25" s="31" t="s">
        <v>37</v>
      </c>
      <c r="C25" s="143" t="s">
        <v>66</v>
      </c>
      <c r="D25" s="144"/>
      <c r="E25" s="31" t="s">
        <v>37</v>
      </c>
      <c r="F25" s="138"/>
      <c r="G25" s="139"/>
      <c r="I25" s="32"/>
      <c r="J25" s="32"/>
      <c r="L25" s="1"/>
    </row>
    <row r="26" spans="1:12" customFormat="1" ht="12.75" x14ac:dyDescent="0.2">
      <c r="B26" s="31" t="s">
        <v>38</v>
      </c>
      <c r="C26" s="143" t="s">
        <v>67</v>
      </c>
      <c r="D26" s="144"/>
      <c r="E26" s="31" t="s">
        <v>38</v>
      </c>
      <c r="F26" s="138"/>
      <c r="G26" s="139"/>
      <c r="I26" s="32"/>
      <c r="J26" s="32"/>
      <c r="L26" s="1"/>
    </row>
    <row r="27" spans="1:12" customFormat="1" ht="12.75" x14ac:dyDescent="0.2">
      <c r="B27" s="31" t="s">
        <v>39</v>
      </c>
      <c r="C27" s="143" t="s">
        <v>68</v>
      </c>
      <c r="D27" s="144"/>
      <c r="E27" s="31" t="s">
        <v>39</v>
      </c>
      <c r="F27" s="138"/>
      <c r="G27" s="139"/>
      <c r="I27" s="32"/>
      <c r="J27" s="32"/>
      <c r="L27" s="1"/>
    </row>
    <row r="28" spans="1:12" x14ac:dyDescent="0.15">
      <c r="B28" s="15"/>
      <c r="C28" s="15"/>
      <c r="D28" s="19"/>
      <c r="E28" s="15"/>
      <c r="F28" s="18"/>
      <c r="G28" s="19"/>
      <c r="I28" s="4"/>
      <c r="J28" s="4"/>
      <c r="L28" s="5"/>
    </row>
    <row r="29" spans="1:12" customFormat="1" ht="12.75" x14ac:dyDescent="0.2">
      <c r="B29" s="31" t="s">
        <v>40</v>
      </c>
      <c r="C29" s="31"/>
      <c r="D29" s="47"/>
      <c r="E29" s="31" t="s">
        <v>40</v>
      </c>
      <c r="F29" s="46"/>
      <c r="G29" s="47"/>
      <c r="I29" s="32"/>
      <c r="J29" s="32"/>
      <c r="L29" s="1"/>
    </row>
    <row r="30" spans="1:12" customFormat="1" ht="12.75" x14ac:dyDescent="0.2">
      <c r="B30" s="31" t="s">
        <v>41</v>
      </c>
      <c r="C30" s="143"/>
      <c r="D30" s="144"/>
      <c r="E30" s="31" t="s">
        <v>41</v>
      </c>
      <c r="F30" s="138"/>
      <c r="G30" s="139"/>
      <c r="I30" s="32"/>
      <c r="J30" s="32"/>
      <c r="L30" s="1"/>
    </row>
    <row r="31" spans="1:12" customFormat="1" ht="12.75" x14ac:dyDescent="0.2">
      <c r="B31" s="31" t="s">
        <v>42</v>
      </c>
      <c r="C31" s="143"/>
      <c r="D31" s="144"/>
      <c r="E31" s="31" t="s">
        <v>42</v>
      </c>
      <c r="F31" s="138"/>
      <c r="G31" s="139"/>
      <c r="I31" s="32"/>
      <c r="J31" s="32"/>
      <c r="L31" s="1"/>
    </row>
    <row r="32" spans="1:12" customFormat="1" ht="12.75" x14ac:dyDescent="0.2">
      <c r="B32" s="31" t="s">
        <v>43</v>
      </c>
      <c r="C32" s="143"/>
      <c r="D32" s="144"/>
      <c r="E32" s="31" t="s">
        <v>43</v>
      </c>
      <c r="F32" s="138"/>
      <c r="G32" s="139"/>
      <c r="I32" s="32"/>
      <c r="J32" s="32"/>
      <c r="L32" s="1"/>
    </row>
    <row r="33" spans="2:12" x14ac:dyDescent="0.15">
      <c r="B33" s="16"/>
      <c r="C33" s="17"/>
      <c r="D33" s="16"/>
      <c r="E33" s="16"/>
      <c r="F33" s="16"/>
      <c r="G33" s="16"/>
      <c r="I33" s="4"/>
      <c r="J33" s="4"/>
      <c r="L33" s="5"/>
    </row>
    <row r="34" spans="2:12" x14ac:dyDescent="0.15">
      <c r="B34" s="11"/>
      <c r="C34" s="11"/>
      <c r="D34" s="11"/>
      <c r="E34" s="11"/>
      <c r="F34" s="11"/>
      <c r="G34" s="11"/>
      <c r="I34" s="4"/>
      <c r="J34" s="4"/>
      <c r="L34" s="5"/>
    </row>
    <row r="35" spans="2:12" s="36" customFormat="1" ht="15.75" x14ac:dyDescent="0.25">
      <c r="B35" s="37"/>
      <c r="C35" s="140" t="s">
        <v>44</v>
      </c>
      <c r="D35" s="142"/>
      <c r="E35" s="142"/>
      <c r="F35" s="142"/>
      <c r="G35" s="37"/>
      <c r="I35" s="38"/>
      <c r="J35" s="38"/>
      <c r="L35" s="39"/>
    </row>
    <row r="36" spans="2:12" ht="12.75" x14ac:dyDescent="0.2">
      <c r="B36" s="11"/>
      <c r="C36" s="11"/>
      <c r="D36" s="11"/>
      <c r="E36" s="20" t="s">
        <v>45</v>
      </c>
      <c r="F36" s="147" t="s">
        <v>46</v>
      </c>
      <c r="G36" s="148"/>
      <c r="I36" s="4"/>
      <c r="J36" s="4"/>
      <c r="L36" s="5"/>
    </row>
    <row r="37" spans="2:12" customFormat="1" ht="12.75" x14ac:dyDescent="0.2">
      <c r="B37" s="40" t="s">
        <v>62</v>
      </c>
      <c r="C37" s="149" t="s">
        <v>63</v>
      </c>
      <c r="D37" s="150"/>
      <c r="E37" s="41" t="s">
        <v>63</v>
      </c>
      <c r="F37" s="151" t="s">
        <v>63</v>
      </c>
      <c r="G37" s="152"/>
      <c r="I37" s="32"/>
      <c r="J37" s="32"/>
      <c r="L37" s="1"/>
    </row>
    <row r="38" spans="2:12" x14ac:dyDescent="0.15">
      <c r="B38" s="16"/>
      <c r="C38" s="17"/>
      <c r="D38" s="16"/>
      <c r="E38" s="16"/>
      <c r="F38" s="16"/>
      <c r="G38" s="16"/>
      <c r="I38" s="4"/>
      <c r="J38" s="4"/>
      <c r="L38" s="5"/>
    </row>
    <row r="39" spans="2:12" x14ac:dyDescent="0.15">
      <c r="B39" s="11"/>
      <c r="C39" s="21"/>
      <c r="D39" s="11"/>
      <c r="E39" s="11"/>
      <c r="F39" s="11"/>
      <c r="G39" s="11"/>
      <c r="I39" s="4"/>
      <c r="J39" s="4"/>
      <c r="L39" s="5"/>
    </row>
    <row r="40" spans="2:12" s="36" customFormat="1" ht="15.75" x14ac:dyDescent="0.25">
      <c r="B40" s="37"/>
      <c r="C40" s="42"/>
      <c r="D40" s="140" t="s">
        <v>47</v>
      </c>
      <c r="E40" s="141"/>
      <c r="F40" s="37"/>
      <c r="G40" s="37"/>
      <c r="I40" s="38"/>
      <c r="J40" s="38"/>
      <c r="L40" s="39"/>
    </row>
    <row r="41" spans="2:12" x14ac:dyDescent="0.15">
      <c r="B41" s="11"/>
      <c r="C41" s="21"/>
      <c r="D41" s="11"/>
      <c r="E41" s="11"/>
      <c r="F41" s="11"/>
      <c r="G41" s="11"/>
      <c r="I41" s="4"/>
      <c r="J41" s="4"/>
      <c r="L41" s="5"/>
    </row>
    <row r="42" spans="2:12" customFormat="1" ht="12.75" x14ac:dyDescent="0.2">
      <c r="B42" s="145"/>
      <c r="C42" s="146"/>
      <c r="D42" s="146"/>
      <c r="E42" s="146"/>
      <c r="F42" s="146"/>
      <c r="G42" s="146"/>
      <c r="I42" s="32"/>
      <c r="J42" s="32"/>
      <c r="K42" s="32"/>
      <c r="L42" s="1"/>
    </row>
    <row r="43" spans="2:12" customFormat="1" ht="12.75" x14ac:dyDescent="0.2">
      <c r="B43" s="146"/>
      <c r="C43" s="146"/>
      <c r="D43" s="146"/>
      <c r="E43" s="146"/>
      <c r="F43" s="146"/>
      <c r="G43" s="146"/>
      <c r="I43" s="32"/>
      <c r="J43" s="32"/>
      <c r="K43" s="43"/>
      <c r="L43" s="1"/>
    </row>
    <row r="44" spans="2:12" customFormat="1" ht="12.75" x14ac:dyDescent="0.2">
      <c r="B44" s="146"/>
      <c r="C44" s="146"/>
      <c r="D44" s="146"/>
      <c r="E44" s="146"/>
      <c r="F44" s="146"/>
      <c r="G44" s="146"/>
      <c r="I44" s="32"/>
      <c r="J44" s="32"/>
      <c r="K44" s="32"/>
      <c r="L44" s="1"/>
    </row>
    <row r="45" spans="2:12" ht="9" thickBot="1" x14ac:dyDescent="0.2">
      <c r="B45" s="22"/>
      <c r="C45" s="23"/>
      <c r="D45" s="22"/>
      <c r="E45" s="22"/>
      <c r="F45" s="22"/>
      <c r="G45" s="22"/>
    </row>
    <row r="46" spans="2:12" x14ac:dyDescent="0.15">
      <c r="B46" s="11"/>
      <c r="C46" s="11"/>
      <c r="D46" s="11"/>
      <c r="E46" s="11"/>
      <c r="F46" s="11"/>
      <c r="G46" s="11"/>
    </row>
    <row r="47" spans="2:12" x14ac:dyDescent="0.15">
      <c r="B47" s="11"/>
      <c r="C47" s="11"/>
      <c r="D47" s="11"/>
      <c r="E47" s="11"/>
      <c r="F47" s="11"/>
      <c r="G47" s="11"/>
    </row>
    <row r="48" spans="2:12" x14ac:dyDescent="0.15">
      <c r="B48" s="11"/>
      <c r="C48" s="11"/>
      <c r="D48" s="11"/>
      <c r="E48" s="11"/>
      <c r="F48" s="11"/>
      <c r="G48" s="11"/>
    </row>
    <row r="49" spans="2:7" x14ac:dyDescent="0.15">
      <c r="B49" s="11"/>
      <c r="C49" s="11"/>
      <c r="D49" s="11"/>
      <c r="E49" s="11"/>
      <c r="F49" s="11"/>
      <c r="G49" s="11"/>
    </row>
    <row r="50" spans="2:7" x14ac:dyDescent="0.15">
      <c r="B50" s="11"/>
      <c r="C50" s="11"/>
      <c r="D50" s="11"/>
      <c r="E50" s="11"/>
      <c r="F50" s="11"/>
      <c r="G50" s="11"/>
    </row>
    <row r="51" spans="2:7" x14ac:dyDescent="0.15">
      <c r="B51" s="11"/>
      <c r="C51" s="11"/>
      <c r="D51" s="11"/>
      <c r="E51" s="11"/>
      <c r="F51" s="11"/>
      <c r="G51" s="11"/>
    </row>
    <row r="52" spans="2:7" x14ac:dyDescent="0.15">
      <c r="B52" s="11"/>
      <c r="C52" s="11"/>
      <c r="D52" s="11"/>
      <c r="E52" s="11"/>
      <c r="F52" s="11"/>
      <c r="G52" s="11"/>
    </row>
    <row r="53" spans="2:7" x14ac:dyDescent="0.15">
      <c r="B53" s="11"/>
      <c r="C53" s="11"/>
      <c r="D53" s="11"/>
      <c r="E53" s="11"/>
      <c r="F53" s="11"/>
      <c r="G53" s="11"/>
    </row>
    <row r="54" spans="2:7" x14ac:dyDescent="0.15">
      <c r="B54" s="11"/>
      <c r="C54" s="11"/>
      <c r="D54" s="11"/>
      <c r="E54" s="11"/>
      <c r="F54" s="11"/>
      <c r="G54" s="11"/>
    </row>
    <row r="55" spans="2:7" x14ac:dyDescent="0.15">
      <c r="B55" s="11"/>
      <c r="C55" s="11"/>
      <c r="D55" s="11"/>
      <c r="E55" s="11"/>
      <c r="F55" s="11"/>
      <c r="G55" s="11"/>
    </row>
    <row r="56" spans="2:7" x14ac:dyDescent="0.15">
      <c r="B56" s="11"/>
      <c r="C56" s="11"/>
      <c r="D56" s="11"/>
      <c r="E56" s="11"/>
      <c r="F56" s="11"/>
      <c r="G56" s="11"/>
    </row>
  </sheetData>
  <mergeCells count="33">
    <mergeCell ref="C21:D21"/>
    <mergeCell ref="F19:G19"/>
    <mergeCell ref="D11:G11"/>
    <mergeCell ref="D10:G10"/>
    <mergeCell ref="C19:D19"/>
    <mergeCell ref="C20:D20"/>
    <mergeCell ref="B17:D17"/>
    <mergeCell ref="E17:G17"/>
    <mergeCell ref="B42:G44"/>
    <mergeCell ref="C30:D30"/>
    <mergeCell ref="C31:D31"/>
    <mergeCell ref="C32:D32"/>
    <mergeCell ref="F30:G30"/>
    <mergeCell ref="F31:G31"/>
    <mergeCell ref="F36:G36"/>
    <mergeCell ref="C37:D37"/>
    <mergeCell ref="F37:G37"/>
    <mergeCell ref="C3:F4"/>
    <mergeCell ref="F20:G20"/>
    <mergeCell ref="F21:G21"/>
    <mergeCell ref="F32:G32"/>
    <mergeCell ref="D40:E40"/>
    <mergeCell ref="C35:F35"/>
    <mergeCell ref="F27:G27"/>
    <mergeCell ref="C25:D25"/>
    <mergeCell ref="B6:D6"/>
    <mergeCell ref="E6:G6"/>
    <mergeCell ref="C26:D26"/>
    <mergeCell ref="C27:D27"/>
    <mergeCell ref="F25:G25"/>
    <mergeCell ref="F26:G26"/>
    <mergeCell ref="D8:G8"/>
    <mergeCell ref="D9:G9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B1" workbookViewId="0">
      <selection activeCell="A32" sqref="A32"/>
    </sheetView>
  </sheetViews>
  <sheetFormatPr defaultColWidth="9.140625" defaultRowHeight="12.75" outlineLevelRow="2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74" t="s">
        <v>75</v>
      </c>
    </row>
    <row r="2" spans="1:6" ht="15.75" x14ac:dyDescent="0.2">
      <c r="A2" s="3"/>
      <c r="B2" s="74" t="s">
        <v>76</v>
      </c>
      <c r="C2" s="55"/>
      <c r="D2" s="55"/>
      <c r="E2" s="55"/>
      <c r="F2" s="3"/>
    </row>
    <row r="3" spans="1:6" ht="7.5" customHeight="1" x14ac:dyDescent="0.2">
      <c r="A3" s="4"/>
      <c r="B3" s="53"/>
      <c r="C3" s="55"/>
      <c r="D3" s="58"/>
      <c r="E3" s="58"/>
      <c r="F3" s="7"/>
    </row>
    <row r="4" spans="1:6" x14ac:dyDescent="0.2">
      <c r="A4" s="2"/>
      <c r="B4" s="59" t="s">
        <v>1</v>
      </c>
      <c r="C4" s="60" t="s">
        <v>5</v>
      </c>
      <c r="D4" s="60" t="s">
        <v>12</v>
      </c>
      <c r="E4" s="60" t="s">
        <v>53</v>
      </c>
      <c r="F4" s="4"/>
    </row>
    <row r="5" spans="1:6" ht="7.5" customHeight="1" x14ac:dyDescent="0.2">
      <c r="A5" s="3"/>
      <c r="B5" s="53"/>
      <c r="C5" s="55"/>
      <c r="D5" s="55"/>
      <c r="E5" s="55"/>
      <c r="F5" s="7"/>
    </row>
    <row r="6" spans="1:6" ht="24" x14ac:dyDescent="0.2">
      <c r="A6" s="67" t="s">
        <v>70</v>
      </c>
      <c r="B6" s="68" t="s">
        <v>71</v>
      </c>
      <c r="C6" s="69">
        <f>SUMIFS('Poptávané položky'!L:L,'Poptávané položky'!A:A,Rekapitulace!A6,'Poptávané položky'!G:G,Rekapitulace!B6)</f>
        <v>0</v>
      </c>
      <c r="D6" s="69">
        <f>VLOOKUP($A6,'Poptávané položky'!A:P,15,FALSE)</f>
        <v>0</v>
      </c>
      <c r="E6" s="69">
        <f>VLOOKUP($A6,'Poptávané položky'!A:Q,16,FALSE)</f>
        <v>0</v>
      </c>
      <c r="F6" s="4"/>
    </row>
    <row r="7" spans="1:6" ht="24" outlineLevel="1" x14ac:dyDescent="0.2">
      <c r="A7" s="67" t="s">
        <v>72</v>
      </c>
      <c r="B7" s="70" t="s">
        <v>71</v>
      </c>
      <c r="C7" s="69">
        <f>SUMIFS('Poptávané položky'!L:L,'Poptávané položky'!A:A,Rekapitulace!A7,'Poptávané položky'!G:G,Rekapitulace!B7)</f>
        <v>0</v>
      </c>
      <c r="D7" s="69">
        <f>VLOOKUP($A7,'Poptávané položky'!A:P,15,FALSE)</f>
        <v>0</v>
      </c>
      <c r="E7" s="69">
        <f>VLOOKUP($A7,'Poptávané položky'!A:Q,16,FALSE)</f>
        <v>0</v>
      </c>
      <c r="F7" s="4"/>
    </row>
    <row r="8" spans="1:6" outlineLevel="2" x14ac:dyDescent="0.2">
      <c r="A8" s="71" t="s">
        <v>73</v>
      </c>
      <c r="B8" s="72" t="s">
        <v>74</v>
      </c>
      <c r="C8" s="73">
        <f>SUMIFS('Poptávané položky'!L:L,'Poptávané položky'!A:A,Rekapitulace!A8,'Poptávané položky'!G:G,Rekapitulace!B8)</f>
        <v>0</v>
      </c>
      <c r="D8" s="73">
        <f>VLOOKUP($A8,'Poptávané položky'!A:P,15,FALSE)</f>
        <v>0</v>
      </c>
      <c r="E8" s="73">
        <f>VLOOKUP($A8,'Poptávané položky'!A:Q,16,FALSE)</f>
        <v>0</v>
      </c>
      <c r="F8" s="4"/>
    </row>
    <row r="9" spans="1:6" ht="7.5" customHeight="1" x14ac:dyDescent="0.2">
      <c r="A9" s="3"/>
      <c r="B9" s="54"/>
      <c r="C9" s="57"/>
      <c r="D9" s="57"/>
      <c r="E9" s="57"/>
      <c r="F9" s="7"/>
    </row>
    <row r="10" spans="1:6" x14ac:dyDescent="0.2">
      <c r="A10" s="9"/>
      <c r="B10" s="61" t="s">
        <v>52</v>
      </c>
      <c r="C10" s="62">
        <f ca="1">SUMIF(GROUP_ID,"",ITEM_PRICES)</f>
        <v>0</v>
      </c>
      <c r="D10" s="62"/>
      <c r="E10" s="62"/>
      <c r="F10" s="4"/>
    </row>
    <row r="11" spans="1:6" x14ac:dyDescent="0.2">
      <c r="A11" s="9"/>
      <c r="B11" s="61" t="s">
        <v>12</v>
      </c>
      <c r="C11" s="62">
        <f ca="1">SUM(C12:C13)</f>
        <v>0</v>
      </c>
      <c r="D11" s="62"/>
      <c r="E11" s="62"/>
      <c r="F11" s="4"/>
    </row>
    <row r="12" spans="1:6" x14ac:dyDescent="0.2">
      <c r="A12" s="25"/>
      <c r="B12" s="45" t="str">
        <f ca="1">INDIRECT(ADDRESS(17,1,,,"Krycí List"))</f>
        <v/>
      </c>
      <c r="C12" s="63" t="str">
        <f ca="1">INDIRECT(ADDRESS(20,1,,,"Krycí List"))</f>
        <v/>
      </c>
      <c r="D12" s="63"/>
      <c r="E12" s="63"/>
      <c r="F12" s="4"/>
    </row>
    <row r="13" spans="1:6" x14ac:dyDescent="0.2">
      <c r="A13" s="25"/>
      <c r="B13" s="45" t="str">
        <f ca="1">INDIRECT(ADDRESS(18,1,,,"Krycí List"))</f>
        <v/>
      </c>
      <c r="C13" s="63" t="str">
        <f ca="1">INDIRECT(ADDRESS(21,1,,,"Krycí List"))</f>
        <v/>
      </c>
      <c r="D13" s="63"/>
      <c r="E13" s="63"/>
      <c r="F13" s="4"/>
    </row>
    <row r="14" spans="1:6" x14ac:dyDescent="0.2">
      <c r="A14" s="9"/>
      <c r="B14" s="64" t="s">
        <v>54</v>
      </c>
      <c r="C14" s="65">
        <f ca="1">C10+C11</f>
        <v>0</v>
      </c>
      <c r="D14" s="66"/>
      <c r="E14" s="66"/>
      <c r="F14" s="4"/>
    </row>
    <row r="15" spans="1:6" x14ac:dyDescent="0.2">
      <c r="B15" s="4"/>
      <c r="C15" s="7"/>
      <c r="D15" s="7"/>
      <c r="E15" s="7"/>
    </row>
  </sheetData>
  <sheetProtection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33"/>
  <sheetViews>
    <sheetView tabSelected="1" topLeftCell="D1" zoomScaleNormal="100" workbookViewId="0">
      <pane ySplit="5" topLeftCell="A6" activePane="bottomLeft" state="frozen"/>
      <selection pane="bottomLeft" activeCell="G20" sqref="G20"/>
    </sheetView>
  </sheetViews>
  <sheetFormatPr defaultColWidth="9.140625" defaultRowHeight="8.25" outlineLevelRow="4" x14ac:dyDescent="0.15"/>
  <cols>
    <col min="1" max="1" width="9.140625" style="3" hidden="1" customWidth="1"/>
    <col min="2" max="2" width="4.42578125" style="3" hidden="1" customWidth="1"/>
    <col min="3" max="3" width="4.5703125" style="3" hidden="1" customWidth="1"/>
    <col min="4" max="4" width="5.7109375" style="3" customWidth="1"/>
    <col min="5" max="5" width="4.7109375" style="3" customWidth="1"/>
    <col min="6" max="6" width="14.7109375" style="3" customWidth="1"/>
    <col min="7" max="7" width="72.7109375" style="3" customWidth="1"/>
    <col min="8" max="8" width="4.7109375" style="3" customWidth="1"/>
    <col min="9" max="9" width="14.7109375" style="3" hidden="1" customWidth="1"/>
    <col min="10" max="10" width="14.7109375" style="3" customWidth="1"/>
    <col min="11" max="11" width="12.7109375" style="3" customWidth="1"/>
    <col min="12" max="12" width="15.7109375" style="3" customWidth="1"/>
    <col min="13" max="13" width="16.7109375" style="3" customWidth="1"/>
    <col min="14" max="16" width="9.7109375" style="3" hidden="1" customWidth="1"/>
    <col min="17" max="17" width="16.7109375" style="3" customWidth="1"/>
    <col min="18" max="19" width="11.7109375" style="3" hidden="1" customWidth="1"/>
    <col min="20" max="20" width="12.7109375" style="3" hidden="1" customWidth="1"/>
    <col min="21" max="21" width="38.7109375" style="3" customWidth="1"/>
    <col min="22" max="24" width="9.140625" style="3"/>
    <col min="25" max="25" width="9.140625" style="3" customWidth="1"/>
    <col min="26" max="26" width="5.5703125" style="3" customWidth="1"/>
    <col min="27" max="16384" width="9.140625" style="3"/>
  </cols>
  <sheetData>
    <row r="1" spans="1:25" ht="15.75" x14ac:dyDescent="0.15">
      <c r="G1" s="74" t="s">
        <v>124</v>
      </c>
    </row>
    <row r="2" spans="1:25" ht="15.75" x14ac:dyDescent="0.15">
      <c r="B2" s="53"/>
      <c r="C2" s="77"/>
      <c r="D2" s="77"/>
      <c r="E2" s="53"/>
      <c r="F2" s="53"/>
      <c r="G2" s="74" t="s">
        <v>76</v>
      </c>
      <c r="H2" s="53"/>
      <c r="I2" s="83"/>
      <c r="J2" s="83"/>
      <c r="K2" s="87"/>
      <c r="L2" s="55"/>
      <c r="M2" s="53"/>
      <c r="Q2" s="53"/>
      <c r="R2" s="83"/>
      <c r="S2" s="83"/>
      <c r="T2" s="53"/>
      <c r="V2" s="5"/>
      <c r="Y2" s="6"/>
    </row>
    <row r="3" spans="1:25" ht="56.25" x14ac:dyDescent="0.2">
      <c r="B3" s="53"/>
      <c r="C3" s="77"/>
      <c r="D3" s="77"/>
      <c r="E3" s="53"/>
      <c r="F3" s="53"/>
      <c r="G3" s="80" t="s">
        <v>19</v>
      </c>
      <c r="H3" s="53"/>
      <c r="I3" s="83"/>
      <c r="J3" s="83"/>
      <c r="K3" s="87"/>
      <c r="L3" s="55"/>
      <c r="M3" s="53"/>
      <c r="Q3" s="53"/>
      <c r="R3" s="83"/>
      <c r="S3" s="83"/>
      <c r="T3" s="53"/>
      <c r="V3" s="5"/>
      <c r="Y3" s="6"/>
    </row>
    <row r="4" spans="1:25" ht="7.5" customHeight="1" x14ac:dyDescent="0.15">
      <c r="A4" s="4"/>
      <c r="B4" s="52"/>
      <c r="C4" s="76"/>
      <c r="D4" s="77"/>
      <c r="E4" s="75"/>
      <c r="F4" s="53"/>
      <c r="G4" s="53"/>
      <c r="H4" s="53"/>
      <c r="I4" s="84"/>
      <c r="J4" s="83"/>
      <c r="K4" s="87"/>
      <c r="L4" s="55"/>
      <c r="M4" s="53"/>
      <c r="N4" s="7"/>
      <c r="O4" s="7"/>
      <c r="P4" s="7"/>
      <c r="Q4" s="53"/>
      <c r="R4" s="90"/>
      <c r="S4" s="90"/>
      <c r="T4" s="52"/>
      <c r="U4" s="7"/>
    </row>
    <row r="5" spans="1:25" ht="11.25" x14ac:dyDescent="0.2">
      <c r="A5" s="2"/>
      <c r="B5" s="59" t="s">
        <v>7</v>
      </c>
      <c r="C5" s="91" t="s">
        <v>17</v>
      </c>
      <c r="D5" s="91" t="s">
        <v>2</v>
      </c>
      <c r="E5" s="59" t="s">
        <v>8</v>
      </c>
      <c r="F5" s="59" t="s">
        <v>3</v>
      </c>
      <c r="G5" s="59" t="s">
        <v>1</v>
      </c>
      <c r="H5" s="59" t="s">
        <v>4</v>
      </c>
      <c r="I5" s="92" t="s">
        <v>9</v>
      </c>
      <c r="J5" s="92" t="s">
        <v>10</v>
      </c>
      <c r="K5" s="93" t="s">
        <v>6</v>
      </c>
      <c r="L5" s="60" t="s">
        <v>5</v>
      </c>
      <c r="M5" s="59" t="s">
        <v>11</v>
      </c>
      <c r="N5" s="2" t="s">
        <v>15</v>
      </c>
      <c r="O5" s="2" t="s">
        <v>12</v>
      </c>
      <c r="P5" s="2" t="s">
        <v>53</v>
      </c>
      <c r="Q5" s="59" t="s">
        <v>13</v>
      </c>
      <c r="R5" s="92" t="s">
        <v>48</v>
      </c>
      <c r="S5" s="92" t="s">
        <v>49</v>
      </c>
      <c r="T5" s="59" t="s">
        <v>14</v>
      </c>
      <c r="U5" s="4"/>
      <c r="V5" s="7"/>
    </row>
    <row r="6" spans="1:25" ht="7.5" customHeight="1" x14ac:dyDescent="0.15">
      <c r="B6" s="53"/>
      <c r="C6" s="77"/>
      <c r="D6" s="77"/>
      <c r="E6" s="53"/>
      <c r="F6" s="53"/>
      <c r="G6" s="53"/>
      <c r="H6" s="53"/>
      <c r="I6" s="83"/>
      <c r="J6" s="83"/>
      <c r="K6" s="87"/>
      <c r="L6" s="55"/>
      <c r="M6" s="53"/>
      <c r="Q6" s="53"/>
      <c r="R6" s="83"/>
      <c r="S6" s="83"/>
      <c r="T6" s="53"/>
      <c r="U6" s="7"/>
    </row>
    <row r="7" spans="1:25" ht="24" x14ac:dyDescent="0.2">
      <c r="A7" s="67" t="s">
        <v>70</v>
      </c>
      <c r="B7" s="97"/>
      <c r="C7" s="98">
        <v>1</v>
      </c>
      <c r="D7" s="98"/>
      <c r="E7" s="97" t="s">
        <v>78</v>
      </c>
      <c r="F7" s="97"/>
      <c r="G7" s="68" t="s">
        <v>71</v>
      </c>
      <c r="H7" s="97"/>
      <c r="I7" s="99"/>
      <c r="J7" s="99"/>
      <c r="K7" s="100"/>
      <c r="L7" s="69">
        <f>SUBTOTAL(9,L8:L30)</f>
        <v>0</v>
      </c>
      <c r="M7" s="101"/>
      <c r="N7" s="67"/>
      <c r="O7" s="102">
        <f>SUBTOTAL(9,O8:O30)</f>
        <v>0</v>
      </c>
      <c r="P7" s="102">
        <f>SUBTOTAL(9,P8:P30)</f>
        <v>0</v>
      </c>
      <c r="Q7" s="101"/>
      <c r="R7" s="103"/>
      <c r="S7" s="103"/>
      <c r="T7" s="101"/>
      <c r="U7" s="4"/>
      <c r="V7" s="7"/>
      <c r="W7" s="7"/>
    </row>
    <row r="8" spans="1:25" ht="24" outlineLevel="1" x14ac:dyDescent="0.2">
      <c r="A8" s="67" t="s">
        <v>72</v>
      </c>
      <c r="B8" s="97"/>
      <c r="C8" s="98">
        <v>2</v>
      </c>
      <c r="D8" s="98"/>
      <c r="E8" s="97" t="s">
        <v>79</v>
      </c>
      <c r="F8" s="97"/>
      <c r="G8" s="68" t="s">
        <v>71</v>
      </c>
      <c r="H8" s="97"/>
      <c r="I8" s="99"/>
      <c r="J8" s="99"/>
      <c r="K8" s="100"/>
      <c r="L8" s="69">
        <f>SUBTOTAL(9,L9:L29)</f>
        <v>0</v>
      </c>
      <c r="M8" s="101"/>
      <c r="N8" s="67"/>
      <c r="O8" s="102">
        <f>SUBTOTAL(9,O9:O29)</f>
        <v>0</v>
      </c>
      <c r="P8" s="102">
        <f>SUBTOTAL(9,P9:P29)</f>
        <v>0</v>
      </c>
      <c r="Q8" s="101"/>
      <c r="R8" s="103"/>
      <c r="S8" s="103"/>
      <c r="T8" s="101"/>
      <c r="U8" s="4"/>
      <c r="V8" s="7"/>
      <c r="W8" s="7"/>
    </row>
    <row r="9" spans="1:25" ht="11.25" outlineLevel="2" x14ac:dyDescent="0.2">
      <c r="A9" s="71" t="s">
        <v>73</v>
      </c>
      <c r="B9" s="104"/>
      <c r="C9" s="105">
        <v>3</v>
      </c>
      <c r="D9" s="105"/>
      <c r="E9" s="104" t="s">
        <v>80</v>
      </c>
      <c r="F9" s="104"/>
      <c r="G9" s="106" t="s">
        <v>74</v>
      </c>
      <c r="H9" s="104"/>
      <c r="I9" s="107"/>
      <c r="J9" s="107"/>
      <c r="K9" s="108"/>
      <c r="L9" s="73">
        <f>SUBTOTAL(9,L10:L29)</f>
        <v>0</v>
      </c>
      <c r="M9" s="109"/>
      <c r="N9" s="71"/>
      <c r="O9" s="110">
        <f>SUBTOTAL(9,O10:O29)</f>
        <v>0</v>
      </c>
      <c r="P9" s="110">
        <f>SUBTOTAL(9,P10:P29)</f>
        <v>0</v>
      </c>
      <c r="Q9" s="109"/>
      <c r="R9" s="111"/>
      <c r="S9" s="111"/>
      <c r="T9" s="109"/>
      <c r="U9" s="4"/>
      <c r="V9" s="7"/>
      <c r="W9" s="7"/>
    </row>
    <row r="10" spans="1:25" ht="11.25" outlineLevel="3" x14ac:dyDescent="0.2">
      <c r="A10" s="27"/>
      <c r="B10" s="112" t="s">
        <v>81</v>
      </c>
      <c r="C10" s="113" t="s">
        <v>51</v>
      </c>
      <c r="D10" s="114">
        <v>1</v>
      </c>
      <c r="E10" s="115" t="s">
        <v>82</v>
      </c>
      <c r="F10" s="115" t="s">
        <v>83</v>
      </c>
      <c r="G10" s="116" t="s">
        <v>84</v>
      </c>
      <c r="H10" s="117" t="s">
        <v>85</v>
      </c>
      <c r="I10" s="118">
        <v>4</v>
      </c>
      <c r="J10" s="118">
        <v>4</v>
      </c>
      <c r="K10" s="121"/>
      <c r="L10" s="119" t="str">
        <f t="shared" ref="L10:L19" si="0">IF(K10&lt;&gt;"",J10*K10,"")</f>
        <v/>
      </c>
      <c r="M10" s="116"/>
      <c r="N10" s="120">
        <v>21</v>
      </c>
      <c r="O10" s="120" t="str">
        <f t="shared" ref="O10:O19" si="1">IFERROR(L10*(N10/100),"0")</f>
        <v>0</v>
      </c>
      <c r="P10" s="120" t="str">
        <f t="shared" ref="P10:P19" si="2">IFERROR((L10+O10),"0")</f>
        <v>0</v>
      </c>
      <c r="Q10" s="122"/>
      <c r="R10" s="118"/>
      <c r="S10" s="118"/>
      <c r="T10" s="115"/>
      <c r="U10" s="7"/>
      <c r="V10" s="7"/>
      <c r="W10" s="7"/>
    </row>
    <row r="11" spans="1:25" ht="11.25" outlineLevel="3" x14ac:dyDescent="0.2">
      <c r="A11" s="27"/>
      <c r="B11" s="112" t="s">
        <v>86</v>
      </c>
      <c r="C11" s="113" t="s">
        <v>51</v>
      </c>
      <c r="D11" s="114">
        <v>2</v>
      </c>
      <c r="E11" s="115" t="s">
        <v>82</v>
      </c>
      <c r="F11" s="115" t="s">
        <v>87</v>
      </c>
      <c r="G11" s="116" t="s">
        <v>88</v>
      </c>
      <c r="H11" s="117" t="s">
        <v>89</v>
      </c>
      <c r="I11" s="118">
        <v>4</v>
      </c>
      <c r="J11" s="118">
        <v>4</v>
      </c>
      <c r="K11" s="121"/>
      <c r="L11" s="119" t="str">
        <f t="shared" si="0"/>
        <v/>
      </c>
      <c r="M11" s="116"/>
      <c r="N11" s="120">
        <v>21</v>
      </c>
      <c r="O11" s="120" t="str">
        <f t="shared" si="1"/>
        <v>0</v>
      </c>
      <c r="P11" s="120" t="str">
        <f t="shared" si="2"/>
        <v>0</v>
      </c>
      <c r="Q11" s="122"/>
      <c r="R11" s="118"/>
      <c r="S11" s="118"/>
      <c r="T11" s="115"/>
      <c r="U11" s="7"/>
      <c r="V11" s="7"/>
      <c r="W11" s="7"/>
    </row>
    <row r="12" spans="1:25" ht="11.25" outlineLevel="3" x14ac:dyDescent="0.2">
      <c r="A12" s="27"/>
      <c r="B12" s="112" t="s">
        <v>90</v>
      </c>
      <c r="C12" s="113" t="s">
        <v>51</v>
      </c>
      <c r="D12" s="114">
        <v>3</v>
      </c>
      <c r="E12" s="115" t="s">
        <v>82</v>
      </c>
      <c r="F12" s="115" t="s">
        <v>91</v>
      </c>
      <c r="G12" s="116" t="s">
        <v>92</v>
      </c>
      <c r="H12" s="117" t="s">
        <v>89</v>
      </c>
      <c r="I12" s="118">
        <v>4</v>
      </c>
      <c r="J12" s="118">
        <v>4</v>
      </c>
      <c r="K12" s="121"/>
      <c r="L12" s="119" t="str">
        <f t="shared" si="0"/>
        <v/>
      </c>
      <c r="M12" s="116"/>
      <c r="N12" s="120">
        <v>21</v>
      </c>
      <c r="O12" s="120" t="str">
        <f t="shared" si="1"/>
        <v>0</v>
      </c>
      <c r="P12" s="120" t="str">
        <f t="shared" si="2"/>
        <v>0</v>
      </c>
      <c r="Q12" s="122"/>
      <c r="R12" s="118"/>
      <c r="S12" s="118"/>
      <c r="T12" s="115"/>
      <c r="U12" s="7"/>
      <c r="V12" s="7"/>
      <c r="W12" s="7"/>
    </row>
    <row r="13" spans="1:25" ht="11.25" outlineLevel="3" x14ac:dyDescent="0.2">
      <c r="A13" s="27"/>
      <c r="B13" s="112" t="s">
        <v>93</v>
      </c>
      <c r="C13" s="113" t="s">
        <v>51</v>
      </c>
      <c r="D13" s="114">
        <v>4</v>
      </c>
      <c r="E13" s="115" t="s">
        <v>82</v>
      </c>
      <c r="F13" s="115" t="s">
        <v>94</v>
      </c>
      <c r="G13" s="116" t="s">
        <v>95</v>
      </c>
      <c r="H13" s="117" t="s">
        <v>89</v>
      </c>
      <c r="I13" s="118">
        <v>4</v>
      </c>
      <c r="J13" s="118">
        <v>4</v>
      </c>
      <c r="K13" s="121"/>
      <c r="L13" s="119" t="str">
        <f t="shared" si="0"/>
        <v/>
      </c>
      <c r="M13" s="116"/>
      <c r="N13" s="120">
        <v>21</v>
      </c>
      <c r="O13" s="120" t="str">
        <f t="shared" si="1"/>
        <v>0</v>
      </c>
      <c r="P13" s="120" t="str">
        <f t="shared" si="2"/>
        <v>0</v>
      </c>
      <c r="Q13" s="122"/>
      <c r="R13" s="118"/>
      <c r="S13" s="118"/>
      <c r="T13" s="115"/>
      <c r="U13" s="7"/>
      <c r="V13" s="7"/>
      <c r="W13" s="7"/>
    </row>
    <row r="14" spans="1:25" ht="11.25" outlineLevel="3" x14ac:dyDescent="0.2">
      <c r="A14" s="27"/>
      <c r="B14" s="112" t="s">
        <v>96</v>
      </c>
      <c r="C14" s="113" t="s">
        <v>51</v>
      </c>
      <c r="D14" s="114">
        <v>5</v>
      </c>
      <c r="E14" s="115" t="s">
        <v>82</v>
      </c>
      <c r="F14" s="115" t="s">
        <v>97</v>
      </c>
      <c r="G14" s="116" t="s">
        <v>98</v>
      </c>
      <c r="H14" s="117" t="s">
        <v>89</v>
      </c>
      <c r="I14" s="118">
        <v>1</v>
      </c>
      <c r="J14" s="118">
        <v>1</v>
      </c>
      <c r="K14" s="121"/>
      <c r="L14" s="119" t="str">
        <f t="shared" si="0"/>
        <v/>
      </c>
      <c r="M14" s="116"/>
      <c r="N14" s="120">
        <v>21</v>
      </c>
      <c r="O14" s="120" t="str">
        <f t="shared" si="1"/>
        <v>0</v>
      </c>
      <c r="P14" s="120" t="str">
        <f t="shared" si="2"/>
        <v>0</v>
      </c>
      <c r="Q14" s="122"/>
      <c r="R14" s="118"/>
      <c r="S14" s="118"/>
      <c r="T14" s="115"/>
      <c r="U14" s="7"/>
      <c r="V14" s="7"/>
      <c r="W14" s="7"/>
    </row>
    <row r="15" spans="1:25" ht="11.25" outlineLevel="3" x14ac:dyDescent="0.2">
      <c r="A15" s="27"/>
      <c r="B15" s="112" t="s">
        <v>99</v>
      </c>
      <c r="C15" s="113" t="s">
        <v>51</v>
      </c>
      <c r="D15" s="114">
        <v>6</v>
      </c>
      <c r="E15" s="115" t="s">
        <v>82</v>
      </c>
      <c r="F15" s="115" t="s">
        <v>100</v>
      </c>
      <c r="G15" s="116" t="s">
        <v>101</v>
      </c>
      <c r="H15" s="117" t="s">
        <v>89</v>
      </c>
      <c r="I15" s="118">
        <v>1</v>
      </c>
      <c r="J15" s="118">
        <v>1</v>
      </c>
      <c r="K15" s="121"/>
      <c r="L15" s="119" t="str">
        <f t="shared" si="0"/>
        <v/>
      </c>
      <c r="M15" s="116"/>
      <c r="N15" s="120">
        <v>21</v>
      </c>
      <c r="O15" s="120" t="str">
        <f t="shared" si="1"/>
        <v>0</v>
      </c>
      <c r="P15" s="120" t="str">
        <f t="shared" si="2"/>
        <v>0</v>
      </c>
      <c r="Q15" s="122"/>
      <c r="R15" s="118"/>
      <c r="S15" s="118"/>
      <c r="T15" s="115"/>
      <c r="U15" s="7"/>
      <c r="V15" s="7"/>
      <c r="W15" s="7"/>
    </row>
    <row r="16" spans="1:25" ht="11.25" outlineLevel="3" x14ac:dyDescent="0.2">
      <c r="A16" s="27"/>
      <c r="B16" s="112" t="s">
        <v>102</v>
      </c>
      <c r="C16" s="113" t="s">
        <v>51</v>
      </c>
      <c r="D16" s="114">
        <v>7</v>
      </c>
      <c r="E16" s="115" t="s">
        <v>82</v>
      </c>
      <c r="F16" s="115" t="s">
        <v>103</v>
      </c>
      <c r="G16" s="116" t="s">
        <v>104</v>
      </c>
      <c r="H16" s="117" t="s">
        <v>89</v>
      </c>
      <c r="I16" s="118">
        <v>4</v>
      </c>
      <c r="J16" s="118">
        <v>4</v>
      </c>
      <c r="K16" s="121"/>
      <c r="L16" s="119" t="str">
        <f t="shared" si="0"/>
        <v/>
      </c>
      <c r="M16" s="116"/>
      <c r="N16" s="120">
        <v>21</v>
      </c>
      <c r="O16" s="120" t="str">
        <f t="shared" si="1"/>
        <v>0</v>
      </c>
      <c r="P16" s="120" t="str">
        <f t="shared" si="2"/>
        <v>0</v>
      </c>
      <c r="Q16" s="122"/>
      <c r="R16" s="118"/>
      <c r="S16" s="118"/>
      <c r="T16" s="115"/>
      <c r="U16" s="7"/>
      <c r="V16" s="7"/>
      <c r="W16" s="7"/>
    </row>
    <row r="17" spans="1:23" ht="11.25" outlineLevel="3" x14ac:dyDescent="0.2">
      <c r="A17" s="27"/>
      <c r="B17" s="112" t="s">
        <v>105</v>
      </c>
      <c r="C17" s="113" t="s">
        <v>51</v>
      </c>
      <c r="D17" s="114">
        <v>8</v>
      </c>
      <c r="E17" s="115" t="s">
        <v>82</v>
      </c>
      <c r="F17" s="115" t="s">
        <v>106</v>
      </c>
      <c r="G17" s="116" t="s">
        <v>107</v>
      </c>
      <c r="H17" s="117" t="s">
        <v>89</v>
      </c>
      <c r="I17" s="118">
        <v>1</v>
      </c>
      <c r="J17" s="118">
        <v>1</v>
      </c>
      <c r="K17" s="121"/>
      <c r="L17" s="119" t="str">
        <f t="shared" si="0"/>
        <v/>
      </c>
      <c r="M17" s="116"/>
      <c r="N17" s="120">
        <v>21</v>
      </c>
      <c r="O17" s="120" t="str">
        <f t="shared" si="1"/>
        <v>0</v>
      </c>
      <c r="P17" s="120" t="str">
        <f t="shared" si="2"/>
        <v>0</v>
      </c>
      <c r="Q17" s="122"/>
      <c r="R17" s="118"/>
      <c r="S17" s="118"/>
      <c r="T17" s="115"/>
      <c r="U17" s="7"/>
      <c r="V17" s="7"/>
      <c r="W17" s="7"/>
    </row>
    <row r="18" spans="1:23" ht="11.25" outlineLevel="3" x14ac:dyDescent="0.2">
      <c r="A18" s="27"/>
      <c r="B18" s="112" t="s">
        <v>108</v>
      </c>
      <c r="C18" s="113" t="s">
        <v>51</v>
      </c>
      <c r="D18" s="114">
        <v>9</v>
      </c>
      <c r="E18" s="115" t="s">
        <v>82</v>
      </c>
      <c r="F18" s="115" t="s">
        <v>109</v>
      </c>
      <c r="G18" s="116" t="s">
        <v>110</v>
      </c>
      <c r="H18" s="117" t="s">
        <v>89</v>
      </c>
      <c r="I18" s="118">
        <v>1</v>
      </c>
      <c r="J18" s="118">
        <v>1</v>
      </c>
      <c r="K18" s="121"/>
      <c r="L18" s="119" t="str">
        <f t="shared" si="0"/>
        <v/>
      </c>
      <c r="M18" s="116"/>
      <c r="N18" s="120">
        <v>21</v>
      </c>
      <c r="O18" s="120" t="str">
        <f t="shared" si="1"/>
        <v>0</v>
      </c>
      <c r="P18" s="120" t="str">
        <f t="shared" si="2"/>
        <v>0</v>
      </c>
      <c r="Q18" s="122"/>
      <c r="R18" s="118"/>
      <c r="S18" s="118"/>
      <c r="T18" s="115"/>
      <c r="U18" s="7"/>
      <c r="V18" s="7"/>
      <c r="W18" s="7"/>
    </row>
    <row r="19" spans="1:23" ht="22.5" outlineLevel="3" x14ac:dyDescent="0.2">
      <c r="A19" s="27"/>
      <c r="B19" s="112" t="s">
        <v>111</v>
      </c>
      <c r="C19" s="113" t="s">
        <v>51</v>
      </c>
      <c r="D19" s="114">
        <v>10</v>
      </c>
      <c r="E19" s="115" t="s">
        <v>82</v>
      </c>
      <c r="F19" s="115" t="s">
        <v>112</v>
      </c>
      <c r="G19" s="116" t="s">
        <v>113</v>
      </c>
      <c r="H19" s="117"/>
      <c r="I19" s="118">
        <v>0</v>
      </c>
      <c r="J19" s="118">
        <v>0</v>
      </c>
      <c r="K19" s="121"/>
      <c r="L19" s="119" t="str">
        <f t="shared" si="0"/>
        <v/>
      </c>
      <c r="M19" s="116"/>
      <c r="N19" s="120">
        <v>21</v>
      </c>
      <c r="O19" s="120" t="str">
        <f t="shared" si="1"/>
        <v>0</v>
      </c>
      <c r="P19" s="120" t="str">
        <f t="shared" si="2"/>
        <v>0</v>
      </c>
      <c r="Q19" s="122"/>
      <c r="R19" s="118"/>
      <c r="S19" s="118"/>
      <c r="T19" s="115"/>
      <c r="U19" s="7"/>
      <c r="V19" s="7"/>
      <c r="W19" s="7"/>
    </row>
    <row r="20" spans="1:23" ht="45" outlineLevel="4" x14ac:dyDescent="0.2">
      <c r="A20" s="123"/>
      <c r="B20" s="124"/>
      <c r="C20" s="125" t="s">
        <v>50</v>
      </c>
      <c r="D20" s="126"/>
      <c r="E20" s="127"/>
      <c r="F20" s="127" t="s">
        <v>55</v>
      </c>
      <c r="G20" s="128" t="s">
        <v>114</v>
      </c>
      <c r="H20" s="129"/>
      <c r="I20" s="130"/>
      <c r="J20" s="131">
        <v>0</v>
      </c>
      <c r="K20" s="132"/>
      <c r="L20" s="133"/>
      <c r="M20" s="128"/>
      <c r="N20" s="134"/>
      <c r="O20" s="134"/>
      <c r="P20" s="134"/>
      <c r="Q20" s="135"/>
      <c r="R20" s="131"/>
      <c r="S20" s="131"/>
      <c r="T20" s="127"/>
      <c r="U20" s="26"/>
      <c r="V20" s="7"/>
      <c r="W20" s="7"/>
    </row>
    <row r="21" spans="1:23" ht="33.75" outlineLevel="4" x14ac:dyDescent="0.2">
      <c r="A21" s="123"/>
      <c r="B21" s="124"/>
      <c r="C21" s="125" t="s">
        <v>50</v>
      </c>
      <c r="D21" s="126"/>
      <c r="E21" s="127"/>
      <c r="F21" s="127"/>
      <c r="G21" s="128" t="s">
        <v>115</v>
      </c>
      <c r="H21" s="129"/>
      <c r="I21" s="130"/>
      <c r="J21" s="131">
        <v>0</v>
      </c>
      <c r="K21" s="132"/>
      <c r="L21" s="133"/>
      <c r="M21" s="128"/>
      <c r="N21" s="134"/>
      <c r="O21" s="134"/>
      <c r="P21" s="134"/>
      <c r="Q21" s="135"/>
      <c r="R21" s="131"/>
      <c r="S21" s="131"/>
      <c r="T21" s="127"/>
      <c r="U21" s="26"/>
      <c r="V21" s="7"/>
      <c r="W21" s="7"/>
    </row>
    <row r="22" spans="1:23" ht="56.25" outlineLevel="4" x14ac:dyDescent="0.2">
      <c r="A22" s="123"/>
      <c r="B22" s="124"/>
      <c r="C22" s="125" t="s">
        <v>50</v>
      </c>
      <c r="D22" s="126"/>
      <c r="E22" s="127"/>
      <c r="F22" s="127"/>
      <c r="G22" s="128" t="s">
        <v>116</v>
      </c>
      <c r="H22" s="129"/>
      <c r="I22" s="130"/>
      <c r="J22" s="131">
        <v>0</v>
      </c>
      <c r="K22" s="132"/>
      <c r="L22" s="133"/>
      <c r="M22" s="128"/>
      <c r="N22" s="134"/>
      <c r="O22" s="134"/>
      <c r="P22" s="134"/>
      <c r="Q22" s="135"/>
      <c r="R22" s="131"/>
      <c r="S22" s="131"/>
      <c r="T22" s="127"/>
      <c r="U22" s="26"/>
      <c r="V22" s="7"/>
      <c r="W22" s="7"/>
    </row>
    <row r="23" spans="1:23" ht="45" outlineLevel="4" x14ac:dyDescent="0.2">
      <c r="A23" s="123"/>
      <c r="B23" s="124"/>
      <c r="C23" s="125" t="s">
        <v>50</v>
      </c>
      <c r="D23" s="126"/>
      <c r="E23" s="127"/>
      <c r="F23" s="127"/>
      <c r="G23" s="128" t="s">
        <v>117</v>
      </c>
      <c r="H23" s="129"/>
      <c r="I23" s="130"/>
      <c r="J23" s="131">
        <v>0</v>
      </c>
      <c r="K23" s="132"/>
      <c r="L23" s="133"/>
      <c r="M23" s="128"/>
      <c r="N23" s="134"/>
      <c r="O23" s="134"/>
      <c r="P23" s="134"/>
      <c r="Q23" s="135"/>
      <c r="R23" s="131"/>
      <c r="S23" s="131"/>
      <c r="T23" s="127"/>
      <c r="U23" s="26"/>
      <c r="V23" s="7"/>
      <c r="W23" s="7"/>
    </row>
    <row r="24" spans="1:23" ht="33.75" outlineLevel="4" x14ac:dyDescent="0.2">
      <c r="A24" s="123"/>
      <c r="B24" s="124"/>
      <c r="C24" s="125" t="s">
        <v>50</v>
      </c>
      <c r="D24" s="126"/>
      <c r="E24" s="127"/>
      <c r="F24" s="127"/>
      <c r="G24" s="128" t="s">
        <v>118</v>
      </c>
      <c r="H24" s="129"/>
      <c r="I24" s="130"/>
      <c r="J24" s="131">
        <v>0</v>
      </c>
      <c r="K24" s="132"/>
      <c r="L24" s="133"/>
      <c r="M24" s="128"/>
      <c r="N24" s="134"/>
      <c r="O24" s="134"/>
      <c r="P24" s="134"/>
      <c r="Q24" s="135"/>
      <c r="R24" s="131"/>
      <c r="S24" s="131"/>
      <c r="T24" s="127"/>
      <c r="U24" s="26"/>
      <c r="V24" s="7"/>
      <c r="W24" s="7"/>
    </row>
    <row r="25" spans="1:23" ht="67.5" outlineLevel="4" x14ac:dyDescent="0.2">
      <c r="A25" s="123"/>
      <c r="B25" s="124"/>
      <c r="C25" s="125" t="s">
        <v>50</v>
      </c>
      <c r="D25" s="126"/>
      <c r="E25" s="127"/>
      <c r="F25" s="127"/>
      <c r="G25" s="128" t="s">
        <v>119</v>
      </c>
      <c r="H25" s="129"/>
      <c r="I25" s="130"/>
      <c r="J25" s="131">
        <v>0</v>
      </c>
      <c r="K25" s="132"/>
      <c r="L25" s="133"/>
      <c r="M25" s="128"/>
      <c r="N25" s="134"/>
      <c r="O25" s="134"/>
      <c r="P25" s="134"/>
      <c r="Q25" s="135"/>
      <c r="R25" s="131"/>
      <c r="S25" s="131"/>
      <c r="T25" s="127"/>
      <c r="U25" s="26"/>
      <c r="V25" s="7"/>
      <c r="W25" s="7"/>
    </row>
    <row r="26" spans="1:23" ht="56.25" outlineLevel="4" x14ac:dyDescent="0.2">
      <c r="A26" s="123"/>
      <c r="B26" s="124"/>
      <c r="C26" s="125" t="s">
        <v>50</v>
      </c>
      <c r="D26" s="126"/>
      <c r="E26" s="127"/>
      <c r="F26" s="127"/>
      <c r="G26" s="128" t="s">
        <v>120</v>
      </c>
      <c r="H26" s="129"/>
      <c r="I26" s="130"/>
      <c r="J26" s="131">
        <v>0</v>
      </c>
      <c r="K26" s="132"/>
      <c r="L26" s="133"/>
      <c r="M26" s="128"/>
      <c r="N26" s="134"/>
      <c r="O26" s="134"/>
      <c r="P26" s="134"/>
      <c r="Q26" s="135"/>
      <c r="R26" s="131"/>
      <c r="S26" s="131"/>
      <c r="T26" s="127"/>
      <c r="U26" s="26"/>
      <c r="V26" s="7"/>
      <c r="W26" s="7"/>
    </row>
    <row r="27" spans="1:23" ht="7.5" customHeight="1" outlineLevel="4" x14ac:dyDescent="0.15">
      <c r="B27" s="75"/>
      <c r="C27" s="77" t="s">
        <v>50</v>
      </c>
      <c r="D27" s="78"/>
      <c r="E27" s="79"/>
      <c r="F27" s="53"/>
      <c r="G27" s="81"/>
      <c r="H27" s="82"/>
      <c r="I27" s="85"/>
      <c r="J27" s="86"/>
      <c r="K27" s="88"/>
      <c r="L27" s="56"/>
      <c r="M27" s="28"/>
      <c r="N27" s="8"/>
      <c r="O27" s="8"/>
      <c r="P27" s="8"/>
      <c r="Q27" s="89"/>
      <c r="R27" s="86"/>
      <c r="S27" s="86"/>
      <c r="T27" s="79"/>
      <c r="U27" s="7"/>
      <c r="V27" s="7"/>
      <c r="W27" s="7"/>
    </row>
    <row r="28" spans="1:23" ht="22.5" outlineLevel="3" x14ac:dyDescent="0.2">
      <c r="A28" s="27"/>
      <c r="B28" s="112" t="s">
        <v>121</v>
      </c>
      <c r="C28" s="113" t="s">
        <v>51</v>
      </c>
      <c r="D28" s="114">
        <v>11</v>
      </c>
      <c r="E28" s="115" t="s">
        <v>82</v>
      </c>
      <c r="F28" s="115" t="s">
        <v>122</v>
      </c>
      <c r="G28" s="116" t="s">
        <v>123</v>
      </c>
      <c r="H28" s="117"/>
      <c r="I28" s="118">
        <v>0</v>
      </c>
      <c r="J28" s="118">
        <v>0</v>
      </c>
      <c r="K28" s="121"/>
      <c r="L28" s="119" t="str">
        <f>IF(K28&lt;&gt;"",J28*K28,"")</f>
        <v/>
      </c>
      <c r="M28" s="116"/>
      <c r="N28" s="120">
        <v>21</v>
      </c>
      <c r="O28" s="120" t="str">
        <f>IFERROR(L28*(N28/100),"0")</f>
        <v>0</v>
      </c>
      <c r="P28" s="120" t="str">
        <f>IFERROR((L28+O28),"0")</f>
        <v>0</v>
      </c>
      <c r="Q28" s="122"/>
      <c r="R28" s="118"/>
      <c r="S28" s="118"/>
      <c r="T28" s="115"/>
      <c r="U28" s="7"/>
      <c r="V28" s="7"/>
      <c r="W28" s="7"/>
    </row>
    <row r="29" spans="1:23" outlineLevel="3" x14ac:dyDescent="0.15">
      <c r="B29" s="4"/>
      <c r="C29" s="4" t="s">
        <v>50</v>
      </c>
      <c r="D29" s="4"/>
      <c r="E29" s="4"/>
      <c r="F29" s="4"/>
      <c r="G29" s="4"/>
      <c r="H29" s="4"/>
      <c r="I29" s="4"/>
      <c r="J29" s="4"/>
      <c r="K29" s="7"/>
      <c r="L29" s="58"/>
      <c r="M29" s="4"/>
      <c r="N29" s="4"/>
      <c r="O29" s="4"/>
      <c r="P29" s="4"/>
      <c r="Q29" s="4"/>
      <c r="R29" s="4"/>
      <c r="S29" s="4"/>
      <c r="T29" s="4"/>
    </row>
    <row r="30" spans="1:23" outlineLevel="1" x14ac:dyDescent="0.15">
      <c r="C30" s="3" t="s">
        <v>50</v>
      </c>
      <c r="L30" s="55"/>
    </row>
    <row r="31" spans="1:23" x14ac:dyDescent="0.15">
      <c r="L31" s="55"/>
    </row>
    <row r="32" spans="1:23" ht="12" x14ac:dyDescent="0.2">
      <c r="A32" s="94"/>
      <c r="B32" s="94"/>
      <c r="C32" s="94"/>
      <c r="D32" s="94"/>
      <c r="E32" s="94"/>
      <c r="F32" s="94"/>
      <c r="G32" s="94"/>
      <c r="H32" s="94"/>
      <c r="I32" s="94"/>
      <c r="J32" s="157" t="s">
        <v>18</v>
      </c>
      <c r="K32" s="158"/>
      <c r="L32" s="95">
        <f>SUBTOTAL(9,L10:L31)</f>
        <v>0</v>
      </c>
      <c r="M32" s="96" t="s">
        <v>77</v>
      </c>
      <c r="N32" s="94"/>
      <c r="O32" s="94"/>
      <c r="P32" s="94"/>
      <c r="Q32" s="94"/>
      <c r="R32" s="94"/>
      <c r="S32" s="94"/>
      <c r="T32" s="94"/>
      <c r="U32" s="4"/>
      <c r="V32" s="7"/>
      <c r="W32" s="7"/>
    </row>
    <row r="33" spans="12:12" x14ac:dyDescent="0.15">
      <c r="L33" s="7"/>
    </row>
  </sheetData>
  <sheetProtection sheet="1" formatColumns="0" formatRows="0" autoFilter="0"/>
  <mergeCells count="1">
    <mergeCell ref="J32:K32"/>
  </mergeCells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3" hidden="1" customWidth="1"/>
    <col min="2" max="2" width="10.7109375" style="3" customWidth="1"/>
    <col min="3" max="3" width="40.7109375" style="3" customWidth="1"/>
    <col min="4" max="4" width="13.7109375" style="3" customWidth="1"/>
    <col min="5" max="5" width="60.7109375" style="3" customWidth="1"/>
    <col min="6" max="6" width="41.5703125" style="3" customWidth="1"/>
    <col min="7" max="16384" width="9.140625" style="3"/>
  </cols>
  <sheetData>
    <row r="1" spans="1:7" ht="11.25" x14ac:dyDescent="0.2">
      <c r="A1" s="2"/>
      <c r="B1" s="2" t="s">
        <v>57</v>
      </c>
      <c r="C1" s="59" t="s">
        <v>56</v>
      </c>
      <c r="D1" s="2" t="s">
        <v>0</v>
      </c>
      <c r="E1" s="59" t="s">
        <v>1</v>
      </c>
      <c r="F1" s="4"/>
      <c r="G1" s="7"/>
    </row>
    <row r="2" spans="1:7" ht="7.5" customHeight="1" x14ac:dyDescent="0.15">
      <c r="C2" s="53"/>
      <c r="E2" s="53"/>
      <c r="F2" s="7"/>
    </row>
    <row r="3" spans="1:7" x14ac:dyDescent="0.15">
      <c r="C3" s="4"/>
      <c r="E3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Poptávka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Krycí List</vt:lpstr>
      <vt:lpstr>Rekapitulace</vt:lpstr>
      <vt:lpstr>Poptávané položky</vt:lpstr>
      <vt:lpstr>Figury</vt:lpstr>
      <vt:lpstr>__8C143AEA_09DE_4A92_AD2F_00F8B2B56A16_CURRENCY__</vt:lpstr>
      <vt:lpstr>__8C143AEA_09DE_4A92_AD2F_00F8B2B56A16_DEMAND__</vt:lpstr>
      <vt:lpstr>__8C143AEA_09DE_4A92_AD2F_00F8B2B56A16_FDEMAND__</vt:lpstr>
      <vt:lpstr>__8C143AEA_09DE_4A92_AD2F_00F8B2B56A16_FIRM__</vt:lpstr>
      <vt:lpstr>__8C143AEA_09DE_4A92_AD2F_00F8B2B56A16_ITEM__</vt:lpstr>
      <vt:lpstr>__8C143AEA_09DE_4A92_AD2F_00F8B2B56A16_ITEM_GROUP1__</vt:lpstr>
      <vt:lpstr>__8C143AEA_09DE_4A92_AD2F_00F8B2B56A16_ITEM_GROUP1_RECAP__</vt:lpstr>
      <vt:lpstr>__8C143AEA_09DE_4A92_AD2F_00F8B2B56A16_ITEM_GROUP2__</vt:lpstr>
      <vt:lpstr>__8C143AEA_09DE_4A92_AD2F_00F8B2B56A16_ITEM_GROUP2_RECAP__</vt:lpstr>
      <vt:lpstr>__8C143AEA_09DE_4A92_AD2F_00F8B2B56A16_ITEM_GROUP3__X</vt:lpstr>
      <vt:lpstr>__8C143AEA_09DE_4A92_AD2F_00F8B2B56A16_ITEM_GROUP3_RECAP__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FEHRER BOHEMIA s.r.o. výměna 4 ks nástřešních rekuperačních jednotek pro výrobní zařízení v hale 06 - Nabídka</dc:subject>
  <dc:creator>SARKA.VOLDRICHOVA</dc:creator>
  <cp:lastModifiedBy>Radek Hlaváček</cp:lastModifiedBy>
  <dcterms:created xsi:type="dcterms:W3CDTF">2023-12-19T12:56:24Z</dcterms:created>
  <dcterms:modified xsi:type="dcterms:W3CDTF">2024-07-15T08:52:38Z</dcterms:modified>
</cp:coreProperties>
</file>