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ÁCE\Podivín\Polní cesty 2022\"/>
    </mc:Choice>
  </mc:AlternateContent>
  <bookViews>
    <workbookView xWindow="0" yWindow="0" windowWidth="0" windowHeight="0"/>
  </bookViews>
  <sheets>
    <sheet name="Rekapitulace stavby" sheetId="1" r:id="rId1"/>
    <sheet name="1 - V43" sheetId="2" r:id="rId2"/>
    <sheet name="2 - H14" sheetId="3" r:id="rId3"/>
    <sheet name="3 - Vedlejší rozpočtové 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V43'!$C$119:$K$141</definedName>
    <definedName name="_xlnm.Print_Area" localSheetId="1">'1 - V43'!$C$4:$J$76,'1 - V43'!$C$82:$J$101,'1 - V43'!$C$107:$J$141</definedName>
    <definedName name="_xlnm.Print_Titles" localSheetId="1">'1 - V43'!$119:$119</definedName>
    <definedName name="_xlnm._FilterDatabase" localSheetId="2" hidden="1">'2 - H14'!$C$122:$K$172</definedName>
    <definedName name="_xlnm.Print_Area" localSheetId="2">'2 - H14'!$C$4:$J$76,'2 - H14'!$C$82:$J$104,'2 - H14'!$C$110:$J$172</definedName>
    <definedName name="_xlnm.Print_Titles" localSheetId="2">'2 - H14'!$122:$122</definedName>
    <definedName name="_xlnm._FilterDatabase" localSheetId="3" hidden="1">'3 - Vedlejší rozpočtové n...'!$C$120:$K$135</definedName>
    <definedName name="_xlnm.Print_Area" localSheetId="3">'3 - Vedlejší rozpočtové n...'!$C$4:$J$76,'3 - Vedlejší rozpočtové n...'!$C$82:$J$102,'3 - Vedlejší rozpočtové n...'!$C$108:$J$135</definedName>
    <definedName name="_xlnm.Print_Titles" localSheetId="3">'3 - Vedlejší rozpočtové n...'!$120:$120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85"/>
  <c i="3" r="J37"/>
  <c r="J36"/>
  <c i="1" r="AY96"/>
  <c i="3" r="J35"/>
  <c i="1" r="AX96"/>
  <c i="3"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117"/>
  <c r="E7"/>
  <c r="E85"/>
  <c i="2" r="J37"/>
  <c r="J36"/>
  <c i="1" r="AY95"/>
  <c i="2" r="J35"/>
  <c i="1" r="AX95"/>
  <c i="2"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41"/>
  <c r="J136"/>
  <c r="J132"/>
  <c r="BK128"/>
  <c r="J138"/>
  <c r="BK134"/>
  <c r="J130"/>
  <c r="BK123"/>
  <c r="J134"/>
  <c r="BK132"/>
  <c r="J128"/>
  <c r="J123"/>
  <c i="3" r="J168"/>
  <c r="J162"/>
  <c r="J138"/>
  <c r="BK162"/>
  <c r="J160"/>
  <c r="BK157"/>
  <c r="J148"/>
  <c r="J134"/>
  <c r="BK126"/>
  <c r="J167"/>
  <c r="BK164"/>
  <c r="J149"/>
  <c r="J144"/>
  <c r="J129"/>
  <c r="J127"/>
  <c r="BK172"/>
  <c r="J126"/>
  <c r="J157"/>
  <c r="BK156"/>
  <c r="J153"/>
  <c r="BK151"/>
  <c r="BK144"/>
  <c r="BK142"/>
  <c r="BK134"/>
  <c r="BK132"/>
  <c i="4" r="BK135"/>
  <c r="J134"/>
  <c r="J126"/>
  <c r="J125"/>
  <c r="J124"/>
  <c r="J135"/>
  <c r="BK134"/>
  <c r="BK132"/>
  <c r="J131"/>
  <c r="J129"/>
  <c r="J128"/>
  <c r="BK126"/>
  <c r="BK124"/>
  <c r="BK131"/>
  <c r="BK129"/>
  <c r="J132"/>
  <c r="BK128"/>
  <c i="2" r="BK138"/>
  <c r="J133"/>
  <c r="BK130"/>
  <c r="J125"/>
  <c r="J141"/>
  <c r="BK136"/>
  <c r="J126"/>
  <c r="BK125"/>
  <c i="1" r="AS94"/>
  <c i="2" r="BK126"/>
  <c i="3" r="J170"/>
  <c r="J165"/>
  <c r="BK160"/>
  <c r="J151"/>
  <c r="J172"/>
  <c r="J159"/>
  <c r="J156"/>
  <c r="BK147"/>
  <c r="J132"/>
  <c r="BK127"/>
  <c r="BK168"/>
  <c r="BK165"/>
  <c r="BK153"/>
  <c r="J147"/>
  <c r="J142"/>
  <c r="BK136"/>
  <c i="2" r="BK133"/>
  <c i="3" r="BK167"/>
  <c r="J164"/>
  <c r="J158"/>
  <c r="BK129"/>
  <c r="BK158"/>
  <c r="BK149"/>
  <c r="J136"/>
  <c r="BK131"/>
  <c r="BK170"/>
  <c r="BK159"/>
  <c r="BK148"/>
  <c r="BK138"/>
  <c r="J131"/>
  <c i="4" r="BK125"/>
  <c i="2" l="1" r="P122"/>
  <c r="T122"/>
  <c r="P131"/>
  <c r="T131"/>
  <c i="3" r="P125"/>
  <c r="T125"/>
  <c r="P137"/>
  <c r="T137"/>
  <c r="P146"/>
  <c r="T146"/>
  <c r="P155"/>
  <c r="T155"/>
  <c r="BK166"/>
  <c r="J166"/>
  <c r="J102"/>
  <c r="T166"/>
  <c i="4" r="BK123"/>
  <c r="J123"/>
  <c r="J98"/>
  <c r="P123"/>
  <c r="T123"/>
  <c r="R127"/>
  <c r="BK130"/>
  <c r="J130"/>
  <c r="J100"/>
  <c r="T130"/>
  <c r="R133"/>
  <c i="2" r="BK122"/>
  <c r="J122"/>
  <c r="J98"/>
  <c r="R122"/>
  <c r="BK131"/>
  <c r="J131"/>
  <c r="J99"/>
  <c r="R131"/>
  <c i="3" r="BK125"/>
  <c r="J125"/>
  <c r="J98"/>
  <c r="R125"/>
  <c r="BK137"/>
  <c r="J137"/>
  <c r="J99"/>
  <c r="R137"/>
  <c r="BK146"/>
  <c r="J146"/>
  <c r="J100"/>
  <c r="R146"/>
  <c r="BK155"/>
  <c r="J155"/>
  <c r="J101"/>
  <c r="R155"/>
  <c r="P166"/>
  <c r="R166"/>
  <c i="4" r="R123"/>
  <c r="BK127"/>
  <c r="J127"/>
  <c r="J99"/>
  <c r="P127"/>
  <c r="T127"/>
  <c r="P130"/>
  <c r="R130"/>
  <c r="BK133"/>
  <c r="J133"/>
  <c r="J101"/>
  <c r="P133"/>
  <c r="T133"/>
  <c i="2" r="BK140"/>
  <c r="J140"/>
  <c r="J100"/>
  <c i="3" r="BK171"/>
  <c r="J171"/>
  <c r="J103"/>
  <c i="4" r="F91"/>
  <c r="BE125"/>
  <c r="BE129"/>
  <c r="BE132"/>
  <c r="BE134"/>
  <c r="J89"/>
  <c r="F92"/>
  <c r="E111"/>
  <c r="J117"/>
  <c r="BE126"/>
  <c r="BE128"/>
  <c r="BE135"/>
  <c r="J118"/>
  <c r="BE124"/>
  <c r="BE131"/>
  <c i="3" r="F91"/>
  <c r="E113"/>
  <c r="J119"/>
  <c r="BE126"/>
  <c r="BE134"/>
  <c r="BE149"/>
  <c r="BE157"/>
  <c r="BE162"/>
  <c r="J89"/>
  <c r="J92"/>
  <c r="BE168"/>
  <c r="F120"/>
  <c r="BE129"/>
  <c r="BE142"/>
  <c r="BE148"/>
  <c r="BE153"/>
  <c r="BE159"/>
  <c r="BE160"/>
  <c r="BE167"/>
  <c r="BE136"/>
  <c r="BE138"/>
  <c r="BE151"/>
  <c r="BE164"/>
  <c r="BE170"/>
  <c r="BE127"/>
  <c r="BE131"/>
  <c r="BE132"/>
  <c r="BE144"/>
  <c r="BE147"/>
  <c r="BE156"/>
  <c r="BE158"/>
  <c r="BE165"/>
  <c r="BE172"/>
  <c i="2" r="E85"/>
  <c r="J89"/>
  <c r="F92"/>
  <c r="J116"/>
  <c r="BE125"/>
  <c r="BE132"/>
  <c r="BE133"/>
  <c r="BE136"/>
  <c r="F91"/>
  <c r="J117"/>
  <c r="BE123"/>
  <c r="BE126"/>
  <c r="BE130"/>
  <c r="BE128"/>
  <c r="BE134"/>
  <c r="BE138"/>
  <c r="BE141"/>
  <c r="F37"/>
  <c i="1" r="BD95"/>
  <c i="3" r="F34"/>
  <c i="1" r="BA96"/>
  <c i="4" r="F36"/>
  <c i="1" r="BC97"/>
  <c i="2" r="J34"/>
  <c i="1" r="AW95"/>
  <c i="3" r="F37"/>
  <c i="1" r="BD96"/>
  <c i="2" r="F34"/>
  <c i="1" r="BA95"/>
  <c i="3" r="F36"/>
  <c i="1" r="BC96"/>
  <c i="4" r="F35"/>
  <c i="1" r="BB97"/>
  <c i="2" r="F35"/>
  <c i="1" r="BB95"/>
  <c i="3" r="F35"/>
  <c i="1" r="BB96"/>
  <c i="4" r="J34"/>
  <c i="1" r="AW97"/>
  <c i="2" r="F36"/>
  <c i="1" r="BC95"/>
  <c i="3" r="J34"/>
  <c i="1" r="AW96"/>
  <c i="4" r="F34"/>
  <c i="1" r="BA97"/>
  <c i="4" r="F37"/>
  <c i="1" r="BD97"/>
  <c i="4" l="1" r="R122"/>
  <c r="R121"/>
  <c r="T122"/>
  <c r="T121"/>
  <c i="3" r="P124"/>
  <c r="P123"/>
  <c i="1" r="AU96"/>
  <c i="3" r="R124"/>
  <c r="R123"/>
  <c i="2" r="R121"/>
  <c r="R120"/>
  <c i="4" r="P122"/>
  <c r="P121"/>
  <c i="1" r="AU97"/>
  <c i="2" r="T121"/>
  <c r="T120"/>
  <c i="3" r="T124"/>
  <c r="T123"/>
  <c i="2" r="P121"/>
  <c r="P120"/>
  <c i="1" r="AU95"/>
  <c i="2" r="BK121"/>
  <c r="J121"/>
  <c r="J97"/>
  <c i="3" r="BK124"/>
  <c r="J124"/>
  <c r="J97"/>
  <c i="4" r="BK122"/>
  <c r="J122"/>
  <c r="J97"/>
  <c r="J33"/>
  <c i="1" r="AV97"/>
  <c r="AT97"/>
  <c r="BA94"/>
  <c r="W30"/>
  <c r="BB94"/>
  <c r="W31"/>
  <c i="4" r="F33"/>
  <c i="1" r="AZ97"/>
  <c i="2" r="J33"/>
  <c i="1" r="AV95"/>
  <c r="AT95"/>
  <c r="BC94"/>
  <c r="AY94"/>
  <c i="3" r="F33"/>
  <c i="1" r="AZ96"/>
  <c i="2" r="F33"/>
  <c i="1" r="AZ95"/>
  <c i="3" r="J33"/>
  <c i="1" r="AV96"/>
  <c r="AT96"/>
  <c r="BD94"/>
  <c r="W33"/>
  <c i="3" l="1" r="BK123"/>
  <c r="J123"/>
  <c i="4" r="BK121"/>
  <c r="J121"/>
  <c r="J96"/>
  <c i="2" r="BK120"/>
  <c r="J120"/>
  <c i="1" r="AU94"/>
  <c r="W32"/>
  <c r="AX94"/>
  <c i="3" r="J30"/>
  <c i="1" r="AG96"/>
  <c r="AW94"/>
  <c r="AK30"/>
  <c i="2" r="J30"/>
  <c i="1" r="AG95"/>
  <c r="AZ94"/>
  <c r="AV94"/>
  <c r="AK29"/>
  <c i="3" l="1" r="J39"/>
  <c i="2" r="J39"/>
  <c i="3" r="J96"/>
  <c i="2" r="J96"/>
  <c i="1" r="AN95"/>
  <c r="AN96"/>
  <c i="4" r="J30"/>
  <c i="1" r="AG97"/>
  <c r="AG94"/>
  <c r="AK26"/>
  <c r="AK35"/>
  <c r="W29"/>
  <c r="AT94"/>
  <c r="AN94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<sst xmlns="http://schemas.openxmlformats.org/spreadsheetml/2006/main">
  <si>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</si>
  <si>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</si>
  <si>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</si>
  <si>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</si>
  <si>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</si>
  <si>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{97b55845-1acd-4e43-8ee5-378127f5068b}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</si>
  <si>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</si>
  <si>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</si>
  <si>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</si>
  <si>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</si>
  <si>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</si>
  <si>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</si>
  <si>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</si>
  <si>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</si>
  <si>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</si>
  <si>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</si>
  <si>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</si>
  <si>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PODIVÍN - Polní cesty V43 a H14</t>
  </si>
  <si>
    <t>KSO:</t>
  </si>
  <si>
    <t>CC-CZ:</t>
  </si>
  <si>
    <t>Místo:</t>
  </si>
  <si>
    <t>Podivín</t>
  </si>
  <si>
    <t>Datum:</t>
  </si>
  <si>
    <t>21. 6. 2022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</si>
  <si>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</si>
  <si>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</si>
  <si>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</si>
  <si>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</si>
  <si>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</si>
  <si>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</si>
  <si>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</si>
  <si>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</si>
  <si>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</si>
  <si>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</si>
  <si>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</si>
  <si>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</si>
  <si>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</si>
  <si>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</si>
  <si>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</si>
  <si>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</si>
  <si>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</si>
  <si>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</si>
  <si>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</si>
  <si>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</si>
  <si>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</si>
  <si>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</si>
  <si>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</si>
  <si>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</si>
  <si>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</si>
  <si>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</si>
  <si>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</si>
  <si>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</si>
  <si>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</si>
  <si>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</si>
  <si>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</si>
  <si>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</si>
  <si>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</si>
  <si>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</si>
  <si>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</si>
  <si>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</si>
  <si>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</si>
  <si>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</si>
  <si>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</si>
  <si>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</si>
  <si>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</si>
  <si>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</si>
  <si>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</si>
  <si>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</si>
  <si>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</si>
  <si>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</si>
  <si>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</si>
  <si>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</si>
  <si>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</si>
  <si>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</si>
  <si>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</si>
  <si>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</si>
  <si>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</si>
  <si>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</si>
  <si>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</si>
  <si>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</si>
  <si>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V43</t>
  </si>
  <si>
    <t>STA</t>
  </si>
  <si>
    <t>{2434f9a1-532d-4f94-9f78-44eeae268100}</t>
  </si>
  <si>
    <t>2</t>
  </si>
  <si>
    <t>H14</t>
  </si>
  <si>
    <t>{36d2f319-19de-430c-8e8f-b24bce3984b8}</t>
  </si>
  <si>
    <t>3</t>
  </si>
  <si>
    <t>Vedlejší rozpočtové náklady</t>
  </si>
  <si>
    <t>{3ad23566-edf2-4b5a-930d-4f68bca9db17}</t>
  </si>
  <si>
    <t>KRYCÍ LIST SOUPISU PRACÍ</t>
  </si>
  <si>
    <t>Objekt:</t>
  </si>
  <si>
    <t>1 - V43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</si>
  <si>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</si>
  <si>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</si>
  <si>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</si>
  <si>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</si>
  <si>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</si>
  <si>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</si>
  <si>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</si>
  <si>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</si>
  <si>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</si>
  <si>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</si>
  <si>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</si>
  <si>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</si>
  <si>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</si>
  <si>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</si>
  <si>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</si>
  <si>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</si>
  <si>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</si>
  <si>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</si>
  <si>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</si>
  <si>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</si>
  <si>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</si>
  <si>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</si>
  <si>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</si>
  <si>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</si>
  <si>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</si>
  <si>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</si>
  <si>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</si>
  <si>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181151312</t>
  </si>
  <si>
    <t>Plošná úprava terénu přes 500 m2 zemina skupiny 1 až 4 nerovnosti přes 50 do 100 mm ve svahu přes 1:5 do 1:2</t>
  </si>
  <si>
    <t>m2</t>
  </si>
  <si>
    <t>4</t>
  </si>
  <si>
    <t>-333933522</t>
  </si>
  <si>
    <t>VV</t>
  </si>
  <si>
    <t>174,60+175,60</t>
  </si>
  <si>
    <t>181411122</t>
  </si>
  <si>
    <t>Založení lučního trávníku výsevem pl do 1000 m2 ve svahu přes 1:5 do 1:2</t>
  </si>
  <si>
    <t>131950297</t>
  </si>
  <si>
    <t>M</t>
  </si>
  <si>
    <t>00572470</t>
  </si>
  <si>
    <t>osivo směs travní univerzál</t>
  </si>
  <si>
    <t>kg</t>
  </si>
  <si>
    <t>8</t>
  </si>
  <si>
    <t>-521423393</t>
  </si>
  <si>
    <t>350,2*0,02 'Přepočtené koeficientem množství</t>
  </si>
  <si>
    <t>181951112</t>
  </si>
  <si>
    <t>Úprava pláně v hornině třídy těžitelnosti I skupiny 1 až 3 se zhutněním strojně</t>
  </si>
  <si>
    <t>98020561</t>
  </si>
  <si>
    <t>612,8*1,15 'Přepočtené koeficientem množství</t>
  </si>
  <si>
    <t>5</t>
  </si>
  <si>
    <t>182211121</t>
  </si>
  <si>
    <t>Svahování násypů ručně</t>
  </si>
  <si>
    <t>-1910090022</t>
  </si>
  <si>
    <t>Komunikace pozemní</t>
  </si>
  <si>
    <t>6</t>
  </si>
  <si>
    <t>561041211</t>
  </si>
  <si>
    <t>Zřízení podkladu ze zeminy upravené cementem s přísadou zeolitů, minerálů tl přes 250 do 300 mmpl do 1000 m2</t>
  </si>
  <si>
    <t>-1913702937</t>
  </si>
  <si>
    <t>7</t>
  </si>
  <si>
    <t>58522110</t>
  </si>
  <si>
    <t>cement portlandský směsný CEM II 42,5MPa</t>
  </si>
  <si>
    <t>t</t>
  </si>
  <si>
    <t>-22635869</t>
  </si>
  <si>
    <t>564932111</t>
  </si>
  <si>
    <t>Podklad z mechanicky zpevněného kameniva MZK tl 100 mm</t>
  </si>
  <si>
    <t>1483937817</t>
  </si>
  <si>
    <t>"dle výpočtu CAD"612,80</t>
  </si>
  <si>
    <t>9</t>
  </si>
  <si>
    <t>566201111</t>
  </si>
  <si>
    <t>Úprava krytu z kameniva drceného pro nový kryt s doplněním kameniva drceného do 0,04 m3/m2</t>
  </si>
  <si>
    <t>-277574819</t>
  </si>
  <si>
    <t>"dle výpočtu CAD, 0,03 m3/m2"612,80</t>
  </si>
  <si>
    <t>10</t>
  </si>
  <si>
    <t>566501111</t>
  </si>
  <si>
    <t>Úprava krytu z kameniva drceného pro nový kryt s doplněním kameniva drceného přes 0,08 do 0,15 m3/m2</t>
  </si>
  <si>
    <t>-1478808349</t>
  </si>
  <si>
    <t>"dle výpočtu CAD, 0,15m3/m2"612,80</t>
  </si>
  <si>
    <t>998</t>
  </si>
  <si>
    <t>Přesun hmot</t>
  </si>
  <si>
    <t>11</t>
  </si>
  <si>
    <t>998225111</t>
  </si>
  <si>
    <t>Přesun hmot pro pozemní komunikace s krytem z kamene, monolitickým betonovým nebo živičným</t>
  </si>
  <si>
    <t>1773931896</t>
  </si>
  <si>
    <t>2 - H14</t>
  </si>
  <si>
    <t xml:space="preserve">    4 - Vodorovné konstrukce</t>
  </si>
  <si>
    <t xml:space="preserve">    9 - Ostatní konstrukce a práce, bourání</t>
  </si>
  <si>
    <t xml:space="preserve">    997 - Přesun sutě</t>
  </si>
  <si>
    <t>113107336</t>
  </si>
  <si>
    <t>Odstranění podkladu z betonu vyztuženého sítěmi tl přes 100 do 150 mm strojně pl do 50 m2</t>
  </si>
  <si>
    <t>1045416326</t>
  </si>
  <si>
    <t>132151251</t>
  </si>
  <si>
    <t>Hloubení rýh nezapažených š do 2000 mm v hornině třídy těžitelnosti I skupiny 1 a 2 objem do 20 m3 strojně</t>
  </si>
  <si>
    <t>m3</t>
  </si>
  <si>
    <t>585812981</t>
  </si>
  <si>
    <t>"propustek"7*1,50*1,50</t>
  </si>
  <si>
    <t>1801192657</t>
  </si>
  <si>
    <t>201,70+187,60</t>
  </si>
  <si>
    <t>1961559120</t>
  </si>
  <si>
    <t>936831535</t>
  </si>
  <si>
    <t>389,3*0,02 'Přepočtené koeficientem množství</t>
  </si>
  <si>
    <t>-448823110</t>
  </si>
  <si>
    <t>701,2*1,15 'Přepočtené koeficientem množství</t>
  </si>
  <si>
    <t>411618463</t>
  </si>
  <si>
    <t>Vodorovné konstrukce</t>
  </si>
  <si>
    <t>451315111</t>
  </si>
  <si>
    <t>Podkladní nebo vyrovnávací vrstva z betonu C25/30 tl 100 mm</t>
  </si>
  <si>
    <t>-1962513470</t>
  </si>
  <si>
    <t>"podklad pod lomový kámen"5,00*3*2</t>
  </si>
  <si>
    <t>"propustek"0,80*1,30*2+7*0,80</t>
  </si>
  <si>
    <t>Součet</t>
  </si>
  <si>
    <t>465513227</t>
  </si>
  <si>
    <t>Dlažba z lomového kamene na cementovou maltu s vyspárováním tl 250 mm pro hráze</t>
  </si>
  <si>
    <t>662487348</t>
  </si>
  <si>
    <t>5,00*3*2</t>
  </si>
  <si>
    <t>58380758</t>
  </si>
  <si>
    <t>kámen lomový soklový (1t=1,5m2)</t>
  </si>
  <si>
    <t>656293712</t>
  </si>
  <si>
    <t>30,00/1,50</t>
  </si>
  <si>
    <t>1676020844</t>
  </si>
  <si>
    <t>1390634528</t>
  </si>
  <si>
    <t>13</t>
  </si>
  <si>
    <t>-360265561</t>
  </si>
  <si>
    <t>"dle výpočtu CAD"701,20</t>
  </si>
  <si>
    <t>14</t>
  </si>
  <si>
    <t>-1543873573</t>
  </si>
  <si>
    <t>"dle výpočtu CAD, 0,03 m3/m2"701,20</t>
  </si>
  <si>
    <t>15</t>
  </si>
  <si>
    <t>11341001</t>
  </si>
  <si>
    <t>"dle výpočtu CAD, 0,15m3/m2"701,20</t>
  </si>
  <si>
    <t>Ostatní konstrukce a práce, bourání</t>
  </si>
  <si>
    <t>16</t>
  </si>
  <si>
    <t>911111111</t>
  </si>
  <si>
    <t>Montáž zábradlí ocelového zabetonovaného</t>
  </si>
  <si>
    <t>m</t>
  </si>
  <si>
    <t>-2114269273</t>
  </si>
  <si>
    <t>17</t>
  </si>
  <si>
    <t>55342030</t>
  </si>
  <si>
    <t>zábradlí Pz, sloupky kruhové pr. 42,4mm, výplň 2 vodorovné trubky, madlo kruhové pr. 42,4mm, výška 1,10m, žárově zinkováno a opatřeno ochran. nátěrem na kovové konstrukce v barvě dle požadavku investora</t>
  </si>
  <si>
    <t>-23460364</t>
  </si>
  <si>
    <t>18</t>
  </si>
  <si>
    <t>919411121</t>
  </si>
  <si>
    <t>Čelo propustku z betonu prostého pro propustek z trub DN 600</t>
  </si>
  <si>
    <t>kus</t>
  </si>
  <si>
    <t>-1329982860</t>
  </si>
  <si>
    <t>19</t>
  </si>
  <si>
    <t>919521140</t>
  </si>
  <si>
    <t>Zřízení silničního propustku z trub betonových nebo ŽB DN 600</t>
  </si>
  <si>
    <t>713166400</t>
  </si>
  <si>
    <t>20</t>
  </si>
  <si>
    <t>59223023</t>
  </si>
  <si>
    <t>trouba betonová hrdlová DN 600</t>
  </si>
  <si>
    <t>1889568342</t>
  </si>
  <si>
    <t>7*1,01 'Přepočtené koeficientem množství</t>
  </si>
  <si>
    <t>919535557</t>
  </si>
  <si>
    <t>Obetonování trubního propustku betonem prostým tř. C 16/20</t>
  </si>
  <si>
    <t>1215515765</t>
  </si>
  <si>
    <t>7*0,60</t>
  </si>
  <si>
    <t>22</t>
  </si>
  <si>
    <t>966008112</t>
  </si>
  <si>
    <t>Bourání trubního propustku DN přes 300 do 500</t>
  </si>
  <si>
    <t>1196643201</t>
  </si>
  <si>
    <t>23</t>
  </si>
  <si>
    <t>966008311</t>
  </si>
  <si>
    <t>Bourání čela trubního propustku z betonu železového</t>
  </si>
  <si>
    <t>-1990233578</t>
  </si>
  <si>
    <t>997</t>
  </si>
  <si>
    <t>Přesun sutě</t>
  </si>
  <si>
    <t>24</t>
  </si>
  <si>
    <t>997221571</t>
  </si>
  <si>
    <t>Vodorovná doprava vybouraných hmot do 1 km</t>
  </si>
  <si>
    <t>-239425737</t>
  </si>
  <si>
    <t>25</t>
  </si>
  <si>
    <t>997221579</t>
  </si>
  <si>
    <t>Příplatek ZKD 1 km u vodorovné dopravy vybouraných hmot</t>
  </si>
  <si>
    <t>-2130920295</t>
  </si>
  <si>
    <t>18,59*12 'Přepočtené koeficientem množství</t>
  </si>
  <si>
    <t>26</t>
  </si>
  <si>
    <t>997221861</t>
  </si>
  <si>
    <t>Poplatek za uložení stavebního odpadu na recyklační skládce (skládkovné) z prostého betonu pod kódem 17 01 01</t>
  </si>
  <si>
    <t>-1651629145</t>
  </si>
  <si>
    <t>27</t>
  </si>
  <si>
    <t>331555493</t>
  </si>
  <si>
    <t>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</si>
  <si>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</si>
  <si>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</si>
  <si>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</si>
  <si>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</si>
  <si>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</si>
  <si>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</si>
  <si>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</si>
  <si>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</si>
  <si>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011303000</t>
  </si>
  <si>
    <t>Archeologická činnost</t>
  </si>
  <si>
    <t>kpl</t>
  </si>
  <si>
    <t>1024</t>
  </si>
  <si>
    <t>699762726</t>
  </si>
  <si>
    <t>013002000</t>
  </si>
  <si>
    <t>Vytyčení stavby</t>
  </si>
  <si>
    <t>939449370</t>
  </si>
  <si>
    <t>200</t>
  </si>
  <si>
    <t>Geodetické zaměření dokončeného díla</t>
  </si>
  <si>
    <t>1567343027</t>
  </si>
  <si>
    <t>VRN3</t>
  </si>
  <si>
    <t>Zařízení staveniště</t>
  </si>
  <si>
    <t>030001000</t>
  </si>
  <si>
    <t>Zařízení staveniště - zřízení + provoz + dostranění (oplcení, zábrana, skladovací plochy a objekty, mobilní buňky, apod.)</t>
  </si>
  <si>
    <t>24779813</t>
  </si>
  <si>
    <t>035002000</t>
  </si>
  <si>
    <t>Užívání veřejných ploch a prostranství (Náklady a poplatky spojené s užíváním veřejných ploch a prostranství, pokud jsou stavebními pracemi nebo souvisejícími činnostmi dotčeny</t>
  </si>
  <si>
    <t>-479772808</t>
  </si>
  <si>
    <t>VRN4</t>
  </si>
  <si>
    <t>Inženýrská činnost</t>
  </si>
  <si>
    <t>043002000</t>
  </si>
  <si>
    <t>Kontrolní zkoušky (statická zatěžovací zkouška podloží - 2x atd.)</t>
  </si>
  <si>
    <t>123915691</t>
  </si>
  <si>
    <t>045002000</t>
  </si>
  <si>
    <t>Dokumentace skutečného provedení stavby</t>
  </si>
  <si>
    <t>-1101381211</t>
  </si>
  <si>
    <t>VRN7</t>
  </si>
  <si>
    <t>Provozní vlivy</t>
  </si>
  <si>
    <t>072002000</t>
  </si>
  <si>
    <t>Dočasná dopravní opatření</t>
  </si>
  <si>
    <t>-1913226530</t>
  </si>
  <si>
    <t>079002000</t>
  </si>
  <si>
    <t>Náklady na informační tabuli (1ks plastové tabule A2, polep plast. fólií, odolné povětrnostním vlivům, na ocelovém rámu a ocelových sloupcích)</t>
  </si>
  <si>
    <t>-1617770766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</si>
</sst>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2024/05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PODIVÍN - Polní cesty V43 a H14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Podivín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21. 6. 2022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V43'!J30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'1 - V43'!P120</f>
        <v>0</v>
      </c>
      <c r="AV95" s="127">
        <f>'1 - V43'!J33</f>
        <v>0</v>
      </c>
      <c r="AW95" s="127">
        <f>'1 - V43'!J34</f>
        <v>0</v>
      </c>
      <c r="AX95" s="127">
        <f>'1 - V43'!J35</f>
        <v>0</v>
      </c>
      <c r="AY95" s="127">
        <f>'1 - V43'!J36</f>
        <v>0</v>
      </c>
      <c r="AZ95" s="127">
        <f>'1 - V43'!F33</f>
        <v>0</v>
      </c>
      <c r="BA95" s="127">
        <f>'1 - V43'!F34</f>
        <v>0</v>
      </c>
      <c r="BB95" s="127">
        <f>'1 - V43'!F35</f>
        <v>0</v>
      </c>
      <c r="BC95" s="127">
        <f>'1 - V43'!F36</f>
        <v>0</v>
      </c>
      <c r="BD95" s="129">
        <f>'1 - V43'!F37</f>
        <v>0</v>
      </c>
      <c r="BE95" s="7"/>
      <c r="BT95" s="130" t="s">
        <v>79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78</v>
      </c>
      <c r="B96" s="119"/>
      <c r="C96" s="120"/>
      <c r="D96" s="121" t="s">
        <v>83</v>
      </c>
      <c r="E96" s="121"/>
      <c r="F96" s="121"/>
      <c r="G96" s="121"/>
      <c r="H96" s="121"/>
      <c r="I96" s="122"/>
      <c r="J96" s="121" t="s">
        <v>84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H14'!J30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'2 - H14'!P123</f>
        <v>0</v>
      </c>
      <c r="AV96" s="127">
        <f>'2 - H14'!J33</f>
        <v>0</v>
      </c>
      <c r="AW96" s="127">
        <f>'2 - H14'!J34</f>
        <v>0</v>
      </c>
      <c r="AX96" s="127">
        <f>'2 - H14'!J35</f>
        <v>0</v>
      </c>
      <c r="AY96" s="127">
        <f>'2 - H14'!J36</f>
        <v>0</v>
      </c>
      <c r="AZ96" s="127">
        <f>'2 - H14'!F33</f>
        <v>0</v>
      </c>
      <c r="BA96" s="127">
        <f>'2 - H14'!F34</f>
        <v>0</v>
      </c>
      <c r="BB96" s="127">
        <f>'2 - H14'!F35</f>
        <v>0</v>
      </c>
      <c r="BC96" s="127">
        <f>'2 - H14'!F36</f>
        <v>0</v>
      </c>
      <c r="BD96" s="129">
        <f>'2 - H14'!F37</f>
        <v>0</v>
      </c>
      <c r="BE96" s="7"/>
      <c r="BT96" s="130" t="s">
        <v>79</v>
      </c>
      <c r="BV96" s="130" t="s">
        <v>76</v>
      </c>
      <c r="BW96" s="130" t="s">
        <v>85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78</v>
      </c>
      <c r="B97" s="119"/>
      <c r="C97" s="120"/>
      <c r="D97" s="121" t="s">
        <v>86</v>
      </c>
      <c r="E97" s="121"/>
      <c r="F97" s="121"/>
      <c r="G97" s="121"/>
      <c r="H97" s="121"/>
      <c r="I97" s="122"/>
      <c r="J97" s="121" t="s">
        <v>87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Vedlejší rozpočtové n...'!J30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31">
        <v>0</v>
      </c>
      <c r="AT97" s="132">
        <f>ROUND(SUM(AV97:AW97),2)</f>
        <v>0</v>
      </c>
      <c r="AU97" s="133">
        <f>'3 - Vedlejší rozpočtové n...'!P121</f>
        <v>0</v>
      </c>
      <c r="AV97" s="132">
        <f>'3 - Vedlejší rozpočtové n...'!J33</f>
        <v>0</v>
      </c>
      <c r="AW97" s="132">
        <f>'3 - Vedlejší rozpočtové n...'!J34</f>
        <v>0</v>
      </c>
      <c r="AX97" s="132">
        <f>'3 - Vedlejší rozpočtové n...'!J35</f>
        <v>0</v>
      </c>
      <c r="AY97" s="132">
        <f>'3 - Vedlejší rozpočtové n...'!J36</f>
        <v>0</v>
      </c>
      <c r="AZ97" s="132">
        <f>'3 - Vedlejší rozpočtové n...'!F33</f>
        <v>0</v>
      </c>
      <c r="BA97" s="132">
        <f>'3 - Vedlejší rozpočtové n...'!F34</f>
        <v>0</v>
      </c>
      <c r="BB97" s="132">
        <f>'3 - Vedlejší rozpočtové n...'!F35</f>
        <v>0</v>
      </c>
      <c r="BC97" s="132">
        <f>'3 - Vedlejší rozpočtové n...'!F36</f>
        <v>0</v>
      </c>
      <c r="BD97" s="134">
        <f>'3 - Vedlejší rozpočtové n...'!F37</f>
        <v>0</v>
      </c>
      <c r="BE97" s="7"/>
      <c r="BT97" s="130" t="s">
        <v>79</v>
      </c>
      <c r="BV97" s="130" t="s">
        <v>76</v>
      </c>
      <c r="BW97" s="130" t="s">
        <v>88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HHQNRTIzA3bUncPc3AG/osFypXvtTlfGqQ0bVPf/mbY4SxPkpsDKD7dz6Z/xbqmETyGJA3gFTlSto6E/vccJ8A==" hashValue="xrimf0S0rI8WKPXp9nZn4rCWhFbE11Rpg5j8ozPSYVSDJq2Y++ev21IMtTAQQ+5kPS4gaaQA8/kQKhzXlJlKn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 - V43'!C2" display="/"/>
    <hyperlink ref="A96" location="'2 - H14'!C2" display="/"/>
    <hyperlink ref="A97" location="'3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PODIVÍN - Polní cesty V43 a H14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ROUND((SUM(BE120:BE141)),  2)</f>
        <v>0</v>
      </c>
      <c r="G33" s="37"/>
      <c r="H33" s="37"/>
      <c r="I33" s="154">
        <v>0.20999999999999999</v>
      </c>
      <c r="J33" s="153">
        <f>ROUND(((SUM(BE120:BE141))*I33),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ROUND((SUM(BF120:BF141)),  2)</f>
        <v>0</v>
      </c>
      <c r="G34" s="37"/>
      <c r="H34" s="37"/>
      <c r="I34" s="154">
        <v>0.12</v>
      </c>
      <c r="J34" s="153">
        <f>ROUND(((SUM(BF120:BF141))*I34),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ROUND((SUM(BG120:BG141)),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ROUND((SUM(BH120:BH141)),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ROUND((SUM(BI120:BI141)),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PODIVÍN - Polní cesty V43 a H14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V43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Podivín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101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PODIVÍN - Polní cesty V43 a H14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1 - V43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Podivín</v>
      </c>
      <c r="G114" s="39"/>
      <c r="H114" s="39"/>
      <c r="I114" s="31" t="s">
        <v>22</v>
      </c>
      <c r="J114" s="78" t="str">
        <f>IF(J12="","",J12)</f>
        <v>21. 6. 2022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102</v>
      </c>
      <c r="D119" s="193" t="s">
        <v>59</v>
      </c>
      <c r="E119" s="193" t="s">
        <v>55</v>
      </c>
      <c r="F119" s="193" t="s">
        <v>56</v>
      </c>
      <c r="G119" s="193" t="s">
        <v>103</v>
      </c>
      <c r="H119" s="193" t="s">
        <v>104</v>
      </c>
      <c r="I119" s="193" t="s">
        <v>105</v>
      </c>
      <c r="J119" s="194" t="s">
        <v>94</v>
      </c>
      <c r="K119" s="195" t="s">
        <v>106</v>
      </c>
      <c r="L119" s="196"/>
      <c r="M119" s="99" t="s">
        <v>1</v>
      </c>
      <c r="N119" s="100" t="s">
        <v>38</v>
      </c>
      <c r="O119" s="100" t="s">
        <v>107</v>
      </c>
      <c r="P119" s="100" t="s">
        <v>108</v>
      </c>
      <c r="Q119" s="100" t="s">
        <v>109</v>
      </c>
      <c r="R119" s="100" t="s">
        <v>110</v>
      </c>
      <c r="S119" s="100" t="s">
        <v>111</v>
      </c>
      <c r="T119" s="101" t="s">
        <v>112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113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299.72091599999999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73</v>
      </c>
      <c r="AU120" s="16" t="s">
        <v>96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73</v>
      </c>
      <c r="E121" s="205" t="s">
        <v>114</v>
      </c>
      <c r="F121" s="205" t="s">
        <v>115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P122+P131+P140</f>
        <v>0</v>
      </c>
      <c r="Q121" s="210"/>
      <c r="R121" s="211">
        <f>R122+R131+R140</f>
        <v>299.72091599999999</v>
      </c>
      <c r="S121" s="210"/>
      <c r="T121" s="212">
        <f>T122+T131+T140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79</v>
      </c>
      <c r="AT121" s="214" t="s">
        <v>73</v>
      </c>
      <c r="AU121" s="214" t="s">
        <v>74</v>
      </c>
      <c r="AY121" s="213" t="s">
        <v>116</v>
      </c>
      <c r="BK121" s="215">
        <f>BK122+BK131+BK140</f>
        <v>0</v>
      </c>
    </row>
    <row r="122" s="12" customFormat="1" ht="22.8" customHeight="1">
      <c r="A122" s="12"/>
      <c r="B122" s="202"/>
      <c r="C122" s="203"/>
      <c r="D122" s="204" t="s">
        <v>73</v>
      </c>
      <c r="E122" s="216" t="s">
        <v>79</v>
      </c>
      <c r="F122" s="216" t="s">
        <v>117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0.0070039999999999998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79</v>
      </c>
      <c r="AT122" s="214" t="s">
        <v>73</v>
      </c>
      <c r="AU122" s="214" t="s">
        <v>79</v>
      </c>
      <c r="AY122" s="213" t="s">
        <v>116</v>
      </c>
      <c r="BK122" s="215">
        <f>SUM(BK123:BK130)</f>
        <v>0</v>
      </c>
    </row>
    <row r="123" s="2" customFormat="1" ht="37.8" customHeight="1">
      <c r="A123" s="37"/>
      <c r="B123" s="38"/>
      <c r="C123" s="218" t="s">
        <v>79</v>
      </c>
      <c r="D123" s="218" t="s">
        <v>118</v>
      </c>
      <c r="E123" s="219" t="s">
        <v>119</v>
      </c>
      <c r="F123" s="220" t="s">
        <v>120</v>
      </c>
      <c r="G123" s="221" t="s">
        <v>121</v>
      </c>
      <c r="H123" s="222">
        <v>350.19999999999999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39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122</v>
      </c>
      <c r="AT123" s="230" t="s">
        <v>118</v>
      </c>
      <c r="AU123" s="230" t="s">
        <v>83</v>
      </c>
      <c r="AY123" s="16" t="s">
        <v>116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79</v>
      </c>
      <c r="BK123" s="231">
        <f>ROUND(I123*H123,2)</f>
        <v>0</v>
      </c>
      <c r="BL123" s="16" t="s">
        <v>122</v>
      </c>
      <c r="BM123" s="230" t="s">
        <v>123</v>
      </c>
    </row>
    <row r="124" s="13" customFormat="1">
      <c r="A124" s="13"/>
      <c r="B124" s="232"/>
      <c r="C124" s="233"/>
      <c r="D124" s="234" t="s">
        <v>124</v>
      </c>
      <c r="E124" s="235" t="s">
        <v>1</v>
      </c>
      <c r="F124" s="236" t="s">
        <v>125</v>
      </c>
      <c r="G124" s="233"/>
      <c r="H124" s="237">
        <v>350.19999999999999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124</v>
      </c>
      <c r="AU124" s="243" t="s">
        <v>83</v>
      </c>
      <c r="AV124" s="13" t="s">
        <v>83</v>
      </c>
      <c r="AW124" s="13" t="s">
        <v>31</v>
      </c>
      <c r="AX124" s="13" t="s">
        <v>79</v>
      </c>
      <c r="AY124" s="243" t="s">
        <v>116</v>
      </c>
    </row>
    <row r="125" s="2" customFormat="1" ht="24.15" customHeight="1">
      <c r="A125" s="37"/>
      <c r="B125" s="38"/>
      <c r="C125" s="218" t="s">
        <v>83</v>
      </c>
      <c r="D125" s="218" t="s">
        <v>118</v>
      </c>
      <c r="E125" s="219" t="s">
        <v>126</v>
      </c>
      <c r="F125" s="220" t="s">
        <v>127</v>
      </c>
      <c r="G125" s="221" t="s">
        <v>121</v>
      </c>
      <c r="H125" s="222">
        <v>350.19999999999999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39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122</v>
      </c>
      <c r="AT125" s="230" t="s">
        <v>118</v>
      </c>
      <c r="AU125" s="230" t="s">
        <v>83</v>
      </c>
      <c r="AY125" s="16" t="s">
        <v>116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79</v>
      </c>
      <c r="BK125" s="231">
        <f>ROUND(I125*H125,2)</f>
        <v>0</v>
      </c>
      <c r="BL125" s="16" t="s">
        <v>122</v>
      </c>
      <c r="BM125" s="230" t="s">
        <v>128</v>
      </c>
    </row>
    <row r="126" s="2" customFormat="1" ht="16.5" customHeight="1">
      <c r="A126" s="37"/>
      <c r="B126" s="38"/>
      <c r="C126" s="244" t="s">
        <v>86</v>
      </c>
      <c r="D126" s="244" t="s">
        <v>129</v>
      </c>
      <c r="E126" s="245" t="s">
        <v>130</v>
      </c>
      <c r="F126" s="246" t="s">
        <v>131</v>
      </c>
      <c r="G126" s="247" t="s">
        <v>132</v>
      </c>
      <c r="H126" s="248">
        <v>7.0039999999999996</v>
      </c>
      <c r="I126" s="249"/>
      <c r="J126" s="250">
        <f>ROUND(I126*H126,2)</f>
        <v>0</v>
      </c>
      <c r="K126" s="251"/>
      <c r="L126" s="252"/>
      <c r="M126" s="253" t="s">
        <v>1</v>
      </c>
      <c r="N126" s="254" t="s">
        <v>39</v>
      </c>
      <c r="O126" s="90"/>
      <c r="P126" s="228">
        <f>O126*H126</f>
        <v>0</v>
      </c>
      <c r="Q126" s="228">
        <v>0.001</v>
      </c>
      <c r="R126" s="228">
        <f>Q126*H126</f>
        <v>0.0070039999999999998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133</v>
      </c>
      <c r="AT126" s="230" t="s">
        <v>129</v>
      </c>
      <c r="AU126" s="230" t="s">
        <v>83</v>
      </c>
      <c r="AY126" s="16" t="s">
        <v>116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79</v>
      </c>
      <c r="BK126" s="231">
        <f>ROUND(I126*H126,2)</f>
        <v>0</v>
      </c>
      <c r="BL126" s="16" t="s">
        <v>122</v>
      </c>
      <c r="BM126" s="230" t="s">
        <v>134</v>
      </c>
    </row>
    <row r="127" s="13" customFormat="1">
      <c r="A127" s="13"/>
      <c r="B127" s="232"/>
      <c r="C127" s="233"/>
      <c r="D127" s="234" t="s">
        <v>124</v>
      </c>
      <c r="E127" s="233"/>
      <c r="F127" s="236" t="s">
        <v>135</v>
      </c>
      <c r="G127" s="233"/>
      <c r="H127" s="237">
        <v>7.0039999999999996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124</v>
      </c>
      <c r="AU127" s="243" t="s">
        <v>83</v>
      </c>
      <c r="AV127" s="13" t="s">
        <v>83</v>
      </c>
      <c r="AW127" s="13" t="s">
        <v>4</v>
      </c>
      <c r="AX127" s="13" t="s">
        <v>79</v>
      </c>
      <c r="AY127" s="243" t="s">
        <v>116</v>
      </c>
    </row>
    <row r="128" s="2" customFormat="1" ht="24.15" customHeight="1">
      <c r="A128" s="37"/>
      <c r="B128" s="38"/>
      <c r="C128" s="218" t="s">
        <v>122</v>
      </c>
      <c r="D128" s="218" t="s">
        <v>118</v>
      </c>
      <c r="E128" s="219" t="s">
        <v>136</v>
      </c>
      <c r="F128" s="220" t="s">
        <v>137</v>
      </c>
      <c r="G128" s="221" t="s">
        <v>121</v>
      </c>
      <c r="H128" s="222">
        <v>704.72000000000003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39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122</v>
      </c>
      <c r="AT128" s="230" t="s">
        <v>118</v>
      </c>
      <c r="AU128" s="230" t="s">
        <v>83</v>
      </c>
      <c r="AY128" s="16" t="s">
        <v>116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79</v>
      </c>
      <c r="BK128" s="231">
        <f>ROUND(I128*H128,2)</f>
        <v>0</v>
      </c>
      <c r="BL128" s="16" t="s">
        <v>122</v>
      </c>
      <c r="BM128" s="230" t="s">
        <v>138</v>
      </c>
    </row>
    <row r="129" s="13" customFormat="1">
      <c r="A129" s="13"/>
      <c r="B129" s="232"/>
      <c r="C129" s="233"/>
      <c r="D129" s="234" t="s">
        <v>124</v>
      </c>
      <c r="E129" s="233"/>
      <c r="F129" s="236" t="s">
        <v>139</v>
      </c>
      <c r="G129" s="233"/>
      <c r="H129" s="237">
        <v>704.72000000000003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124</v>
      </c>
      <c r="AU129" s="243" t="s">
        <v>83</v>
      </c>
      <c r="AV129" s="13" t="s">
        <v>83</v>
      </c>
      <c r="AW129" s="13" t="s">
        <v>4</v>
      </c>
      <c r="AX129" s="13" t="s">
        <v>79</v>
      </c>
      <c r="AY129" s="243" t="s">
        <v>116</v>
      </c>
    </row>
    <row r="130" s="2" customFormat="1" ht="16.5" customHeight="1">
      <c r="A130" s="37"/>
      <c r="B130" s="38"/>
      <c r="C130" s="218" t="s">
        <v>140</v>
      </c>
      <c r="D130" s="218" t="s">
        <v>118</v>
      </c>
      <c r="E130" s="219" t="s">
        <v>141</v>
      </c>
      <c r="F130" s="220" t="s">
        <v>142</v>
      </c>
      <c r="G130" s="221" t="s">
        <v>121</v>
      </c>
      <c r="H130" s="222">
        <v>350.19999999999999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122</v>
      </c>
      <c r="AT130" s="230" t="s">
        <v>118</v>
      </c>
      <c r="AU130" s="230" t="s">
        <v>83</v>
      </c>
      <c r="AY130" s="16" t="s">
        <v>116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79</v>
      </c>
      <c r="BK130" s="231">
        <f>ROUND(I130*H130,2)</f>
        <v>0</v>
      </c>
      <c r="BL130" s="16" t="s">
        <v>122</v>
      </c>
      <c r="BM130" s="230" t="s">
        <v>143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140</v>
      </c>
      <c r="F131" s="216" t="s">
        <v>144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SUM(P132:P139)</f>
        <v>0</v>
      </c>
      <c r="Q131" s="210"/>
      <c r="R131" s="211">
        <f>SUM(R132:R139)</f>
        <v>299.71391199999999</v>
      </c>
      <c r="S131" s="210"/>
      <c r="T131" s="212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79</v>
      </c>
      <c r="AT131" s="214" t="s">
        <v>73</v>
      </c>
      <c r="AU131" s="214" t="s">
        <v>79</v>
      </c>
      <c r="AY131" s="213" t="s">
        <v>116</v>
      </c>
      <c r="BK131" s="215">
        <f>SUM(BK132:BK139)</f>
        <v>0</v>
      </c>
    </row>
    <row r="132" s="2" customFormat="1" ht="37.8" customHeight="1">
      <c r="A132" s="37"/>
      <c r="B132" s="38"/>
      <c r="C132" s="218" t="s">
        <v>145</v>
      </c>
      <c r="D132" s="218" t="s">
        <v>118</v>
      </c>
      <c r="E132" s="219" t="s">
        <v>146</v>
      </c>
      <c r="F132" s="220" t="s">
        <v>147</v>
      </c>
      <c r="G132" s="221" t="s">
        <v>121</v>
      </c>
      <c r="H132" s="222">
        <v>612.79999999999995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39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122</v>
      </c>
      <c r="AT132" s="230" t="s">
        <v>118</v>
      </c>
      <c r="AU132" s="230" t="s">
        <v>83</v>
      </c>
      <c r="AY132" s="16" t="s">
        <v>116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79</v>
      </c>
      <c r="BK132" s="231">
        <f>ROUND(I132*H132,2)</f>
        <v>0</v>
      </c>
      <c r="BL132" s="16" t="s">
        <v>122</v>
      </c>
      <c r="BM132" s="230" t="s">
        <v>148</v>
      </c>
    </row>
    <row r="133" s="2" customFormat="1" ht="16.5" customHeight="1">
      <c r="A133" s="37"/>
      <c r="B133" s="38"/>
      <c r="C133" s="244" t="s">
        <v>149</v>
      </c>
      <c r="D133" s="244" t="s">
        <v>129</v>
      </c>
      <c r="E133" s="245" t="s">
        <v>150</v>
      </c>
      <c r="F133" s="246" t="s">
        <v>151</v>
      </c>
      <c r="G133" s="247" t="s">
        <v>152</v>
      </c>
      <c r="H133" s="248">
        <v>2.9409999999999998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39</v>
      </c>
      <c r="O133" s="90"/>
      <c r="P133" s="228">
        <f>O133*H133</f>
        <v>0</v>
      </c>
      <c r="Q133" s="228">
        <v>1</v>
      </c>
      <c r="R133" s="228">
        <f>Q133*H133</f>
        <v>2.9409999999999998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133</v>
      </c>
      <c r="AT133" s="230" t="s">
        <v>129</v>
      </c>
      <c r="AU133" s="230" t="s">
        <v>83</v>
      </c>
      <c r="AY133" s="16" t="s">
        <v>116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79</v>
      </c>
      <c r="BK133" s="231">
        <f>ROUND(I133*H133,2)</f>
        <v>0</v>
      </c>
      <c r="BL133" s="16" t="s">
        <v>122</v>
      </c>
      <c r="BM133" s="230" t="s">
        <v>153</v>
      </c>
    </row>
    <row r="134" s="2" customFormat="1" ht="24.15" customHeight="1">
      <c r="A134" s="37"/>
      <c r="B134" s="38"/>
      <c r="C134" s="218" t="s">
        <v>133</v>
      </c>
      <c r="D134" s="218" t="s">
        <v>118</v>
      </c>
      <c r="E134" s="219" t="s">
        <v>154</v>
      </c>
      <c r="F134" s="220" t="s">
        <v>155</v>
      </c>
      <c r="G134" s="221" t="s">
        <v>121</v>
      </c>
      <c r="H134" s="222">
        <v>612.79999999999995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0.24793999999999999</v>
      </c>
      <c r="R134" s="228">
        <f>Q134*H134</f>
        <v>151.93763199999998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122</v>
      </c>
      <c r="AT134" s="230" t="s">
        <v>118</v>
      </c>
      <c r="AU134" s="230" t="s">
        <v>83</v>
      </c>
      <c r="AY134" s="16" t="s">
        <v>116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79</v>
      </c>
      <c r="BK134" s="231">
        <f>ROUND(I134*H134,2)</f>
        <v>0</v>
      </c>
      <c r="BL134" s="16" t="s">
        <v>122</v>
      </c>
      <c r="BM134" s="230" t="s">
        <v>156</v>
      </c>
    </row>
    <row r="135" s="13" customFormat="1">
      <c r="A135" s="13"/>
      <c r="B135" s="232"/>
      <c r="C135" s="233"/>
      <c r="D135" s="234" t="s">
        <v>124</v>
      </c>
      <c r="E135" s="235" t="s">
        <v>1</v>
      </c>
      <c r="F135" s="236" t="s">
        <v>157</v>
      </c>
      <c r="G135" s="233"/>
      <c r="H135" s="237">
        <v>612.79999999999995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124</v>
      </c>
      <c r="AU135" s="243" t="s">
        <v>83</v>
      </c>
      <c r="AV135" s="13" t="s">
        <v>83</v>
      </c>
      <c r="AW135" s="13" t="s">
        <v>31</v>
      </c>
      <c r="AX135" s="13" t="s">
        <v>79</v>
      </c>
      <c r="AY135" s="243" t="s">
        <v>116</v>
      </c>
    </row>
    <row r="136" s="2" customFormat="1" ht="33" customHeight="1">
      <c r="A136" s="37"/>
      <c r="B136" s="38"/>
      <c r="C136" s="218" t="s">
        <v>158</v>
      </c>
      <c r="D136" s="218" t="s">
        <v>118</v>
      </c>
      <c r="E136" s="219" t="s">
        <v>159</v>
      </c>
      <c r="F136" s="220" t="s">
        <v>160</v>
      </c>
      <c r="G136" s="221" t="s">
        <v>121</v>
      </c>
      <c r="H136" s="222">
        <v>612.79999999999995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0.059089999999999997</v>
      </c>
      <c r="R136" s="228">
        <f>Q136*H136</f>
        <v>36.210351999999993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122</v>
      </c>
      <c r="AT136" s="230" t="s">
        <v>118</v>
      </c>
      <c r="AU136" s="230" t="s">
        <v>83</v>
      </c>
      <c r="AY136" s="16" t="s">
        <v>116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79</v>
      </c>
      <c r="BK136" s="231">
        <f>ROUND(I136*H136,2)</f>
        <v>0</v>
      </c>
      <c r="BL136" s="16" t="s">
        <v>122</v>
      </c>
      <c r="BM136" s="230" t="s">
        <v>161</v>
      </c>
    </row>
    <row r="137" s="13" customFormat="1">
      <c r="A137" s="13"/>
      <c r="B137" s="232"/>
      <c r="C137" s="233"/>
      <c r="D137" s="234" t="s">
        <v>124</v>
      </c>
      <c r="E137" s="235" t="s">
        <v>1</v>
      </c>
      <c r="F137" s="236" t="s">
        <v>162</v>
      </c>
      <c r="G137" s="233"/>
      <c r="H137" s="237">
        <v>612.79999999999995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124</v>
      </c>
      <c r="AU137" s="243" t="s">
        <v>83</v>
      </c>
      <c r="AV137" s="13" t="s">
        <v>83</v>
      </c>
      <c r="AW137" s="13" t="s">
        <v>31</v>
      </c>
      <c r="AX137" s="13" t="s">
        <v>79</v>
      </c>
      <c r="AY137" s="243" t="s">
        <v>116</v>
      </c>
    </row>
    <row r="138" s="2" customFormat="1" ht="37.8" customHeight="1">
      <c r="A138" s="37"/>
      <c r="B138" s="38"/>
      <c r="C138" s="218" t="s">
        <v>163</v>
      </c>
      <c r="D138" s="218" t="s">
        <v>118</v>
      </c>
      <c r="E138" s="219" t="s">
        <v>164</v>
      </c>
      <c r="F138" s="220" t="s">
        <v>165</v>
      </c>
      <c r="G138" s="221" t="s">
        <v>121</v>
      </c>
      <c r="H138" s="222">
        <v>612.79999999999995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0.17726</v>
      </c>
      <c r="R138" s="228">
        <f>Q138*H138</f>
        <v>108.624928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122</v>
      </c>
      <c r="AT138" s="230" t="s">
        <v>118</v>
      </c>
      <c r="AU138" s="230" t="s">
        <v>83</v>
      </c>
      <c r="AY138" s="16" t="s">
        <v>116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79</v>
      </c>
      <c r="BK138" s="231">
        <f>ROUND(I138*H138,2)</f>
        <v>0</v>
      </c>
      <c r="BL138" s="16" t="s">
        <v>122</v>
      </c>
      <c r="BM138" s="230" t="s">
        <v>166</v>
      </c>
    </row>
    <row r="139" s="13" customFormat="1">
      <c r="A139" s="13"/>
      <c r="B139" s="232"/>
      <c r="C139" s="233"/>
      <c r="D139" s="234" t="s">
        <v>124</v>
      </c>
      <c r="E139" s="235" t="s">
        <v>1</v>
      </c>
      <c r="F139" s="236" t="s">
        <v>167</v>
      </c>
      <c r="G139" s="233"/>
      <c r="H139" s="237">
        <v>612.79999999999995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124</v>
      </c>
      <c r="AU139" s="243" t="s">
        <v>83</v>
      </c>
      <c r="AV139" s="13" t="s">
        <v>83</v>
      </c>
      <c r="AW139" s="13" t="s">
        <v>31</v>
      </c>
      <c r="AX139" s="13" t="s">
        <v>79</v>
      </c>
      <c r="AY139" s="243" t="s">
        <v>116</v>
      </c>
    </row>
    <row r="140" s="12" customFormat="1" ht="22.8" customHeight="1">
      <c r="A140" s="12"/>
      <c r="B140" s="202"/>
      <c r="C140" s="203"/>
      <c r="D140" s="204" t="s">
        <v>73</v>
      </c>
      <c r="E140" s="216" t="s">
        <v>168</v>
      </c>
      <c r="F140" s="216" t="s">
        <v>169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79</v>
      </c>
      <c r="AT140" s="214" t="s">
        <v>73</v>
      </c>
      <c r="AU140" s="214" t="s">
        <v>79</v>
      </c>
      <c r="AY140" s="213" t="s">
        <v>116</v>
      </c>
      <c r="BK140" s="215">
        <f>BK141</f>
        <v>0</v>
      </c>
    </row>
    <row r="141" s="2" customFormat="1" ht="33" customHeight="1">
      <c r="A141" s="37"/>
      <c r="B141" s="38"/>
      <c r="C141" s="218" t="s">
        <v>170</v>
      </c>
      <c r="D141" s="218" t="s">
        <v>118</v>
      </c>
      <c r="E141" s="219" t="s">
        <v>171</v>
      </c>
      <c r="F141" s="220" t="s">
        <v>172</v>
      </c>
      <c r="G141" s="221" t="s">
        <v>152</v>
      </c>
      <c r="H141" s="222">
        <v>299.721</v>
      </c>
      <c r="I141" s="223"/>
      <c r="J141" s="224">
        <f>ROUND(I141*H141,2)</f>
        <v>0</v>
      </c>
      <c r="K141" s="225"/>
      <c r="L141" s="43"/>
      <c r="M141" s="255" t="s">
        <v>1</v>
      </c>
      <c r="N141" s="256" t="s">
        <v>39</v>
      </c>
      <c r="O141" s="257"/>
      <c r="P141" s="258">
        <f>O141*H141</f>
        <v>0</v>
      </c>
      <c r="Q141" s="258">
        <v>0</v>
      </c>
      <c r="R141" s="258">
        <f>Q141*H141</f>
        <v>0</v>
      </c>
      <c r="S141" s="258">
        <v>0</v>
      </c>
      <c r="T141" s="25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122</v>
      </c>
      <c r="AT141" s="230" t="s">
        <v>118</v>
      </c>
      <c r="AU141" s="230" t="s">
        <v>83</v>
      </c>
      <c r="AY141" s="16" t="s">
        <v>116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79</v>
      </c>
      <c r="BK141" s="231">
        <f>ROUND(I141*H141,2)</f>
        <v>0</v>
      </c>
      <c r="BL141" s="16" t="s">
        <v>122</v>
      </c>
      <c r="BM141" s="230" t="s">
        <v>173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KGTtgTPr2fgBJVSJNRsgAbR8EJQfbCsVSqGmbyEc6JVEa2qagzZkgkLHJzmY6b9AT3EJM6bX1H0Lznpf+jrR4A==" hashValue="/7Zchg1BqizdVPWl0iu3J5VIKTT7P3VHvaHZT9hFitsq3IUuqN75a4kVvLoOQmyAVuAl1T939N9GKmgTvm1qog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PODIVÍN - Polní cesty V43 a H14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ROUND((SUM(BE123:BE172)),  2)</f>
        <v>0</v>
      </c>
      <c r="G33" s="37"/>
      <c r="H33" s="37"/>
      <c r="I33" s="154">
        <v>0.20999999999999999</v>
      </c>
      <c r="J33" s="153">
        <f>ROUND(((SUM(BE123:BE172))*I33),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ROUND((SUM(BF123:BF172)),  2)</f>
        <v>0</v>
      </c>
      <c r="G34" s="37"/>
      <c r="H34" s="37"/>
      <c r="I34" s="154">
        <v>0.12</v>
      </c>
      <c r="J34" s="153">
        <f>ROUND(((SUM(BF123:BF172))*I34),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ROUND((SUM(BG123:BG172)),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ROUND((SUM(BH123:BH172)),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ROUND((SUM(BI123:BI172)),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PODIVÍN - Polní cesty V43 a H14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H14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Podivín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175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99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176</v>
      </c>
      <c r="E101" s="187"/>
      <c r="F101" s="187"/>
      <c r="G101" s="187"/>
      <c r="H101" s="187"/>
      <c r="I101" s="187"/>
      <c r="J101" s="188">
        <f>J155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177</v>
      </c>
      <c r="E102" s="187"/>
      <c r="F102" s="187"/>
      <c r="G102" s="187"/>
      <c r="H102" s="187"/>
      <c r="I102" s="187"/>
      <c r="J102" s="188">
        <f>J166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100</v>
      </c>
      <c r="E103" s="187"/>
      <c r="F103" s="187"/>
      <c r="G103" s="187"/>
      <c r="H103" s="187"/>
      <c r="I103" s="187"/>
      <c r="J103" s="188">
        <f>J171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PODIVÍN - Polní cesty V43 a H14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90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2 - H14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Podivín</v>
      </c>
      <c r="G117" s="39"/>
      <c r="H117" s="39"/>
      <c r="I117" s="31" t="s">
        <v>22</v>
      </c>
      <c r="J117" s="78" t="str">
        <f>IF(J12="","",J12)</f>
        <v>21. 6. 2022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102</v>
      </c>
      <c r="D122" s="193" t="s">
        <v>59</v>
      </c>
      <c r="E122" s="193" t="s">
        <v>55</v>
      </c>
      <c r="F122" s="193" t="s">
        <v>56</v>
      </c>
      <c r="G122" s="193" t="s">
        <v>103</v>
      </c>
      <c r="H122" s="193" t="s">
        <v>104</v>
      </c>
      <c r="I122" s="193" t="s">
        <v>105</v>
      </c>
      <c r="J122" s="194" t="s">
        <v>94</v>
      </c>
      <c r="K122" s="195" t="s">
        <v>106</v>
      </c>
      <c r="L122" s="196"/>
      <c r="M122" s="99" t="s">
        <v>1</v>
      </c>
      <c r="N122" s="100" t="s">
        <v>38</v>
      </c>
      <c r="O122" s="100" t="s">
        <v>107</v>
      </c>
      <c r="P122" s="100" t="s">
        <v>108</v>
      </c>
      <c r="Q122" s="100" t="s">
        <v>109</v>
      </c>
      <c r="R122" s="100" t="s">
        <v>110</v>
      </c>
      <c r="S122" s="100" t="s">
        <v>111</v>
      </c>
      <c r="T122" s="101" t="s">
        <v>112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113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445.17528080000005</v>
      </c>
      <c r="S123" s="103"/>
      <c r="T123" s="200">
        <f>T124</f>
        <v>18.59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73</v>
      </c>
      <c r="AU123" s="16" t="s">
        <v>96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114</v>
      </c>
      <c r="F124" s="205" t="s">
        <v>115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P125+P137+P146+P155+P166+P171</f>
        <v>0</v>
      </c>
      <c r="Q124" s="210"/>
      <c r="R124" s="211">
        <f>R125+R137+R146+R155+R166+R171</f>
        <v>445.17528080000005</v>
      </c>
      <c r="S124" s="210"/>
      <c r="T124" s="212">
        <f>T125+T137+T146+T155+T166+T171</f>
        <v>18.59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79</v>
      </c>
      <c r="AT124" s="214" t="s">
        <v>73</v>
      </c>
      <c r="AU124" s="214" t="s">
        <v>74</v>
      </c>
      <c r="AY124" s="213" t="s">
        <v>116</v>
      </c>
      <c r="BK124" s="215">
        <f>BK125+BK137+BK146+BK155+BK166+BK171</f>
        <v>0</v>
      </c>
    </row>
    <row r="125" s="12" customFormat="1" ht="22.8" customHeight="1">
      <c r="A125" s="12"/>
      <c r="B125" s="202"/>
      <c r="C125" s="203"/>
      <c r="D125" s="204" t="s">
        <v>73</v>
      </c>
      <c r="E125" s="216" t="s">
        <v>79</v>
      </c>
      <c r="F125" s="216" t="s">
        <v>117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SUM(P126:P136)</f>
        <v>0</v>
      </c>
      <c r="Q125" s="210"/>
      <c r="R125" s="211">
        <f>SUM(R126:R136)</f>
        <v>0.0077859999999999995</v>
      </c>
      <c r="S125" s="210"/>
      <c r="T125" s="212">
        <f>SUM(T126:T136)</f>
        <v>6.9300000000000006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79</v>
      </c>
      <c r="AT125" s="214" t="s">
        <v>73</v>
      </c>
      <c r="AU125" s="214" t="s">
        <v>79</v>
      </c>
      <c r="AY125" s="213" t="s">
        <v>116</v>
      </c>
      <c r="BK125" s="215">
        <f>SUM(BK126:BK136)</f>
        <v>0</v>
      </c>
    </row>
    <row r="126" s="2" customFormat="1" ht="33" customHeight="1">
      <c r="A126" s="37"/>
      <c r="B126" s="38"/>
      <c r="C126" s="218" t="s">
        <v>79</v>
      </c>
      <c r="D126" s="218" t="s">
        <v>118</v>
      </c>
      <c r="E126" s="219" t="s">
        <v>178</v>
      </c>
      <c r="F126" s="220" t="s">
        <v>179</v>
      </c>
      <c r="G126" s="221" t="s">
        <v>121</v>
      </c>
      <c r="H126" s="222">
        <v>21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39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0.33000000000000002</v>
      </c>
      <c r="T126" s="229">
        <f>S126*H126</f>
        <v>6.9300000000000006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122</v>
      </c>
      <c r="AT126" s="230" t="s">
        <v>118</v>
      </c>
      <c r="AU126" s="230" t="s">
        <v>83</v>
      </c>
      <c r="AY126" s="16" t="s">
        <v>116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79</v>
      </c>
      <c r="BK126" s="231">
        <f>ROUND(I126*H126,2)</f>
        <v>0</v>
      </c>
      <c r="BL126" s="16" t="s">
        <v>122</v>
      </c>
      <c r="BM126" s="230" t="s">
        <v>180</v>
      </c>
    </row>
    <row r="127" s="2" customFormat="1" ht="33" customHeight="1">
      <c r="A127" s="37"/>
      <c r="B127" s="38"/>
      <c r="C127" s="218" t="s">
        <v>83</v>
      </c>
      <c r="D127" s="218" t="s">
        <v>118</v>
      </c>
      <c r="E127" s="219" t="s">
        <v>181</v>
      </c>
      <c r="F127" s="220" t="s">
        <v>182</v>
      </c>
      <c r="G127" s="221" t="s">
        <v>183</v>
      </c>
      <c r="H127" s="222">
        <v>15.75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39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122</v>
      </c>
      <c r="AT127" s="230" t="s">
        <v>118</v>
      </c>
      <c r="AU127" s="230" t="s">
        <v>83</v>
      </c>
      <c r="AY127" s="16" t="s">
        <v>116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79</v>
      </c>
      <c r="BK127" s="231">
        <f>ROUND(I127*H127,2)</f>
        <v>0</v>
      </c>
      <c r="BL127" s="16" t="s">
        <v>122</v>
      </c>
      <c r="BM127" s="230" t="s">
        <v>184</v>
      </c>
    </row>
    <row r="128" s="13" customFormat="1">
      <c r="A128" s="13"/>
      <c r="B128" s="232"/>
      <c r="C128" s="233"/>
      <c r="D128" s="234" t="s">
        <v>124</v>
      </c>
      <c r="E128" s="235" t="s">
        <v>1</v>
      </c>
      <c r="F128" s="236" t="s">
        <v>185</v>
      </c>
      <c r="G128" s="233"/>
      <c r="H128" s="237">
        <v>15.75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124</v>
      </c>
      <c r="AU128" s="243" t="s">
        <v>83</v>
      </c>
      <c r="AV128" s="13" t="s">
        <v>83</v>
      </c>
      <c r="AW128" s="13" t="s">
        <v>31</v>
      </c>
      <c r="AX128" s="13" t="s">
        <v>79</v>
      </c>
      <c r="AY128" s="243" t="s">
        <v>116</v>
      </c>
    </row>
    <row r="129" s="2" customFormat="1" ht="37.8" customHeight="1">
      <c r="A129" s="37"/>
      <c r="B129" s="38"/>
      <c r="C129" s="218" t="s">
        <v>86</v>
      </c>
      <c r="D129" s="218" t="s">
        <v>118</v>
      </c>
      <c r="E129" s="219" t="s">
        <v>119</v>
      </c>
      <c r="F129" s="220" t="s">
        <v>120</v>
      </c>
      <c r="G129" s="221" t="s">
        <v>121</v>
      </c>
      <c r="H129" s="222">
        <v>389.30000000000001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39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122</v>
      </c>
      <c r="AT129" s="230" t="s">
        <v>118</v>
      </c>
      <c r="AU129" s="230" t="s">
        <v>83</v>
      </c>
      <c r="AY129" s="16" t="s">
        <v>116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79</v>
      </c>
      <c r="BK129" s="231">
        <f>ROUND(I129*H129,2)</f>
        <v>0</v>
      </c>
      <c r="BL129" s="16" t="s">
        <v>122</v>
      </c>
      <c r="BM129" s="230" t="s">
        <v>186</v>
      </c>
    </row>
    <row r="130" s="13" customFormat="1">
      <c r="A130" s="13"/>
      <c r="B130" s="232"/>
      <c r="C130" s="233"/>
      <c r="D130" s="234" t="s">
        <v>124</v>
      </c>
      <c r="E130" s="235" t="s">
        <v>1</v>
      </c>
      <c r="F130" s="236" t="s">
        <v>187</v>
      </c>
      <c r="G130" s="233"/>
      <c r="H130" s="237">
        <v>389.30000000000001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124</v>
      </c>
      <c r="AU130" s="243" t="s">
        <v>83</v>
      </c>
      <c r="AV130" s="13" t="s">
        <v>83</v>
      </c>
      <c r="AW130" s="13" t="s">
        <v>31</v>
      </c>
      <c r="AX130" s="13" t="s">
        <v>79</v>
      </c>
      <c r="AY130" s="243" t="s">
        <v>116</v>
      </c>
    </row>
    <row r="131" s="2" customFormat="1" ht="24.15" customHeight="1">
      <c r="A131" s="37"/>
      <c r="B131" s="38"/>
      <c r="C131" s="218" t="s">
        <v>122</v>
      </c>
      <c r="D131" s="218" t="s">
        <v>118</v>
      </c>
      <c r="E131" s="219" t="s">
        <v>126</v>
      </c>
      <c r="F131" s="220" t="s">
        <v>127</v>
      </c>
      <c r="G131" s="221" t="s">
        <v>121</v>
      </c>
      <c r="H131" s="222">
        <v>389.30000000000001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39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122</v>
      </c>
      <c r="AT131" s="230" t="s">
        <v>118</v>
      </c>
      <c r="AU131" s="230" t="s">
        <v>83</v>
      </c>
      <c r="AY131" s="16" t="s">
        <v>116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79</v>
      </c>
      <c r="BK131" s="231">
        <f>ROUND(I131*H131,2)</f>
        <v>0</v>
      </c>
      <c r="BL131" s="16" t="s">
        <v>122</v>
      </c>
      <c r="BM131" s="230" t="s">
        <v>188</v>
      </c>
    </row>
    <row r="132" s="2" customFormat="1" ht="16.5" customHeight="1">
      <c r="A132" s="37"/>
      <c r="B132" s="38"/>
      <c r="C132" s="244" t="s">
        <v>140</v>
      </c>
      <c r="D132" s="244" t="s">
        <v>129</v>
      </c>
      <c r="E132" s="245" t="s">
        <v>130</v>
      </c>
      <c r="F132" s="246" t="s">
        <v>131</v>
      </c>
      <c r="G132" s="247" t="s">
        <v>132</v>
      </c>
      <c r="H132" s="248">
        <v>7.7859999999999996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39</v>
      </c>
      <c r="O132" s="90"/>
      <c r="P132" s="228">
        <f>O132*H132</f>
        <v>0</v>
      </c>
      <c r="Q132" s="228">
        <v>0.001</v>
      </c>
      <c r="R132" s="228">
        <f>Q132*H132</f>
        <v>0.0077859999999999995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133</v>
      </c>
      <c r="AT132" s="230" t="s">
        <v>129</v>
      </c>
      <c r="AU132" s="230" t="s">
        <v>83</v>
      </c>
      <c r="AY132" s="16" t="s">
        <v>116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79</v>
      </c>
      <c r="BK132" s="231">
        <f>ROUND(I132*H132,2)</f>
        <v>0</v>
      </c>
      <c r="BL132" s="16" t="s">
        <v>122</v>
      </c>
      <c r="BM132" s="230" t="s">
        <v>189</v>
      </c>
    </row>
    <row r="133" s="13" customFormat="1">
      <c r="A133" s="13"/>
      <c r="B133" s="232"/>
      <c r="C133" s="233"/>
      <c r="D133" s="234" t="s">
        <v>124</v>
      </c>
      <c r="E133" s="233"/>
      <c r="F133" s="236" t="s">
        <v>190</v>
      </c>
      <c r="G133" s="233"/>
      <c r="H133" s="237">
        <v>7.7859999999999996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124</v>
      </c>
      <c r="AU133" s="243" t="s">
        <v>83</v>
      </c>
      <c r="AV133" s="13" t="s">
        <v>83</v>
      </c>
      <c r="AW133" s="13" t="s">
        <v>4</v>
      </c>
      <c r="AX133" s="13" t="s">
        <v>79</v>
      </c>
      <c r="AY133" s="243" t="s">
        <v>116</v>
      </c>
    </row>
    <row r="134" s="2" customFormat="1" ht="24.15" customHeight="1">
      <c r="A134" s="37"/>
      <c r="B134" s="38"/>
      <c r="C134" s="218" t="s">
        <v>145</v>
      </c>
      <c r="D134" s="218" t="s">
        <v>118</v>
      </c>
      <c r="E134" s="219" t="s">
        <v>136</v>
      </c>
      <c r="F134" s="220" t="s">
        <v>137</v>
      </c>
      <c r="G134" s="221" t="s">
        <v>121</v>
      </c>
      <c r="H134" s="222">
        <v>806.38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122</v>
      </c>
      <c r="AT134" s="230" t="s">
        <v>118</v>
      </c>
      <c r="AU134" s="230" t="s">
        <v>83</v>
      </c>
      <c r="AY134" s="16" t="s">
        <v>116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79</v>
      </c>
      <c r="BK134" s="231">
        <f>ROUND(I134*H134,2)</f>
        <v>0</v>
      </c>
      <c r="BL134" s="16" t="s">
        <v>122</v>
      </c>
      <c r="BM134" s="230" t="s">
        <v>191</v>
      </c>
    </row>
    <row r="135" s="13" customFormat="1">
      <c r="A135" s="13"/>
      <c r="B135" s="232"/>
      <c r="C135" s="233"/>
      <c r="D135" s="234" t="s">
        <v>124</v>
      </c>
      <c r="E135" s="233"/>
      <c r="F135" s="236" t="s">
        <v>192</v>
      </c>
      <c r="G135" s="233"/>
      <c r="H135" s="237">
        <v>806.38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124</v>
      </c>
      <c r="AU135" s="243" t="s">
        <v>83</v>
      </c>
      <c r="AV135" s="13" t="s">
        <v>83</v>
      </c>
      <c r="AW135" s="13" t="s">
        <v>4</v>
      </c>
      <c r="AX135" s="13" t="s">
        <v>79</v>
      </c>
      <c r="AY135" s="243" t="s">
        <v>116</v>
      </c>
    </row>
    <row r="136" s="2" customFormat="1" ht="16.5" customHeight="1">
      <c r="A136" s="37"/>
      <c r="B136" s="38"/>
      <c r="C136" s="218" t="s">
        <v>149</v>
      </c>
      <c r="D136" s="218" t="s">
        <v>118</v>
      </c>
      <c r="E136" s="219" t="s">
        <v>141</v>
      </c>
      <c r="F136" s="220" t="s">
        <v>142</v>
      </c>
      <c r="G136" s="221" t="s">
        <v>121</v>
      </c>
      <c r="H136" s="222">
        <v>389.30000000000001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122</v>
      </c>
      <c r="AT136" s="230" t="s">
        <v>118</v>
      </c>
      <c r="AU136" s="230" t="s">
        <v>83</v>
      </c>
      <c r="AY136" s="16" t="s">
        <v>116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79</v>
      </c>
      <c r="BK136" s="231">
        <f>ROUND(I136*H136,2)</f>
        <v>0</v>
      </c>
      <c r="BL136" s="16" t="s">
        <v>122</v>
      </c>
      <c r="BM136" s="230" t="s">
        <v>193</v>
      </c>
    </row>
    <row r="137" s="12" customFormat="1" ht="22.8" customHeight="1">
      <c r="A137" s="12"/>
      <c r="B137" s="202"/>
      <c r="C137" s="203"/>
      <c r="D137" s="204" t="s">
        <v>73</v>
      </c>
      <c r="E137" s="216" t="s">
        <v>122</v>
      </c>
      <c r="F137" s="216" t="s">
        <v>194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SUM(P138:P145)</f>
        <v>0</v>
      </c>
      <c r="Q137" s="210"/>
      <c r="R137" s="211">
        <f>SUM(R138:R145)</f>
        <v>53.860368799999996</v>
      </c>
      <c r="S137" s="210"/>
      <c r="T137" s="212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79</v>
      </c>
      <c r="AT137" s="214" t="s">
        <v>73</v>
      </c>
      <c r="AU137" s="214" t="s">
        <v>79</v>
      </c>
      <c r="AY137" s="213" t="s">
        <v>116</v>
      </c>
      <c r="BK137" s="215">
        <f>SUM(BK138:BK145)</f>
        <v>0</v>
      </c>
    </row>
    <row r="138" s="2" customFormat="1" ht="24.15" customHeight="1">
      <c r="A138" s="37"/>
      <c r="B138" s="38"/>
      <c r="C138" s="218" t="s">
        <v>133</v>
      </c>
      <c r="D138" s="218" t="s">
        <v>118</v>
      </c>
      <c r="E138" s="219" t="s">
        <v>195</v>
      </c>
      <c r="F138" s="220" t="s">
        <v>196</v>
      </c>
      <c r="G138" s="221" t="s">
        <v>121</v>
      </c>
      <c r="H138" s="222">
        <v>37.68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0.24315999999999999</v>
      </c>
      <c r="R138" s="228">
        <f>Q138*H138</f>
        <v>9.1622687999999997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122</v>
      </c>
      <c r="AT138" s="230" t="s">
        <v>118</v>
      </c>
      <c r="AU138" s="230" t="s">
        <v>83</v>
      </c>
      <c r="AY138" s="16" t="s">
        <v>116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79</v>
      </c>
      <c r="BK138" s="231">
        <f>ROUND(I138*H138,2)</f>
        <v>0</v>
      </c>
      <c r="BL138" s="16" t="s">
        <v>122</v>
      </c>
      <c r="BM138" s="230" t="s">
        <v>197</v>
      </c>
    </row>
    <row r="139" s="13" customFormat="1">
      <c r="A139" s="13"/>
      <c r="B139" s="232"/>
      <c r="C139" s="233"/>
      <c r="D139" s="234" t="s">
        <v>124</v>
      </c>
      <c r="E139" s="235" t="s">
        <v>1</v>
      </c>
      <c r="F139" s="236" t="s">
        <v>198</v>
      </c>
      <c r="G139" s="233"/>
      <c r="H139" s="237">
        <v>30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124</v>
      </c>
      <c r="AU139" s="243" t="s">
        <v>83</v>
      </c>
      <c r="AV139" s="13" t="s">
        <v>83</v>
      </c>
      <c r="AW139" s="13" t="s">
        <v>31</v>
      </c>
      <c r="AX139" s="13" t="s">
        <v>74</v>
      </c>
      <c r="AY139" s="243" t="s">
        <v>116</v>
      </c>
    </row>
    <row r="140" s="13" customFormat="1">
      <c r="A140" s="13"/>
      <c r="B140" s="232"/>
      <c r="C140" s="233"/>
      <c r="D140" s="234" t="s">
        <v>124</v>
      </c>
      <c r="E140" s="235" t="s">
        <v>1</v>
      </c>
      <c r="F140" s="236" t="s">
        <v>199</v>
      </c>
      <c r="G140" s="233"/>
      <c r="H140" s="237">
        <v>7.6799999999999997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124</v>
      </c>
      <c r="AU140" s="243" t="s">
        <v>83</v>
      </c>
      <c r="AV140" s="13" t="s">
        <v>83</v>
      </c>
      <c r="AW140" s="13" t="s">
        <v>31</v>
      </c>
      <c r="AX140" s="13" t="s">
        <v>74</v>
      </c>
      <c r="AY140" s="243" t="s">
        <v>116</v>
      </c>
    </row>
    <row r="141" s="14" customFormat="1">
      <c r="A141" s="14"/>
      <c r="B141" s="260"/>
      <c r="C141" s="261"/>
      <c r="D141" s="234" t="s">
        <v>124</v>
      </c>
      <c r="E141" s="262" t="s">
        <v>1</v>
      </c>
      <c r="F141" s="263" t="s">
        <v>200</v>
      </c>
      <c r="G141" s="261"/>
      <c r="H141" s="264">
        <v>37.68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124</v>
      </c>
      <c r="AU141" s="270" t="s">
        <v>83</v>
      </c>
      <c r="AV141" s="14" t="s">
        <v>122</v>
      </c>
      <c r="AW141" s="14" t="s">
        <v>31</v>
      </c>
      <c r="AX141" s="14" t="s">
        <v>79</v>
      </c>
      <c r="AY141" s="270" t="s">
        <v>116</v>
      </c>
    </row>
    <row r="142" s="2" customFormat="1" ht="24.15" customHeight="1">
      <c r="A142" s="37"/>
      <c r="B142" s="38"/>
      <c r="C142" s="218" t="s">
        <v>158</v>
      </c>
      <c r="D142" s="218" t="s">
        <v>118</v>
      </c>
      <c r="E142" s="219" t="s">
        <v>201</v>
      </c>
      <c r="F142" s="220" t="s">
        <v>202</v>
      </c>
      <c r="G142" s="221" t="s">
        <v>121</v>
      </c>
      <c r="H142" s="222">
        <v>30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0.82326999999999995</v>
      </c>
      <c r="R142" s="228">
        <f>Q142*H142</f>
        <v>24.698099999999997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122</v>
      </c>
      <c r="AT142" s="230" t="s">
        <v>118</v>
      </c>
      <c r="AU142" s="230" t="s">
        <v>83</v>
      </c>
      <c r="AY142" s="16" t="s">
        <v>116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79</v>
      </c>
      <c r="BK142" s="231">
        <f>ROUND(I142*H142,2)</f>
        <v>0</v>
      </c>
      <c r="BL142" s="16" t="s">
        <v>122</v>
      </c>
      <c r="BM142" s="230" t="s">
        <v>203</v>
      </c>
    </row>
    <row r="143" s="13" customFormat="1">
      <c r="A143" s="13"/>
      <c r="B143" s="232"/>
      <c r="C143" s="233"/>
      <c r="D143" s="234" t="s">
        <v>124</v>
      </c>
      <c r="E143" s="235" t="s">
        <v>1</v>
      </c>
      <c r="F143" s="236" t="s">
        <v>204</v>
      </c>
      <c r="G143" s="233"/>
      <c r="H143" s="237">
        <v>30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124</v>
      </c>
      <c r="AU143" s="243" t="s">
        <v>83</v>
      </c>
      <c r="AV143" s="13" t="s">
        <v>83</v>
      </c>
      <c r="AW143" s="13" t="s">
        <v>31</v>
      </c>
      <c r="AX143" s="13" t="s">
        <v>79</v>
      </c>
      <c r="AY143" s="243" t="s">
        <v>116</v>
      </c>
    </row>
    <row r="144" s="2" customFormat="1" ht="16.5" customHeight="1">
      <c r="A144" s="37"/>
      <c r="B144" s="38"/>
      <c r="C144" s="244" t="s">
        <v>163</v>
      </c>
      <c r="D144" s="244" t="s">
        <v>129</v>
      </c>
      <c r="E144" s="245" t="s">
        <v>205</v>
      </c>
      <c r="F144" s="246" t="s">
        <v>206</v>
      </c>
      <c r="G144" s="247" t="s">
        <v>152</v>
      </c>
      <c r="H144" s="248">
        <v>20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39</v>
      </c>
      <c r="O144" s="90"/>
      <c r="P144" s="228">
        <f>O144*H144</f>
        <v>0</v>
      </c>
      <c r="Q144" s="228">
        <v>1</v>
      </c>
      <c r="R144" s="228">
        <f>Q144*H144</f>
        <v>20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133</v>
      </c>
      <c r="AT144" s="230" t="s">
        <v>129</v>
      </c>
      <c r="AU144" s="230" t="s">
        <v>83</v>
      </c>
      <c r="AY144" s="16" t="s">
        <v>116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79</v>
      </c>
      <c r="BK144" s="231">
        <f>ROUND(I144*H144,2)</f>
        <v>0</v>
      </c>
      <c r="BL144" s="16" t="s">
        <v>122</v>
      </c>
      <c r="BM144" s="230" t="s">
        <v>207</v>
      </c>
    </row>
    <row r="145" s="13" customFormat="1">
      <c r="A145" s="13"/>
      <c r="B145" s="232"/>
      <c r="C145" s="233"/>
      <c r="D145" s="234" t="s">
        <v>124</v>
      </c>
      <c r="E145" s="235" t="s">
        <v>1</v>
      </c>
      <c r="F145" s="236" t="s">
        <v>208</v>
      </c>
      <c r="G145" s="233"/>
      <c r="H145" s="237">
        <v>20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124</v>
      </c>
      <c r="AU145" s="243" t="s">
        <v>83</v>
      </c>
      <c r="AV145" s="13" t="s">
        <v>83</v>
      </c>
      <c r="AW145" s="13" t="s">
        <v>31</v>
      </c>
      <c r="AX145" s="13" t="s">
        <v>79</v>
      </c>
      <c r="AY145" s="243" t="s">
        <v>116</v>
      </c>
    </row>
    <row r="146" s="12" customFormat="1" ht="22.8" customHeight="1">
      <c r="A146" s="12"/>
      <c r="B146" s="202"/>
      <c r="C146" s="203"/>
      <c r="D146" s="204" t="s">
        <v>73</v>
      </c>
      <c r="E146" s="216" t="s">
        <v>140</v>
      </c>
      <c r="F146" s="216" t="s">
        <v>144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SUM(P147:P154)</f>
        <v>0</v>
      </c>
      <c r="Q146" s="210"/>
      <c r="R146" s="211">
        <f>SUM(R147:R154)</f>
        <v>342.94914800000004</v>
      </c>
      <c r="S146" s="210"/>
      <c r="T146" s="212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79</v>
      </c>
      <c r="AT146" s="214" t="s">
        <v>73</v>
      </c>
      <c r="AU146" s="214" t="s">
        <v>79</v>
      </c>
      <c r="AY146" s="213" t="s">
        <v>116</v>
      </c>
      <c r="BK146" s="215">
        <f>SUM(BK147:BK154)</f>
        <v>0</v>
      </c>
    </row>
    <row r="147" s="2" customFormat="1" ht="37.8" customHeight="1">
      <c r="A147" s="37"/>
      <c r="B147" s="38"/>
      <c r="C147" s="218" t="s">
        <v>170</v>
      </c>
      <c r="D147" s="218" t="s">
        <v>118</v>
      </c>
      <c r="E147" s="219" t="s">
        <v>146</v>
      </c>
      <c r="F147" s="220" t="s">
        <v>147</v>
      </c>
      <c r="G147" s="221" t="s">
        <v>121</v>
      </c>
      <c r="H147" s="222">
        <v>701.20000000000005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122</v>
      </c>
      <c r="AT147" s="230" t="s">
        <v>118</v>
      </c>
      <c r="AU147" s="230" t="s">
        <v>83</v>
      </c>
      <c r="AY147" s="16" t="s">
        <v>116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79</v>
      </c>
      <c r="BK147" s="231">
        <f>ROUND(I147*H147,2)</f>
        <v>0</v>
      </c>
      <c r="BL147" s="16" t="s">
        <v>122</v>
      </c>
      <c r="BM147" s="230" t="s">
        <v>209</v>
      </c>
    </row>
    <row r="148" s="2" customFormat="1" ht="16.5" customHeight="1">
      <c r="A148" s="37"/>
      <c r="B148" s="38"/>
      <c r="C148" s="244" t="s">
        <v>8</v>
      </c>
      <c r="D148" s="244" t="s">
        <v>129</v>
      </c>
      <c r="E148" s="245" t="s">
        <v>150</v>
      </c>
      <c r="F148" s="246" t="s">
        <v>151</v>
      </c>
      <c r="G148" s="247" t="s">
        <v>152</v>
      </c>
      <c r="H148" s="248">
        <v>3.3650000000000002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39</v>
      </c>
      <c r="O148" s="90"/>
      <c r="P148" s="228">
        <f>O148*H148</f>
        <v>0</v>
      </c>
      <c r="Q148" s="228">
        <v>1</v>
      </c>
      <c r="R148" s="228">
        <f>Q148*H148</f>
        <v>3.3650000000000002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133</v>
      </c>
      <c r="AT148" s="230" t="s">
        <v>129</v>
      </c>
      <c r="AU148" s="230" t="s">
        <v>83</v>
      </c>
      <c r="AY148" s="16" t="s">
        <v>116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79</v>
      </c>
      <c r="BK148" s="231">
        <f>ROUND(I148*H148,2)</f>
        <v>0</v>
      </c>
      <c r="BL148" s="16" t="s">
        <v>122</v>
      </c>
      <c r="BM148" s="230" t="s">
        <v>210</v>
      </c>
    </row>
    <row r="149" s="2" customFormat="1" ht="24.15" customHeight="1">
      <c r="A149" s="37"/>
      <c r="B149" s="38"/>
      <c r="C149" s="218" t="s">
        <v>211</v>
      </c>
      <c r="D149" s="218" t="s">
        <v>118</v>
      </c>
      <c r="E149" s="219" t="s">
        <v>154</v>
      </c>
      <c r="F149" s="220" t="s">
        <v>155</v>
      </c>
      <c r="G149" s="221" t="s">
        <v>121</v>
      </c>
      <c r="H149" s="222">
        <v>701.20000000000005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39</v>
      </c>
      <c r="O149" s="90"/>
      <c r="P149" s="228">
        <f>O149*H149</f>
        <v>0</v>
      </c>
      <c r="Q149" s="228">
        <v>0.24793999999999999</v>
      </c>
      <c r="R149" s="228">
        <f>Q149*H149</f>
        <v>173.85552800000002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122</v>
      </c>
      <c r="AT149" s="230" t="s">
        <v>118</v>
      </c>
      <c r="AU149" s="230" t="s">
        <v>83</v>
      </c>
      <c r="AY149" s="16" t="s">
        <v>116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79</v>
      </c>
      <c r="BK149" s="231">
        <f>ROUND(I149*H149,2)</f>
        <v>0</v>
      </c>
      <c r="BL149" s="16" t="s">
        <v>122</v>
      </c>
      <c r="BM149" s="230" t="s">
        <v>212</v>
      </c>
    </row>
    <row r="150" s="13" customFormat="1">
      <c r="A150" s="13"/>
      <c r="B150" s="232"/>
      <c r="C150" s="233"/>
      <c r="D150" s="234" t="s">
        <v>124</v>
      </c>
      <c r="E150" s="235" t="s">
        <v>1</v>
      </c>
      <c r="F150" s="236" t="s">
        <v>213</v>
      </c>
      <c r="G150" s="233"/>
      <c r="H150" s="237">
        <v>701.20000000000005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124</v>
      </c>
      <c r="AU150" s="243" t="s">
        <v>83</v>
      </c>
      <c r="AV150" s="13" t="s">
        <v>83</v>
      </c>
      <c r="AW150" s="13" t="s">
        <v>31</v>
      </c>
      <c r="AX150" s="13" t="s">
        <v>79</v>
      </c>
      <c r="AY150" s="243" t="s">
        <v>116</v>
      </c>
    </row>
    <row r="151" s="2" customFormat="1" ht="33" customHeight="1">
      <c r="A151" s="37"/>
      <c r="B151" s="38"/>
      <c r="C151" s="218" t="s">
        <v>214</v>
      </c>
      <c r="D151" s="218" t="s">
        <v>118</v>
      </c>
      <c r="E151" s="219" t="s">
        <v>159</v>
      </c>
      <c r="F151" s="220" t="s">
        <v>160</v>
      </c>
      <c r="G151" s="221" t="s">
        <v>121</v>
      </c>
      <c r="H151" s="222">
        <v>701.20000000000005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39</v>
      </c>
      <c r="O151" s="90"/>
      <c r="P151" s="228">
        <f>O151*H151</f>
        <v>0</v>
      </c>
      <c r="Q151" s="228">
        <v>0.059089999999999997</v>
      </c>
      <c r="R151" s="228">
        <f>Q151*H151</f>
        <v>41.433908000000002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122</v>
      </c>
      <c r="AT151" s="230" t="s">
        <v>118</v>
      </c>
      <c r="AU151" s="230" t="s">
        <v>83</v>
      </c>
      <c r="AY151" s="16" t="s">
        <v>116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79</v>
      </c>
      <c r="BK151" s="231">
        <f>ROUND(I151*H151,2)</f>
        <v>0</v>
      </c>
      <c r="BL151" s="16" t="s">
        <v>122</v>
      </c>
      <c r="BM151" s="230" t="s">
        <v>215</v>
      </c>
    </row>
    <row r="152" s="13" customFormat="1">
      <c r="A152" s="13"/>
      <c r="B152" s="232"/>
      <c r="C152" s="233"/>
      <c r="D152" s="234" t="s">
        <v>124</v>
      </c>
      <c r="E152" s="235" t="s">
        <v>1</v>
      </c>
      <c r="F152" s="236" t="s">
        <v>216</v>
      </c>
      <c r="G152" s="233"/>
      <c r="H152" s="237">
        <v>701.20000000000005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124</v>
      </c>
      <c r="AU152" s="243" t="s">
        <v>83</v>
      </c>
      <c r="AV152" s="13" t="s">
        <v>83</v>
      </c>
      <c r="AW152" s="13" t="s">
        <v>31</v>
      </c>
      <c r="AX152" s="13" t="s">
        <v>79</v>
      </c>
      <c r="AY152" s="243" t="s">
        <v>116</v>
      </c>
    </row>
    <row r="153" s="2" customFormat="1" ht="37.8" customHeight="1">
      <c r="A153" s="37"/>
      <c r="B153" s="38"/>
      <c r="C153" s="218" t="s">
        <v>217</v>
      </c>
      <c r="D153" s="218" t="s">
        <v>118</v>
      </c>
      <c r="E153" s="219" t="s">
        <v>164</v>
      </c>
      <c r="F153" s="220" t="s">
        <v>165</v>
      </c>
      <c r="G153" s="221" t="s">
        <v>121</v>
      </c>
      <c r="H153" s="222">
        <v>701.20000000000005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39</v>
      </c>
      <c r="O153" s="90"/>
      <c r="P153" s="228">
        <f>O153*H153</f>
        <v>0</v>
      </c>
      <c r="Q153" s="228">
        <v>0.17726</v>
      </c>
      <c r="R153" s="228">
        <f>Q153*H153</f>
        <v>124.294712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122</v>
      </c>
      <c r="AT153" s="230" t="s">
        <v>118</v>
      </c>
      <c r="AU153" s="230" t="s">
        <v>83</v>
      </c>
      <c r="AY153" s="16" t="s">
        <v>116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79</v>
      </c>
      <c r="BK153" s="231">
        <f>ROUND(I153*H153,2)</f>
        <v>0</v>
      </c>
      <c r="BL153" s="16" t="s">
        <v>122</v>
      </c>
      <c r="BM153" s="230" t="s">
        <v>218</v>
      </c>
    </row>
    <row r="154" s="13" customFormat="1">
      <c r="A154" s="13"/>
      <c r="B154" s="232"/>
      <c r="C154" s="233"/>
      <c r="D154" s="234" t="s">
        <v>124</v>
      </c>
      <c r="E154" s="235" t="s">
        <v>1</v>
      </c>
      <c r="F154" s="236" t="s">
        <v>219</v>
      </c>
      <c r="G154" s="233"/>
      <c r="H154" s="237">
        <v>701.20000000000005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124</v>
      </c>
      <c r="AU154" s="243" t="s">
        <v>83</v>
      </c>
      <c r="AV154" s="13" t="s">
        <v>83</v>
      </c>
      <c r="AW154" s="13" t="s">
        <v>31</v>
      </c>
      <c r="AX154" s="13" t="s">
        <v>79</v>
      </c>
      <c r="AY154" s="243" t="s">
        <v>116</v>
      </c>
    </row>
    <row r="155" s="12" customFormat="1" ht="22.8" customHeight="1">
      <c r="A155" s="12"/>
      <c r="B155" s="202"/>
      <c r="C155" s="203"/>
      <c r="D155" s="204" t="s">
        <v>73</v>
      </c>
      <c r="E155" s="216" t="s">
        <v>158</v>
      </c>
      <c r="F155" s="216" t="s">
        <v>220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SUM(P156:P165)</f>
        <v>0</v>
      </c>
      <c r="Q155" s="210"/>
      <c r="R155" s="211">
        <f>SUM(R156:R165)</f>
        <v>48.357978000000003</v>
      </c>
      <c r="S155" s="210"/>
      <c r="T155" s="212">
        <f>SUM(T156:T165)</f>
        <v>11.66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79</v>
      </c>
      <c r="AT155" s="214" t="s">
        <v>73</v>
      </c>
      <c r="AU155" s="214" t="s">
        <v>79</v>
      </c>
      <c r="AY155" s="213" t="s">
        <v>116</v>
      </c>
      <c r="BK155" s="215">
        <f>SUM(BK156:BK165)</f>
        <v>0</v>
      </c>
    </row>
    <row r="156" s="2" customFormat="1" ht="16.5" customHeight="1">
      <c r="A156" s="37"/>
      <c r="B156" s="38"/>
      <c r="C156" s="218" t="s">
        <v>221</v>
      </c>
      <c r="D156" s="218" t="s">
        <v>118</v>
      </c>
      <c r="E156" s="219" t="s">
        <v>222</v>
      </c>
      <c r="F156" s="220" t="s">
        <v>223</v>
      </c>
      <c r="G156" s="221" t="s">
        <v>224</v>
      </c>
      <c r="H156" s="222">
        <v>8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39</v>
      </c>
      <c r="O156" s="90"/>
      <c r="P156" s="228">
        <f>O156*H156</f>
        <v>0</v>
      </c>
      <c r="Q156" s="228">
        <v>0.040079999999999998</v>
      </c>
      <c r="R156" s="228">
        <f>Q156*H156</f>
        <v>0.32063999999999998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122</v>
      </c>
      <c r="AT156" s="230" t="s">
        <v>118</v>
      </c>
      <c r="AU156" s="230" t="s">
        <v>83</v>
      </c>
      <c r="AY156" s="16" t="s">
        <v>116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79</v>
      </c>
      <c r="BK156" s="231">
        <f>ROUND(I156*H156,2)</f>
        <v>0</v>
      </c>
      <c r="BL156" s="16" t="s">
        <v>122</v>
      </c>
      <c r="BM156" s="230" t="s">
        <v>225</v>
      </c>
    </row>
    <row r="157" s="2" customFormat="1" ht="55.5" customHeight="1">
      <c r="A157" s="37"/>
      <c r="B157" s="38"/>
      <c r="C157" s="244" t="s">
        <v>226</v>
      </c>
      <c r="D157" s="244" t="s">
        <v>129</v>
      </c>
      <c r="E157" s="245" t="s">
        <v>227</v>
      </c>
      <c r="F157" s="246" t="s">
        <v>228</v>
      </c>
      <c r="G157" s="247" t="s">
        <v>224</v>
      </c>
      <c r="H157" s="248">
        <v>8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39</v>
      </c>
      <c r="O157" s="90"/>
      <c r="P157" s="228">
        <f>O157*H157</f>
        <v>0</v>
      </c>
      <c r="Q157" s="228">
        <v>0.013860000000000001</v>
      </c>
      <c r="R157" s="228">
        <f>Q157*H157</f>
        <v>0.11088000000000001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133</v>
      </c>
      <c r="AT157" s="230" t="s">
        <v>129</v>
      </c>
      <c r="AU157" s="230" t="s">
        <v>83</v>
      </c>
      <c r="AY157" s="16" t="s">
        <v>116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79</v>
      </c>
      <c r="BK157" s="231">
        <f>ROUND(I157*H157,2)</f>
        <v>0</v>
      </c>
      <c r="BL157" s="16" t="s">
        <v>122</v>
      </c>
      <c r="BM157" s="230" t="s">
        <v>229</v>
      </c>
    </row>
    <row r="158" s="2" customFormat="1" ht="24.15" customHeight="1">
      <c r="A158" s="37"/>
      <c r="B158" s="38"/>
      <c r="C158" s="218" t="s">
        <v>230</v>
      </c>
      <c r="D158" s="218" t="s">
        <v>118</v>
      </c>
      <c r="E158" s="219" t="s">
        <v>231</v>
      </c>
      <c r="F158" s="220" t="s">
        <v>232</v>
      </c>
      <c r="G158" s="221" t="s">
        <v>233</v>
      </c>
      <c r="H158" s="222">
        <v>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39</v>
      </c>
      <c r="O158" s="90"/>
      <c r="P158" s="228">
        <f>O158*H158</f>
        <v>0</v>
      </c>
      <c r="Q158" s="228">
        <v>14.14974</v>
      </c>
      <c r="R158" s="228">
        <f>Q158*H158</f>
        <v>28.299479999999999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122</v>
      </c>
      <c r="AT158" s="230" t="s">
        <v>118</v>
      </c>
      <c r="AU158" s="230" t="s">
        <v>83</v>
      </c>
      <c r="AY158" s="16" t="s">
        <v>116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79</v>
      </c>
      <c r="BK158" s="231">
        <f>ROUND(I158*H158,2)</f>
        <v>0</v>
      </c>
      <c r="BL158" s="16" t="s">
        <v>122</v>
      </c>
      <c r="BM158" s="230" t="s">
        <v>234</v>
      </c>
    </row>
    <row r="159" s="2" customFormat="1" ht="24.15" customHeight="1">
      <c r="A159" s="37"/>
      <c r="B159" s="38"/>
      <c r="C159" s="218" t="s">
        <v>235</v>
      </c>
      <c r="D159" s="218" t="s">
        <v>118</v>
      </c>
      <c r="E159" s="219" t="s">
        <v>236</v>
      </c>
      <c r="F159" s="220" t="s">
        <v>237</v>
      </c>
      <c r="G159" s="221" t="s">
        <v>224</v>
      </c>
      <c r="H159" s="222">
        <v>7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39</v>
      </c>
      <c r="O159" s="90"/>
      <c r="P159" s="228">
        <f>O159*H159</f>
        <v>0</v>
      </c>
      <c r="Q159" s="228">
        <v>0.88534999999999997</v>
      </c>
      <c r="R159" s="228">
        <f>Q159*H159</f>
        <v>6.1974499999999999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122</v>
      </c>
      <c r="AT159" s="230" t="s">
        <v>118</v>
      </c>
      <c r="AU159" s="230" t="s">
        <v>83</v>
      </c>
      <c r="AY159" s="16" t="s">
        <v>116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79</v>
      </c>
      <c r="BK159" s="231">
        <f>ROUND(I159*H159,2)</f>
        <v>0</v>
      </c>
      <c r="BL159" s="16" t="s">
        <v>122</v>
      </c>
      <c r="BM159" s="230" t="s">
        <v>238</v>
      </c>
    </row>
    <row r="160" s="2" customFormat="1" ht="16.5" customHeight="1">
      <c r="A160" s="37"/>
      <c r="B160" s="38"/>
      <c r="C160" s="244" t="s">
        <v>239</v>
      </c>
      <c r="D160" s="244" t="s">
        <v>129</v>
      </c>
      <c r="E160" s="245" t="s">
        <v>240</v>
      </c>
      <c r="F160" s="246" t="s">
        <v>241</v>
      </c>
      <c r="G160" s="247" t="s">
        <v>224</v>
      </c>
      <c r="H160" s="248">
        <v>7.0700000000000003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39</v>
      </c>
      <c r="O160" s="90"/>
      <c r="P160" s="228">
        <f>O160*H160</f>
        <v>0</v>
      </c>
      <c r="Q160" s="228">
        <v>0.52639999999999998</v>
      </c>
      <c r="R160" s="228">
        <f>Q160*H160</f>
        <v>3.7216480000000001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133</v>
      </c>
      <c r="AT160" s="230" t="s">
        <v>129</v>
      </c>
      <c r="AU160" s="230" t="s">
        <v>83</v>
      </c>
      <c r="AY160" s="16" t="s">
        <v>116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79</v>
      </c>
      <c r="BK160" s="231">
        <f>ROUND(I160*H160,2)</f>
        <v>0</v>
      </c>
      <c r="BL160" s="16" t="s">
        <v>122</v>
      </c>
      <c r="BM160" s="230" t="s">
        <v>242</v>
      </c>
    </row>
    <row r="161" s="13" customFormat="1">
      <c r="A161" s="13"/>
      <c r="B161" s="232"/>
      <c r="C161" s="233"/>
      <c r="D161" s="234" t="s">
        <v>124</v>
      </c>
      <c r="E161" s="233"/>
      <c r="F161" s="236" t="s">
        <v>243</v>
      </c>
      <c r="G161" s="233"/>
      <c r="H161" s="237">
        <v>7.0700000000000003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124</v>
      </c>
      <c r="AU161" s="243" t="s">
        <v>83</v>
      </c>
      <c r="AV161" s="13" t="s">
        <v>83</v>
      </c>
      <c r="AW161" s="13" t="s">
        <v>4</v>
      </c>
      <c r="AX161" s="13" t="s">
        <v>79</v>
      </c>
      <c r="AY161" s="243" t="s">
        <v>116</v>
      </c>
    </row>
    <row r="162" s="2" customFormat="1" ht="24.15" customHeight="1">
      <c r="A162" s="37"/>
      <c r="B162" s="38"/>
      <c r="C162" s="218" t="s">
        <v>7</v>
      </c>
      <c r="D162" s="218" t="s">
        <v>118</v>
      </c>
      <c r="E162" s="219" t="s">
        <v>244</v>
      </c>
      <c r="F162" s="220" t="s">
        <v>245</v>
      </c>
      <c r="G162" s="221" t="s">
        <v>183</v>
      </c>
      <c r="H162" s="222">
        <v>4.2000000000000002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39</v>
      </c>
      <c r="O162" s="90"/>
      <c r="P162" s="228">
        <f>O162*H162</f>
        <v>0</v>
      </c>
      <c r="Q162" s="228">
        <v>2.3113999999999999</v>
      </c>
      <c r="R162" s="228">
        <f>Q162*H162</f>
        <v>9.7078799999999994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122</v>
      </c>
      <c r="AT162" s="230" t="s">
        <v>118</v>
      </c>
      <c r="AU162" s="230" t="s">
        <v>83</v>
      </c>
      <c r="AY162" s="16" t="s">
        <v>116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79</v>
      </c>
      <c r="BK162" s="231">
        <f>ROUND(I162*H162,2)</f>
        <v>0</v>
      </c>
      <c r="BL162" s="16" t="s">
        <v>122</v>
      </c>
      <c r="BM162" s="230" t="s">
        <v>246</v>
      </c>
    </row>
    <row r="163" s="13" customFormat="1">
      <c r="A163" s="13"/>
      <c r="B163" s="232"/>
      <c r="C163" s="233"/>
      <c r="D163" s="234" t="s">
        <v>124</v>
      </c>
      <c r="E163" s="235" t="s">
        <v>1</v>
      </c>
      <c r="F163" s="236" t="s">
        <v>247</v>
      </c>
      <c r="G163" s="233"/>
      <c r="H163" s="237">
        <v>4.2000000000000002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124</v>
      </c>
      <c r="AU163" s="243" t="s">
        <v>83</v>
      </c>
      <c r="AV163" s="13" t="s">
        <v>83</v>
      </c>
      <c r="AW163" s="13" t="s">
        <v>31</v>
      </c>
      <c r="AX163" s="13" t="s">
        <v>79</v>
      </c>
      <c r="AY163" s="243" t="s">
        <v>116</v>
      </c>
    </row>
    <row r="164" s="2" customFormat="1" ht="21.75" customHeight="1">
      <c r="A164" s="37"/>
      <c r="B164" s="38"/>
      <c r="C164" s="218" t="s">
        <v>248</v>
      </c>
      <c r="D164" s="218" t="s">
        <v>118</v>
      </c>
      <c r="E164" s="219" t="s">
        <v>249</v>
      </c>
      <c r="F164" s="220" t="s">
        <v>250</v>
      </c>
      <c r="G164" s="221" t="s">
        <v>224</v>
      </c>
      <c r="H164" s="222">
        <v>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39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0.97999999999999998</v>
      </c>
      <c r="T164" s="229">
        <f>S164*H164</f>
        <v>6.8599999999999994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122</v>
      </c>
      <c r="AT164" s="230" t="s">
        <v>118</v>
      </c>
      <c r="AU164" s="230" t="s">
        <v>83</v>
      </c>
      <c r="AY164" s="16" t="s">
        <v>116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79</v>
      </c>
      <c r="BK164" s="231">
        <f>ROUND(I164*H164,2)</f>
        <v>0</v>
      </c>
      <c r="BL164" s="16" t="s">
        <v>122</v>
      </c>
      <c r="BM164" s="230" t="s">
        <v>251</v>
      </c>
    </row>
    <row r="165" s="2" customFormat="1" ht="21.75" customHeight="1">
      <c r="A165" s="37"/>
      <c r="B165" s="38"/>
      <c r="C165" s="218" t="s">
        <v>252</v>
      </c>
      <c r="D165" s="218" t="s">
        <v>118</v>
      </c>
      <c r="E165" s="219" t="s">
        <v>253</v>
      </c>
      <c r="F165" s="220" t="s">
        <v>254</v>
      </c>
      <c r="G165" s="221" t="s">
        <v>183</v>
      </c>
      <c r="H165" s="222">
        <v>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2.3999999999999999</v>
      </c>
      <c r="T165" s="229">
        <f>S165*H165</f>
        <v>4.7999999999999998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122</v>
      </c>
      <c r="AT165" s="230" t="s">
        <v>118</v>
      </c>
      <c r="AU165" s="230" t="s">
        <v>83</v>
      </c>
      <c r="AY165" s="16" t="s">
        <v>116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79</v>
      </c>
      <c r="BK165" s="231">
        <f>ROUND(I165*H165,2)</f>
        <v>0</v>
      </c>
      <c r="BL165" s="16" t="s">
        <v>122</v>
      </c>
      <c r="BM165" s="230" t="s">
        <v>255</v>
      </c>
    </row>
    <row r="166" s="12" customFormat="1" ht="22.8" customHeight="1">
      <c r="A166" s="12"/>
      <c r="B166" s="202"/>
      <c r="C166" s="203"/>
      <c r="D166" s="204" t="s">
        <v>73</v>
      </c>
      <c r="E166" s="216" t="s">
        <v>256</v>
      </c>
      <c r="F166" s="216" t="s">
        <v>257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0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79</v>
      </c>
      <c r="AT166" s="214" t="s">
        <v>73</v>
      </c>
      <c r="AU166" s="214" t="s">
        <v>79</v>
      </c>
      <c r="AY166" s="213" t="s">
        <v>116</v>
      </c>
      <c r="BK166" s="215">
        <f>SUM(BK167:BK170)</f>
        <v>0</v>
      </c>
    </row>
    <row r="167" s="2" customFormat="1" ht="16.5" customHeight="1">
      <c r="A167" s="37"/>
      <c r="B167" s="38"/>
      <c r="C167" s="218" t="s">
        <v>258</v>
      </c>
      <c r="D167" s="218" t="s">
        <v>118</v>
      </c>
      <c r="E167" s="219" t="s">
        <v>259</v>
      </c>
      <c r="F167" s="220" t="s">
        <v>260</v>
      </c>
      <c r="G167" s="221" t="s">
        <v>152</v>
      </c>
      <c r="H167" s="222">
        <v>18.59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39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122</v>
      </c>
      <c r="AT167" s="230" t="s">
        <v>118</v>
      </c>
      <c r="AU167" s="230" t="s">
        <v>83</v>
      </c>
      <c r="AY167" s="16" t="s">
        <v>116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79</v>
      </c>
      <c r="BK167" s="231">
        <f>ROUND(I167*H167,2)</f>
        <v>0</v>
      </c>
      <c r="BL167" s="16" t="s">
        <v>122</v>
      </c>
      <c r="BM167" s="230" t="s">
        <v>261</v>
      </c>
    </row>
    <row r="168" s="2" customFormat="1" ht="24.15" customHeight="1">
      <c r="A168" s="37"/>
      <c r="B168" s="38"/>
      <c r="C168" s="218" t="s">
        <v>262</v>
      </c>
      <c r="D168" s="218" t="s">
        <v>118</v>
      </c>
      <c r="E168" s="219" t="s">
        <v>263</v>
      </c>
      <c r="F168" s="220" t="s">
        <v>264</v>
      </c>
      <c r="G168" s="221" t="s">
        <v>152</v>
      </c>
      <c r="H168" s="222">
        <v>223.08000000000001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39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122</v>
      </c>
      <c r="AT168" s="230" t="s">
        <v>118</v>
      </c>
      <c r="AU168" s="230" t="s">
        <v>83</v>
      </c>
      <c r="AY168" s="16" t="s">
        <v>116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79</v>
      </c>
      <c r="BK168" s="231">
        <f>ROUND(I168*H168,2)</f>
        <v>0</v>
      </c>
      <c r="BL168" s="16" t="s">
        <v>122</v>
      </c>
      <c r="BM168" s="230" t="s">
        <v>265</v>
      </c>
    </row>
    <row r="169" s="13" customFormat="1">
      <c r="A169" s="13"/>
      <c r="B169" s="232"/>
      <c r="C169" s="233"/>
      <c r="D169" s="234" t="s">
        <v>124</v>
      </c>
      <c r="E169" s="233"/>
      <c r="F169" s="236" t="s">
        <v>266</v>
      </c>
      <c r="G169" s="233"/>
      <c r="H169" s="237">
        <v>223.08000000000001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124</v>
      </c>
      <c r="AU169" s="243" t="s">
        <v>83</v>
      </c>
      <c r="AV169" s="13" t="s">
        <v>83</v>
      </c>
      <c r="AW169" s="13" t="s">
        <v>4</v>
      </c>
      <c r="AX169" s="13" t="s">
        <v>79</v>
      </c>
      <c r="AY169" s="243" t="s">
        <v>116</v>
      </c>
    </row>
    <row r="170" s="2" customFormat="1" ht="37.8" customHeight="1">
      <c r="A170" s="37"/>
      <c r="B170" s="38"/>
      <c r="C170" s="218" t="s">
        <v>267</v>
      </c>
      <c r="D170" s="218" t="s">
        <v>118</v>
      </c>
      <c r="E170" s="219" t="s">
        <v>268</v>
      </c>
      <c r="F170" s="220" t="s">
        <v>269</v>
      </c>
      <c r="G170" s="221" t="s">
        <v>152</v>
      </c>
      <c r="H170" s="222">
        <v>18.59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39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122</v>
      </c>
      <c r="AT170" s="230" t="s">
        <v>118</v>
      </c>
      <c r="AU170" s="230" t="s">
        <v>83</v>
      </c>
      <c r="AY170" s="16" t="s">
        <v>116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79</v>
      </c>
      <c r="BK170" s="231">
        <f>ROUND(I170*H170,2)</f>
        <v>0</v>
      </c>
      <c r="BL170" s="16" t="s">
        <v>122</v>
      </c>
      <c r="BM170" s="230" t="s">
        <v>270</v>
      </c>
    </row>
    <row r="171" s="12" customFormat="1" ht="22.8" customHeight="1">
      <c r="A171" s="12"/>
      <c r="B171" s="202"/>
      <c r="C171" s="203"/>
      <c r="D171" s="204" t="s">
        <v>73</v>
      </c>
      <c r="E171" s="216" t="s">
        <v>168</v>
      </c>
      <c r="F171" s="216" t="s">
        <v>169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P172</f>
        <v>0</v>
      </c>
      <c r="Q171" s="210"/>
      <c r="R171" s="211">
        <f>R172</f>
        <v>0</v>
      </c>
      <c r="S171" s="210"/>
      <c r="T171" s="21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79</v>
      </c>
      <c r="AT171" s="214" t="s">
        <v>73</v>
      </c>
      <c r="AU171" s="214" t="s">
        <v>79</v>
      </c>
      <c r="AY171" s="213" t="s">
        <v>116</v>
      </c>
      <c r="BK171" s="215">
        <f>BK172</f>
        <v>0</v>
      </c>
    </row>
    <row r="172" s="2" customFormat="1" ht="33" customHeight="1">
      <c r="A172" s="37"/>
      <c r="B172" s="38"/>
      <c r="C172" s="218" t="s">
        <v>271</v>
      </c>
      <c r="D172" s="218" t="s">
        <v>118</v>
      </c>
      <c r="E172" s="219" t="s">
        <v>171</v>
      </c>
      <c r="F172" s="220" t="s">
        <v>172</v>
      </c>
      <c r="G172" s="221" t="s">
        <v>152</v>
      </c>
      <c r="H172" s="222">
        <v>445.17500000000001</v>
      </c>
      <c r="I172" s="223"/>
      <c r="J172" s="224">
        <f>ROUND(I172*H172,2)</f>
        <v>0</v>
      </c>
      <c r="K172" s="225"/>
      <c r="L172" s="43"/>
      <c r="M172" s="255" t="s">
        <v>1</v>
      </c>
      <c r="N172" s="256" t="s">
        <v>39</v>
      </c>
      <c r="O172" s="257"/>
      <c r="P172" s="258">
        <f>O172*H172</f>
        <v>0</v>
      </c>
      <c r="Q172" s="258">
        <v>0</v>
      </c>
      <c r="R172" s="258">
        <f>Q172*H172</f>
        <v>0</v>
      </c>
      <c r="S172" s="258">
        <v>0</v>
      </c>
      <c r="T172" s="25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122</v>
      </c>
      <c r="AT172" s="230" t="s">
        <v>118</v>
      </c>
      <c r="AU172" s="230" t="s">
        <v>83</v>
      </c>
      <c r="AY172" s="16" t="s">
        <v>116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79</v>
      </c>
      <c r="BK172" s="231">
        <f>ROUND(I172*H172,2)</f>
        <v>0</v>
      </c>
      <c r="BL172" s="16" t="s">
        <v>122</v>
      </c>
      <c r="BM172" s="230" t="s">
        <v>272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v63iaGQJl9jVUVyM3JCmxuAjoeDbc9ylkWMPzmXP0g2+Yxz2QiVFnf/wZubiKai3kLtQ96N5B217ImW+nEZijg==" hashValue="A1ieQztIbAzp0ryYc0AwS+v3gB1T90FHW5FsjFXNvZh+uC2IBF7PFcvP1WmjWxB5mDrsi2KDl6i4D9Vl20h5yA==" algorithmName="SHA-512" password="CC35"/>
  <autoFilter ref="C122:K17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PODIVÍN - Polní cesty V43 a H14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273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ROUND((SUM(BE121:BE135)),  2)</f>
        <v>0</v>
      </c>
      <c r="G33" s="37"/>
      <c r="H33" s="37"/>
      <c r="I33" s="154">
        <v>0.20999999999999999</v>
      </c>
      <c r="J33" s="153">
        <f>ROUND(((SUM(BE121:BE135))*I33),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ROUND((SUM(BF121:BF135)),  2)</f>
        <v>0</v>
      </c>
      <c r="G34" s="37"/>
      <c r="H34" s="37"/>
      <c r="I34" s="154">
        <v>0.12</v>
      </c>
      <c r="J34" s="153">
        <f>ROUND(((SUM(BF121:BF135))*I34),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ROUND((SUM(BG121:BG135)),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ROUND((SUM(BH121:BH135)),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ROUND((SUM(BI121:BI135)),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PODIVÍN - Polní cesty V43 a H14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Podivín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274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275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276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277</v>
      </c>
      <c r="E100" s="187"/>
      <c r="F100" s="187"/>
      <c r="G100" s="187"/>
      <c r="H100" s="187"/>
      <c r="I100" s="187"/>
      <c r="J100" s="188">
        <f>J130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278</v>
      </c>
      <c r="E101" s="187"/>
      <c r="F101" s="187"/>
      <c r="G101" s="187"/>
      <c r="H101" s="187"/>
      <c r="I101" s="187"/>
      <c r="J101" s="188">
        <f>J133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PODIVÍN - Polní cesty V43 a H14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3 - Vedlejší rozpočtové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Podivín</v>
      </c>
      <c r="G115" s="39"/>
      <c r="H115" s="39"/>
      <c r="I115" s="31" t="s">
        <v>22</v>
      </c>
      <c r="J115" s="78" t="str">
        <f>IF(J12="","",J12)</f>
        <v>21. 6. 2022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102</v>
      </c>
      <c r="D120" s="193" t="s">
        <v>59</v>
      </c>
      <c r="E120" s="193" t="s">
        <v>55</v>
      </c>
      <c r="F120" s="193" t="s">
        <v>56</v>
      </c>
      <c r="G120" s="193" t="s">
        <v>103</v>
      </c>
      <c r="H120" s="193" t="s">
        <v>104</v>
      </c>
      <c r="I120" s="193" t="s">
        <v>105</v>
      </c>
      <c r="J120" s="194" t="s">
        <v>94</v>
      </c>
      <c r="K120" s="195" t="s">
        <v>106</v>
      </c>
      <c r="L120" s="196"/>
      <c r="M120" s="99" t="s">
        <v>1</v>
      </c>
      <c r="N120" s="100" t="s">
        <v>38</v>
      </c>
      <c r="O120" s="100" t="s">
        <v>107</v>
      </c>
      <c r="P120" s="100" t="s">
        <v>108</v>
      </c>
      <c r="Q120" s="100" t="s">
        <v>109</v>
      </c>
      <c r="R120" s="100" t="s">
        <v>110</v>
      </c>
      <c r="S120" s="100" t="s">
        <v>111</v>
      </c>
      <c r="T120" s="101" t="s">
        <v>112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113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96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279</v>
      </c>
      <c r="F122" s="205" t="s">
        <v>87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P123+P127+P130+P133</f>
        <v>0</v>
      </c>
      <c r="Q122" s="210"/>
      <c r="R122" s="211">
        <f>R123+R127+R130+R133</f>
        <v>0</v>
      </c>
      <c r="S122" s="210"/>
      <c r="T122" s="212">
        <f>T123+T127+T130+T133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140</v>
      </c>
      <c r="AT122" s="214" t="s">
        <v>73</v>
      </c>
      <c r="AU122" s="214" t="s">
        <v>74</v>
      </c>
      <c r="AY122" s="213" t="s">
        <v>116</v>
      </c>
      <c r="BK122" s="215">
        <f>BK123+BK127+BK130+BK133</f>
        <v>0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280</v>
      </c>
      <c r="F123" s="216" t="s">
        <v>281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140</v>
      </c>
      <c r="AT123" s="214" t="s">
        <v>73</v>
      </c>
      <c r="AU123" s="214" t="s">
        <v>79</v>
      </c>
      <c r="AY123" s="213" t="s">
        <v>116</v>
      </c>
      <c r="BK123" s="215">
        <f>SUM(BK124:BK126)</f>
        <v>0</v>
      </c>
    </row>
    <row r="124" s="2" customFormat="1" ht="16.5" customHeight="1">
      <c r="A124" s="37"/>
      <c r="B124" s="38"/>
      <c r="C124" s="218" t="s">
        <v>79</v>
      </c>
      <c r="D124" s="218" t="s">
        <v>118</v>
      </c>
      <c r="E124" s="219" t="s">
        <v>282</v>
      </c>
      <c r="F124" s="220" t="s">
        <v>283</v>
      </c>
      <c r="G124" s="221" t="s">
        <v>284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39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285</v>
      </c>
      <c r="AT124" s="230" t="s">
        <v>118</v>
      </c>
      <c r="AU124" s="230" t="s">
        <v>83</v>
      </c>
      <c r="AY124" s="16" t="s">
        <v>116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79</v>
      </c>
      <c r="BK124" s="231">
        <f>ROUND(I124*H124,2)</f>
        <v>0</v>
      </c>
      <c r="BL124" s="16" t="s">
        <v>285</v>
      </c>
      <c r="BM124" s="230" t="s">
        <v>286</v>
      </c>
    </row>
    <row r="125" s="2" customFormat="1" ht="16.5" customHeight="1">
      <c r="A125" s="37"/>
      <c r="B125" s="38"/>
      <c r="C125" s="218" t="s">
        <v>83</v>
      </c>
      <c r="D125" s="218" t="s">
        <v>118</v>
      </c>
      <c r="E125" s="219" t="s">
        <v>287</v>
      </c>
      <c r="F125" s="220" t="s">
        <v>288</v>
      </c>
      <c r="G125" s="221" t="s">
        <v>284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39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285</v>
      </c>
      <c r="AT125" s="230" t="s">
        <v>118</v>
      </c>
      <c r="AU125" s="230" t="s">
        <v>83</v>
      </c>
      <c r="AY125" s="16" t="s">
        <v>116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79</v>
      </c>
      <c r="BK125" s="231">
        <f>ROUND(I125*H125,2)</f>
        <v>0</v>
      </c>
      <c r="BL125" s="16" t="s">
        <v>285</v>
      </c>
      <c r="BM125" s="230" t="s">
        <v>289</v>
      </c>
    </row>
    <row r="126" s="2" customFormat="1" ht="16.5" customHeight="1">
      <c r="A126" s="37"/>
      <c r="B126" s="38"/>
      <c r="C126" s="218" t="s">
        <v>86</v>
      </c>
      <c r="D126" s="218" t="s">
        <v>118</v>
      </c>
      <c r="E126" s="219" t="s">
        <v>290</v>
      </c>
      <c r="F126" s="220" t="s">
        <v>291</v>
      </c>
      <c r="G126" s="221" t="s">
        <v>284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39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285</v>
      </c>
      <c r="AT126" s="230" t="s">
        <v>118</v>
      </c>
      <c r="AU126" s="230" t="s">
        <v>83</v>
      </c>
      <c r="AY126" s="16" t="s">
        <v>116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79</v>
      </c>
      <c r="BK126" s="231">
        <f>ROUND(I126*H126,2)</f>
        <v>0</v>
      </c>
      <c r="BL126" s="16" t="s">
        <v>285</v>
      </c>
      <c r="BM126" s="230" t="s">
        <v>292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293</v>
      </c>
      <c r="F127" s="216" t="s">
        <v>294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SUM(P128:P129)</f>
        <v>0</v>
      </c>
      <c r="Q127" s="210"/>
      <c r="R127" s="211">
        <f>SUM(R128:R129)</f>
        <v>0</v>
      </c>
      <c r="S127" s="210"/>
      <c r="T127" s="212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140</v>
      </c>
      <c r="AT127" s="214" t="s">
        <v>73</v>
      </c>
      <c r="AU127" s="214" t="s">
        <v>79</v>
      </c>
      <c r="AY127" s="213" t="s">
        <v>116</v>
      </c>
      <c r="BK127" s="215">
        <f>SUM(BK128:BK129)</f>
        <v>0</v>
      </c>
    </row>
    <row r="128" s="2" customFormat="1" ht="37.8" customHeight="1">
      <c r="A128" s="37"/>
      <c r="B128" s="38"/>
      <c r="C128" s="218" t="s">
        <v>122</v>
      </c>
      <c r="D128" s="218" t="s">
        <v>118</v>
      </c>
      <c r="E128" s="219" t="s">
        <v>295</v>
      </c>
      <c r="F128" s="220" t="s">
        <v>296</v>
      </c>
      <c r="G128" s="221" t="s">
        <v>284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39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285</v>
      </c>
      <c r="AT128" s="230" t="s">
        <v>118</v>
      </c>
      <c r="AU128" s="230" t="s">
        <v>83</v>
      </c>
      <c r="AY128" s="16" t="s">
        <v>116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79</v>
      </c>
      <c r="BK128" s="231">
        <f>ROUND(I128*H128,2)</f>
        <v>0</v>
      </c>
      <c r="BL128" s="16" t="s">
        <v>285</v>
      </c>
      <c r="BM128" s="230" t="s">
        <v>297</v>
      </c>
    </row>
    <row r="129" s="2" customFormat="1" ht="49.05" customHeight="1">
      <c r="A129" s="37"/>
      <c r="B129" s="38"/>
      <c r="C129" s="218" t="s">
        <v>140</v>
      </c>
      <c r="D129" s="218" t="s">
        <v>118</v>
      </c>
      <c r="E129" s="219" t="s">
        <v>298</v>
      </c>
      <c r="F129" s="220" t="s">
        <v>299</v>
      </c>
      <c r="G129" s="221" t="s">
        <v>284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39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285</v>
      </c>
      <c r="AT129" s="230" t="s">
        <v>118</v>
      </c>
      <c r="AU129" s="230" t="s">
        <v>83</v>
      </c>
      <c r="AY129" s="16" t="s">
        <v>116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79</v>
      </c>
      <c r="BK129" s="231">
        <f>ROUND(I129*H129,2)</f>
        <v>0</v>
      </c>
      <c r="BL129" s="16" t="s">
        <v>285</v>
      </c>
      <c r="BM129" s="230" t="s">
        <v>300</v>
      </c>
    </row>
    <row r="130" s="12" customFormat="1" ht="22.8" customHeight="1">
      <c r="A130" s="12"/>
      <c r="B130" s="202"/>
      <c r="C130" s="203"/>
      <c r="D130" s="204" t="s">
        <v>73</v>
      </c>
      <c r="E130" s="216" t="s">
        <v>301</v>
      </c>
      <c r="F130" s="216" t="s">
        <v>302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0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140</v>
      </c>
      <c r="AT130" s="214" t="s">
        <v>73</v>
      </c>
      <c r="AU130" s="214" t="s">
        <v>79</v>
      </c>
      <c r="AY130" s="213" t="s">
        <v>116</v>
      </c>
      <c r="BK130" s="215">
        <f>SUM(BK131:BK132)</f>
        <v>0</v>
      </c>
    </row>
    <row r="131" s="2" customFormat="1" ht="24.15" customHeight="1">
      <c r="A131" s="37"/>
      <c r="B131" s="38"/>
      <c r="C131" s="218" t="s">
        <v>145</v>
      </c>
      <c r="D131" s="218" t="s">
        <v>118</v>
      </c>
      <c r="E131" s="219" t="s">
        <v>303</v>
      </c>
      <c r="F131" s="220" t="s">
        <v>304</v>
      </c>
      <c r="G131" s="221" t="s">
        <v>284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39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285</v>
      </c>
      <c r="AT131" s="230" t="s">
        <v>118</v>
      </c>
      <c r="AU131" s="230" t="s">
        <v>83</v>
      </c>
      <c r="AY131" s="16" t="s">
        <v>116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79</v>
      </c>
      <c r="BK131" s="231">
        <f>ROUND(I131*H131,2)</f>
        <v>0</v>
      </c>
      <c r="BL131" s="16" t="s">
        <v>285</v>
      </c>
      <c r="BM131" s="230" t="s">
        <v>305</v>
      </c>
    </row>
    <row r="132" s="2" customFormat="1" ht="16.5" customHeight="1">
      <c r="A132" s="37"/>
      <c r="B132" s="38"/>
      <c r="C132" s="218" t="s">
        <v>149</v>
      </c>
      <c r="D132" s="218" t="s">
        <v>118</v>
      </c>
      <c r="E132" s="219" t="s">
        <v>306</v>
      </c>
      <c r="F132" s="220" t="s">
        <v>307</v>
      </c>
      <c r="G132" s="221" t="s">
        <v>284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39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285</v>
      </c>
      <c r="AT132" s="230" t="s">
        <v>118</v>
      </c>
      <c r="AU132" s="230" t="s">
        <v>83</v>
      </c>
      <c r="AY132" s="16" t="s">
        <v>116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79</v>
      </c>
      <c r="BK132" s="231">
        <f>ROUND(I132*H132,2)</f>
        <v>0</v>
      </c>
      <c r="BL132" s="16" t="s">
        <v>285</v>
      </c>
      <c r="BM132" s="230" t="s">
        <v>308</v>
      </c>
    </row>
    <row r="133" s="12" customFormat="1" ht="22.8" customHeight="1">
      <c r="A133" s="12"/>
      <c r="B133" s="202"/>
      <c r="C133" s="203"/>
      <c r="D133" s="204" t="s">
        <v>73</v>
      </c>
      <c r="E133" s="216" t="s">
        <v>309</v>
      </c>
      <c r="F133" s="216" t="s">
        <v>310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SUM(P134:P135)</f>
        <v>0</v>
      </c>
      <c r="Q133" s="210"/>
      <c r="R133" s="211">
        <f>SUM(R134:R135)</f>
        <v>0</v>
      </c>
      <c r="S133" s="210"/>
      <c r="T133" s="21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140</v>
      </c>
      <c r="AT133" s="214" t="s">
        <v>73</v>
      </c>
      <c r="AU133" s="214" t="s">
        <v>79</v>
      </c>
      <c r="AY133" s="213" t="s">
        <v>116</v>
      </c>
      <c r="BK133" s="215">
        <f>SUM(BK134:BK135)</f>
        <v>0</v>
      </c>
    </row>
    <row r="134" s="2" customFormat="1" ht="16.5" customHeight="1">
      <c r="A134" s="37"/>
      <c r="B134" s="38"/>
      <c r="C134" s="218" t="s">
        <v>133</v>
      </c>
      <c r="D134" s="218" t="s">
        <v>118</v>
      </c>
      <c r="E134" s="219" t="s">
        <v>311</v>
      </c>
      <c r="F134" s="220" t="s">
        <v>312</v>
      </c>
      <c r="G134" s="221" t="s">
        <v>284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285</v>
      </c>
      <c r="AT134" s="230" t="s">
        <v>118</v>
      </c>
      <c r="AU134" s="230" t="s">
        <v>83</v>
      </c>
      <c r="AY134" s="16" t="s">
        <v>116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79</v>
      </c>
      <c r="BK134" s="231">
        <f>ROUND(I134*H134,2)</f>
        <v>0</v>
      </c>
      <c r="BL134" s="16" t="s">
        <v>285</v>
      </c>
      <c r="BM134" s="230" t="s">
        <v>313</v>
      </c>
    </row>
    <row r="135" s="2" customFormat="1" ht="44.25" customHeight="1">
      <c r="A135" s="37"/>
      <c r="B135" s="38"/>
      <c r="C135" s="218" t="s">
        <v>158</v>
      </c>
      <c r="D135" s="218" t="s">
        <v>118</v>
      </c>
      <c r="E135" s="219" t="s">
        <v>314</v>
      </c>
      <c r="F135" s="220" t="s">
        <v>315</v>
      </c>
      <c r="G135" s="221" t="s">
        <v>284</v>
      </c>
      <c r="H135" s="222">
        <v>1</v>
      </c>
      <c r="I135" s="223"/>
      <c r="J135" s="224">
        <f>ROUND(I135*H135,2)</f>
        <v>0</v>
      </c>
      <c r="K135" s="225"/>
      <c r="L135" s="43"/>
      <c r="M135" s="255" t="s">
        <v>1</v>
      </c>
      <c r="N135" s="256" t="s">
        <v>39</v>
      </c>
      <c r="O135" s="257"/>
      <c r="P135" s="258">
        <f>O135*H135</f>
        <v>0</v>
      </c>
      <c r="Q135" s="258">
        <v>0</v>
      </c>
      <c r="R135" s="258">
        <f>Q135*H135</f>
        <v>0</v>
      </c>
      <c r="S135" s="258">
        <v>0</v>
      </c>
      <c r="T135" s="25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285</v>
      </c>
      <c r="AT135" s="230" t="s">
        <v>118</v>
      </c>
      <c r="AU135" s="230" t="s">
        <v>83</v>
      </c>
      <c r="AY135" s="16" t="s">
        <v>116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79</v>
      </c>
      <c r="BK135" s="231">
        <f>ROUND(I135*H135,2)</f>
        <v>0</v>
      </c>
      <c r="BL135" s="16" t="s">
        <v>285</v>
      </c>
      <c r="BM135" s="230" t="s">
        <v>316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Y+kKqFdnWoLFrrlQFtlPFvmLPy28LctM7lPfVUHC4LPt1+Hk4DH46vIFegpPSD4cGY6FqnHfAjCPJroFstmsow==" hashValue="wXjUJbE+YEqy25DT5cUdzctdZaeL7OotQJLidnVBc8EF/bftt+5fWWaPTVPQzDHNT8fTMIEulzBONOmODpsnkA==" algorithmName="SHA-512" password="CC35"/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PC-ZDENEK\Administrator</dc:creator>
  <cp:lastModifiedBy>PC-ZDENEK\Administrator</cp:lastModifiedBy>
  <dcterms:created xsi:type="dcterms:W3CDTF">2024-05-23T06:39:47Z</dcterms:created>
  <dcterms:modified xsi:type="dcterms:W3CDTF">2024-05-23T06:39:48Z</dcterms:modified>
</cp:coreProperties>
</file>