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 001a - Příprava území..." sheetId="2" r:id="rId2"/>
    <sheet name="SO  001b - Příprava území..." sheetId="3" r:id="rId3"/>
    <sheet name="SO 101 - Obslužná komunik..." sheetId="4" r:id="rId4"/>
    <sheet name="SO 104a - Nové uliční vpu..." sheetId="5" r:id="rId5"/>
    <sheet name="SO 801 - Sadové úpravy, j..." sheetId="6" r:id="rId6"/>
    <sheet name="SO  001c - Příprava území..." sheetId="7" r:id="rId7"/>
    <sheet name="SO 102 - Chodníky (bet.dl..." sheetId="8" r:id="rId8"/>
    <sheet name="SO 103 - Výměna povrchu s..." sheetId="9" r:id="rId9"/>
    <sheet name="SO 104b - Výměna stávajíc..." sheetId="10" r:id="rId10"/>
    <sheet name="SO 191 - Dopravní značení..." sheetId="11" r:id="rId11"/>
    <sheet name="SO 192 - Dopravní značení..." sheetId="12" r:id="rId12"/>
    <sheet name="SO 1000 - Ostatní náklady" sheetId="13" r:id="rId13"/>
    <sheet name="SO 1020 - VRN" sheetId="14" r:id="rId14"/>
  </sheets>
  <definedNames>
    <definedName name="_xlnm.Print_Area" localSheetId="0">'Rekapitulace stavby'!$D$4:$AO$76,'Rekapitulace stavby'!$C$82:$AQ$111</definedName>
    <definedName name="_xlnm._FilterDatabase" localSheetId="1" hidden="1">'SO  001a - Příprava území...'!$C$122:$K$183</definedName>
    <definedName name="_xlnm.Print_Area" localSheetId="1">'SO  001a - Příprava území...'!$C$4:$J$76,'SO  001a - Příprava území...'!$C$82:$J$102,'SO  001a - Příprava území...'!$C$108:$K$183</definedName>
    <definedName name="_xlnm._FilterDatabase" localSheetId="2" hidden="1">'SO  001b - Příprava území...'!$C$122:$K$156</definedName>
    <definedName name="_xlnm.Print_Area" localSheetId="2">'SO  001b - Příprava území...'!$C$4:$J$76,'SO  001b - Příprava území...'!$C$82:$J$102,'SO  001b - Příprava území...'!$C$108:$K$156</definedName>
    <definedName name="_xlnm._FilterDatabase" localSheetId="3" hidden="1">'SO 101 - Obslužná komunik...'!$C$127:$K$186</definedName>
    <definedName name="_xlnm.Print_Area" localSheetId="3">'SO 101 - Obslužná komunik...'!$C$4:$J$76,'SO 101 - Obslužná komunik...'!$C$82:$J$107,'SO 101 - Obslužná komunik...'!$C$113:$K$186</definedName>
    <definedName name="_xlnm._FilterDatabase" localSheetId="4" hidden="1">'SO 104a - Nové uliční vpu...'!$C$125:$K$183</definedName>
    <definedName name="_xlnm.Print_Area" localSheetId="4">'SO 104a - Nové uliční vpu...'!$C$4:$J$76,'SO 104a - Nové uliční vpu...'!$C$82:$J$105,'SO 104a - Nové uliční vpu...'!$C$111:$K$183</definedName>
    <definedName name="_xlnm._FilterDatabase" localSheetId="5" hidden="1">'SO 801 - Sadové úpravy, j...'!$C$124:$K$150</definedName>
    <definedName name="_xlnm.Print_Area" localSheetId="5">'SO 801 - Sadové úpravy, j...'!$C$4:$J$76,'SO 801 - Sadové úpravy, j...'!$C$82:$J$104,'SO 801 - Sadové úpravy, j...'!$C$110:$K$150</definedName>
    <definedName name="_xlnm._FilterDatabase" localSheetId="6" hidden="1">'SO  001c - Příprava území...'!$C$122:$K$132</definedName>
    <definedName name="_xlnm.Print_Area" localSheetId="6">'SO  001c - Příprava území...'!$C$4:$J$76,'SO  001c - Příprava území...'!$C$82:$J$102,'SO  001c - Příprava území...'!$C$108:$K$132</definedName>
    <definedName name="_xlnm._FilterDatabase" localSheetId="7" hidden="1">'SO 102 - Chodníky (bet.dl...'!$C$123:$K$157</definedName>
    <definedName name="_xlnm.Print_Area" localSheetId="7">'SO 102 - Chodníky (bet.dl...'!$C$4:$J$76,'SO 102 - Chodníky (bet.dl...'!$C$82:$J$103,'SO 102 - Chodníky (bet.dl...'!$C$109:$K$157</definedName>
    <definedName name="_xlnm._FilterDatabase" localSheetId="8" hidden="1">'SO 103 - Výměna povrchu s...'!$C$123:$K$132</definedName>
    <definedName name="_xlnm.Print_Area" localSheetId="8">'SO 103 - Výměna povrchu s...'!$C$4:$J$76,'SO 103 - Výměna povrchu s...'!$C$82:$J$103,'SO 103 - Výměna povrchu s...'!$C$109:$K$132</definedName>
    <definedName name="_xlnm._FilterDatabase" localSheetId="9" hidden="1">'SO 104b - Výměna stávajíc...'!$C$126:$K$186</definedName>
    <definedName name="_xlnm.Print_Area" localSheetId="9">'SO 104b - Výměna stávajíc...'!$C$4:$J$76,'SO 104b - Výměna stávajíc...'!$C$82:$J$106,'SO 104b - Výměna stávajíc...'!$C$112:$K$186</definedName>
    <definedName name="_xlnm._FilterDatabase" localSheetId="10" hidden="1">'SO 191 - Dopravní značení...'!$C$123:$K$144</definedName>
    <definedName name="_xlnm.Print_Area" localSheetId="10">'SO 191 - Dopravní značení...'!$C$4:$J$76,'SO 191 - Dopravní značení...'!$C$82:$J$103,'SO 191 - Dopravní značení...'!$C$109:$K$144</definedName>
    <definedName name="_xlnm._FilterDatabase" localSheetId="11" hidden="1">'SO 192 - Dopravní značení...'!$C$121:$K$160</definedName>
    <definedName name="_xlnm.Print_Area" localSheetId="11">'SO 192 - Dopravní značení...'!$C$4:$J$76,'SO 192 - Dopravní značení...'!$C$82:$J$101,'SO 192 - Dopravní značení...'!$C$107:$K$160</definedName>
    <definedName name="_xlnm._FilterDatabase" localSheetId="12" hidden="1">'SO 1000 - Ostatní náklady'!$C$121:$K$157</definedName>
    <definedName name="_xlnm.Print_Area" localSheetId="12">'SO 1000 - Ostatní náklady'!$C$4:$J$76,'SO 1000 - Ostatní náklady'!$C$82:$J$101,'SO 1000 - Ostatní náklady'!$C$107:$K$157</definedName>
    <definedName name="_xlnm._FilterDatabase" localSheetId="13" hidden="1">'SO 1020 - VRN'!$C$121:$K$126</definedName>
    <definedName name="_xlnm.Print_Area" localSheetId="13">'SO 1020 - VRN'!$C$4:$J$76,'SO 1020 - VRN'!$C$82:$J$101,'SO 1020 - VRN'!$C$107:$K$126</definedName>
    <definedName name="_xlnm.Print_Titles" localSheetId="0">'Rekapitulace stavby'!$92:$92</definedName>
    <definedName name="_xlnm.Print_Titles" localSheetId="1">'SO  001a - Příprava území...'!$122:$122</definedName>
    <definedName name="_xlnm.Print_Titles" localSheetId="2">'SO  001b - Příprava území...'!$122:$122</definedName>
    <definedName name="_xlnm.Print_Titles" localSheetId="3">'SO 101 - Obslužná komunik...'!$127:$127</definedName>
    <definedName name="_xlnm.Print_Titles" localSheetId="4">'SO 104a - Nové uliční vpu...'!$125:$125</definedName>
    <definedName name="_xlnm.Print_Titles" localSheetId="6">'SO  001c - Příprava území...'!$122:$122</definedName>
    <definedName name="_xlnm.Print_Titles" localSheetId="7">'SO 102 - Chodníky (bet.dl...'!$123:$123</definedName>
    <definedName name="_xlnm.Print_Titles" localSheetId="8">'SO 103 - Výměna povrchu s...'!$123:$123</definedName>
    <definedName name="_xlnm.Print_Titles" localSheetId="9">'SO 104b - Výměna stávajíc...'!$126:$126</definedName>
    <definedName name="_xlnm.Print_Titles" localSheetId="10">'SO 191 - Dopravní značení...'!$123:$123</definedName>
    <definedName name="_xlnm.Print_Titles" localSheetId="11">'SO 192 - Dopravní značení...'!$121:$121</definedName>
    <definedName name="_xlnm.Print_Titles" localSheetId="12">'SO 1000 - Ostatní náklady'!$121:$121</definedName>
    <definedName name="_xlnm.Print_Titles" localSheetId="13">'SO 1020 - VRN'!$121:$121</definedName>
  </definedNames>
  <calcPr fullCalcOnLoad="1"/>
</workbook>
</file>

<file path=xl/sharedStrings.xml><?xml version="1.0" encoding="utf-8"?>
<sst xmlns="http://schemas.openxmlformats.org/spreadsheetml/2006/main" count="6847" uniqueCount="819">
  <si>
    <t>Export Komplet</t>
  </si>
  <si>
    <t/>
  </si>
  <si>
    <t>2.0</t>
  </si>
  <si>
    <t>ZAMOK</t>
  </si>
  <si>
    <t>False</t>
  </si>
  <si>
    <t>{adc180e8-59e9-43f9-ada4-4e741bc67bed}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</si>
  <si>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</si>
  <si>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</si>
  <si>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</si>
  <si>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</si>
  <si>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</si>
  <si>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</si>
  <si>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</si>
  <si>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</si>
  <si>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Kostelni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</si>
  <si>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</si>
  <si>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</si>
  <si>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 ulice  Kostelní v  Konici</t>
  </si>
  <si>
    <t>KSO:</t>
  </si>
  <si>
    <t>CC-CZ:</t>
  </si>
  <si>
    <t>Místo:</t>
  </si>
  <si>
    <t>Konice</t>
  </si>
  <si>
    <t>Datum:</t>
  </si>
  <si>
    <t>10. 2. 2023</t>
  </si>
  <si>
    <t>Zadavatel:</t>
  </si>
  <si>
    <t>IČ:</t>
  </si>
  <si>
    <t>město Konice</t>
  </si>
  <si>
    <t>DIČ:</t>
  </si>
  <si>
    <t>Uchazeč:</t>
  </si>
  <si>
    <t>Vyplň údaj</t>
  </si>
  <si>
    <t>Projektant:</t>
  </si>
  <si>
    <t>Ing. Zdeněk Vitásek</t>
  </si>
  <si>
    <t>True</t>
  </si>
  <si>
    <t>Zpracovatel:</t>
  </si>
  <si>
    <t>Martin 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</si>
  <si>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</si>
  <si>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</si>
  <si>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</si>
  <si>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</si>
  <si>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</si>
  <si>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</si>
  <si>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</si>
  <si>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</si>
  <si>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</si>
  <si>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</si>
  <si>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</si>
  <si>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</si>
  <si>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</si>
  <si>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</si>
  <si>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</si>
  <si>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</si>
  <si>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</si>
  <si>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</si>
  <si>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</si>
  <si>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</si>
  <si>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</si>
  <si>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</si>
  <si>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</si>
  <si>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</si>
  <si>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</si>
  <si>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</si>
  <si>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</si>
  <si>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</si>
  <si>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</si>
  <si>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</si>
  <si>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</si>
  <si>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</si>
  <si>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</si>
  <si>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</si>
  <si>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</si>
  <si>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</si>
  <si>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</si>
  <si>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</si>
  <si>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</si>
  <si>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</si>
  <si>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</si>
  <si>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</si>
  <si>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</si>
  <si>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</si>
  <si>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</si>
  <si>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001</t>
  </si>
  <si>
    <t>Přímé výdaje hlavní části  projektu</t>
  </si>
  <si>
    <t>STA</t>
  </si>
  <si>
    <t>1</t>
  </si>
  <si>
    <t>{5407c050-d750-45d8-bd59-036d85ba973e}</t>
  </si>
  <si>
    <t>2</t>
  </si>
  <si>
    <t>/</t>
  </si>
  <si>
    <t>SO  001a</t>
  </si>
  <si>
    <t>Příprava území , demolice stávajících zpevněných ploch (živice)</t>
  </si>
  <si>
    <t>Soupis</t>
  </si>
  <si>
    <t>{f2e3ac8a-9dc6-4efc-8707-601d24455ed6}</t>
  </si>
  <si>
    <t>SO  001b</t>
  </si>
  <si>
    <t>Příprava území , demolice stávajících zpevněných ploch (bet.dlažba 3030cm)</t>
  </si>
  <si>
    <t>{bfe536bb-94f2-4145-aa09-7d066671b90b}</t>
  </si>
  <si>
    <t>SO 101</t>
  </si>
  <si>
    <t>Obslužná komunikace (žulová kostka)</t>
  </si>
  <si>
    <t>{564266cd-6fb4-4345-bad3-30bce1078432}</t>
  </si>
  <si>
    <t>SO 104a</t>
  </si>
  <si>
    <t>Nové uliční vpusti a vsakovací šachta (retenční systém)</t>
  </si>
  <si>
    <t>{cdc69f85-cbc9-4d29-b14b-7d9ce7635514}</t>
  </si>
  <si>
    <t>SO 801</t>
  </si>
  <si>
    <t>Sadové úpravy, jemné terénní úpravy a rekultivace</t>
  </si>
  <si>
    <t>{d1a61bc0-ee58-4fa0-8161-8c639bee9075}</t>
  </si>
  <si>
    <t>002</t>
  </si>
  <si>
    <t>Přímé výdaje  doprovodné části projektu</t>
  </si>
  <si>
    <t>{d79db96b-464b-47f1-8de4-4b741e7f6f71}</t>
  </si>
  <si>
    <t>SO  001c</t>
  </si>
  <si>
    <t>Příprava území , demolice stávajících zpevněných ploch (žiivice)</t>
  </si>
  <si>
    <t>{18fba0ed-dcd0-426f-8bd7-4a139b0bd33e}</t>
  </si>
  <si>
    <t>SO 102</t>
  </si>
  <si>
    <t>Chodníky (bet.dlažba)</t>
  </si>
  <si>
    <t>{6d87170e-e90b-4188-bc78-0d79d98cd397}</t>
  </si>
  <si>
    <t>SO 103</t>
  </si>
  <si>
    <t>Výměna povrchu stávající komunikace kolem nové silniční obruby (živice)</t>
  </si>
  <si>
    <t>{b6b86ce9-a532-438a-98da-0676cfa266f6}</t>
  </si>
  <si>
    <t>SO 104b</t>
  </si>
  <si>
    <t>Výměna stávajících uličních vpustí</t>
  </si>
  <si>
    <t>{6cc41b83-e302-4a8b-a7ba-f7f21d92945c}</t>
  </si>
  <si>
    <t>SO 191</t>
  </si>
  <si>
    <t>Dopravní značení trvalé</t>
  </si>
  <si>
    <t>{806783d9-0867-41d4-adad-fdb26fd7c05a}</t>
  </si>
  <si>
    <t>SO 192</t>
  </si>
  <si>
    <t>Dopravní značení dočasné  - DIO</t>
  </si>
  <si>
    <t>{c42a9522-1006-4191-be8f-1f65a9370e1f}</t>
  </si>
  <si>
    <t>003</t>
  </si>
  <si>
    <t>Nepřímé  náklady</t>
  </si>
  <si>
    <t>{671ea524-0d1e-450f-9d78-969d93865ee6}</t>
  </si>
  <si>
    <t>SO 1000</t>
  </si>
  <si>
    <t>Ostatní náklady</t>
  </si>
  <si>
    <t>{9f6c283c-df64-4ccc-9e3c-dd0c091e6f5d}</t>
  </si>
  <si>
    <t>SO 1020</t>
  </si>
  <si>
    <t>VRN</t>
  </si>
  <si>
    <t>{058b87ab-bae0-4885-afee-bf6e7836ab46}</t>
  </si>
  <si>
    <t>KRYCÍ LIST SOUPISU PRACÍ</t>
  </si>
  <si>
    <t>Objekt:</t>
  </si>
  <si>
    <t>001 - Přímé výdaje hlavní části  projektu</t>
  </si>
  <si>
    <t>Soupis:</t>
  </si>
  <si>
    <t>SO  001a - Příprava území , demolice stávajících zpevněných ploch (živice)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</si>
  <si>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</si>
  <si>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</si>
  <si>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</si>
  <si>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</si>
  <si>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</si>
  <si>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</si>
  <si>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</si>
  <si>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</si>
  <si>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</si>
  <si>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</si>
  <si>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</si>
  <si>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</si>
  <si>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</si>
  <si>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</si>
  <si>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</si>
  <si>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</si>
  <si>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</si>
  <si>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</si>
  <si>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</si>
  <si>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</si>
  <si>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</si>
  <si>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</si>
  <si>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</si>
  <si>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</si>
  <si>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</si>
  <si>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</si>
  <si>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113107221</t>
  </si>
  <si>
    <t>Odstranění podkladu z kameniva drceného tl do 100 mm strojně pl přes 200 m2</t>
  </si>
  <si>
    <t>m2</t>
  </si>
  <si>
    <t>CS ÚRS 2023 01</t>
  </si>
  <si>
    <t>4</t>
  </si>
  <si>
    <t>-1826460654</t>
  </si>
  <si>
    <t>VV</t>
  </si>
  <si>
    <t>1450*1,1</t>
  </si>
  <si>
    <t>113107224</t>
  </si>
  <si>
    <t>Odstranění podkladu z kameniva drceného tl přes 300 do 400 mm strojně pl přes 200 m2</t>
  </si>
  <si>
    <t>1972056647</t>
  </si>
  <si>
    <t>"tl 320 "</t>
  </si>
  <si>
    <t>1450</t>
  </si>
  <si>
    <t>3</t>
  </si>
  <si>
    <t>113154324</t>
  </si>
  <si>
    <t>Frézování živičného krytu tl 100 mm pruh š přes 0,5 do 1 m pl přes 1000 do 10000 m2 bez překážek v trase</t>
  </si>
  <si>
    <t>301763966</t>
  </si>
  <si>
    <t>113202111</t>
  </si>
  <si>
    <t>Vytrhání obrub krajníků obrubníků stojatých</t>
  </si>
  <si>
    <t>m</t>
  </si>
  <si>
    <t>302964288</t>
  </si>
  <si>
    <t>5</t>
  </si>
  <si>
    <t>113204111</t>
  </si>
  <si>
    <t>Vytrhání obrub záhonových</t>
  </si>
  <si>
    <t>80501330</t>
  </si>
  <si>
    <t>6</t>
  </si>
  <si>
    <t>122252204</t>
  </si>
  <si>
    <t>Odkopávky a prokopávky nezapažené pro silnice a dálnice v hornině třídy těžitelnosti I objem do 500 m3 strojně</t>
  </si>
  <si>
    <t>m3</t>
  </si>
  <si>
    <t>-621498460</t>
  </si>
  <si>
    <t>"aktivní zóna"</t>
  </si>
  <si>
    <t>1450*1,1*0,2</t>
  </si>
  <si>
    <t>7</t>
  </si>
  <si>
    <t>162551108</t>
  </si>
  <si>
    <t>Vodorovné přemístění přes 2 500 do 3000 m výkopku/sypaniny z horniny třídy těžitelnosti I skupiny 1 až 3</t>
  </si>
  <si>
    <t>-573005383</t>
  </si>
  <si>
    <t>8</t>
  </si>
  <si>
    <t>171201231</t>
  </si>
  <si>
    <t>Poplatek za uložení zeminy a kamení na recyklační skládce (skládkovné) kód odpadu 17 05 04</t>
  </si>
  <si>
    <t>t</t>
  </si>
  <si>
    <t>156125800</t>
  </si>
  <si>
    <t>319*1,9 'Přepočtené koeficientem množství</t>
  </si>
  <si>
    <t>9</t>
  </si>
  <si>
    <t>171251201</t>
  </si>
  <si>
    <t>Uložení sypaniny na skládky nebo meziskládky</t>
  </si>
  <si>
    <t>436670088</t>
  </si>
  <si>
    <t>997</t>
  </si>
  <si>
    <t>Přesun sutě</t>
  </si>
  <si>
    <t>10</t>
  </si>
  <si>
    <t>997221551</t>
  </si>
  <si>
    <t>Vodorovná doprava suti ze sypkých materiálů do 1 km</t>
  </si>
  <si>
    <t>36303058</t>
  </si>
  <si>
    <t>1657,55</t>
  </si>
  <si>
    <t>"obrubníky"</t>
  </si>
  <si>
    <t>-(75,85+1,2)</t>
  </si>
  <si>
    <t>"živice"</t>
  </si>
  <si>
    <t>-333,5</t>
  </si>
  <si>
    <t>Součet</t>
  </si>
  <si>
    <t>11</t>
  </si>
  <si>
    <t>997221559</t>
  </si>
  <si>
    <t>Příplatek ZKD 1 km u vodorovné dopravy suti ze sypkých materiálů</t>
  </si>
  <si>
    <t>-1499337093</t>
  </si>
  <si>
    <t>1247*4</t>
  </si>
  <si>
    <t>12</t>
  </si>
  <si>
    <t>997221561</t>
  </si>
  <si>
    <t>Vodorovná doprava suti z kusových materiálů do 1 km</t>
  </si>
  <si>
    <t>-509111118</t>
  </si>
  <si>
    <t>75,85+1,2</t>
  </si>
  <si>
    <t>333,5</t>
  </si>
  <si>
    <t>13</t>
  </si>
  <si>
    <t>997221569</t>
  </si>
  <si>
    <t>Příplatek ZKD 1 km u vodorovné dopravy suti z kusových materiálů</t>
  </si>
  <si>
    <t>438783361</t>
  </si>
  <si>
    <t>(75,85+1,2)*9</t>
  </si>
  <si>
    <t>333,5*9</t>
  </si>
  <si>
    <t>14</t>
  </si>
  <si>
    <t>997221611</t>
  </si>
  <si>
    <t>Nakládání suti na dopravní prostředky pro vodorovnou dopravu</t>
  </si>
  <si>
    <t>-654305322</t>
  </si>
  <si>
    <t>997221861</t>
  </si>
  <si>
    <t>Poplatek za uložení stavebního odpadu na recyklační skládce (skládkovné) z prostého betonu pod kódem 17 01 01</t>
  </si>
  <si>
    <t>842328019</t>
  </si>
  <si>
    <t>16</t>
  </si>
  <si>
    <t>997221873</t>
  </si>
  <si>
    <t>Poplatek za uložení stavebního odpadu na recyklační skládce (skládkovné) zeminy a kamení zatříděného do Katalogu odpadů pod kódem 17 05 04</t>
  </si>
  <si>
    <t>178961522</t>
  </si>
  <si>
    <t>1450*0,32*2</t>
  </si>
  <si>
    <t>1595*0,1*2</t>
  </si>
  <si>
    <t>Mezisoučet</t>
  </si>
  <si>
    <t>"aktivní zóna - recyklované kamenivo"</t>
  </si>
  <si>
    <t>-(1430+20)*1,1*0,2*2</t>
  </si>
  <si>
    <t>"podklad - recyklované kamenivo"</t>
  </si>
  <si>
    <t>-(1430+20)*1,1*0,15*2</t>
  </si>
  <si>
    <t>17</t>
  </si>
  <si>
    <t>997221875</t>
  </si>
  <si>
    <t>Poplatek za uložení stavebního odpadu na recyklační skládce (skládkovné) asfaltového bez obsahu dehtu zatříděného do Katalogu odpadů pod kódem 17 03 02</t>
  </si>
  <si>
    <t>1157999167</t>
  </si>
  <si>
    <t>SO  001b - Příprava území , demolice stávajících zpevněných ploch (bet.dlažba 3030cm)</t>
  </si>
  <si>
    <t>113106121</t>
  </si>
  <si>
    <t>Rozebrání dlažeb z betonových nebo kamenných dlaždic komunikací pro pěší ručně</t>
  </si>
  <si>
    <t>681124656</t>
  </si>
  <si>
    <t>1363020307</t>
  </si>
  <si>
    <t>"tl 310 "</t>
  </si>
  <si>
    <t>240</t>
  </si>
  <si>
    <t>122252203</t>
  </si>
  <si>
    <t>Odkopávky a prokopávky nezapažené pro silnice a dálnice v hornině třídy těžitelnosti I objem do 100 m3 strojně</t>
  </si>
  <si>
    <t>-1026125285</t>
  </si>
  <si>
    <t>240*0,2</t>
  </si>
  <si>
    <t>536716506</t>
  </si>
  <si>
    <t>-1295073149</t>
  </si>
  <si>
    <t>48*1,9 'Přepočtené koeficientem množství</t>
  </si>
  <si>
    <t>-1367067899</t>
  </si>
  <si>
    <t>695989849</t>
  </si>
  <si>
    <t>148,8</t>
  </si>
  <si>
    <t>-2031485757</t>
  </si>
  <si>
    <t>148,8*4</t>
  </si>
  <si>
    <t>1364942557</t>
  </si>
  <si>
    <t>"dlažba "</t>
  </si>
  <si>
    <t>24</t>
  </si>
  <si>
    <t>-1188437487</t>
  </si>
  <si>
    <t>24*9</t>
  </si>
  <si>
    <t>-1855763017</t>
  </si>
  <si>
    <t>-1054100020</t>
  </si>
  <si>
    <t>-1034782048</t>
  </si>
  <si>
    <t>SO 101 - Obslužná komunikace (žulová kostka)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</si>
  <si>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</si>
  <si>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</si>
  <si>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</si>
  <si>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</si>
  <si>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</si>
  <si>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</si>
  <si>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>162651112</t>
  </si>
  <si>
    <t>Vodorovné přemístění přes 4 000 do 5000 m výkopku/sypaniny z horniny třídy těžitelnosti I skupiny 1 až 3</t>
  </si>
  <si>
    <t>1500971811</t>
  </si>
  <si>
    <t>"aktivní zóna  -použití  stávajících   recyklovaných podkladů "</t>
  </si>
  <si>
    <t>(1430+20)*1,1*0,2</t>
  </si>
  <si>
    <t>"podklad tl.200mm - použití  stávajících recyklovaných podkladů"</t>
  </si>
  <si>
    <t>(1430+20)*1,1*0,15</t>
  </si>
  <si>
    <t>167151111</t>
  </si>
  <si>
    <t>Nakládání výkopku z hornin třídy těžitelnosti I skupiny 1 až 3 přes 100 m3</t>
  </si>
  <si>
    <t>1385685540</t>
  </si>
  <si>
    <t>171151112</t>
  </si>
  <si>
    <t>Uložení sypaniny z hornin nesoudržných kamenitých do násypů zhutněných strojně</t>
  </si>
  <si>
    <t>2115009656</t>
  </si>
  <si>
    <t>181951112</t>
  </si>
  <si>
    <t>Úprava pláně v hornině třídy těžitelnosti I skupiny 1 až 3 se zhutněním strojně</t>
  </si>
  <si>
    <t>1474037579</t>
  </si>
  <si>
    <t>"aktivní zóna "</t>
  </si>
  <si>
    <t>(1430+20)*1,1</t>
  </si>
  <si>
    <t>Komunikace pozemní</t>
  </si>
  <si>
    <t>564851014</t>
  </si>
  <si>
    <t>Podklad ze štěrkodrtě ŠD plochy do 100 m2 tl 180 mm</t>
  </si>
  <si>
    <t>-1350195693</t>
  </si>
  <si>
    <t>564871111</t>
  </si>
  <si>
    <t>Podklad ze štěrkodrtě ŠD plochy přes 100 m2 tl 250 mm</t>
  </si>
  <si>
    <t>-1786055130</t>
  </si>
  <si>
    <t>591111111</t>
  </si>
  <si>
    <t>Kladení dlažby z kostek velkých z kamene do lože z kameniva těženého tl 50 mm</t>
  </si>
  <si>
    <t>-1962475269</t>
  </si>
  <si>
    <t>M</t>
  </si>
  <si>
    <t>58381008</t>
  </si>
  <si>
    <t>kostka štípaná dlažební žula velká 15/17</t>
  </si>
  <si>
    <t>-1489142624</t>
  </si>
  <si>
    <t>20*1,01 'Přepočtené koeficientem množství</t>
  </si>
  <si>
    <t>591211111</t>
  </si>
  <si>
    <t>Kladení dlažby z kostek drobných z kamene do lože z kameniva těženého tl 50 mm</t>
  </si>
  <si>
    <t>-499358149</t>
  </si>
  <si>
    <t>58381007</t>
  </si>
  <si>
    <t>kostka štípaná dlažební žula drobná 8/10</t>
  </si>
  <si>
    <t>-199793857</t>
  </si>
  <si>
    <t>1430*1,02 'Přepočtené koeficientem množství</t>
  </si>
  <si>
    <t>596211112</t>
  </si>
  <si>
    <t>Kladení zámkové dlažby komunikací pro pěší ručně tl 60 mm skupiny A pl přes 100 do 300 m2</t>
  </si>
  <si>
    <t>-1389131174</t>
  </si>
  <si>
    <t>235+5</t>
  </si>
  <si>
    <t>59245018</t>
  </si>
  <si>
    <t>dlažba tvar obdélník betonová 200x100x60mm přírodní</t>
  </si>
  <si>
    <t>1241795840</t>
  </si>
  <si>
    <t>235*1,02</t>
  </si>
  <si>
    <t>59245006</t>
  </si>
  <si>
    <t>dlažba tvar obdélník betonová pro nevidomé 200x100x60mm barevná</t>
  </si>
  <si>
    <t>1271796068</t>
  </si>
  <si>
    <t>5*1,03</t>
  </si>
  <si>
    <t>Trubní vedení</t>
  </si>
  <si>
    <t>899331111</t>
  </si>
  <si>
    <t>Výšková úprava uličního vstupu nebo vpusti do 200 mm zvýšením poklopu</t>
  </si>
  <si>
    <t>kus</t>
  </si>
  <si>
    <t>-181295256</t>
  </si>
  <si>
    <t>899431111</t>
  </si>
  <si>
    <t>Výšková úprava uličního vstupu nebo vpusti do 200 mm zvýšením krycího hrnce, šoupěte nebo hydrantu</t>
  </si>
  <si>
    <t>-718491728</t>
  </si>
  <si>
    <t>Ostatní konstrukce a práce, bourání</t>
  </si>
  <si>
    <t>916131213</t>
  </si>
  <si>
    <t>Osazení silničního obrubníku betonového stojatého s boční opěrou do lože z betonu prostého</t>
  </si>
  <si>
    <t>-1062884099</t>
  </si>
  <si>
    <t>59217031</t>
  </si>
  <si>
    <t>obrubník betonový silniční 1000x150x250mm</t>
  </si>
  <si>
    <t>16488076</t>
  </si>
  <si>
    <t>18</t>
  </si>
  <si>
    <t>1945973037</t>
  </si>
  <si>
    <t>19</t>
  </si>
  <si>
    <t>59217032</t>
  </si>
  <si>
    <t>obrubník betonový silniční 1000x150x150mm</t>
  </si>
  <si>
    <t>-159604328</t>
  </si>
  <si>
    <t>20</t>
  </si>
  <si>
    <t>916241213</t>
  </si>
  <si>
    <t>Osazení obrubníku kamenného stojatého s boční opěrou do lože z betonu prostého</t>
  </si>
  <si>
    <t>-1046863449</t>
  </si>
  <si>
    <t>58380374.1</t>
  </si>
  <si>
    <t>obrubník kamenný žulový přímý 1000x100x200mm OP8c</t>
  </si>
  <si>
    <t>1065212530</t>
  </si>
  <si>
    <t>420*1,02 'Přepočtené koeficientem množství</t>
  </si>
  <si>
    <t>22</t>
  </si>
  <si>
    <t>916991121</t>
  </si>
  <si>
    <t>Lože pod obrubníky, krajníky nebo obruby z dlažebních kostek z betonu prostého</t>
  </si>
  <si>
    <t>1553233115</t>
  </si>
  <si>
    <t>(25+10+420)*0,3*0,2</t>
  </si>
  <si>
    <t>998</t>
  </si>
  <si>
    <t>Přesun hmot</t>
  </si>
  <si>
    <t>23</t>
  </si>
  <si>
    <t>998223011</t>
  </si>
  <si>
    <t>Přesun hmot pro pozemní komunikace s krytem dlážděným</t>
  </si>
  <si>
    <t>-1804588848</t>
  </si>
  <si>
    <t>PSV</t>
  </si>
  <si>
    <t>Práce a dodávky PSV</t>
  </si>
  <si>
    <t>711</t>
  </si>
  <si>
    <t>Izolace proti vodě, vlhkosti a plynům</t>
  </si>
  <si>
    <t>711161212</t>
  </si>
  <si>
    <t>Izolace proti zemní vlhkosti nopovou fólií svislá, nopek v 8,0 mm, tl do 0,6 mm</t>
  </si>
  <si>
    <t>357354206</t>
  </si>
  <si>
    <t>25</t>
  </si>
  <si>
    <t>711161383</t>
  </si>
  <si>
    <t>Izolace proti zemní vlhkosti nopovou fólií ukončení horní lištou</t>
  </si>
  <si>
    <t>1034122511</t>
  </si>
  <si>
    <t>26</t>
  </si>
  <si>
    <t>998711101</t>
  </si>
  <si>
    <t>Přesun hmot tonážní pro izolace proti vodě, vlhkosti a plynům v objektech v do 6 m</t>
  </si>
  <si>
    <t>-1472019098</t>
  </si>
  <si>
    <t>SO 104a - Nové uliční vpusti a vsakovací šachta (retenční systém)</t>
  </si>
  <si>
    <t xml:space="preserve">    2 - Zakládání</t>
  </si>
  <si>
    <t xml:space="preserve">    4 - Vodorovné konstrukce</t>
  </si>
  <si>
    <t>131251100</t>
  </si>
  <si>
    <t>Hloubení jam nezapažených v hornině třídy těžitelnosti I skupiny 3 objem do 20 m3 strojně</t>
  </si>
  <si>
    <t>1526290196</t>
  </si>
  <si>
    <t>2*1*1,5</t>
  </si>
  <si>
    <t>132251102</t>
  </si>
  <si>
    <t>Hloubení rýh nezapažených š do 800 mm v hornině třídy těžitelnosti I skupiny 3 objem do 50 m3 strojně</t>
  </si>
  <si>
    <t>-39406449</t>
  </si>
  <si>
    <t>(40+1+1)*0,8*1,2</t>
  </si>
  <si>
    <t>1070512191</t>
  </si>
  <si>
    <t>3+40,32</t>
  </si>
  <si>
    <t>21,84</t>
  </si>
  <si>
    <t>167151101</t>
  </si>
  <si>
    <t>Nakládání výkopku z hornin třídy těžitelnosti I skupiny 1 až 3 do 100 m3</t>
  </si>
  <si>
    <t>465683245</t>
  </si>
  <si>
    <t>1616936490</t>
  </si>
  <si>
    <t>(3+40,32)*1,9</t>
  </si>
  <si>
    <t>-21,84*1,9</t>
  </si>
  <si>
    <t>50113933</t>
  </si>
  <si>
    <t>174151101</t>
  </si>
  <si>
    <t>Zásyp jam, šachet rýh nebo kolem objektů sypaninou se zhutněním</t>
  </si>
  <si>
    <t>1907414988</t>
  </si>
  <si>
    <t>58343959</t>
  </si>
  <si>
    <t>kamenivo drcené hrubé frakce 32/63</t>
  </si>
  <si>
    <t>1632294078</t>
  </si>
  <si>
    <t>3,000*2</t>
  </si>
  <si>
    <t>175151101</t>
  </si>
  <si>
    <t>Obsypání potrubí strojně sypaninou bez prohození, uloženou do 3 m</t>
  </si>
  <si>
    <t>-105831529</t>
  </si>
  <si>
    <t>(40+1+1)*0,8*0,45</t>
  </si>
  <si>
    <t>58331351</t>
  </si>
  <si>
    <t>kamenivo těžené drobné frakce 0/4</t>
  </si>
  <si>
    <t>2144780543</t>
  </si>
  <si>
    <t>15,12*2 'Přepočtené koeficientem množství</t>
  </si>
  <si>
    <t>-123658296</t>
  </si>
  <si>
    <t>(40+1+1)*0,8*(1,2-0,45-0,1)</t>
  </si>
  <si>
    <t>Zakládání</t>
  </si>
  <si>
    <t>211971121</t>
  </si>
  <si>
    <t>Zřízení opláštění žeber nebo trativodů geotextilií v rýze nebo zářezu sklonu přes 1:2 š do 2,5 m</t>
  </si>
  <si>
    <t>648539041</t>
  </si>
  <si>
    <t>2*1*2+(2*2+1*2)*1,5</t>
  </si>
  <si>
    <t>69311068</t>
  </si>
  <si>
    <t>geotextilie netkaná separační, ochranná, filtrační, drenážní PP 300g/m2</t>
  </si>
  <si>
    <t>1556439824</t>
  </si>
  <si>
    <t>13*1,1845 'Přepočtené koeficientem množství</t>
  </si>
  <si>
    <t>Vodorovné konstrukce</t>
  </si>
  <si>
    <t>451572111</t>
  </si>
  <si>
    <t>Lože pod potrubí otevřený výkop z kameniva drobného těženého</t>
  </si>
  <si>
    <t>-1605695957</t>
  </si>
  <si>
    <t>(40+1+1)*0,8*0,1</t>
  </si>
  <si>
    <t>452112112</t>
  </si>
  <si>
    <t>Osazení betonových prstenců nebo rámů v do 100 mm</t>
  </si>
  <si>
    <t>568153814</t>
  </si>
  <si>
    <t>59224184.1</t>
  </si>
  <si>
    <t>prstenec šachtový vyrovnávací betonový 40mm</t>
  </si>
  <si>
    <t>1508364451</t>
  </si>
  <si>
    <t>871315231</t>
  </si>
  <si>
    <t>Kanalizační potrubí z tvrdého PVC jednovrstvé tuhost třídy SN10 DN 160</t>
  </si>
  <si>
    <t>1784768581</t>
  </si>
  <si>
    <t>892351111</t>
  </si>
  <si>
    <t>Tlaková zkouška vodou potrubí DN 150 nebo 200</t>
  </si>
  <si>
    <t>182939189</t>
  </si>
  <si>
    <t>895941302</t>
  </si>
  <si>
    <t>Osazení vpusti uliční DN 450 z betonových dílců dno s kalištěm</t>
  </si>
  <si>
    <t>5832688</t>
  </si>
  <si>
    <t>59224495</t>
  </si>
  <si>
    <t>vpusť uliční DN 450 kaliště nízké 450/240x50mm</t>
  </si>
  <si>
    <t>1966513754</t>
  </si>
  <si>
    <t>895941312</t>
  </si>
  <si>
    <t>Osazení vpusti uliční DN 450 z betonových dílců skruž horní 195 mm</t>
  </si>
  <si>
    <t>-226806442</t>
  </si>
  <si>
    <t>59223856</t>
  </si>
  <si>
    <t>skruž pro uliční vpusť horní betonová 450x195x50mm</t>
  </si>
  <si>
    <t>1437580841</t>
  </si>
  <si>
    <t>895941321</t>
  </si>
  <si>
    <t>Osazení vpusti uliční DN 450 z betonových dílců skruž středová 195 mm</t>
  </si>
  <si>
    <t>1831340267</t>
  </si>
  <si>
    <t>59223860</t>
  </si>
  <si>
    <t>skruž pro uliční vpusť středová betonová 450x195x50mm</t>
  </si>
  <si>
    <t>-2026031635</t>
  </si>
  <si>
    <t>895941331</t>
  </si>
  <si>
    <t>Osazení vpusti uliční DN 450 z betonových dílců skruž průběžná s výtokem</t>
  </si>
  <si>
    <t>-1192753915</t>
  </si>
  <si>
    <t>59224489</t>
  </si>
  <si>
    <t>vpusť uliční DN 450 skruž průběžná s odtokem 150mm 450/450x50mm</t>
  </si>
  <si>
    <t>900298021</t>
  </si>
  <si>
    <t>27</t>
  </si>
  <si>
    <t>899204112</t>
  </si>
  <si>
    <t>Osazení mříží litinových včetně rámů a košů na bahno pro třídu zatížení D400, E600</t>
  </si>
  <si>
    <t>1279769558</t>
  </si>
  <si>
    <t>28</t>
  </si>
  <si>
    <t>59224481</t>
  </si>
  <si>
    <t>mříž vtoková s rámem pro uliční vpusť 500x500, zatížení 40 tun</t>
  </si>
  <si>
    <t>-729659521</t>
  </si>
  <si>
    <t>29</t>
  </si>
  <si>
    <t>59223871</t>
  </si>
  <si>
    <t>koš vysoký pro uliční vpusti žárově Pz plech pro rám 500/500mm</t>
  </si>
  <si>
    <t>-368332686</t>
  </si>
  <si>
    <t>30</t>
  </si>
  <si>
    <t>899722113</t>
  </si>
  <si>
    <t>Krytí potrubí z plastů výstražnou fólií z PVC 34cm</t>
  </si>
  <si>
    <t>-178341625</t>
  </si>
  <si>
    <t>31</t>
  </si>
  <si>
    <t>1780288363</t>
  </si>
  <si>
    <t>SO 801 - Sadové úpravy, jemné terénní úpravy a rekultivace</t>
  </si>
  <si>
    <t>121151103</t>
  </si>
  <si>
    <t>Sejmutí ornice plochy do 100 m2 tl vrstvy do 200 mm strojně</t>
  </si>
  <si>
    <t>401642400</t>
  </si>
  <si>
    <t>-2025268512</t>
  </si>
  <si>
    <t>40*0,2</t>
  </si>
  <si>
    <t>493143770</t>
  </si>
  <si>
    <t>-1615273638</t>
  </si>
  <si>
    <t>8*1,9 'Přepočtené koeficientem množství</t>
  </si>
  <si>
    <t>-142779048</t>
  </si>
  <si>
    <t>181311103</t>
  </si>
  <si>
    <t>Rozprostření ornice tl vrstvy do 200 mm v rovině nebo ve svahu do 1:5 ručně</t>
  </si>
  <si>
    <t>670788427</t>
  </si>
  <si>
    <t>10364101</t>
  </si>
  <si>
    <t>zemina pro terénní úpravy - ornice</t>
  </si>
  <si>
    <t>-361952799</t>
  </si>
  <si>
    <t>40*0,2*1,6</t>
  </si>
  <si>
    <t>181411131</t>
  </si>
  <si>
    <t>Založení parkového trávníku výsevem pl do 1000 m2 v rovině a ve svahu do 1:5</t>
  </si>
  <si>
    <t>6843953</t>
  </si>
  <si>
    <t>00572420</t>
  </si>
  <si>
    <t>osivo směs travní parková okrasná</t>
  </si>
  <si>
    <t>kg</t>
  </si>
  <si>
    <t>-1119122521</t>
  </si>
  <si>
    <t>40*0,02 'Přepočtené koeficientem množství</t>
  </si>
  <si>
    <t>185803111</t>
  </si>
  <si>
    <t>Ošetření trávníku shrabáním v rovině a svahu do 1:5</t>
  </si>
  <si>
    <t>2031302653</t>
  </si>
  <si>
    <t>185851121</t>
  </si>
  <si>
    <t>Dovoz vody pro zálivku rostlin za vzdálenost do 1000 m</t>
  </si>
  <si>
    <t>-839914873</t>
  </si>
  <si>
    <t>40*0,01</t>
  </si>
  <si>
    <t>571908111</t>
  </si>
  <si>
    <t>Kryt vymývaným dekoračním kamenivem (kačírkem) tl 200 mm</t>
  </si>
  <si>
    <t>-1913536687</t>
  </si>
  <si>
    <t>919726122</t>
  </si>
  <si>
    <t>Geotextilie pro ochranu, separaci a filtraci netkaná měrná hm přes 200 do 300 g/m2</t>
  </si>
  <si>
    <t>1315306208</t>
  </si>
  <si>
    <t>880592874</t>
  </si>
  <si>
    <t>002 - Přímé výdaje  doprovodné části projektu</t>
  </si>
  <si>
    <t>SO  001c - Příprava území , demolice stávajících zpevněných ploch (žiivice)</t>
  </si>
  <si>
    <t>113154113</t>
  </si>
  <si>
    <t>Frézování živičného krytu tl 50 mm pruh š 0,5 m pl do 500 m2 bez překážek v trase</t>
  </si>
  <si>
    <t>292469381</t>
  </si>
  <si>
    <t>1181357448</t>
  </si>
  <si>
    <t>-640731324</t>
  </si>
  <si>
    <t>2,645*9 'Přepočtené koeficientem množství</t>
  </si>
  <si>
    <t>-1818285113</t>
  </si>
  <si>
    <t>1968954363</t>
  </si>
  <si>
    <t>SO 102 - Chodníky (bet.dlažba)</t>
  </si>
  <si>
    <t>2130217732</t>
  </si>
  <si>
    <t>235*0,2</t>
  </si>
  <si>
    <t>5*0,2</t>
  </si>
  <si>
    <t>-1481805665</t>
  </si>
  <si>
    <t>-748606866</t>
  </si>
  <si>
    <t>-465094986</t>
  </si>
  <si>
    <t>235</t>
  </si>
  <si>
    <t>2003560477</t>
  </si>
  <si>
    <t>1457091578</t>
  </si>
  <si>
    <t>2076251282</t>
  </si>
  <si>
    <t>683377502</t>
  </si>
  <si>
    <t>528875593</t>
  </si>
  <si>
    <t>SO 103 - Výměna povrchu stávající komunikace kolem nové silniční obruby (živice)</t>
  </si>
  <si>
    <t>572341111</t>
  </si>
  <si>
    <t>Vyspravení krytu komunikací po překopech pl přes 15 m2 asfalt betonem ACO (AB) tl přes 30 do 50 mm</t>
  </si>
  <si>
    <t>-1978401492</t>
  </si>
  <si>
    <t>573231108</t>
  </si>
  <si>
    <t>Postřik živičný spojovací ze silniční emulze v množství 0,50 kg/m2</t>
  </si>
  <si>
    <t>-411998172</t>
  </si>
  <si>
    <t>938909331</t>
  </si>
  <si>
    <t>Čištění vozovek metením ručně podkladu nebo krytu betonového nebo živičného</t>
  </si>
  <si>
    <t>-873228959</t>
  </si>
  <si>
    <t>890184526</t>
  </si>
  <si>
    <t>SO 104b - Výměna stávajících uličních vpustí</t>
  </si>
  <si>
    <t>132251101</t>
  </si>
  <si>
    <t>Hloubení rýh nezapažených š do 800 mm v hornině třídy těžitelnosti I skupiny 3 objem do 20 m3 strojně</t>
  </si>
  <si>
    <t>-1953773075</t>
  </si>
  <si>
    <t>(10+1+1+1)*0,8*1,2</t>
  </si>
  <si>
    <t>419657281</t>
  </si>
  <si>
    <t>12,48+6,76</t>
  </si>
  <si>
    <t>76876075</t>
  </si>
  <si>
    <t>-161942661</t>
  </si>
  <si>
    <t>12,48-6,76</t>
  </si>
  <si>
    <t>-1943850845</t>
  </si>
  <si>
    <t>1238103902</t>
  </si>
  <si>
    <t>(10+1+1+1)*0,8*0,45</t>
  </si>
  <si>
    <t>2103969754</t>
  </si>
  <si>
    <t>4,68*2 'Přepočtené koeficientem množství</t>
  </si>
  <si>
    <t>1449341836</t>
  </si>
  <si>
    <t>(10+1+1+1)*0,8*(1,2-0,45-0,1)</t>
  </si>
  <si>
    <t>-1510759631</t>
  </si>
  <si>
    <t>(10+1+1+1)*0,8*0,1</t>
  </si>
  <si>
    <t>1310848024</t>
  </si>
  <si>
    <t>-1421421249</t>
  </si>
  <si>
    <t>-1659251168</t>
  </si>
  <si>
    <t>890411811</t>
  </si>
  <si>
    <t>Bourání šachet z prefabrikovaných skruží ručně obestavěného prostoru do 1,5 m3</t>
  </si>
  <si>
    <t>-1248355555</t>
  </si>
  <si>
    <t>0,3*0,3*3,14*1,2*3</t>
  </si>
  <si>
    <t>-844482877</t>
  </si>
  <si>
    <t>1600446935</t>
  </si>
  <si>
    <t>-151547126</t>
  </si>
  <si>
    <t>-706598606</t>
  </si>
  <si>
    <t>1617918922</t>
  </si>
  <si>
    <t>-1413390745</t>
  </si>
  <si>
    <t>-528798637</t>
  </si>
  <si>
    <t>1087952330</t>
  </si>
  <si>
    <t>44478575</t>
  </si>
  <si>
    <t>1896638602</t>
  </si>
  <si>
    <t>627496386</t>
  </si>
  <si>
    <t>-952153599</t>
  </si>
  <si>
    <t>899204211</t>
  </si>
  <si>
    <t>Demontáž mříží litinových včetně rámů hmotnosti přes 150 kg</t>
  </si>
  <si>
    <t>-95007321</t>
  </si>
  <si>
    <t>-1368653706</t>
  </si>
  <si>
    <t>1187997305</t>
  </si>
  <si>
    <t>6*0,4*0,2</t>
  </si>
  <si>
    <t>935113111</t>
  </si>
  <si>
    <t>Osazení odvodňovacího polymerbetonového žlabu s krycím roštem šířky do 200 mm</t>
  </si>
  <si>
    <t>-1924371806</t>
  </si>
  <si>
    <t>59227101</t>
  </si>
  <si>
    <t>žlab odvodňovací z polymerbetonu bez spádu dna pozinkovaná hrana š 100mm</t>
  </si>
  <si>
    <t>-1243795920</t>
  </si>
  <si>
    <t>59227021</t>
  </si>
  <si>
    <t>čelo plné na začátek a konec odvodňovacího žlabu polymerbeton pozink hrana š 100mm</t>
  </si>
  <si>
    <t>-248515857</t>
  </si>
  <si>
    <t>32</t>
  </si>
  <si>
    <t>56241016</t>
  </si>
  <si>
    <t>rošt můstkový C250 litina pro žlab š 100mm</t>
  </si>
  <si>
    <t>-1619275997</t>
  </si>
  <si>
    <t>33</t>
  </si>
  <si>
    <t>935923216</t>
  </si>
  <si>
    <t>Osazení vpusti pro odvodňovací žlab betonový nebo polymerbetonový s krycím roštem šířky do 200 mm</t>
  </si>
  <si>
    <t>1905515610</t>
  </si>
  <si>
    <t>34</t>
  </si>
  <si>
    <t>59223070</t>
  </si>
  <si>
    <t>vpusť odtoková polymerbetonová s integrovaným těsněním pro horizontální připojení potrubí pozinkovaná hrana 500x135x450</t>
  </si>
  <si>
    <t>-1180539188</t>
  </si>
  <si>
    <t>35</t>
  </si>
  <si>
    <t>183846225</t>
  </si>
  <si>
    <t>36</t>
  </si>
  <si>
    <t>-1290878476</t>
  </si>
  <si>
    <t>37</t>
  </si>
  <si>
    <t>997221571</t>
  </si>
  <si>
    <t>Vodorovná doprava vybouraných hmot do 1 km</t>
  </si>
  <si>
    <t>-1740947898</t>
  </si>
  <si>
    <t>38</t>
  </si>
  <si>
    <t>997221579</t>
  </si>
  <si>
    <t>Příplatek ZKD 1 km u vodorovné dopravy vybouraných hmot</t>
  </si>
  <si>
    <t>-2084510524</t>
  </si>
  <si>
    <t>2,553*9 'Přepočtené koeficientem množství</t>
  </si>
  <si>
    <t>39</t>
  </si>
  <si>
    <t>997221612</t>
  </si>
  <si>
    <t>Nakládání vybouraných hmot na dopravní prostředky pro vodorovnou dopravu</t>
  </si>
  <si>
    <t>-292215004</t>
  </si>
  <si>
    <t>40</t>
  </si>
  <si>
    <t>1291339055</t>
  </si>
  <si>
    <t>41</t>
  </si>
  <si>
    <t>941560494</t>
  </si>
  <si>
    <t>SO 191 - Dopravní značení trvalé</t>
  </si>
  <si>
    <t>131111333</t>
  </si>
  <si>
    <t>Vrtání jamek pro plotové sloupky D přes 200 do 300 mm ručně s motorovým vrtákem</t>
  </si>
  <si>
    <t>-893813611</t>
  </si>
  <si>
    <t>0,9*2</t>
  </si>
  <si>
    <t>131111359</t>
  </si>
  <si>
    <t>Příplatek za vtrání v kamenité nebo kořeny prorostlé půdě</t>
  </si>
  <si>
    <t>2057522534</t>
  </si>
  <si>
    <t>-762210763</t>
  </si>
  <si>
    <t>2*0,9*0,15*0,15*3,14</t>
  </si>
  <si>
    <t>167111101</t>
  </si>
  <si>
    <t>Nakládání výkopku z hornin třídy těžitelnosti I skupiny 1 až 3 ručně</t>
  </si>
  <si>
    <t>-1224623364</t>
  </si>
  <si>
    <t>1257097576</t>
  </si>
  <si>
    <t>0,127*2 'Přepočtené koeficientem množství</t>
  </si>
  <si>
    <t>998044611</t>
  </si>
  <si>
    <t>914111111</t>
  </si>
  <si>
    <t>Montáž svislé dopravní značky do velikosti 1 m2 objímkami na sloupek nebo konzolu</t>
  </si>
  <si>
    <t>1600418984</t>
  </si>
  <si>
    <t>40445654.1</t>
  </si>
  <si>
    <t>informativní značky zónové IZ6a 750mm x 1000mm</t>
  </si>
  <si>
    <t>714407901</t>
  </si>
  <si>
    <t>40445654.2</t>
  </si>
  <si>
    <t>informativní značky zónové IZ6b 750mm x 1000mm</t>
  </si>
  <si>
    <t>601350810</t>
  </si>
  <si>
    <t>914511111</t>
  </si>
  <si>
    <t>Montáž sloupku dopravních značek délky do 3,5 m s betonovým základem</t>
  </si>
  <si>
    <t>909265953</t>
  </si>
  <si>
    <t>40445225</t>
  </si>
  <si>
    <t>sloupek pro dopravní značku Zn D 60mm v 3,5m</t>
  </si>
  <si>
    <t>1302475067</t>
  </si>
  <si>
    <t>40445253</t>
  </si>
  <si>
    <t>víčko plastové na sloupek D 60mm</t>
  </si>
  <si>
    <t>-1168199615</t>
  </si>
  <si>
    <t>-139306858</t>
  </si>
  <si>
    <t>SO 192 - Dopravní značení dočasné  - DIO</t>
  </si>
  <si>
    <t>913111111</t>
  </si>
  <si>
    <t>Montáž a demontáž plastového podstavce dočasné dopravní značky</t>
  </si>
  <si>
    <t>1315232006</t>
  </si>
  <si>
    <t>"Z4a"  6</t>
  </si>
  <si>
    <t>913111115</t>
  </si>
  <si>
    <t>Montáž a demontáž dočasné dopravní značky samostatné základní</t>
  </si>
  <si>
    <t>953283484</t>
  </si>
  <si>
    <t>"A15"   2</t>
  </si>
  <si>
    <t>"E13"   2</t>
  </si>
  <si>
    <t>913111211</t>
  </si>
  <si>
    <t>Příplatek k dočasnému podstavci plastovému za první a ZKD den použití</t>
  </si>
  <si>
    <t>-479455599</t>
  </si>
  <si>
    <t>"Z4a"  6*7*16</t>
  </si>
  <si>
    <t>913111215</t>
  </si>
  <si>
    <t>Příplatek k dočasné dopravní značce samostatné základní za první a ZKD den použití</t>
  </si>
  <si>
    <t>688905993</t>
  </si>
  <si>
    <t>"A15"   2*7*16</t>
  </si>
  <si>
    <t>"E13"   2*7*12</t>
  </si>
  <si>
    <t>913121111</t>
  </si>
  <si>
    <t>Montáž a demontáž dočasné dopravní značky kompletní základní</t>
  </si>
  <si>
    <t>910223288</t>
  </si>
  <si>
    <t>"B20a"  2</t>
  </si>
  <si>
    <t>"B26"  2</t>
  </si>
  <si>
    <t>"B1"  2</t>
  </si>
  <si>
    <t>913121211</t>
  </si>
  <si>
    <t>Příplatek k dočasné dopravní značce kompletní základní za první a ZKD den použití</t>
  </si>
  <si>
    <t>-1802136120</t>
  </si>
  <si>
    <t>"B20a"  2*7*16</t>
  </si>
  <si>
    <t>"B26"  2*7*16</t>
  </si>
  <si>
    <t>"B1"  2*7*12</t>
  </si>
  <si>
    <t>913221111</t>
  </si>
  <si>
    <t>Montáž a demontáž dočasné dopravní zábrany světelné šířky 1,5 m se 3 světly</t>
  </si>
  <si>
    <t>677691691</t>
  </si>
  <si>
    <t>"3* výstražné světlo typ 1 + Z2"</t>
  </si>
  <si>
    <t>913221211</t>
  </si>
  <si>
    <t>Příplatek k dočasné dopravní zábraně světelné šířky 1,5 m se 3 světly za první a ZKD den použití</t>
  </si>
  <si>
    <t>-377156353</t>
  </si>
  <si>
    <t>2*7*12</t>
  </si>
  <si>
    <t>913321111</t>
  </si>
  <si>
    <t>Montáž a demontáž dočasné dopravní směrové desky základní</t>
  </si>
  <si>
    <t>-1953520589</t>
  </si>
  <si>
    <t>913321211</t>
  </si>
  <si>
    <t>Příplatek k dočasné směrové desce základní za první a ZKD den použití</t>
  </si>
  <si>
    <t>1804376257</t>
  </si>
  <si>
    <t>913911113</t>
  </si>
  <si>
    <t>Montáž a demontáž akumulátoru dočasného dopravního značení olověného 12 V/180 Ah</t>
  </si>
  <si>
    <t>1196800410</t>
  </si>
  <si>
    <t>913911213</t>
  </si>
  <si>
    <t>Příplatek k dočasnému akumulátor 12V/180 Ah za první a ZKD den použití</t>
  </si>
  <si>
    <t>-731206764</t>
  </si>
  <si>
    <t>003 - Nepřímé  náklady</t>
  </si>
  <si>
    <t>SO 1000 - Ostatní náklady</t>
  </si>
  <si>
    <t>OST - Ostatní</t>
  </si>
  <si>
    <t xml:space="preserve">    O01 - Ostatní</t>
  </si>
  <si>
    <t>OST</t>
  </si>
  <si>
    <t>Ostatní</t>
  </si>
  <si>
    <t>O01</t>
  </si>
  <si>
    <t>211500000</t>
  </si>
  <si>
    <t>Dokumentace skutečného provedení</t>
  </si>
  <si>
    <t>kpl</t>
  </si>
  <si>
    <t>262144</t>
  </si>
  <si>
    <t>175126144</t>
  </si>
  <si>
    <t>221500000</t>
  </si>
  <si>
    <t>Vytýčení stávajících inženýrských sítí</t>
  </si>
  <si>
    <t>-985650913</t>
  </si>
  <si>
    <t>"  vytýčení  stávajících podzemních inženýrských sítí před zahájením zemních prací a přeložek"</t>
  </si>
  <si>
    <t>221600000</t>
  </si>
  <si>
    <t>Vytýčení hlavních bodů stavby autorizovaným geodetem</t>
  </si>
  <si>
    <t>-1180636234</t>
  </si>
  <si>
    <t>" vytýčení hlavních bodů stavby před zahájením stavby autorizovaným geodetem vč. vypracování TZ"</t>
  </si>
  <si>
    <t>" včetně souřadnic a situace- ověřeno kulatým razítkem a dodatkem dle právních předpisů"</t>
  </si>
  <si>
    <t>231600000</t>
  </si>
  <si>
    <t>Geodetické práce</t>
  </si>
  <si>
    <t>1939677589</t>
  </si>
  <si>
    <t>" vytýčení obvodu a hranic staveniště, objektů stavby a pevných vytyčovacích bodů vč. fixace a obnovení zhotovitelem"</t>
  </si>
  <si>
    <t>"  vyhotovení dokumentace v listinné a digitální podobě"</t>
  </si>
  <si>
    <t>241700000</t>
  </si>
  <si>
    <t>Pasportizace objektů</t>
  </si>
  <si>
    <t>-388622513</t>
  </si>
  <si>
    <t>" pasportizace stávajících objektů v blízkosti  stavby před a po ukončení stavby"</t>
  </si>
  <si>
    <t>" pokud nebude prováděno nebude i fakturováno"</t>
  </si>
  <si>
    <t>311600000</t>
  </si>
  <si>
    <t>Geodetické zaměření stavby</t>
  </si>
  <si>
    <t>2002895367</t>
  </si>
  <si>
    <t>411600000</t>
  </si>
  <si>
    <t xml:space="preserve">GP oddělování pro všechny SO, </t>
  </si>
  <si>
    <t>936313984</t>
  </si>
  <si>
    <t>411800000</t>
  </si>
  <si>
    <t>GP věcná břemena pro všechny SO,</t>
  </si>
  <si>
    <t>1540496206</t>
  </si>
  <si>
    <t>711800000</t>
  </si>
  <si>
    <t>Průkazné a kontrolní zkoušky</t>
  </si>
  <si>
    <t>-816433076</t>
  </si>
  <si>
    <t>" dle ČSN , TP,TPG, ostatních předpisů, kompletní revize, kompletní tlakové zkoušky"</t>
  </si>
  <si>
    <t>821800000</t>
  </si>
  <si>
    <t>Fotodokumentace stavby</t>
  </si>
  <si>
    <t>-1181370944</t>
  </si>
  <si>
    <t>" fotodokumentace stavcby před a po stavbě- ucelené foto změny celé komunikace v jejím průběhu"</t>
  </si>
  <si>
    <t>" zařazení fotek do fotoalba v časové souslednosti s popisem činností a číslem objektu"</t>
  </si>
  <si>
    <t>" provedení v listinné a v digitální podobě"</t>
  </si>
  <si>
    <t>823800000</t>
  </si>
  <si>
    <t>Vyřízení  povolení  zvláštního užívání přechodného dopravního značení</t>
  </si>
  <si>
    <t>-2101940362</t>
  </si>
  <si>
    <t>SO 1020 - VRN</t>
  </si>
  <si>
    <t>VRN - Vedlejší rozpočtové náklady</t>
  </si>
  <si>
    <t xml:space="preserve">    VRN3 - Zařízení staveniště</t>
  </si>
  <si>
    <t>Vedlejší rozpočtové náklady</t>
  </si>
  <si>
    <t>VRN3</t>
  </si>
  <si>
    <t>Zařízení staveniště</t>
  </si>
  <si>
    <t>030001000</t>
  </si>
  <si>
    <t>CS ÚRS 2022 01</t>
  </si>
  <si>
    <t>1024</t>
  </si>
  <si>
    <t>1174947189</t>
  </si>
  <si>
    <t>034002000</t>
  </si>
  <si>
    <t>Zabezpečení staveniště</t>
  </si>
  <si>
    <t>-309098082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</si>
</sst>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Kostelni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 xml:space="preserve">Rekonstrukce  ulice  Kostelní v  Konici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Konice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10. 2. 2023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Konice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 Zdeněk Vitásek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Martin  Pniok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ROUND(AG95+AG101+AG108,2)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ROUND(AS95+AS101+AS108,2)</f>
        <v>0</v>
      </c>
      <c r="AT94" s="115">
        <f>ROUND(SUM(AV94:AW94),2)</f>
        <v>0</v>
      </c>
      <c r="AU94" s="116">
        <f>ROUND(AU95+AU101+AU108,5)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ROUND(AZ95+AZ101+AZ108,2)</f>
        <v>0</v>
      </c>
      <c r="BA94" s="115">
        <f>ROUND(BA95+BA101+BA108,2)</f>
        <v>0</v>
      </c>
      <c r="BB94" s="115">
        <f>ROUND(BB95+BB101+BB108,2)</f>
        <v>0</v>
      </c>
      <c r="BC94" s="115">
        <f>ROUND(BC95+BC101+BC108,2)</f>
        <v>0</v>
      </c>
      <c r="BD94" s="117">
        <f>ROUND(BD95+BD101+BD108,2)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7"/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ROUND(SUM(AG96:AG100),2)</f>
        <v>0</v>
      </c>
      <c r="AH95" s="123"/>
      <c r="AI95" s="123"/>
      <c r="AJ95" s="123"/>
      <c r="AK95" s="123"/>
      <c r="AL95" s="123"/>
      <c r="AM95" s="123"/>
      <c r="AN95" s="125">
        <f>SUM(AG95,AT95)</f>
        <v>0</v>
      </c>
      <c r="AO95" s="123"/>
      <c r="AP95" s="123"/>
      <c r="AQ95" s="126" t="s">
        <v>82</v>
      </c>
      <c r="AR95" s="127"/>
      <c r="AS95" s="128">
        <f>ROUND(SUM(AS96:AS100),2)</f>
        <v>0</v>
      </c>
      <c r="AT95" s="129">
        <f>ROUND(SUM(AV95:AW95),2)</f>
        <v>0</v>
      </c>
      <c r="AU95" s="130">
        <f>ROUND(SUM(AU96:AU100),5)</f>
        <v>0</v>
      </c>
      <c r="AV95" s="129">
        <f>ROUND(AZ95*L29,2)</f>
        <v>0</v>
      </c>
      <c r="AW95" s="129">
        <f>ROUND(BA95*L30,2)</f>
        <v>0</v>
      </c>
      <c r="AX95" s="129">
        <f>ROUND(BB95*L29,2)</f>
        <v>0</v>
      </c>
      <c r="AY95" s="129">
        <f>ROUND(BC95*L30,2)</f>
        <v>0</v>
      </c>
      <c r="AZ95" s="129">
        <f>ROUND(SUM(AZ96:AZ100),2)</f>
        <v>0</v>
      </c>
      <c r="BA95" s="129">
        <f>ROUND(SUM(BA96:BA100),2)</f>
        <v>0</v>
      </c>
      <c r="BB95" s="129">
        <f>ROUND(SUM(BB96:BB100),2)</f>
        <v>0</v>
      </c>
      <c r="BC95" s="129">
        <f>ROUND(SUM(BC96:BC100),2)</f>
        <v>0</v>
      </c>
      <c r="BD95" s="131">
        <f>ROUND(SUM(BD96:BD100),2)</f>
        <v>0</v>
      </c>
      <c r="BE95" s="7"/>
      <c r="BS95" s="132" t="s">
        <v>75</v>
      </c>
      <c r="BT95" s="132" t="s">
        <v>83</v>
      </c>
      <c r="BU95" s="132" t="s">
        <v>77</v>
      </c>
      <c r="BV95" s="132" t="s">
        <v>78</v>
      </c>
      <c r="BW95" s="132" t="s">
        <v>84</v>
      </c>
      <c r="BX95" s="132" t="s">
        <v>5</v>
      </c>
      <c r="CL95" s="132" t="s">
        <v>1</v>
      </c>
      <c r="CM95" s="132" t="s">
        <v>85</v>
      </c>
    </row>
    <row r="96" spans="1:90" s="4" customFormat="1" ht="23.25" customHeight="1">
      <c r="A96" s="133" t="s">
        <v>86</v>
      </c>
      <c r="B96" s="71"/>
      <c r="C96" s="134"/>
      <c r="D96" s="134"/>
      <c r="E96" s="135" t="s">
        <v>87</v>
      </c>
      <c r="F96" s="135"/>
      <c r="G96" s="135"/>
      <c r="H96" s="135"/>
      <c r="I96" s="135"/>
      <c r="J96" s="134"/>
      <c r="K96" s="135" t="s">
        <v>88</v>
      </c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6">
        <f>'SO  001a - Příprava území...'!J32</f>
        <v>0</v>
      </c>
      <c r="AH96" s="134"/>
      <c r="AI96" s="134"/>
      <c r="AJ96" s="134"/>
      <c r="AK96" s="134"/>
      <c r="AL96" s="134"/>
      <c r="AM96" s="134"/>
      <c r="AN96" s="136">
        <f>SUM(AG96,AT96)</f>
        <v>0</v>
      </c>
      <c r="AO96" s="134"/>
      <c r="AP96" s="134"/>
      <c r="AQ96" s="137" t="s">
        <v>89</v>
      </c>
      <c r="AR96" s="73"/>
      <c r="AS96" s="138">
        <v>0</v>
      </c>
      <c r="AT96" s="139">
        <f>ROUND(SUM(AV96:AW96),2)</f>
        <v>0</v>
      </c>
      <c r="AU96" s="140">
        <f>'SO  001a - Příprava území...'!P123</f>
        <v>0</v>
      </c>
      <c r="AV96" s="139">
        <f>'SO  001a - Příprava území...'!J35</f>
        <v>0</v>
      </c>
      <c r="AW96" s="139">
        <f>'SO  001a - Příprava území...'!J36</f>
        <v>0</v>
      </c>
      <c r="AX96" s="139">
        <f>'SO  001a - Příprava území...'!J37</f>
        <v>0</v>
      </c>
      <c r="AY96" s="139">
        <f>'SO  001a - Příprava území...'!J38</f>
        <v>0</v>
      </c>
      <c r="AZ96" s="139">
        <f>'SO  001a - Příprava území...'!F35</f>
        <v>0</v>
      </c>
      <c r="BA96" s="139">
        <f>'SO  001a - Příprava území...'!F36</f>
        <v>0</v>
      </c>
      <c r="BB96" s="139">
        <f>'SO  001a - Příprava území...'!F37</f>
        <v>0</v>
      </c>
      <c r="BC96" s="139">
        <f>'SO  001a - Příprava území...'!F38</f>
        <v>0</v>
      </c>
      <c r="BD96" s="141">
        <f>'SO  001a - Příprava území...'!F39</f>
        <v>0</v>
      </c>
      <c r="BE96" s="4"/>
      <c r="BT96" s="142" t="s">
        <v>85</v>
      </c>
      <c r="BV96" s="142" t="s">
        <v>78</v>
      </c>
      <c r="BW96" s="142" t="s">
        <v>90</v>
      </c>
      <c r="BX96" s="142" t="s">
        <v>84</v>
      </c>
      <c r="CL96" s="142" t="s">
        <v>1</v>
      </c>
    </row>
    <row r="97" spans="1:90" s="4" customFormat="1" ht="23.25" customHeight="1">
      <c r="A97" s="133" t="s">
        <v>86</v>
      </c>
      <c r="B97" s="71"/>
      <c r="C97" s="134"/>
      <c r="D97" s="134"/>
      <c r="E97" s="135" t="s">
        <v>91</v>
      </c>
      <c r="F97" s="135"/>
      <c r="G97" s="135"/>
      <c r="H97" s="135"/>
      <c r="I97" s="135"/>
      <c r="J97" s="134"/>
      <c r="K97" s="135" t="s">
        <v>92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'SO  001b - Příprava území...'!J32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89</v>
      </c>
      <c r="AR97" s="73"/>
      <c r="AS97" s="138">
        <v>0</v>
      </c>
      <c r="AT97" s="139">
        <f>ROUND(SUM(AV97:AW97),2)</f>
        <v>0</v>
      </c>
      <c r="AU97" s="140">
        <f>'SO  001b - Příprava území...'!P123</f>
        <v>0</v>
      </c>
      <c r="AV97" s="139">
        <f>'SO  001b - Příprava území...'!J35</f>
        <v>0</v>
      </c>
      <c r="AW97" s="139">
        <f>'SO  001b - Příprava území...'!J36</f>
        <v>0</v>
      </c>
      <c r="AX97" s="139">
        <f>'SO  001b - Příprava území...'!J37</f>
        <v>0</v>
      </c>
      <c r="AY97" s="139">
        <f>'SO  001b - Příprava území...'!J38</f>
        <v>0</v>
      </c>
      <c r="AZ97" s="139">
        <f>'SO  001b - Příprava území...'!F35</f>
        <v>0</v>
      </c>
      <c r="BA97" s="139">
        <f>'SO  001b - Příprava území...'!F36</f>
        <v>0</v>
      </c>
      <c r="BB97" s="139">
        <f>'SO  001b - Příprava území...'!F37</f>
        <v>0</v>
      </c>
      <c r="BC97" s="139">
        <f>'SO  001b - Příprava území...'!F38</f>
        <v>0</v>
      </c>
      <c r="BD97" s="141">
        <f>'SO  001b - Příprava území...'!F39</f>
        <v>0</v>
      </c>
      <c r="BE97" s="4"/>
      <c r="BT97" s="142" t="s">
        <v>85</v>
      </c>
      <c r="BV97" s="142" t="s">
        <v>78</v>
      </c>
      <c r="BW97" s="142" t="s">
        <v>93</v>
      </c>
      <c r="BX97" s="142" t="s">
        <v>84</v>
      </c>
      <c r="CL97" s="142" t="s">
        <v>1</v>
      </c>
    </row>
    <row r="98" spans="1:90" s="4" customFormat="1" ht="16.5" customHeight="1">
      <c r="A98" s="133" t="s">
        <v>86</v>
      </c>
      <c r="B98" s="71"/>
      <c r="C98" s="134"/>
      <c r="D98" s="134"/>
      <c r="E98" s="135" t="s">
        <v>94</v>
      </c>
      <c r="F98" s="135"/>
      <c r="G98" s="135"/>
      <c r="H98" s="135"/>
      <c r="I98" s="135"/>
      <c r="J98" s="134"/>
      <c r="K98" s="135" t="s">
        <v>95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'SO 101 - Obslužná komunik...'!J32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89</v>
      </c>
      <c r="AR98" s="73"/>
      <c r="AS98" s="138">
        <v>0</v>
      </c>
      <c r="AT98" s="139">
        <f>ROUND(SUM(AV98:AW98),2)</f>
        <v>0</v>
      </c>
      <c r="AU98" s="140">
        <f>'SO 101 - Obslužná komunik...'!P128</f>
        <v>0</v>
      </c>
      <c r="AV98" s="139">
        <f>'SO 101 - Obslužná komunik...'!J35</f>
        <v>0</v>
      </c>
      <c r="AW98" s="139">
        <f>'SO 101 - Obslužná komunik...'!J36</f>
        <v>0</v>
      </c>
      <c r="AX98" s="139">
        <f>'SO 101 - Obslužná komunik...'!J37</f>
        <v>0</v>
      </c>
      <c r="AY98" s="139">
        <f>'SO 101 - Obslužná komunik...'!J38</f>
        <v>0</v>
      </c>
      <c r="AZ98" s="139">
        <f>'SO 101 - Obslužná komunik...'!F35</f>
        <v>0</v>
      </c>
      <c r="BA98" s="139">
        <f>'SO 101 - Obslužná komunik...'!F36</f>
        <v>0</v>
      </c>
      <c r="BB98" s="139">
        <f>'SO 101 - Obslužná komunik...'!F37</f>
        <v>0</v>
      </c>
      <c r="BC98" s="139">
        <f>'SO 101 - Obslužná komunik...'!F38</f>
        <v>0</v>
      </c>
      <c r="BD98" s="141">
        <f>'SO 101 - Obslužná komunik...'!F39</f>
        <v>0</v>
      </c>
      <c r="BE98" s="4"/>
      <c r="BT98" s="142" t="s">
        <v>85</v>
      </c>
      <c r="BV98" s="142" t="s">
        <v>78</v>
      </c>
      <c r="BW98" s="142" t="s">
        <v>96</v>
      </c>
      <c r="BX98" s="142" t="s">
        <v>84</v>
      </c>
      <c r="CL98" s="142" t="s">
        <v>1</v>
      </c>
    </row>
    <row r="99" spans="1:90" s="4" customFormat="1" ht="23.25" customHeight="1">
      <c r="A99" s="133" t="s">
        <v>86</v>
      </c>
      <c r="B99" s="71"/>
      <c r="C99" s="134"/>
      <c r="D99" s="134"/>
      <c r="E99" s="135" t="s">
        <v>97</v>
      </c>
      <c r="F99" s="135"/>
      <c r="G99" s="135"/>
      <c r="H99" s="135"/>
      <c r="I99" s="135"/>
      <c r="J99" s="134"/>
      <c r="K99" s="135" t="s">
        <v>98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'SO 104a - Nové uliční vpu...'!J32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89</v>
      </c>
      <c r="AR99" s="73"/>
      <c r="AS99" s="138">
        <v>0</v>
      </c>
      <c r="AT99" s="139">
        <f>ROUND(SUM(AV99:AW99),2)</f>
        <v>0</v>
      </c>
      <c r="AU99" s="140">
        <f>'SO 104a - Nové uliční vpu...'!P126</f>
        <v>0</v>
      </c>
      <c r="AV99" s="139">
        <f>'SO 104a - Nové uliční vpu...'!J35</f>
        <v>0</v>
      </c>
      <c r="AW99" s="139">
        <f>'SO 104a - Nové uliční vpu...'!J36</f>
        <v>0</v>
      </c>
      <c r="AX99" s="139">
        <f>'SO 104a - Nové uliční vpu...'!J37</f>
        <v>0</v>
      </c>
      <c r="AY99" s="139">
        <f>'SO 104a - Nové uliční vpu...'!J38</f>
        <v>0</v>
      </c>
      <c r="AZ99" s="139">
        <f>'SO 104a - Nové uliční vpu...'!F35</f>
        <v>0</v>
      </c>
      <c r="BA99" s="139">
        <f>'SO 104a - Nové uliční vpu...'!F36</f>
        <v>0</v>
      </c>
      <c r="BB99" s="139">
        <f>'SO 104a - Nové uliční vpu...'!F37</f>
        <v>0</v>
      </c>
      <c r="BC99" s="139">
        <f>'SO 104a - Nové uliční vpu...'!F38</f>
        <v>0</v>
      </c>
      <c r="BD99" s="141">
        <f>'SO 104a - Nové uliční vpu...'!F39</f>
        <v>0</v>
      </c>
      <c r="BE99" s="4"/>
      <c r="BT99" s="142" t="s">
        <v>85</v>
      </c>
      <c r="BV99" s="142" t="s">
        <v>78</v>
      </c>
      <c r="BW99" s="142" t="s">
        <v>99</v>
      </c>
      <c r="BX99" s="142" t="s">
        <v>84</v>
      </c>
      <c r="CL99" s="142" t="s">
        <v>1</v>
      </c>
    </row>
    <row r="100" spans="1:90" s="4" customFormat="1" ht="23.25" customHeight="1">
      <c r="A100" s="133" t="s">
        <v>86</v>
      </c>
      <c r="B100" s="71"/>
      <c r="C100" s="134"/>
      <c r="D100" s="134"/>
      <c r="E100" s="135" t="s">
        <v>100</v>
      </c>
      <c r="F100" s="135"/>
      <c r="G100" s="135"/>
      <c r="H100" s="135"/>
      <c r="I100" s="135"/>
      <c r="J100" s="134"/>
      <c r="K100" s="135" t="s">
        <v>101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'SO 801 - Sadové úpravy, j...'!J32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89</v>
      </c>
      <c r="AR100" s="73"/>
      <c r="AS100" s="138">
        <v>0</v>
      </c>
      <c r="AT100" s="139">
        <f>ROUND(SUM(AV100:AW100),2)</f>
        <v>0</v>
      </c>
      <c r="AU100" s="140">
        <f>'SO 801 - Sadové úpravy, j...'!P125</f>
        <v>0</v>
      </c>
      <c r="AV100" s="139">
        <f>'SO 801 - Sadové úpravy, j...'!J35</f>
        <v>0</v>
      </c>
      <c r="AW100" s="139">
        <f>'SO 801 - Sadové úpravy, j...'!J36</f>
        <v>0</v>
      </c>
      <c r="AX100" s="139">
        <f>'SO 801 - Sadové úpravy, j...'!J37</f>
        <v>0</v>
      </c>
      <c r="AY100" s="139">
        <f>'SO 801 - Sadové úpravy, j...'!J38</f>
        <v>0</v>
      </c>
      <c r="AZ100" s="139">
        <f>'SO 801 - Sadové úpravy, j...'!F35</f>
        <v>0</v>
      </c>
      <c r="BA100" s="139">
        <f>'SO 801 - Sadové úpravy, j...'!F36</f>
        <v>0</v>
      </c>
      <c r="BB100" s="139">
        <f>'SO 801 - Sadové úpravy, j...'!F37</f>
        <v>0</v>
      </c>
      <c r="BC100" s="139">
        <f>'SO 801 - Sadové úpravy, j...'!F38</f>
        <v>0</v>
      </c>
      <c r="BD100" s="141">
        <f>'SO 801 - Sadové úpravy, j...'!F39</f>
        <v>0</v>
      </c>
      <c r="BE100" s="4"/>
      <c r="BT100" s="142" t="s">
        <v>85</v>
      </c>
      <c r="BV100" s="142" t="s">
        <v>78</v>
      </c>
      <c r="BW100" s="142" t="s">
        <v>102</v>
      </c>
      <c r="BX100" s="142" t="s">
        <v>84</v>
      </c>
      <c r="CL100" s="142" t="s">
        <v>1</v>
      </c>
    </row>
    <row r="101" spans="1:91" s="7" customFormat="1" ht="16.5" customHeight="1">
      <c r="A101" s="7"/>
      <c r="B101" s="120"/>
      <c r="C101" s="121"/>
      <c r="D101" s="122" t="s">
        <v>103</v>
      </c>
      <c r="E101" s="122"/>
      <c r="F101" s="122"/>
      <c r="G101" s="122"/>
      <c r="H101" s="122"/>
      <c r="I101" s="123"/>
      <c r="J101" s="122" t="s">
        <v>104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ROUND(SUM(AG102:AG107),2)</f>
        <v>0</v>
      </c>
      <c r="AH101" s="123"/>
      <c r="AI101" s="123"/>
      <c r="AJ101" s="123"/>
      <c r="AK101" s="123"/>
      <c r="AL101" s="123"/>
      <c r="AM101" s="123"/>
      <c r="AN101" s="125">
        <f>SUM(AG101,AT101)</f>
        <v>0</v>
      </c>
      <c r="AO101" s="123"/>
      <c r="AP101" s="123"/>
      <c r="AQ101" s="126" t="s">
        <v>82</v>
      </c>
      <c r="AR101" s="127"/>
      <c r="AS101" s="128">
        <f>ROUND(SUM(AS102:AS107),2)</f>
        <v>0</v>
      </c>
      <c r="AT101" s="129">
        <f>ROUND(SUM(AV101:AW101),2)</f>
        <v>0</v>
      </c>
      <c r="AU101" s="130">
        <f>ROUND(SUM(AU102:AU107),5)</f>
        <v>0</v>
      </c>
      <c r="AV101" s="129">
        <f>ROUND(AZ101*L29,2)</f>
        <v>0</v>
      </c>
      <c r="AW101" s="129">
        <f>ROUND(BA101*L30,2)</f>
        <v>0</v>
      </c>
      <c r="AX101" s="129">
        <f>ROUND(BB101*L29,2)</f>
        <v>0</v>
      </c>
      <c r="AY101" s="129">
        <f>ROUND(BC101*L30,2)</f>
        <v>0</v>
      </c>
      <c r="AZ101" s="129">
        <f>ROUND(SUM(AZ102:AZ107),2)</f>
        <v>0</v>
      </c>
      <c r="BA101" s="129">
        <f>ROUND(SUM(BA102:BA107),2)</f>
        <v>0</v>
      </c>
      <c r="BB101" s="129">
        <f>ROUND(SUM(BB102:BB107),2)</f>
        <v>0</v>
      </c>
      <c r="BC101" s="129">
        <f>ROUND(SUM(BC102:BC107),2)</f>
        <v>0</v>
      </c>
      <c r="BD101" s="131">
        <f>ROUND(SUM(BD102:BD107),2)</f>
        <v>0</v>
      </c>
      <c r="BE101" s="7"/>
      <c r="BS101" s="132" t="s">
        <v>75</v>
      </c>
      <c r="BT101" s="132" t="s">
        <v>83</v>
      </c>
      <c r="BU101" s="132" t="s">
        <v>77</v>
      </c>
      <c r="BV101" s="132" t="s">
        <v>78</v>
      </c>
      <c r="BW101" s="132" t="s">
        <v>105</v>
      </c>
      <c r="BX101" s="132" t="s">
        <v>5</v>
      </c>
      <c r="CL101" s="132" t="s">
        <v>1</v>
      </c>
      <c r="CM101" s="132" t="s">
        <v>85</v>
      </c>
    </row>
    <row r="102" spans="1:90" s="4" customFormat="1" ht="23.25" customHeight="1">
      <c r="A102" s="133" t="s">
        <v>86</v>
      </c>
      <c r="B102" s="71"/>
      <c r="C102" s="134"/>
      <c r="D102" s="134"/>
      <c r="E102" s="135" t="s">
        <v>106</v>
      </c>
      <c r="F102" s="135"/>
      <c r="G102" s="135"/>
      <c r="H102" s="135"/>
      <c r="I102" s="135"/>
      <c r="J102" s="134"/>
      <c r="K102" s="135" t="s">
        <v>107</v>
      </c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6">
        <f>'SO  001c - Příprava území...'!J32</f>
        <v>0</v>
      </c>
      <c r="AH102" s="134"/>
      <c r="AI102" s="134"/>
      <c r="AJ102" s="134"/>
      <c r="AK102" s="134"/>
      <c r="AL102" s="134"/>
      <c r="AM102" s="134"/>
      <c r="AN102" s="136">
        <f>SUM(AG102,AT102)</f>
        <v>0</v>
      </c>
      <c r="AO102" s="134"/>
      <c r="AP102" s="134"/>
      <c r="AQ102" s="137" t="s">
        <v>89</v>
      </c>
      <c r="AR102" s="73"/>
      <c r="AS102" s="138">
        <v>0</v>
      </c>
      <c r="AT102" s="139">
        <f>ROUND(SUM(AV102:AW102),2)</f>
        <v>0</v>
      </c>
      <c r="AU102" s="140">
        <f>'SO  001c - Příprava území...'!P123</f>
        <v>0</v>
      </c>
      <c r="AV102" s="139">
        <f>'SO  001c - Příprava území...'!J35</f>
        <v>0</v>
      </c>
      <c r="AW102" s="139">
        <f>'SO  001c - Příprava území...'!J36</f>
        <v>0</v>
      </c>
      <c r="AX102" s="139">
        <f>'SO  001c - Příprava území...'!J37</f>
        <v>0</v>
      </c>
      <c r="AY102" s="139">
        <f>'SO  001c - Příprava území...'!J38</f>
        <v>0</v>
      </c>
      <c r="AZ102" s="139">
        <f>'SO  001c - Příprava území...'!F35</f>
        <v>0</v>
      </c>
      <c r="BA102" s="139">
        <f>'SO  001c - Příprava území...'!F36</f>
        <v>0</v>
      </c>
      <c r="BB102" s="139">
        <f>'SO  001c - Příprava území...'!F37</f>
        <v>0</v>
      </c>
      <c r="BC102" s="139">
        <f>'SO  001c - Příprava území...'!F38</f>
        <v>0</v>
      </c>
      <c r="BD102" s="141">
        <f>'SO  001c - Příprava území...'!F39</f>
        <v>0</v>
      </c>
      <c r="BE102" s="4"/>
      <c r="BT102" s="142" t="s">
        <v>85</v>
      </c>
      <c r="BV102" s="142" t="s">
        <v>78</v>
      </c>
      <c r="BW102" s="142" t="s">
        <v>108</v>
      </c>
      <c r="BX102" s="142" t="s">
        <v>105</v>
      </c>
      <c r="CL102" s="142" t="s">
        <v>1</v>
      </c>
    </row>
    <row r="103" spans="1:90" s="4" customFormat="1" ht="16.5" customHeight="1">
      <c r="A103" s="133" t="s">
        <v>86</v>
      </c>
      <c r="B103" s="71"/>
      <c r="C103" s="134"/>
      <c r="D103" s="134"/>
      <c r="E103" s="135" t="s">
        <v>109</v>
      </c>
      <c r="F103" s="135"/>
      <c r="G103" s="135"/>
      <c r="H103" s="135"/>
      <c r="I103" s="135"/>
      <c r="J103" s="134"/>
      <c r="K103" s="135" t="s">
        <v>110</v>
      </c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6">
        <f>'SO 102 - Chodníky (bet.dl...'!J32</f>
        <v>0</v>
      </c>
      <c r="AH103" s="134"/>
      <c r="AI103" s="134"/>
      <c r="AJ103" s="134"/>
      <c r="AK103" s="134"/>
      <c r="AL103" s="134"/>
      <c r="AM103" s="134"/>
      <c r="AN103" s="136">
        <f>SUM(AG103,AT103)</f>
        <v>0</v>
      </c>
      <c r="AO103" s="134"/>
      <c r="AP103" s="134"/>
      <c r="AQ103" s="137" t="s">
        <v>89</v>
      </c>
      <c r="AR103" s="73"/>
      <c r="AS103" s="138">
        <v>0</v>
      </c>
      <c r="AT103" s="139">
        <f>ROUND(SUM(AV103:AW103),2)</f>
        <v>0</v>
      </c>
      <c r="AU103" s="140">
        <f>'SO 102 - Chodníky (bet.dl...'!P124</f>
        <v>0</v>
      </c>
      <c r="AV103" s="139">
        <f>'SO 102 - Chodníky (bet.dl...'!J35</f>
        <v>0</v>
      </c>
      <c r="AW103" s="139">
        <f>'SO 102 - Chodníky (bet.dl...'!J36</f>
        <v>0</v>
      </c>
      <c r="AX103" s="139">
        <f>'SO 102 - Chodníky (bet.dl...'!J37</f>
        <v>0</v>
      </c>
      <c r="AY103" s="139">
        <f>'SO 102 - Chodníky (bet.dl...'!J38</f>
        <v>0</v>
      </c>
      <c r="AZ103" s="139">
        <f>'SO 102 - Chodníky (bet.dl...'!F35</f>
        <v>0</v>
      </c>
      <c r="BA103" s="139">
        <f>'SO 102 - Chodníky (bet.dl...'!F36</f>
        <v>0</v>
      </c>
      <c r="BB103" s="139">
        <f>'SO 102 - Chodníky (bet.dl...'!F37</f>
        <v>0</v>
      </c>
      <c r="BC103" s="139">
        <f>'SO 102 - Chodníky (bet.dl...'!F38</f>
        <v>0</v>
      </c>
      <c r="BD103" s="141">
        <f>'SO 102 - Chodníky (bet.dl...'!F39</f>
        <v>0</v>
      </c>
      <c r="BE103" s="4"/>
      <c r="BT103" s="142" t="s">
        <v>85</v>
      </c>
      <c r="BV103" s="142" t="s">
        <v>78</v>
      </c>
      <c r="BW103" s="142" t="s">
        <v>111</v>
      </c>
      <c r="BX103" s="142" t="s">
        <v>105</v>
      </c>
      <c r="CL103" s="142" t="s">
        <v>1</v>
      </c>
    </row>
    <row r="104" spans="1:90" s="4" customFormat="1" ht="23.25" customHeight="1">
      <c r="A104" s="133" t="s">
        <v>86</v>
      </c>
      <c r="B104" s="71"/>
      <c r="C104" s="134"/>
      <c r="D104" s="134"/>
      <c r="E104" s="135" t="s">
        <v>112</v>
      </c>
      <c r="F104" s="135"/>
      <c r="G104" s="135"/>
      <c r="H104" s="135"/>
      <c r="I104" s="135"/>
      <c r="J104" s="134"/>
      <c r="K104" s="135" t="s">
        <v>113</v>
      </c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6">
        <f>'SO 103 - Výměna povrchu s...'!J32</f>
        <v>0</v>
      </c>
      <c r="AH104" s="134"/>
      <c r="AI104" s="134"/>
      <c r="AJ104" s="134"/>
      <c r="AK104" s="134"/>
      <c r="AL104" s="134"/>
      <c r="AM104" s="134"/>
      <c r="AN104" s="136">
        <f>SUM(AG104,AT104)</f>
        <v>0</v>
      </c>
      <c r="AO104" s="134"/>
      <c r="AP104" s="134"/>
      <c r="AQ104" s="137" t="s">
        <v>89</v>
      </c>
      <c r="AR104" s="73"/>
      <c r="AS104" s="138">
        <v>0</v>
      </c>
      <c r="AT104" s="139">
        <f>ROUND(SUM(AV104:AW104),2)</f>
        <v>0</v>
      </c>
      <c r="AU104" s="140">
        <f>'SO 103 - Výměna povrchu s...'!P124</f>
        <v>0</v>
      </c>
      <c r="AV104" s="139">
        <f>'SO 103 - Výměna povrchu s...'!J35</f>
        <v>0</v>
      </c>
      <c r="AW104" s="139">
        <f>'SO 103 - Výměna povrchu s...'!J36</f>
        <v>0</v>
      </c>
      <c r="AX104" s="139">
        <f>'SO 103 - Výměna povrchu s...'!J37</f>
        <v>0</v>
      </c>
      <c r="AY104" s="139">
        <f>'SO 103 - Výměna povrchu s...'!J38</f>
        <v>0</v>
      </c>
      <c r="AZ104" s="139">
        <f>'SO 103 - Výměna povrchu s...'!F35</f>
        <v>0</v>
      </c>
      <c r="BA104" s="139">
        <f>'SO 103 - Výměna povrchu s...'!F36</f>
        <v>0</v>
      </c>
      <c r="BB104" s="139">
        <f>'SO 103 - Výměna povrchu s...'!F37</f>
        <v>0</v>
      </c>
      <c r="BC104" s="139">
        <f>'SO 103 - Výměna povrchu s...'!F38</f>
        <v>0</v>
      </c>
      <c r="BD104" s="141">
        <f>'SO 103 - Výměna povrchu s...'!F39</f>
        <v>0</v>
      </c>
      <c r="BE104" s="4"/>
      <c r="BT104" s="142" t="s">
        <v>85</v>
      </c>
      <c r="BV104" s="142" t="s">
        <v>78</v>
      </c>
      <c r="BW104" s="142" t="s">
        <v>114</v>
      </c>
      <c r="BX104" s="142" t="s">
        <v>105</v>
      </c>
      <c r="CL104" s="142" t="s">
        <v>1</v>
      </c>
    </row>
    <row r="105" spans="1:90" s="4" customFormat="1" ht="23.25" customHeight="1">
      <c r="A105" s="133" t="s">
        <v>86</v>
      </c>
      <c r="B105" s="71"/>
      <c r="C105" s="134"/>
      <c r="D105" s="134"/>
      <c r="E105" s="135" t="s">
        <v>115</v>
      </c>
      <c r="F105" s="135"/>
      <c r="G105" s="135"/>
      <c r="H105" s="135"/>
      <c r="I105" s="135"/>
      <c r="J105" s="134"/>
      <c r="K105" s="135" t="s">
        <v>116</v>
      </c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6">
        <f>'SO 104b - Výměna stávajíc...'!J32</f>
        <v>0</v>
      </c>
      <c r="AH105" s="134"/>
      <c r="AI105" s="134"/>
      <c r="AJ105" s="134"/>
      <c r="AK105" s="134"/>
      <c r="AL105" s="134"/>
      <c r="AM105" s="134"/>
      <c r="AN105" s="136">
        <f>SUM(AG105,AT105)</f>
        <v>0</v>
      </c>
      <c r="AO105" s="134"/>
      <c r="AP105" s="134"/>
      <c r="AQ105" s="137" t="s">
        <v>89</v>
      </c>
      <c r="AR105" s="73"/>
      <c r="AS105" s="138">
        <v>0</v>
      </c>
      <c r="AT105" s="139">
        <f>ROUND(SUM(AV105:AW105),2)</f>
        <v>0</v>
      </c>
      <c r="AU105" s="140">
        <f>'SO 104b - Výměna stávajíc...'!P127</f>
        <v>0</v>
      </c>
      <c r="AV105" s="139">
        <f>'SO 104b - Výměna stávajíc...'!J35</f>
        <v>0</v>
      </c>
      <c r="AW105" s="139">
        <f>'SO 104b - Výměna stávajíc...'!J36</f>
        <v>0</v>
      </c>
      <c r="AX105" s="139">
        <f>'SO 104b - Výměna stávajíc...'!J37</f>
        <v>0</v>
      </c>
      <c r="AY105" s="139">
        <f>'SO 104b - Výměna stávajíc...'!J38</f>
        <v>0</v>
      </c>
      <c r="AZ105" s="139">
        <f>'SO 104b - Výměna stávajíc...'!F35</f>
        <v>0</v>
      </c>
      <c r="BA105" s="139">
        <f>'SO 104b - Výměna stávajíc...'!F36</f>
        <v>0</v>
      </c>
      <c r="BB105" s="139">
        <f>'SO 104b - Výměna stávajíc...'!F37</f>
        <v>0</v>
      </c>
      <c r="BC105" s="139">
        <f>'SO 104b - Výměna stávajíc...'!F38</f>
        <v>0</v>
      </c>
      <c r="BD105" s="141">
        <f>'SO 104b - Výměna stávajíc...'!F39</f>
        <v>0</v>
      </c>
      <c r="BE105" s="4"/>
      <c r="BT105" s="142" t="s">
        <v>85</v>
      </c>
      <c r="BV105" s="142" t="s">
        <v>78</v>
      </c>
      <c r="BW105" s="142" t="s">
        <v>117</v>
      </c>
      <c r="BX105" s="142" t="s">
        <v>105</v>
      </c>
      <c r="CL105" s="142" t="s">
        <v>1</v>
      </c>
    </row>
    <row r="106" spans="1:90" s="4" customFormat="1" ht="16.5" customHeight="1">
      <c r="A106" s="133" t="s">
        <v>86</v>
      </c>
      <c r="B106" s="71"/>
      <c r="C106" s="134"/>
      <c r="D106" s="134"/>
      <c r="E106" s="135" t="s">
        <v>118</v>
      </c>
      <c r="F106" s="135"/>
      <c r="G106" s="135"/>
      <c r="H106" s="135"/>
      <c r="I106" s="135"/>
      <c r="J106" s="134"/>
      <c r="K106" s="135" t="s">
        <v>119</v>
      </c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6">
        <f>'SO 191 - Dopravní značení...'!J32</f>
        <v>0</v>
      </c>
      <c r="AH106" s="134"/>
      <c r="AI106" s="134"/>
      <c r="AJ106" s="134"/>
      <c r="AK106" s="134"/>
      <c r="AL106" s="134"/>
      <c r="AM106" s="134"/>
      <c r="AN106" s="136">
        <f>SUM(AG106,AT106)</f>
        <v>0</v>
      </c>
      <c r="AO106" s="134"/>
      <c r="AP106" s="134"/>
      <c r="AQ106" s="137" t="s">
        <v>89</v>
      </c>
      <c r="AR106" s="73"/>
      <c r="AS106" s="138">
        <v>0</v>
      </c>
      <c r="AT106" s="139">
        <f>ROUND(SUM(AV106:AW106),2)</f>
        <v>0</v>
      </c>
      <c r="AU106" s="140">
        <f>'SO 191 - Dopravní značení...'!P124</f>
        <v>0</v>
      </c>
      <c r="AV106" s="139">
        <f>'SO 191 - Dopravní značení...'!J35</f>
        <v>0</v>
      </c>
      <c r="AW106" s="139">
        <f>'SO 191 - Dopravní značení...'!J36</f>
        <v>0</v>
      </c>
      <c r="AX106" s="139">
        <f>'SO 191 - Dopravní značení...'!J37</f>
        <v>0</v>
      </c>
      <c r="AY106" s="139">
        <f>'SO 191 - Dopravní značení...'!J38</f>
        <v>0</v>
      </c>
      <c r="AZ106" s="139">
        <f>'SO 191 - Dopravní značení...'!F35</f>
        <v>0</v>
      </c>
      <c r="BA106" s="139">
        <f>'SO 191 - Dopravní značení...'!F36</f>
        <v>0</v>
      </c>
      <c r="BB106" s="139">
        <f>'SO 191 - Dopravní značení...'!F37</f>
        <v>0</v>
      </c>
      <c r="BC106" s="139">
        <f>'SO 191 - Dopravní značení...'!F38</f>
        <v>0</v>
      </c>
      <c r="BD106" s="141">
        <f>'SO 191 - Dopravní značení...'!F39</f>
        <v>0</v>
      </c>
      <c r="BE106" s="4"/>
      <c r="BT106" s="142" t="s">
        <v>85</v>
      </c>
      <c r="BV106" s="142" t="s">
        <v>78</v>
      </c>
      <c r="BW106" s="142" t="s">
        <v>120</v>
      </c>
      <c r="BX106" s="142" t="s">
        <v>105</v>
      </c>
      <c r="CL106" s="142" t="s">
        <v>1</v>
      </c>
    </row>
    <row r="107" spans="1:90" s="4" customFormat="1" ht="16.5" customHeight="1">
      <c r="A107" s="133" t="s">
        <v>86</v>
      </c>
      <c r="B107" s="71"/>
      <c r="C107" s="134"/>
      <c r="D107" s="134"/>
      <c r="E107" s="135" t="s">
        <v>121</v>
      </c>
      <c r="F107" s="135"/>
      <c r="G107" s="135"/>
      <c r="H107" s="135"/>
      <c r="I107" s="135"/>
      <c r="J107" s="134"/>
      <c r="K107" s="135" t="s">
        <v>122</v>
      </c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6">
        <f>'SO 192 - Dopravní značení...'!J32</f>
        <v>0</v>
      </c>
      <c r="AH107" s="134"/>
      <c r="AI107" s="134"/>
      <c r="AJ107" s="134"/>
      <c r="AK107" s="134"/>
      <c r="AL107" s="134"/>
      <c r="AM107" s="134"/>
      <c r="AN107" s="136">
        <f>SUM(AG107,AT107)</f>
        <v>0</v>
      </c>
      <c r="AO107" s="134"/>
      <c r="AP107" s="134"/>
      <c r="AQ107" s="137" t="s">
        <v>89</v>
      </c>
      <c r="AR107" s="73"/>
      <c r="AS107" s="138">
        <v>0</v>
      </c>
      <c r="AT107" s="139">
        <f>ROUND(SUM(AV107:AW107),2)</f>
        <v>0</v>
      </c>
      <c r="AU107" s="140">
        <f>'SO 192 - Dopravní značení...'!P122</f>
        <v>0</v>
      </c>
      <c r="AV107" s="139">
        <f>'SO 192 - Dopravní značení...'!J35</f>
        <v>0</v>
      </c>
      <c r="AW107" s="139">
        <f>'SO 192 - Dopravní značení...'!J36</f>
        <v>0</v>
      </c>
      <c r="AX107" s="139">
        <f>'SO 192 - Dopravní značení...'!J37</f>
        <v>0</v>
      </c>
      <c r="AY107" s="139">
        <f>'SO 192 - Dopravní značení...'!J38</f>
        <v>0</v>
      </c>
      <c r="AZ107" s="139">
        <f>'SO 192 - Dopravní značení...'!F35</f>
        <v>0</v>
      </c>
      <c r="BA107" s="139">
        <f>'SO 192 - Dopravní značení...'!F36</f>
        <v>0</v>
      </c>
      <c r="BB107" s="139">
        <f>'SO 192 - Dopravní značení...'!F37</f>
        <v>0</v>
      </c>
      <c r="BC107" s="139">
        <f>'SO 192 - Dopravní značení...'!F38</f>
        <v>0</v>
      </c>
      <c r="BD107" s="141">
        <f>'SO 192 - Dopravní značení...'!F39</f>
        <v>0</v>
      </c>
      <c r="BE107" s="4"/>
      <c r="BT107" s="142" t="s">
        <v>85</v>
      </c>
      <c r="BV107" s="142" t="s">
        <v>78</v>
      </c>
      <c r="BW107" s="142" t="s">
        <v>123</v>
      </c>
      <c r="BX107" s="142" t="s">
        <v>105</v>
      </c>
      <c r="CL107" s="142" t="s">
        <v>1</v>
      </c>
    </row>
    <row r="108" spans="1:91" s="7" customFormat="1" ht="16.5" customHeight="1">
      <c r="A108" s="7"/>
      <c r="B108" s="120"/>
      <c r="C108" s="121"/>
      <c r="D108" s="122" t="s">
        <v>124</v>
      </c>
      <c r="E108" s="122"/>
      <c r="F108" s="122"/>
      <c r="G108" s="122"/>
      <c r="H108" s="122"/>
      <c r="I108" s="123"/>
      <c r="J108" s="122" t="s">
        <v>125</v>
      </c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4">
        <f>ROUND(SUM(AG109:AG110),2)</f>
        <v>0</v>
      </c>
      <c r="AH108" s="123"/>
      <c r="AI108" s="123"/>
      <c r="AJ108" s="123"/>
      <c r="AK108" s="123"/>
      <c r="AL108" s="123"/>
      <c r="AM108" s="123"/>
      <c r="AN108" s="125">
        <f>SUM(AG108,AT108)</f>
        <v>0</v>
      </c>
      <c r="AO108" s="123"/>
      <c r="AP108" s="123"/>
      <c r="AQ108" s="126" t="s">
        <v>82</v>
      </c>
      <c r="AR108" s="127"/>
      <c r="AS108" s="128">
        <f>ROUND(SUM(AS109:AS110),2)</f>
        <v>0</v>
      </c>
      <c r="AT108" s="129">
        <f>ROUND(SUM(AV108:AW108),2)</f>
        <v>0</v>
      </c>
      <c r="AU108" s="130">
        <f>ROUND(SUM(AU109:AU110),5)</f>
        <v>0</v>
      </c>
      <c r="AV108" s="129">
        <f>ROUND(AZ108*L29,2)</f>
        <v>0</v>
      </c>
      <c r="AW108" s="129">
        <f>ROUND(BA108*L30,2)</f>
        <v>0</v>
      </c>
      <c r="AX108" s="129">
        <f>ROUND(BB108*L29,2)</f>
        <v>0</v>
      </c>
      <c r="AY108" s="129">
        <f>ROUND(BC108*L30,2)</f>
        <v>0</v>
      </c>
      <c r="AZ108" s="129">
        <f>ROUND(SUM(AZ109:AZ110),2)</f>
        <v>0</v>
      </c>
      <c r="BA108" s="129">
        <f>ROUND(SUM(BA109:BA110),2)</f>
        <v>0</v>
      </c>
      <c r="BB108" s="129">
        <f>ROUND(SUM(BB109:BB110),2)</f>
        <v>0</v>
      </c>
      <c r="BC108" s="129">
        <f>ROUND(SUM(BC109:BC110),2)</f>
        <v>0</v>
      </c>
      <c r="BD108" s="131">
        <f>ROUND(SUM(BD109:BD110),2)</f>
        <v>0</v>
      </c>
      <c r="BE108" s="7"/>
      <c r="BS108" s="132" t="s">
        <v>75</v>
      </c>
      <c r="BT108" s="132" t="s">
        <v>83</v>
      </c>
      <c r="BU108" s="132" t="s">
        <v>77</v>
      </c>
      <c r="BV108" s="132" t="s">
        <v>78</v>
      </c>
      <c r="BW108" s="132" t="s">
        <v>126</v>
      </c>
      <c r="BX108" s="132" t="s">
        <v>5</v>
      </c>
      <c r="CL108" s="132" t="s">
        <v>1</v>
      </c>
      <c r="CM108" s="132" t="s">
        <v>85</v>
      </c>
    </row>
    <row r="109" spans="1:90" s="4" customFormat="1" ht="23.25" customHeight="1">
      <c r="A109" s="133" t="s">
        <v>86</v>
      </c>
      <c r="B109" s="71"/>
      <c r="C109" s="134"/>
      <c r="D109" s="134"/>
      <c r="E109" s="135" t="s">
        <v>127</v>
      </c>
      <c r="F109" s="135"/>
      <c r="G109" s="135"/>
      <c r="H109" s="135"/>
      <c r="I109" s="135"/>
      <c r="J109" s="134"/>
      <c r="K109" s="135" t="s">
        <v>128</v>
      </c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6">
        <f>'SO 1000 - Ostatní náklady'!J32</f>
        <v>0</v>
      </c>
      <c r="AH109" s="134"/>
      <c r="AI109" s="134"/>
      <c r="AJ109" s="134"/>
      <c r="AK109" s="134"/>
      <c r="AL109" s="134"/>
      <c r="AM109" s="134"/>
      <c r="AN109" s="136">
        <f>SUM(AG109,AT109)</f>
        <v>0</v>
      </c>
      <c r="AO109" s="134"/>
      <c r="AP109" s="134"/>
      <c r="AQ109" s="137" t="s">
        <v>89</v>
      </c>
      <c r="AR109" s="73"/>
      <c r="AS109" s="138">
        <v>0</v>
      </c>
      <c r="AT109" s="139">
        <f>ROUND(SUM(AV109:AW109),2)</f>
        <v>0</v>
      </c>
      <c r="AU109" s="140">
        <f>'SO 1000 - Ostatní náklady'!P122</f>
        <v>0</v>
      </c>
      <c r="AV109" s="139">
        <f>'SO 1000 - Ostatní náklady'!J35</f>
        <v>0</v>
      </c>
      <c r="AW109" s="139">
        <f>'SO 1000 - Ostatní náklady'!J36</f>
        <v>0</v>
      </c>
      <c r="AX109" s="139">
        <f>'SO 1000 - Ostatní náklady'!J37</f>
        <v>0</v>
      </c>
      <c r="AY109" s="139">
        <f>'SO 1000 - Ostatní náklady'!J38</f>
        <v>0</v>
      </c>
      <c r="AZ109" s="139">
        <f>'SO 1000 - Ostatní náklady'!F35</f>
        <v>0</v>
      </c>
      <c r="BA109" s="139">
        <f>'SO 1000 - Ostatní náklady'!F36</f>
        <v>0</v>
      </c>
      <c r="BB109" s="139">
        <f>'SO 1000 - Ostatní náklady'!F37</f>
        <v>0</v>
      </c>
      <c r="BC109" s="139">
        <f>'SO 1000 - Ostatní náklady'!F38</f>
        <v>0</v>
      </c>
      <c r="BD109" s="141">
        <f>'SO 1000 - Ostatní náklady'!F39</f>
        <v>0</v>
      </c>
      <c r="BE109" s="4"/>
      <c r="BT109" s="142" t="s">
        <v>85</v>
      </c>
      <c r="BV109" s="142" t="s">
        <v>78</v>
      </c>
      <c r="BW109" s="142" t="s">
        <v>129</v>
      </c>
      <c r="BX109" s="142" t="s">
        <v>126</v>
      </c>
      <c r="CL109" s="142" t="s">
        <v>1</v>
      </c>
    </row>
    <row r="110" spans="1:90" s="4" customFormat="1" ht="23.25" customHeight="1">
      <c r="A110" s="133" t="s">
        <v>86</v>
      </c>
      <c r="B110" s="71"/>
      <c r="C110" s="134"/>
      <c r="D110" s="134"/>
      <c r="E110" s="135" t="s">
        <v>130</v>
      </c>
      <c r="F110" s="135"/>
      <c r="G110" s="135"/>
      <c r="H110" s="135"/>
      <c r="I110" s="135"/>
      <c r="J110" s="134"/>
      <c r="K110" s="135" t="s">
        <v>131</v>
      </c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6">
        <f>'SO 1020 - VRN'!J32</f>
        <v>0</v>
      </c>
      <c r="AH110" s="134"/>
      <c r="AI110" s="134"/>
      <c r="AJ110" s="134"/>
      <c r="AK110" s="134"/>
      <c r="AL110" s="134"/>
      <c r="AM110" s="134"/>
      <c r="AN110" s="136">
        <f>SUM(AG110,AT110)</f>
        <v>0</v>
      </c>
      <c r="AO110" s="134"/>
      <c r="AP110" s="134"/>
      <c r="AQ110" s="137" t="s">
        <v>89</v>
      </c>
      <c r="AR110" s="73"/>
      <c r="AS110" s="143">
        <v>0</v>
      </c>
      <c r="AT110" s="144">
        <f>ROUND(SUM(AV110:AW110),2)</f>
        <v>0</v>
      </c>
      <c r="AU110" s="145">
        <f>'SO 1020 - VRN'!P122</f>
        <v>0</v>
      </c>
      <c r="AV110" s="144">
        <f>'SO 1020 - VRN'!J35</f>
        <v>0</v>
      </c>
      <c r="AW110" s="144">
        <f>'SO 1020 - VRN'!J36</f>
        <v>0</v>
      </c>
      <c r="AX110" s="144">
        <f>'SO 1020 - VRN'!J37</f>
        <v>0</v>
      </c>
      <c r="AY110" s="144">
        <f>'SO 1020 - VRN'!J38</f>
        <v>0</v>
      </c>
      <c r="AZ110" s="144">
        <f>'SO 1020 - VRN'!F35</f>
        <v>0</v>
      </c>
      <c r="BA110" s="144">
        <f>'SO 1020 - VRN'!F36</f>
        <v>0</v>
      </c>
      <c r="BB110" s="144">
        <f>'SO 1020 - VRN'!F37</f>
        <v>0</v>
      </c>
      <c r="BC110" s="144">
        <f>'SO 1020 - VRN'!F38</f>
        <v>0</v>
      </c>
      <c r="BD110" s="146">
        <f>'SO 1020 - VRN'!F39</f>
        <v>0</v>
      </c>
      <c r="BE110" s="4"/>
      <c r="BT110" s="142" t="s">
        <v>85</v>
      </c>
      <c r="BV110" s="142" t="s">
        <v>78</v>
      </c>
      <c r="BW110" s="142" t="s">
        <v>132</v>
      </c>
      <c r="BX110" s="142" t="s">
        <v>126</v>
      </c>
      <c r="CL110" s="142" t="s">
        <v>1</v>
      </c>
    </row>
    <row r="111" spans="1:57" s="2" customFormat="1" ht="30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5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45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</sheetData>
  <sheetProtection password="CC35" sheet="1" objects="1" scenarios="1" formatColumns="0" formatRows="0"/>
  <mergeCells count="102">
    <mergeCell ref="C92:G92"/>
    <mergeCell ref="D101:H101"/>
    <mergeCell ref="D95:H95"/>
    <mergeCell ref="E100:I100"/>
    <mergeCell ref="E96:I96"/>
    <mergeCell ref="E104:I104"/>
    <mergeCell ref="E97:I97"/>
    <mergeCell ref="E102:I102"/>
    <mergeCell ref="E98:I98"/>
    <mergeCell ref="E99:I99"/>
    <mergeCell ref="E103:I103"/>
    <mergeCell ref="I92:AF92"/>
    <mergeCell ref="J101:AF101"/>
    <mergeCell ref="J95:AF95"/>
    <mergeCell ref="K102:AF102"/>
    <mergeCell ref="K98:AF98"/>
    <mergeCell ref="K103:AF103"/>
    <mergeCell ref="K100:AF100"/>
    <mergeCell ref="K96:AF96"/>
    <mergeCell ref="K104:AF104"/>
    <mergeCell ref="K99:AF99"/>
    <mergeCell ref="K97:AF97"/>
    <mergeCell ref="L85:AO85"/>
    <mergeCell ref="E105:I105"/>
    <mergeCell ref="K105:AF105"/>
    <mergeCell ref="E106:I106"/>
    <mergeCell ref="K106:AF106"/>
    <mergeCell ref="E107:I107"/>
    <mergeCell ref="K107:AF107"/>
    <mergeCell ref="D108:H108"/>
    <mergeCell ref="J108:AF108"/>
    <mergeCell ref="E109:I109"/>
    <mergeCell ref="K109:AF109"/>
    <mergeCell ref="E110:I110"/>
    <mergeCell ref="K110:AF110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2:AM102"/>
    <mergeCell ref="AG103:AM103"/>
    <mergeCell ref="AG100:AM100"/>
    <mergeCell ref="AG101:AM101"/>
    <mergeCell ref="AG104:AM104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AN99:AP99"/>
    <mergeCell ref="AN104:AP104"/>
    <mergeCell ref="AN103:AP103"/>
    <mergeCell ref="AN92:AP92"/>
    <mergeCell ref="AN102:AP102"/>
    <mergeCell ref="AN95:AP95"/>
    <mergeCell ref="AN100:AP100"/>
    <mergeCell ref="AN96:AP96"/>
    <mergeCell ref="AN97:AP97"/>
    <mergeCell ref="AN101:AP101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94:AP94"/>
  </mergeCells>
  <hyperlinks>
    <hyperlink ref="A96" location="'SO  001a - Příprava území...'!C2" display="/"/>
    <hyperlink ref="A97" location="'SO  001b - Příprava území...'!C2" display="/"/>
    <hyperlink ref="A98" location="'SO 101 - Obslužná komunik...'!C2" display="/"/>
    <hyperlink ref="A99" location="'SO 104a - Nové uliční vpu...'!C2" display="/"/>
    <hyperlink ref="A100" location="'SO 801 - Sadové úpravy, j...'!C2" display="/"/>
    <hyperlink ref="A102" location="'SO  001c - Příprava území...'!C2" display="/"/>
    <hyperlink ref="A103" location="'SO 102 - Chodníky (bet.dl...'!C2" display="/"/>
    <hyperlink ref="A104" location="'SO 103 - Výměna povrchu s...'!C2" display="/"/>
    <hyperlink ref="A105" location="'SO 104b - Výměna stávajíc...'!C2" display="/"/>
    <hyperlink ref="A106" location="'SO 191 - Dopravní značení...'!C2" display="/"/>
    <hyperlink ref="A107" location="'SO 192 - Dopravní značení...'!C2" display="/"/>
    <hyperlink ref="A109" location="'SO 1000 - Ostatní náklady'!C2" display="/"/>
    <hyperlink ref="A110" location="'SO 102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133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 xml:space="preserve">Rekonstrukce  ulice  Kostelní v  Konici</v>
      </c>
      <c r="F7" s="151"/>
      <c r="G7" s="151"/>
      <c r="H7" s="151"/>
      <c r="L7" s="21"/>
    </row>
    <row r="8" spans="2:12" s="1" customFormat="1" ht="12" customHeight="1">
      <c r="B8" s="21"/>
      <c r="D8" s="151" t="s">
        <v>134</v>
      </c>
      <c r="L8" s="21"/>
    </row>
    <row r="9" spans="1:31" s="2" customFormat="1" ht="16.5" customHeight="1">
      <c r="A9" s="39"/>
      <c r="B9" s="45"/>
      <c r="C9" s="39"/>
      <c r="D9" s="39"/>
      <c r="E9" s="152" t="s">
        <v>547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581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ROUND(J127,2)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ROUND((SUM(BE127:BE186)),2)</f>
        <v>0</v>
      </c>
      <c r="G35" s="39"/>
      <c r="H35" s="39"/>
      <c r="I35" s="165">
        <v>0.21</v>
      </c>
      <c r="J35" s="164">
        <f>ROUND(((SUM(BE127:BE186))*I35),2)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ROUND((SUM(BF127:BF186)),2)</f>
        <v>0</v>
      </c>
      <c r="G36" s="39"/>
      <c r="H36" s="39"/>
      <c r="I36" s="165">
        <v>0.15</v>
      </c>
      <c r="J36" s="164">
        <f>ROUND(((SUM(BF127:BF186))*I36),2)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ROUND((SUM(BG127:BG186)),2)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ROUND((SUM(BH127:BH186)),2)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ROUND((SUM(BI127:BI186)),2)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 xml:space="preserve">Rekonstrukce  ulice  Kostelní v  Konici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547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104b - Výměna stávajících uličních vpustí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Konice</v>
      </c>
      <c r="G91" s="41"/>
      <c r="H91" s="41"/>
      <c r="I91" s="33" t="s">
        <v>22</v>
      </c>
      <c r="J91" s="80" t="str">
        <f>IF(J14="","",J14)</f>
        <v>10. 2. 2023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Konice</v>
      </c>
      <c r="G93" s="41"/>
      <c r="H93" s="41"/>
      <c r="I93" s="33" t="s">
        <v>30</v>
      </c>
      <c r="J93" s="37" t="str">
        <f>E23</f>
        <v>Ing. Zdeněk Vitásek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Martin  Pniok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139</v>
      </c>
      <c r="D96" s="186"/>
      <c r="E96" s="186"/>
      <c r="F96" s="186"/>
      <c r="G96" s="186"/>
      <c r="H96" s="186"/>
      <c r="I96" s="186"/>
      <c r="J96" s="187" t="s">
        <v>140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141</v>
      </c>
      <c r="D98" s="41"/>
      <c r="E98" s="41"/>
      <c r="F98" s="41"/>
      <c r="G98" s="41"/>
      <c r="H98" s="41"/>
      <c r="I98" s="41"/>
      <c r="J98" s="111">
        <f>J127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142</v>
      </c>
    </row>
    <row r="99" spans="1:31" s="9" customFormat="1" ht="24.95" customHeight="1">
      <c r="A99" s="9"/>
      <c r="B99" s="189"/>
      <c r="C99" s="190"/>
      <c r="D99" s="191" t="s">
        <v>143</v>
      </c>
      <c r="E99" s="192"/>
      <c r="F99" s="192"/>
      <c r="G99" s="192"/>
      <c r="H99" s="192"/>
      <c r="I99" s="192"/>
      <c r="J99" s="193">
        <f>J128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144</v>
      </c>
      <c r="E100" s="197"/>
      <c r="F100" s="197"/>
      <c r="G100" s="197"/>
      <c r="H100" s="197"/>
      <c r="I100" s="197"/>
      <c r="J100" s="198">
        <f>J129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404</v>
      </c>
      <c r="E101" s="197"/>
      <c r="F101" s="197"/>
      <c r="G101" s="197"/>
      <c r="H101" s="197"/>
      <c r="I101" s="197"/>
      <c r="J101" s="198">
        <f>J145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290</v>
      </c>
      <c r="E102" s="197"/>
      <c r="F102" s="197"/>
      <c r="G102" s="197"/>
      <c r="H102" s="197"/>
      <c r="I102" s="197"/>
      <c r="J102" s="198">
        <f>J150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291</v>
      </c>
      <c r="E103" s="197"/>
      <c r="F103" s="197"/>
      <c r="G103" s="197"/>
      <c r="H103" s="197"/>
      <c r="I103" s="197"/>
      <c r="J103" s="198">
        <f>J168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145</v>
      </c>
      <c r="E104" s="197"/>
      <c r="F104" s="197"/>
      <c r="G104" s="197"/>
      <c r="H104" s="197"/>
      <c r="I104" s="197"/>
      <c r="J104" s="198">
        <f>J179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292</v>
      </c>
      <c r="E105" s="197"/>
      <c r="F105" s="197"/>
      <c r="G105" s="197"/>
      <c r="H105" s="197"/>
      <c r="I105" s="197"/>
      <c r="J105" s="198">
        <f>J185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146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84" t="str">
        <f>E7</f>
        <v xml:space="preserve">Rekonstrukce  ulice  Kostelní v  Konici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12" s="1" customFormat="1" ht="12" customHeight="1">
      <c r="B116" s="22"/>
      <c r="C116" s="33" t="s">
        <v>134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1:31" s="2" customFormat="1" ht="16.5" customHeight="1">
      <c r="A117" s="39"/>
      <c r="B117" s="40"/>
      <c r="C117" s="41"/>
      <c r="D117" s="41"/>
      <c r="E117" s="184" t="s">
        <v>547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136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E11</f>
        <v>SO 104b - Výměna stávajících uličních vpustí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F14</f>
        <v>Konice</v>
      </c>
      <c r="G121" s="41"/>
      <c r="H121" s="41"/>
      <c r="I121" s="33" t="s">
        <v>22</v>
      </c>
      <c r="J121" s="80" t="str">
        <f>IF(J14="","",J14)</f>
        <v>10. 2. 2023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E17</f>
        <v>město Konice</v>
      </c>
      <c r="G123" s="41"/>
      <c r="H123" s="41"/>
      <c r="I123" s="33" t="s">
        <v>30</v>
      </c>
      <c r="J123" s="37" t="str">
        <f>E23</f>
        <v>Ing. Zdeněk Vitásek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28</v>
      </c>
      <c r="D124" s="41"/>
      <c r="E124" s="41"/>
      <c r="F124" s="28" t="str">
        <f>IF(E20="","",E20)</f>
        <v>Vyplň údaj</v>
      </c>
      <c r="G124" s="41"/>
      <c r="H124" s="41"/>
      <c r="I124" s="33" t="s">
        <v>33</v>
      </c>
      <c r="J124" s="37" t="str">
        <f>E26</f>
        <v xml:space="preserve">Martin  Pniok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00"/>
      <c r="B126" s="201"/>
      <c r="C126" s="202" t="s">
        <v>147</v>
      </c>
      <c r="D126" s="203" t="s">
        <v>61</v>
      </c>
      <c r="E126" s="203" t="s">
        <v>57</v>
      </c>
      <c r="F126" s="203" t="s">
        <v>58</v>
      </c>
      <c r="G126" s="203" t="s">
        <v>148</v>
      </c>
      <c r="H126" s="203" t="s">
        <v>149</v>
      </c>
      <c r="I126" s="203" t="s">
        <v>150</v>
      </c>
      <c r="J126" s="203" t="s">
        <v>140</v>
      </c>
      <c r="K126" s="204" t="s">
        <v>151</v>
      </c>
      <c r="L126" s="205"/>
      <c r="M126" s="101" t="s">
        <v>1</v>
      </c>
      <c r="N126" s="102" t="s">
        <v>40</v>
      </c>
      <c r="O126" s="102" t="s">
        <v>152</v>
      </c>
      <c r="P126" s="102" t="s">
        <v>153</v>
      </c>
      <c r="Q126" s="102" t="s">
        <v>154</v>
      </c>
      <c r="R126" s="102" t="s">
        <v>155</v>
      </c>
      <c r="S126" s="102" t="s">
        <v>156</v>
      </c>
      <c r="T126" s="103" t="s">
        <v>157</v>
      </c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</row>
    <row r="127" spans="1:63" s="2" customFormat="1" ht="22.8" customHeight="1">
      <c r="A127" s="39"/>
      <c r="B127" s="40"/>
      <c r="C127" s="108" t="s">
        <v>158</v>
      </c>
      <c r="D127" s="41"/>
      <c r="E127" s="41"/>
      <c r="F127" s="41"/>
      <c r="G127" s="41"/>
      <c r="H127" s="41"/>
      <c r="I127" s="41"/>
      <c r="J127" s="206">
        <f>BK127</f>
        <v>0</v>
      </c>
      <c r="K127" s="41"/>
      <c r="L127" s="45"/>
      <c r="M127" s="104"/>
      <c r="N127" s="207"/>
      <c r="O127" s="105"/>
      <c r="P127" s="208">
        <f>P128</f>
        <v>0</v>
      </c>
      <c r="Q127" s="105"/>
      <c r="R127" s="208">
        <f>R128</f>
        <v>17.103854000000002</v>
      </c>
      <c r="S127" s="105"/>
      <c r="T127" s="209">
        <f>T128</f>
        <v>2.55264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75</v>
      </c>
      <c r="AU127" s="18" t="s">
        <v>142</v>
      </c>
      <c r="BK127" s="210">
        <f>BK128</f>
        <v>0</v>
      </c>
    </row>
    <row r="128" spans="1:63" s="12" customFormat="1" ht="25.9" customHeight="1">
      <c r="A128" s="12"/>
      <c r="B128" s="211"/>
      <c r="C128" s="212"/>
      <c r="D128" s="213" t="s">
        <v>75</v>
      </c>
      <c r="E128" s="214" t="s">
        <v>159</v>
      </c>
      <c r="F128" s="214" t="s">
        <v>160</v>
      </c>
      <c r="G128" s="212"/>
      <c r="H128" s="212"/>
      <c r="I128" s="215"/>
      <c r="J128" s="216">
        <f>BK128</f>
        <v>0</v>
      </c>
      <c r="K128" s="212"/>
      <c r="L128" s="217"/>
      <c r="M128" s="218"/>
      <c r="N128" s="219"/>
      <c r="O128" s="219"/>
      <c r="P128" s="220">
        <f>P129+P145+P150+P168+P179+P185</f>
        <v>0</v>
      </c>
      <c r="Q128" s="219"/>
      <c r="R128" s="220">
        <f>R129+R145+R150+R168+R179+R185</f>
        <v>17.103854000000002</v>
      </c>
      <c r="S128" s="219"/>
      <c r="T128" s="221">
        <f>T129+T145+T150+T168+T179+T185</f>
        <v>2.55264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83</v>
      </c>
      <c r="AT128" s="223" t="s">
        <v>75</v>
      </c>
      <c r="AU128" s="223" t="s">
        <v>76</v>
      </c>
      <c r="AY128" s="222" t="s">
        <v>161</v>
      </c>
      <c r="BK128" s="224">
        <f>BK129+BK145+BK150+BK168+BK179+BK185</f>
        <v>0</v>
      </c>
    </row>
    <row r="129" spans="1:63" s="12" customFormat="1" ht="22.8" customHeight="1">
      <c r="A129" s="12"/>
      <c r="B129" s="211"/>
      <c r="C129" s="212"/>
      <c r="D129" s="213" t="s">
        <v>75</v>
      </c>
      <c r="E129" s="225" t="s">
        <v>83</v>
      </c>
      <c r="F129" s="225" t="s">
        <v>162</v>
      </c>
      <c r="G129" s="212"/>
      <c r="H129" s="212"/>
      <c r="I129" s="215"/>
      <c r="J129" s="226">
        <f>BK129</f>
        <v>0</v>
      </c>
      <c r="K129" s="212"/>
      <c r="L129" s="217"/>
      <c r="M129" s="218"/>
      <c r="N129" s="219"/>
      <c r="O129" s="219"/>
      <c r="P129" s="220">
        <f>SUM(P130:P144)</f>
        <v>0</v>
      </c>
      <c r="Q129" s="219"/>
      <c r="R129" s="220">
        <f>SUM(R130:R144)</f>
        <v>9.36</v>
      </c>
      <c r="S129" s="219"/>
      <c r="T129" s="221">
        <f>SUM(T130:T144)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83</v>
      </c>
      <c r="AT129" s="223" t="s">
        <v>75</v>
      </c>
      <c r="AU129" s="223" t="s">
        <v>83</v>
      </c>
      <c r="AY129" s="222" t="s">
        <v>161</v>
      </c>
      <c r="BK129" s="224">
        <f>SUM(BK130:BK144)</f>
        <v>0</v>
      </c>
    </row>
    <row r="130" spans="1:65" s="2" customFormat="1" ht="33" customHeight="1">
      <c r="A130" s="39"/>
      <c r="B130" s="40"/>
      <c r="C130" s="227" t="s">
        <v>83</v>
      </c>
      <c r="D130" s="227" t="s">
        <v>163</v>
      </c>
      <c r="E130" s="228" t="s">
        <v>582</v>
      </c>
      <c r="F130" s="229" t="s">
        <v>583</v>
      </c>
      <c r="G130" s="230" t="s">
        <v>192</v>
      </c>
      <c r="H130" s="231">
        <v>12.48</v>
      </c>
      <c r="I130" s="232"/>
      <c r="J130" s="233">
        <f>ROUND(I130*H130,2)</f>
        <v>0</v>
      </c>
      <c r="K130" s="229" t="s">
        <v>167</v>
      </c>
      <c r="L130" s="45"/>
      <c r="M130" s="234" t="s">
        <v>1</v>
      </c>
      <c r="N130" s="235" t="s">
        <v>41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168</v>
      </c>
      <c r="AT130" s="238" t="s">
        <v>163</v>
      </c>
      <c r="AU130" s="238" t="s">
        <v>85</v>
      </c>
      <c r="AY130" s="18" t="s">
        <v>161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83</v>
      </c>
      <c r="BK130" s="239">
        <f>ROUND(I130*H130,2)</f>
        <v>0</v>
      </c>
      <c r="BL130" s="18" t="s">
        <v>168</v>
      </c>
      <c r="BM130" s="238" t="s">
        <v>584</v>
      </c>
    </row>
    <row r="131" spans="1:51" s="13" customFormat="1" ht="12">
      <c r="A131" s="13"/>
      <c r="B131" s="240"/>
      <c r="C131" s="241"/>
      <c r="D131" s="242" t="s">
        <v>170</v>
      </c>
      <c r="E131" s="243" t="s">
        <v>1</v>
      </c>
      <c r="F131" s="244" t="s">
        <v>585</v>
      </c>
      <c r="G131" s="241"/>
      <c r="H131" s="245">
        <v>12.48</v>
      </c>
      <c r="I131" s="246"/>
      <c r="J131" s="241"/>
      <c r="K131" s="241"/>
      <c r="L131" s="247"/>
      <c r="M131" s="248"/>
      <c r="N131" s="249"/>
      <c r="O131" s="249"/>
      <c r="P131" s="249"/>
      <c r="Q131" s="249"/>
      <c r="R131" s="249"/>
      <c r="S131" s="249"/>
      <c r="T131" s="25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1" t="s">
        <v>170</v>
      </c>
      <c r="AU131" s="251" t="s">
        <v>85</v>
      </c>
      <c r="AV131" s="13" t="s">
        <v>85</v>
      </c>
      <c r="AW131" s="13" t="s">
        <v>32</v>
      </c>
      <c r="AX131" s="13" t="s">
        <v>83</v>
      </c>
      <c r="AY131" s="251" t="s">
        <v>161</v>
      </c>
    </row>
    <row r="132" spans="1:65" s="2" customFormat="1" ht="37.8" customHeight="1">
      <c r="A132" s="39"/>
      <c r="B132" s="40"/>
      <c r="C132" s="227" t="s">
        <v>85</v>
      </c>
      <c r="D132" s="227" t="s">
        <v>163</v>
      </c>
      <c r="E132" s="228" t="s">
        <v>197</v>
      </c>
      <c r="F132" s="229" t="s">
        <v>198</v>
      </c>
      <c r="G132" s="230" t="s">
        <v>192</v>
      </c>
      <c r="H132" s="231">
        <v>19.24</v>
      </c>
      <c r="I132" s="232"/>
      <c r="J132" s="233">
        <f>ROUND(I132*H132,2)</f>
        <v>0</v>
      </c>
      <c r="K132" s="229" t="s">
        <v>167</v>
      </c>
      <c r="L132" s="45"/>
      <c r="M132" s="234" t="s">
        <v>1</v>
      </c>
      <c r="N132" s="235" t="s">
        <v>41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168</v>
      </c>
      <c r="AT132" s="238" t="s">
        <v>163</v>
      </c>
      <c r="AU132" s="238" t="s">
        <v>85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83</v>
      </c>
      <c r="BK132" s="239">
        <f>ROUND(I132*H132,2)</f>
        <v>0</v>
      </c>
      <c r="BL132" s="18" t="s">
        <v>168</v>
      </c>
      <c r="BM132" s="238" t="s">
        <v>586</v>
      </c>
    </row>
    <row r="133" spans="1:51" s="13" customFormat="1" ht="12">
      <c r="A133" s="13"/>
      <c r="B133" s="240"/>
      <c r="C133" s="241"/>
      <c r="D133" s="242" t="s">
        <v>170</v>
      </c>
      <c r="E133" s="243" t="s">
        <v>1</v>
      </c>
      <c r="F133" s="244" t="s">
        <v>587</v>
      </c>
      <c r="G133" s="241"/>
      <c r="H133" s="245">
        <v>19.24</v>
      </c>
      <c r="I133" s="246"/>
      <c r="J133" s="241"/>
      <c r="K133" s="241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170</v>
      </c>
      <c r="AU133" s="251" t="s">
        <v>85</v>
      </c>
      <c r="AV133" s="13" t="s">
        <v>85</v>
      </c>
      <c r="AW133" s="13" t="s">
        <v>32</v>
      </c>
      <c r="AX133" s="13" t="s">
        <v>83</v>
      </c>
      <c r="AY133" s="251" t="s">
        <v>161</v>
      </c>
    </row>
    <row r="134" spans="1:65" s="2" customFormat="1" ht="24.15" customHeight="1">
      <c r="A134" s="39"/>
      <c r="B134" s="40"/>
      <c r="C134" s="227" t="s">
        <v>177</v>
      </c>
      <c r="D134" s="227" t="s">
        <v>163</v>
      </c>
      <c r="E134" s="228" t="s">
        <v>416</v>
      </c>
      <c r="F134" s="229" t="s">
        <v>417</v>
      </c>
      <c r="G134" s="230" t="s">
        <v>192</v>
      </c>
      <c r="H134" s="231">
        <v>19.24</v>
      </c>
      <c r="I134" s="232"/>
      <c r="J134" s="233">
        <f>ROUND(I134*H134,2)</f>
        <v>0</v>
      </c>
      <c r="K134" s="229" t="s">
        <v>167</v>
      </c>
      <c r="L134" s="45"/>
      <c r="M134" s="234" t="s">
        <v>1</v>
      </c>
      <c r="N134" s="235" t="s">
        <v>41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168</v>
      </c>
      <c r="AT134" s="238" t="s">
        <v>163</v>
      </c>
      <c r="AU134" s="238" t="s">
        <v>85</v>
      </c>
      <c r="AY134" s="18" t="s">
        <v>161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83</v>
      </c>
      <c r="BK134" s="239">
        <f>ROUND(I134*H134,2)</f>
        <v>0</v>
      </c>
      <c r="BL134" s="18" t="s">
        <v>168</v>
      </c>
      <c r="BM134" s="238" t="s">
        <v>588</v>
      </c>
    </row>
    <row r="135" spans="1:51" s="13" customFormat="1" ht="12">
      <c r="A135" s="13"/>
      <c r="B135" s="240"/>
      <c r="C135" s="241"/>
      <c r="D135" s="242" t="s">
        <v>170</v>
      </c>
      <c r="E135" s="243" t="s">
        <v>1</v>
      </c>
      <c r="F135" s="244" t="s">
        <v>587</v>
      </c>
      <c r="G135" s="241"/>
      <c r="H135" s="245">
        <v>19.24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170</v>
      </c>
      <c r="AU135" s="251" t="s">
        <v>85</v>
      </c>
      <c r="AV135" s="13" t="s">
        <v>85</v>
      </c>
      <c r="AW135" s="13" t="s">
        <v>32</v>
      </c>
      <c r="AX135" s="13" t="s">
        <v>83</v>
      </c>
      <c r="AY135" s="251" t="s">
        <v>161</v>
      </c>
    </row>
    <row r="136" spans="1:65" s="2" customFormat="1" ht="33" customHeight="1">
      <c r="A136" s="39"/>
      <c r="B136" s="40"/>
      <c r="C136" s="227" t="s">
        <v>168</v>
      </c>
      <c r="D136" s="227" t="s">
        <v>163</v>
      </c>
      <c r="E136" s="228" t="s">
        <v>201</v>
      </c>
      <c r="F136" s="229" t="s">
        <v>202</v>
      </c>
      <c r="G136" s="230" t="s">
        <v>203</v>
      </c>
      <c r="H136" s="231">
        <v>5.72</v>
      </c>
      <c r="I136" s="232"/>
      <c r="J136" s="233">
        <f>ROUND(I136*H136,2)</f>
        <v>0</v>
      </c>
      <c r="K136" s="229" t="s">
        <v>167</v>
      </c>
      <c r="L136" s="45"/>
      <c r="M136" s="234" t="s">
        <v>1</v>
      </c>
      <c r="N136" s="235" t="s">
        <v>41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168</v>
      </c>
      <c r="AT136" s="238" t="s">
        <v>163</v>
      </c>
      <c r="AU136" s="238" t="s">
        <v>85</v>
      </c>
      <c r="AY136" s="18" t="s">
        <v>161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83</v>
      </c>
      <c r="BK136" s="239">
        <f>ROUND(I136*H136,2)</f>
        <v>0</v>
      </c>
      <c r="BL136" s="18" t="s">
        <v>168</v>
      </c>
      <c r="BM136" s="238" t="s">
        <v>589</v>
      </c>
    </row>
    <row r="137" spans="1:51" s="13" customFormat="1" ht="12">
      <c r="A137" s="13"/>
      <c r="B137" s="240"/>
      <c r="C137" s="241"/>
      <c r="D137" s="242" t="s">
        <v>170</v>
      </c>
      <c r="E137" s="243" t="s">
        <v>1</v>
      </c>
      <c r="F137" s="244" t="s">
        <v>590</v>
      </c>
      <c r="G137" s="241"/>
      <c r="H137" s="245">
        <v>5.72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170</v>
      </c>
      <c r="AU137" s="251" t="s">
        <v>85</v>
      </c>
      <c r="AV137" s="13" t="s">
        <v>85</v>
      </c>
      <c r="AW137" s="13" t="s">
        <v>32</v>
      </c>
      <c r="AX137" s="13" t="s">
        <v>83</v>
      </c>
      <c r="AY137" s="251" t="s">
        <v>161</v>
      </c>
    </row>
    <row r="138" spans="1:65" s="2" customFormat="1" ht="16.5" customHeight="1">
      <c r="A138" s="39"/>
      <c r="B138" s="40"/>
      <c r="C138" s="227" t="s">
        <v>185</v>
      </c>
      <c r="D138" s="227" t="s">
        <v>163</v>
      </c>
      <c r="E138" s="228" t="s">
        <v>207</v>
      </c>
      <c r="F138" s="229" t="s">
        <v>208</v>
      </c>
      <c r="G138" s="230" t="s">
        <v>192</v>
      </c>
      <c r="H138" s="231">
        <v>12.48</v>
      </c>
      <c r="I138" s="232"/>
      <c r="J138" s="233">
        <f>ROUND(I138*H138,2)</f>
        <v>0</v>
      </c>
      <c r="K138" s="229" t="s">
        <v>167</v>
      </c>
      <c r="L138" s="45"/>
      <c r="M138" s="234" t="s">
        <v>1</v>
      </c>
      <c r="N138" s="235" t="s">
        <v>41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168</v>
      </c>
      <c r="AT138" s="238" t="s">
        <v>163</v>
      </c>
      <c r="AU138" s="238" t="s">
        <v>85</v>
      </c>
      <c r="AY138" s="18" t="s">
        <v>161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83</v>
      </c>
      <c r="BK138" s="239">
        <f>ROUND(I138*H138,2)</f>
        <v>0</v>
      </c>
      <c r="BL138" s="18" t="s">
        <v>168</v>
      </c>
      <c r="BM138" s="238" t="s">
        <v>591</v>
      </c>
    </row>
    <row r="139" spans="1:65" s="2" customFormat="1" ht="24.15" customHeight="1">
      <c r="A139" s="39"/>
      <c r="B139" s="40"/>
      <c r="C139" s="227" t="s">
        <v>189</v>
      </c>
      <c r="D139" s="227" t="s">
        <v>163</v>
      </c>
      <c r="E139" s="228" t="s">
        <v>430</v>
      </c>
      <c r="F139" s="229" t="s">
        <v>431</v>
      </c>
      <c r="G139" s="230" t="s">
        <v>192</v>
      </c>
      <c r="H139" s="231">
        <v>4.68</v>
      </c>
      <c r="I139" s="232"/>
      <c r="J139" s="233">
        <f>ROUND(I139*H139,2)</f>
        <v>0</v>
      </c>
      <c r="K139" s="229" t="s">
        <v>167</v>
      </c>
      <c r="L139" s="45"/>
      <c r="M139" s="234" t="s">
        <v>1</v>
      </c>
      <c r="N139" s="235" t="s">
        <v>41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168</v>
      </c>
      <c r="AT139" s="238" t="s">
        <v>163</v>
      </c>
      <c r="AU139" s="238" t="s">
        <v>85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83</v>
      </c>
      <c r="BK139" s="239">
        <f>ROUND(I139*H139,2)</f>
        <v>0</v>
      </c>
      <c r="BL139" s="18" t="s">
        <v>168</v>
      </c>
      <c r="BM139" s="238" t="s">
        <v>592</v>
      </c>
    </row>
    <row r="140" spans="1:51" s="13" customFormat="1" ht="12">
      <c r="A140" s="13"/>
      <c r="B140" s="240"/>
      <c r="C140" s="241"/>
      <c r="D140" s="242" t="s">
        <v>170</v>
      </c>
      <c r="E140" s="243" t="s">
        <v>1</v>
      </c>
      <c r="F140" s="244" t="s">
        <v>593</v>
      </c>
      <c r="G140" s="241"/>
      <c r="H140" s="245">
        <v>4.68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170</v>
      </c>
      <c r="AU140" s="251" t="s">
        <v>85</v>
      </c>
      <c r="AV140" s="13" t="s">
        <v>85</v>
      </c>
      <c r="AW140" s="13" t="s">
        <v>32</v>
      </c>
      <c r="AX140" s="13" t="s">
        <v>83</v>
      </c>
      <c r="AY140" s="251" t="s">
        <v>161</v>
      </c>
    </row>
    <row r="141" spans="1:65" s="2" customFormat="1" ht="16.5" customHeight="1">
      <c r="A141" s="39"/>
      <c r="B141" s="40"/>
      <c r="C141" s="289" t="s">
        <v>196</v>
      </c>
      <c r="D141" s="289" t="s">
        <v>323</v>
      </c>
      <c r="E141" s="290" t="s">
        <v>434</v>
      </c>
      <c r="F141" s="291" t="s">
        <v>435</v>
      </c>
      <c r="G141" s="292" t="s">
        <v>203</v>
      </c>
      <c r="H141" s="293">
        <v>9.36</v>
      </c>
      <c r="I141" s="294"/>
      <c r="J141" s="295">
        <f>ROUND(I141*H141,2)</f>
        <v>0</v>
      </c>
      <c r="K141" s="291" t="s">
        <v>167</v>
      </c>
      <c r="L141" s="296"/>
      <c r="M141" s="297" t="s">
        <v>1</v>
      </c>
      <c r="N141" s="298" t="s">
        <v>41</v>
      </c>
      <c r="O141" s="92"/>
      <c r="P141" s="236">
        <f>O141*H141</f>
        <v>0</v>
      </c>
      <c r="Q141" s="236">
        <v>1</v>
      </c>
      <c r="R141" s="236">
        <f>Q141*H141</f>
        <v>9.36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200</v>
      </c>
      <c r="AT141" s="238" t="s">
        <v>323</v>
      </c>
      <c r="AU141" s="238" t="s">
        <v>85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83</v>
      </c>
      <c r="BK141" s="239">
        <f>ROUND(I141*H141,2)</f>
        <v>0</v>
      </c>
      <c r="BL141" s="18" t="s">
        <v>168</v>
      </c>
      <c r="BM141" s="238" t="s">
        <v>594</v>
      </c>
    </row>
    <row r="142" spans="1:51" s="13" customFormat="1" ht="12">
      <c r="A142" s="13"/>
      <c r="B142" s="240"/>
      <c r="C142" s="241"/>
      <c r="D142" s="242" t="s">
        <v>170</v>
      </c>
      <c r="E142" s="241"/>
      <c r="F142" s="244" t="s">
        <v>595</v>
      </c>
      <c r="G142" s="241"/>
      <c r="H142" s="245">
        <v>9.36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170</v>
      </c>
      <c r="AU142" s="251" t="s">
        <v>85</v>
      </c>
      <c r="AV142" s="13" t="s">
        <v>85</v>
      </c>
      <c r="AW142" s="13" t="s">
        <v>4</v>
      </c>
      <c r="AX142" s="13" t="s">
        <v>83</v>
      </c>
      <c r="AY142" s="251" t="s">
        <v>161</v>
      </c>
    </row>
    <row r="143" spans="1:65" s="2" customFormat="1" ht="24.15" customHeight="1">
      <c r="A143" s="39"/>
      <c r="B143" s="40"/>
      <c r="C143" s="227" t="s">
        <v>200</v>
      </c>
      <c r="D143" s="227" t="s">
        <v>163</v>
      </c>
      <c r="E143" s="228" t="s">
        <v>430</v>
      </c>
      <c r="F143" s="229" t="s">
        <v>431</v>
      </c>
      <c r="G143" s="230" t="s">
        <v>192</v>
      </c>
      <c r="H143" s="231">
        <v>6.76</v>
      </c>
      <c r="I143" s="232"/>
      <c r="J143" s="233">
        <f>ROUND(I143*H143,2)</f>
        <v>0</v>
      </c>
      <c r="K143" s="229" t="s">
        <v>167</v>
      </c>
      <c r="L143" s="45"/>
      <c r="M143" s="234" t="s">
        <v>1</v>
      </c>
      <c r="N143" s="235" t="s">
        <v>41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168</v>
      </c>
      <c r="AT143" s="238" t="s">
        <v>163</v>
      </c>
      <c r="AU143" s="238" t="s">
        <v>85</v>
      </c>
      <c r="AY143" s="18" t="s">
        <v>161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83</v>
      </c>
      <c r="BK143" s="239">
        <f>ROUND(I143*H143,2)</f>
        <v>0</v>
      </c>
      <c r="BL143" s="18" t="s">
        <v>168</v>
      </c>
      <c r="BM143" s="238" t="s">
        <v>596</v>
      </c>
    </row>
    <row r="144" spans="1:51" s="13" customFormat="1" ht="12">
      <c r="A144" s="13"/>
      <c r="B144" s="240"/>
      <c r="C144" s="241"/>
      <c r="D144" s="242" t="s">
        <v>170</v>
      </c>
      <c r="E144" s="243" t="s">
        <v>1</v>
      </c>
      <c r="F144" s="244" t="s">
        <v>597</v>
      </c>
      <c r="G144" s="241"/>
      <c r="H144" s="245">
        <v>6.76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170</v>
      </c>
      <c r="AU144" s="251" t="s">
        <v>85</v>
      </c>
      <c r="AV144" s="13" t="s">
        <v>85</v>
      </c>
      <c r="AW144" s="13" t="s">
        <v>32</v>
      </c>
      <c r="AX144" s="13" t="s">
        <v>83</v>
      </c>
      <c r="AY144" s="251" t="s">
        <v>161</v>
      </c>
    </row>
    <row r="145" spans="1:63" s="12" customFormat="1" ht="22.8" customHeight="1">
      <c r="A145" s="12"/>
      <c r="B145" s="211"/>
      <c r="C145" s="212"/>
      <c r="D145" s="213" t="s">
        <v>75</v>
      </c>
      <c r="E145" s="225" t="s">
        <v>168</v>
      </c>
      <c r="F145" s="225" t="s">
        <v>449</v>
      </c>
      <c r="G145" s="212"/>
      <c r="H145" s="212"/>
      <c r="I145" s="215"/>
      <c r="J145" s="226">
        <f>BK145</f>
        <v>0</v>
      </c>
      <c r="K145" s="212"/>
      <c r="L145" s="217"/>
      <c r="M145" s="218"/>
      <c r="N145" s="219"/>
      <c r="O145" s="219"/>
      <c r="P145" s="220">
        <f>SUM(P146:P149)</f>
        <v>0</v>
      </c>
      <c r="Q145" s="219"/>
      <c r="R145" s="220">
        <f>SUM(R146:R149)</f>
        <v>2.7222208</v>
      </c>
      <c r="S145" s="219"/>
      <c r="T145" s="221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2" t="s">
        <v>83</v>
      </c>
      <c r="AT145" s="223" t="s">
        <v>75</v>
      </c>
      <c r="AU145" s="223" t="s">
        <v>83</v>
      </c>
      <c r="AY145" s="222" t="s">
        <v>161</v>
      </c>
      <c r="BK145" s="224">
        <f>SUM(BK146:BK149)</f>
        <v>0</v>
      </c>
    </row>
    <row r="146" spans="1:65" s="2" customFormat="1" ht="24.15" customHeight="1">
      <c r="A146" s="39"/>
      <c r="B146" s="40"/>
      <c r="C146" s="227" t="s">
        <v>206</v>
      </c>
      <c r="D146" s="227" t="s">
        <v>163</v>
      </c>
      <c r="E146" s="228" t="s">
        <v>450</v>
      </c>
      <c r="F146" s="229" t="s">
        <v>451</v>
      </c>
      <c r="G146" s="230" t="s">
        <v>192</v>
      </c>
      <c r="H146" s="231">
        <v>1.04</v>
      </c>
      <c r="I146" s="232"/>
      <c r="J146" s="233">
        <f>ROUND(I146*H146,2)</f>
        <v>0</v>
      </c>
      <c r="K146" s="229" t="s">
        <v>167</v>
      </c>
      <c r="L146" s="45"/>
      <c r="M146" s="234" t="s">
        <v>1</v>
      </c>
      <c r="N146" s="235" t="s">
        <v>41</v>
      </c>
      <c r="O146" s="92"/>
      <c r="P146" s="236">
        <f>O146*H146</f>
        <v>0</v>
      </c>
      <c r="Q146" s="236">
        <v>1.89077</v>
      </c>
      <c r="R146" s="236">
        <f>Q146*H146</f>
        <v>1.9664008000000002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168</v>
      </c>
      <c r="AT146" s="238" t="s">
        <v>163</v>
      </c>
      <c r="AU146" s="238" t="s">
        <v>85</v>
      </c>
      <c r="AY146" s="18" t="s">
        <v>161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83</v>
      </c>
      <c r="BK146" s="239">
        <f>ROUND(I146*H146,2)</f>
        <v>0</v>
      </c>
      <c r="BL146" s="18" t="s">
        <v>168</v>
      </c>
      <c r="BM146" s="238" t="s">
        <v>598</v>
      </c>
    </row>
    <row r="147" spans="1:51" s="13" customFormat="1" ht="12">
      <c r="A147" s="13"/>
      <c r="B147" s="240"/>
      <c r="C147" s="241"/>
      <c r="D147" s="242" t="s">
        <v>170</v>
      </c>
      <c r="E147" s="243" t="s">
        <v>1</v>
      </c>
      <c r="F147" s="244" t="s">
        <v>599</v>
      </c>
      <c r="G147" s="241"/>
      <c r="H147" s="245">
        <v>1.04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170</v>
      </c>
      <c r="AU147" s="251" t="s">
        <v>85</v>
      </c>
      <c r="AV147" s="13" t="s">
        <v>85</v>
      </c>
      <c r="AW147" s="13" t="s">
        <v>32</v>
      </c>
      <c r="AX147" s="13" t="s">
        <v>83</v>
      </c>
      <c r="AY147" s="251" t="s">
        <v>161</v>
      </c>
    </row>
    <row r="148" spans="1:65" s="2" customFormat="1" ht="21.75" customHeight="1">
      <c r="A148" s="39"/>
      <c r="B148" s="40"/>
      <c r="C148" s="227" t="s">
        <v>212</v>
      </c>
      <c r="D148" s="227" t="s">
        <v>163</v>
      </c>
      <c r="E148" s="228" t="s">
        <v>454</v>
      </c>
      <c r="F148" s="229" t="s">
        <v>455</v>
      </c>
      <c r="G148" s="230" t="s">
        <v>350</v>
      </c>
      <c r="H148" s="231">
        <v>3</v>
      </c>
      <c r="I148" s="232"/>
      <c r="J148" s="233">
        <f>ROUND(I148*H148,2)</f>
        <v>0</v>
      </c>
      <c r="K148" s="229" t="s">
        <v>167</v>
      </c>
      <c r="L148" s="45"/>
      <c r="M148" s="234" t="s">
        <v>1</v>
      </c>
      <c r="N148" s="235" t="s">
        <v>41</v>
      </c>
      <c r="O148" s="92"/>
      <c r="P148" s="236">
        <f>O148*H148</f>
        <v>0</v>
      </c>
      <c r="Q148" s="236">
        <v>0.22394</v>
      </c>
      <c r="R148" s="236">
        <f>Q148*H148</f>
        <v>0.67182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168</v>
      </c>
      <c r="AT148" s="238" t="s">
        <v>163</v>
      </c>
      <c r="AU148" s="238" t="s">
        <v>85</v>
      </c>
      <c r="AY148" s="18" t="s">
        <v>161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83</v>
      </c>
      <c r="BK148" s="239">
        <f>ROUND(I148*H148,2)</f>
        <v>0</v>
      </c>
      <c r="BL148" s="18" t="s">
        <v>168</v>
      </c>
      <c r="BM148" s="238" t="s">
        <v>600</v>
      </c>
    </row>
    <row r="149" spans="1:65" s="2" customFormat="1" ht="16.5" customHeight="1">
      <c r="A149" s="39"/>
      <c r="B149" s="40"/>
      <c r="C149" s="289" t="s">
        <v>222</v>
      </c>
      <c r="D149" s="289" t="s">
        <v>323</v>
      </c>
      <c r="E149" s="290" t="s">
        <v>457</v>
      </c>
      <c r="F149" s="291" t="s">
        <v>458</v>
      </c>
      <c r="G149" s="292" t="s">
        <v>350</v>
      </c>
      <c r="H149" s="293">
        <v>3</v>
      </c>
      <c r="I149" s="294"/>
      <c r="J149" s="295">
        <f>ROUND(I149*H149,2)</f>
        <v>0</v>
      </c>
      <c r="K149" s="291" t="s">
        <v>1</v>
      </c>
      <c r="L149" s="296"/>
      <c r="M149" s="297" t="s">
        <v>1</v>
      </c>
      <c r="N149" s="298" t="s">
        <v>41</v>
      </c>
      <c r="O149" s="92"/>
      <c r="P149" s="236">
        <f>O149*H149</f>
        <v>0</v>
      </c>
      <c r="Q149" s="236">
        <v>0.028</v>
      </c>
      <c r="R149" s="236">
        <f>Q149*H149</f>
        <v>0.084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200</v>
      </c>
      <c r="AT149" s="238" t="s">
        <v>323</v>
      </c>
      <c r="AU149" s="238" t="s">
        <v>85</v>
      </c>
      <c r="AY149" s="18" t="s">
        <v>161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83</v>
      </c>
      <c r="BK149" s="239">
        <f>ROUND(I149*H149,2)</f>
        <v>0</v>
      </c>
      <c r="BL149" s="18" t="s">
        <v>168</v>
      </c>
      <c r="BM149" s="238" t="s">
        <v>601</v>
      </c>
    </row>
    <row r="150" spans="1:63" s="12" customFormat="1" ht="22.8" customHeight="1">
      <c r="A150" s="12"/>
      <c r="B150" s="211"/>
      <c r="C150" s="212"/>
      <c r="D150" s="213" t="s">
        <v>75</v>
      </c>
      <c r="E150" s="225" t="s">
        <v>200</v>
      </c>
      <c r="F150" s="225" t="s">
        <v>347</v>
      </c>
      <c r="G150" s="212"/>
      <c r="H150" s="212"/>
      <c r="I150" s="215"/>
      <c r="J150" s="226">
        <f>BK150</f>
        <v>0</v>
      </c>
      <c r="K150" s="212"/>
      <c r="L150" s="217"/>
      <c r="M150" s="218"/>
      <c r="N150" s="219"/>
      <c r="O150" s="219"/>
      <c r="P150" s="220">
        <f>SUM(P151:P167)</f>
        <v>0</v>
      </c>
      <c r="Q150" s="219"/>
      <c r="R150" s="220">
        <f>SUM(R151:R167)</f>
        <v>2.36486</v>
      </c>
      <c r="S150" s="219"/>
      <c r="T150" s="221">
        <f>SUM(T151:T167)</f>
        <v>2.55264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2" t="s">
        <v>83</v>
      </c>
      <c r="AT150" s="223" t="s">
        <v>75</v>
      </c>
      <c r="AU150" s="223" t="s">
        <v>83</v>
      </c>
      <c r="AY150" s="222" t="s">
        <v>161</v>
      </c>
      <c r="BK150" s="224">
        <f>SUM(BK151:BK167)</f>
        <v>0</v>
      </c>
    </row>
    <row r="151" spans="1:65" s="2" customFormat="1" ht="24.15" customHeight="1">
      <c r="A151" s="39"/>
      <c r="B151" s="40"/>
      <c r="C151" s="227" t="s">
        <v>227</v>
      </c>
      <c r="D151" s="227" t="s">
        <v>163</v>
      </c>
      <c r="E151" s="228" t="s">
        <v>460</v>
      </c>
      <c r="F151" s="229" t="s">
        <v>461</v>
      </c>
      <c r="G151" s="230" t="s">
        <v>183</v>
      </c>
      <c r="H151" s="231">
        <v>10</v>
      </c>
      <c r="I151" s="232"/>
      <c r="J151" s="233">
        <f>ROUND(I151*H151,2)</f>
        <v>0</v>
      </c>
      <c r="K151" s="229" t="s">
        <v>167</v>
      </c>
      <c r="L151" s="45"/>
      <c r="M151" s="234" t="s">
        <v>1</v>
      </c>
      <c r="N151" s="235" t="s">
        <v>41</v>
      </c>
      <c r="O151" s="92"/>
      <c r="P151" s="236">
        <f>O151*H151</f>
        <v>0</v>
      </c>
      <c r="Q151" s="236">
        <v>0.00248</v>
      </c>
      <c r="R151" s="236">
        <f>Q151*H151</f>
        <v>0.0248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168</v>
      </c>
      <c r="AT151" s="238" t="s">
        <v>163</v>
      </c>
      <c r="AU151" s="238" t="s">
        <v>85</v>
      </c>
      <c r="AY151" s="18" t="s">
        <v>161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83</v>
      </c>
      <c r="BK151" s="239">
        <f>ROUND(I151*H151,2)</f>
        <v>0</v>
      </c>
      <c r="BL151" s="18" t="s">
        <v>168</v>
      </c>
      <c r="BM151" s="238" t="s">
        <v>602</v>
      </c>
    </row>
    <row r="152" spans="1:65" s="2" customFormat="1" ht="24.15" customHeight="1">
      <c r="A152" s="39"/>
      <c r="B152" s="40"/>
      <c r="C152" s="227" t="s">
        <v>233</v>
      </c>
      <c r="D152" s="227" t="s">
        <v>163</v>
      </c>
      <c r="E152" s="228" t="s">
        <v>603</v>
      </c>
      <c r="F152" s="229" t="s">
        <v>604</v>
      </c>
      <c r="G152" s="230" t="s">
        <v>192</v>
      </c>
      <c r="H152" s="231">
        <v>1.017</v>
      </c>
      <c r="I152" s="232"/>
      <c r="J152" s="233">
        <f>ROUND(I152*H152,2)</f>
        <v>0</v>
      </c>
      <c r="K152" s="229" t="s">
        <v>167</v>
      </c>
      <c r="L152" s="45"/>
      <c r="M152" s="234" t="s">
        <v>1</v>
      </c>
      <c r="N152" s="235" t="s">
        <v>41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1.92</v>
      </c>
      <c r="T152" s="237">
        <f>S152*H152</f>
        <v>1.9526399999999997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168</v>
      </c>
      <c r="AT152" s="238" t="s">
        <v>163</v>
      </c>
      <c r="AU152" s="238" t="s">
        <v>85</v>
      </c>
      <c r="AY152" s="18" t="s">
        <v>161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83</v>
      </c>
      <c r="BK152" s="239">
        <f>ROUND(I152*H152,2)</f>
        <v>0</v>
      </c>
      <c r="BL152" s="18" t="s">
        <v>168</v>
      </c>
      <c r="BM152" s="238" t="s">
        <v>605</v>
      </c>
    </row>
    <row r="153" spans="1:51" s="13" customFormat="1" ht="12">
      <c r="A153" s="13"/>
      <c r="B153" s="240"/>
      <c r="C153" s="241"/>
      <c r="D153" s="242" t="s">
        <v>170</v>
      </c>
      <c r="E153" s="243" t="s">
        <v>1</v>
      </c>
      <c r="F153" s="244" t="s">
        <v>606</v>
      </c>
      <c r="G153" s="241"/>
      <c r="H153" s="245">
        <v>1.017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170</v>
      </c>
      <c r="AU153" s="251" t="s">
        <v>85</v>
      </c>
      <c r="AV153" s="13" t="s">
        <v>85</v>
      </c>
      <c r="AW153" s="13" t="s">
        <v>32</v>
      </c>
      <c r="AX153" s="13" t="s">
        <v>83</v>
      </c>
      <c r="AY153" s="251" t="s">
        <v>161</v>
      </c>
    </row>
    <row r="154" spans="1:65" s="2" customFormat="1" ht="21.75" customHeight="1">
      <c r="A154" s="39"/>
      <c r="B154" s="40"/>
      <c r="C154" s="227" t="s">
        <v>239</v>
      </c>
      <c r="D154" s="227" t="s">
        <v>163</v>
      </c>
      <c r="E154" s="228" t="s">
        <v>463</v>
      </c>
      <c r="F154" s="229" t="s">
        <v>464</v>
      </c>
      <c r="G154" s="230" t="s">
        <v>183</v>
      </c>
      <c r="H154" s="231">
        <v>10</v>
      </c>
      <c r="I154" s="232"/>
      <c r="J154" s="233">
        <f>ROUND(I154*H154,2)</f>
        <v>0</v>
      </c>
      <c r="K154" s="229" t="s">
        <v>167</v>
      </c>
      <c r="L154" s="45"/>
      <c r="M154" s="234" t="s">
        <v>1</v>
      </c>
      <c r="N154" s="235" t="s">
        <v>41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168</v>
      </c>
      <c r="AT154" s="238" t="s">
        <v>163</v>
      </c>
      <c r="AU154" s="238" t="s">
        <v>85</v>
      </c>
      <c r="AY154" s="18" t="s">
        <v>161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83</v>
      </c>
      <c r="BK154" s="239">
        <f>ROUND(I154*H154,2)</f>
        <v>0</v>
      </c>
      <c r="BL154" s="18" t="s">
        <v>168</v>
      </c>
      <c r="BM154" s="238" t="s">
        <v>607</v>
      </c>
    </row>
    <row r="155" spans="1:65" s="2" customFormat="1" ht="24.15" customHeight="1">
      <c r="A155" s="39"/>
      <c r="B155" s="40"/>
      <c r="C155" s="227" t="s">
        <v>8</v>
      </c>
      <c r="D155" s="227" t="s">
        <v>163</v>
      </c>
      <c r="E155" s="228" t="s">
        <v>466</v>
      </c>
      <c r="F155" s="229" t="s">
        <v>467</v>
      </c>
      <c r="G155" s="230" t="s">
        <v>350</v>
      </c>
      <c r="H155" s="231">
        <v>3</v>
      </c>
      <c r="I155" s="232"/>
      <c r="J155" s="233">
        <f>ROUND(I155*H155,2)</f>
        <v>0</v>
      </c>
      <c r="K155" s="229" t="s">
        <v>167</v>
      </c>
      <c r="L155" s="45"/>
      <c r="M155" s="234" t="s">
        <v>1</v>
      </c>
      <c r="N155" s="235" t="s">
        <v>41</v>
      </c>
      <c r="O155" s="92"/>
      <c r="P155" s="236">
        <f>O155*H155</f>
        <v>0</v>
      </c>
      <c r="Q155" s="236">
        <v>0.12422</v>
      </c>
      <c r="R155" s="236">
        <f>Q155*H155</f>
        <v>0.37266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168</v>
      </c>
      <c r="AT155" s="238" t="s">
        <v>163</v>
      </c>
      <c r="AU155" s="238" t="s">
        <v>85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83</v>
      </c>
      <c r="BK155" s="239">
        <f>ROUND(I155*H155,2)</f>
        <v>0</v>
      </c>
      <c r="BL155" s="18" t="s">
        <v>168</v>
      </c>
      <c r="BM155" s="238" t="s">
        <v>608</v>
      </c>
    </row>
    <row r="156" spans="1:65" s="2" customFormat="1" ht="21.75" customHeight="1">
      <c r="A156" s="39"/>
      <c r="B156" s="40"/>
      <c r="C156" s="289" t="s">
        <v>246</v>
      </c>
      <c r="D156" s="289" t="s">
        <v>323</v>
      </c>
      <c r="E156" s="290" t="s">
        <v>469</v>
      </c>
      <c r="F156" s="291" t="s">
        <v>470</v>
      </c>
      <c r="G156" s="292" t="s">
        <v>350</v>
      </c>
      <c r="H156" s="293">
        <v>3</v>
      </c>
      <c r="I156" s="294"/>
      <c r="J156" s="295">
        <f>ROUND(I156*H156,2)</f>
        <v>0</v>
      </c>
      <c r="K156" s="291" t="s">
        <v>167</v>
      </c>
      <c r="L156" s="296"/>
      <c r="M156" s="297" t="s">
        <v>1</v>
      </c>
      <c r="N156" s="298" t="s">
        <v>41</v>
      </c>
      <c r="O156" s="92"/>
      <c r="P156" s="236">
        <f>O156*H156</f>
        <v>0</v>
      </c>
      <c r="Q156" s="236">
        <v>0.067</v>
      </c>
      <c r="R156" s="236">
        <f>Q156*H156</f>
        <v>0.201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200</v>
      </c>
      <c r="AT156" s="238" t="s">
        <v>323</v>
      </c>
      <c r="AU156" s="238" t="s">
        <v>85</v>
      </c>
      <c r="AY156" s="18" t="s">
        <v>161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83</v>
      </c>
      <c r="BK156" s="239">
        <f>ROUND(I156*H156,2)</f>
        <v>0</v>
      </c>
      <c r="BL156" s="18" t="s">
        <v>168</v>
      </c>
      <c r="BM156" s="238" t="s">
        <v>609</v>
      </c>
    </row>
    <row r="157" spans="1:65" s="2" customFormat="1" ht="24.15" customHeight="1">
      <c r="A157" s="39"/>
      <c r="B157" s="40"/>
      <c r="C157" s="227" t="s">
        <v>257</v>
      </c>
      <c r="D157" s="227" t="s">
        <v>163</v>
      </c>
      <c r="E157" s="228" t="s">
        <v>472</v>
      </c>
      <c r="F157" s="229" t="s">
        <v>473</v>
      </c>
      <c r="G157" s="230" t="s">
        <v>350</v>
      </c>
      <c r="H157" s="231">
        <v>3</v>
      </c>
      <c r="I157" s="232"/>
      <c r="J157" s="233">
        <f>ROUND(I157*H157,2)</f>
        <v>0</v>
      </c>
      <c r="K157" s="229" t="s">
        <v>167</v>
      </c>
      <c r="L157" s="45"/>
      <c r="M157" s="234" t="s">
        <v>1</v>
      </c>
      <c r="N157" s="235" t="s">
        <v>41</v>
      </c>
      <c r="O157" s="92"/>
      <c r="P157" s="236">
        <f>O157*H157</f>
        <v>0</v>
      </c>
      <c r="Q157" s="236">
        <v>0.02972</v>
      </c>
      <c r="R157" s="236">
        <f>Q157*H157</f>
        <v>0.08916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168</v>
      </c>
      <c r="AT157" s="238" t="s">
        <v>163</v>
      </c>
      <c r="AU157" s="238" t="s">
        <v>85</v>
      </c>
      <c r="AY157" s="18" t="s">
        <v>161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83</v>
      </c>
      <c r="BK157" s="239">
        <f>ROUND(I157*H157,2)</f>
        <v>0</v>
      </c>
      <c r="BL157" s="18" t="s">
        <v>168</v>
      </c>
      <c r="BM157" s="238" t="s">
        <v>610</v>
      </c>
    </row>
    <row r="158" spans="1:65" s="2" customFormat="1" ht="21.75" customHeight="1">
      <c r="A158" s="39"/>
      <c r="B158" s="40"/>
      <c r="C158" s="289" t="s">
        <v>362</v>
      </c>
      <c r="D158" s="289" t="s">
        <v>323</v>
      </c>
      <c r="E158" s="290" t="s">
        <v>475</v>
      </c>
      <c r="F158" s="291" t="s">
        <v>476</v>
      </c>
      <c r="G158" s="292" t="s">
        <v>350</v>
      </c>
      <c r="H158" s="293">
        <v>3</v>
      </c>
      <c r="I158" s="294"/>
      <c r="J158" s="295">
        <f>ROUND(I158*H158,2)</f>
        <v>0</v>
      </c>
      <c r="K158" s="291" t="s">
        <v>167</v>
      </c>
      <c r="L158" s="296"/>
      <c r="M158" s="297" t="s">
        <v>1</v>
      </c>
      <c r="N158" s="298" t="s">
        <v>41</v>
      </c>
      <c r="O158" s="92"/>
      <c r="P158" s="236">
        <f>O158*H158</f>
        <v>0</v>
      </c>
      <c r="Q158" s="236">
        <v>0.04</v>
      </c>
      <c r="R158" s="236">
        <f>Q158*H158</f>
        <v>0.12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200</v>
      </c>
      <c r="AT158" s="238" t="s">
        <v>323</v>
      </c>
      <c r="AU158" s="238" t="s">
        <v>85</v>
      </c>
      <c r="AY158" s="18" t="s">
        <v>161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83</v>
      </c>
      <c r="BK158" s="239">
        <f>ROUND(I158*H158,2)</f>
        <v>0</v>
      </c>
      <c r="BL158" s="18" t="s">
        <v>168</v>
      </c>
      <c r="BM158" s="238" t="s">
        <v>611</v>
      </c>
    </row>
    <row r="159" spans="1:65" s="2" customFormat="1" ht="24.15" customHeight="1">
      <c r="A159" s="39"/>
      <c r="B159" s="40"/>
      <c r="C159" s="227" t="s">
        <v>364</v>
      </c>
      <c r="D159" s="227" t="s">
        <v>163</v>
      </c>
      <c r="E159" s="228" t="s">
        <v>478</v>
      </c>
      <c r="F159" s="229" t="s">
        <v>479</v>
      </c>
      <c r="G159" s="230" t="s">
        <v>350</v>
      </c>
      <c r="H159" s="231">
        <v>3</v>
      </c>
      <c r="I159" s="232"/>
      <c r="J159" s="233">
        <f>ROUND(I159*H159,2)</f>
        <v>0</v>
      </c>
      <c r="K159" s="229" t="s">
        <v>167</v>
      </c>
      <c r="L159" s="45"/>
      <c r="M159" s="234" t="s">
        <v>1</v>
      </c>
      <c r="N159" s="235" t="s">
        <v>41</v>
      </c>
      <c r="O159" s="92"/>
      <c r="P159" s="236">
        <f>O159*H159</f>
        <v>0</v>
      </c>
      <c r="Q159" s="236">
        <v>0.02972</v>
      </c>
      <c r="R159" s="236">
        <f>Q159*H159</f>
        <v>0.08916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168</v>
      </c>
      <c r="AT159" s="238" t="s">
        <v>163</v>
      </c>
      <c r="AU159" s="238" t="s">
        <v>85</v>
      </c>
      <c r="AY159" s="18" t="s">
        <v>161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83</v>
      </c>
      <c r="BK159" s="239">
        <f>ROUND(I159*H159,2)</f>
        <v>0</v>
      </c>
      <c r="BL159" s="18" t="s">
        <v>168</v>
      </c>
      <c r="BM159" s="238" t="s">
        <v>612</v>
      </c>
    </row>
    <row r="160" spans="1:65" s="2" customFormat="1" ht="24.15" customHeight="1">
      <c r="A160" s="39"/>
      <c r="B160" s="40"/>
      <c r="C160" s="289" t="s">
        <v>368</v>
      </c>
      <c r="D160" s="289" t="s">
        <v>323</v>
      </c>
      <c r="E160" s="290" t="s">
        <v>481</v>
      </c>
      <c r="F160" s="291" t="s">
        <v>482</v>
      </c>
      <c r="G160" s="292" t="s">
        <v>350</v>
      </c>
      <c r="H160" s="293">
        <v>3</v>
      </c>
      <c r="I160" s="294"/>
      <c r="J160" s="295">
        <f>ROUND(I160*H160,2)</f>
        <v>0</v>
      </c>
      <c r="K160" s="291" t="s">
        <v>167</v>
      </c>
      <c r="L160" s="296"/>
      <c r="M160" s="297" t="s">
        <v>1</v>
      </c>
      <c r="N160" s="298" t="s">
        <v>41</v>
      </c>
      <c r="O160" s="92"/>
      <c r="P160" s="236">
        <f>O160*H160</f>
        <v>0</v>
      </c>
      <c r="Q160" s="236">
        <v>0.04</v>
      </c>
      <c r="R160" s="236">
        <f>Q160*H160</f>
        <v>0.12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200</v>
      </c>
      <c r="AT160" s="238" t="s">
        <v>323</v>
      </c>
      <c r="AU160" s="238" t="s">
        <v>85</v>
      </c>
      <c r="AY160" s="18" t="s">
        <v>161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83</v>
      </c>
      <c r="BK160" s="239">
        <f>ROUND(I160*H160,2)</f>
        <v>0</v>
      </c>
      <c r="BL160" s="18" t="s">
        <v>168</v>
      </c>
      <c r="BM160" s="238" t="s">
        <v>613</v>
      </c>
    </row>
    <row r="161" spans="1:65" s="2" customFormat="1" ht="24.15" customHeight="1">
      <c r="A161" s="39"/>
      <c r="B161" s="40"/>
      <c r="C161" s="227" t="s">
        <v>7</v>
      </c>
      <c r="D161" s="227" t="s">
        <v>163</v>
      </c>
      <c r="E161" s="228" t="s">
        <v>484</v>
      </c>
      <c r="F161" s="229" t="s">
        <v>485</v>
      </c>
      <c r="G161" s="230" t="s">
        <v>350</v>
      </c>
      <c r="H161" s="231">
        <v>3</v>
      </c>
      <c r="I161" s="232"/>
      <c r="J161" s="233">
        <f>ROUND(I161*H161,2)</f>
        <v>0</v>
      </c>
      <c r="K161" s="229" t="s">
        <v>167</v>
      </c>
      <c r="L161" s="45"/>
      <c r="M161" s="234" t="s">
        <v>1</v>
      </c>
      <c r="N161" s="235" t="s">
        <v>41</v>
      </c>
      <c r="O161" s="92"/>
      <c r="P161" s="236">
        <f>O161*H161</f>
        <v>0</v>
      </c>
      <c r="Q161" s="236">
        <v>0.02972</v>
      </c>
      <c r="R161" s="236">
        <f>Q161*H161</f>
        <v>0.08916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168</v>
      </c>
      <c r="AT161" s="238" t="s">
        <v>163</v>
      </c>
      <c r="AU161" s="238" t="s">
        <v>85</v>
      </c>
      <c r="AY161" s="18" t="s">
        <v>161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83</v>
      </c>
      <c r="BK161" s="239">
        <f>ROUND(I161*H161,2)</f>
        <v>0</v>
      </c>
      <c r="BL161" s="18" t="s">
        <v>168</v>
      </c>
      <c r="BM161" s="238" t="s">
        <v>614</v>
      </c>
    </row>
    <row r="162" spans="1:65" s="2" customFormat="1" ht="24.15" customHeight="1">
      <c r="A162" s="39"/>
      <c r="B162" s="40"/>
      <c r="C162" s="289" t="s">
        <v>376</v>
      </c>
      <c r="D162" s="289" t="s">
        <v>323</v>
      </c>
      <c r="E162" s="290" t="s">
        <v>487</v>
      </c>
      <c r="F162" s="291" t="s">
        <v>488</v>
      </c>
      <c r="G162" s="292" t="s">
        <v>350</v>
      </c>
      <c r="H162" s="293">
        <v>3</v>
      </c>
      <c r="I162" s="294"/>
      <c r="J162" s="295">
        <f>ROUND(I162*H162,2)</f>
        <v>0</v>
      </c>
      <c r="K162" s="291" t="s">
        <v>167</v>
      </c>
      <c r="L162" s="296"/>
      <c r="M162" s="297" t="s">
        <v>1</v>
      </c>
      <c r="N162" s="298" t="s">
        <v>41</v>
      </c>
      <c r="O162" s="92"/>
      <c r="P162" s="236">
        <f>O162*H162</f>
        <v>0</v>
      </c>
      <c r="Q162" s="236">
        <v>0.09</v>
      </c>
      <c r="R162" s="236">
        <f>Q162*H162</f>
        <v>0.27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200</v>
      </c>
      <c r="AT162" s="238" t="s">
        <v>323</v>
      </c>
      <c r="AU162" s="238" t="s">
        <v>85</v>
      </c>
      <c r="AY162" s="18" t="s">
        <v>161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83</v>
      </c>
      <c r="BK162" s="239">
        <f>ROUND(I162*H162,2)</f>
        <v>0</v>
      </c>
      <c r="BL162" s="18" t="s">
        <v>168</v>
      </c>
      <c r="BM162" s="238" t="s">
        <v>615</v>
      </c>
    </row>
    <row r="163" spans="1:65" s="2" customFormat="1" ht="24.15" customHeight="1">
      <c r="A163" s="39"/>
      <c r="B163" s="40"/>
      <c r="C163" s="227" t="s">
        <v>383</v>
      </c>
      <c r="D163" s="227" t="s">
        <v>163</v>
      </c>
      <c r="E163" s="228" t="s">
        <v>491</v>
      </c>
      <c r="F163" s="229" t="s">
        <v>492</v>
      </c>
      <c r="G163" s="230" t="s">
        <v>350</v>
      </c>
      <c r="H163" s="231">
        <v>3</v>
      </c>
      <c r="I163" s="232"/>
      <c r="J163" s="233">
        <f>ROUND(I163*H163,2)</f>
        <v>0</v>
      </c>
      <c r="K163" s="229" t="s">
        <v>167</v>
      </c>
      <c r="L163" s="45"/>
      <c r="M163" s="234" t="s">
        <v>1</v>
      </c>
      <c r="N163" s="235" t="s">
        <v>41</v>
      </c>
      <c r="O163" s="92"/>
      <c r="P163" s="236">
        <f>O163*H163</f>
        <v>0</v>
      </c>
      <c r="Q163" s="236">
        <v>0.21734</v>
      </c>
      <c r="R163" s="236">
        <f>Q163*H163</f>
        <v>0.65202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168</v>
      </c>
      <c r="AT163" s="238" t="s">
        <v>163</v>
      </c>
      <c r="AU163" s="238" t="s">
        <v>85</v>
      </c>
      <c r="AY163" s="18" t="s">
        <v>161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83</v>
      </c>
      <c r="BK163" s="239">
        <f>ROUND(I163*H163,2)</f>
        <v>0</v>
      </c>
      <c r="BL163" s="18" t="s">
        <v>168</v>
      </c>
      <c r="BM163" s="238" t="s">
        <v>616</v>
      </c>
    </row>
    <row r="164" spans="1:65" s="2" customFormat="1" ht="24.15" customHeight="1">
      <c r="A164" s="39"/>
      <c r="B164" s="40"/>
      <c r="C164" s="289" t="s">
        <v>282</v>
      </c>
      <c r="D164" s="289" t="s">
        <v>323</v>
      </c>
      <c r="E164" s="290" t="s">
        <v>495</v>
      </c>
      <c r="F164" s="291" t="s">
        <v>496</v>
      </c>
      <c r="G164" s="292" t="s">
        <v>350</v>
      </c>
      <c r="H164" s="293">
        <v>3</v>
      </c>
      <c r="I164" s="294"/>
      <c r="J164" s="295">
        <f>ROUND(I164*H164,2)</f>
        <v>0</v>
      </c>
      <c r="K164" s="291" t="s">
        <v>167</v>
      </c>
      <c r="L164" s="296"/>
      <c r="M164" s="297" t="s">
        <v>1</v>
      </c>
      <c r="N164" s="298" t="s">
        <v>41</v>
      </c>
      <c r="O164" s="92"/>
      <c r="P164" s="236">
        <f>O164*H164</f>
        <v>0</v>
      </c>
      <c r="Q164" s="236">
        <v>0.108</v>
      </c>
      <c r="R164" s="236">
        <f>Q164*H164</f>
        <v>0.324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200</v>
      </c>
      <c r="AT164" s="238" t="s">
        <v>323</v>
      </c>
      <c r="AU164" s="238" t="s">
        <v>85</v>
      </c>
      <c r="AY164" s="18" t="s">
        <v>161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83</v>
      </c>
      <c r="BK164" s="239">
        <f>ROUND(I164*H164,2)</f>
        <v>0</v>
      </c>
      <c r="BL164" s="18" t="s">
        <v>168</v>
      </c>
      <c r="BM164" s="238" t="s">
        <v>617</v>
      </c>
    </row>
    <row r="165" spans="1:65" s="2" customFormat="1" ht="24.15" customHeight="1">
      <c r="A165" s="39"/>
      <c r="B165" s="40"/>
      <c r="C165" s="289" t="s">
        <v>394</v>
      </c>
      <c r="D165" s="289" t="s">
        <v>323</v>
      </c>
      <c r="E165" s="290" t="s">
        <v>499</v>
      </c>
      <c r="F165" s="291" t="s">
        <v>500</v>
      </c>
      <c r="G165" s="292" t="s">
        <v>350</v>
      </c>
      <c r="H165" s="293">
        <v>3</v>
      </c>
      <c r="I165" s="294"/>
      <c r="J165" s="295">
        <f>ROUND(I165*H165,2)</f>
        <v>0</v>
      </c>
      <c r="K165" s="291" t="s">
        <v>167</v>
      </c>
      <c r="L165" s="296"/>
      <c r="M165" s="297" t="s">
        <v>1</v>
      </c>
      <c r="N165" s="298" t="s">
        <v>41</v>
      </c>
      <c r="O165" s="92"/>
      <c r="P165" s="236">
        <f>O165*H165</f>
        <v>0</v>
      </c>
      <c r="Q165" s="236">
        <v>0.004</v>
      </c>
      <c r="R165" s="236">
        <f>Q165*H165</f>
        <v>0.012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200</v>
      </c>
      <c r="AT165" s="238" t="s">
        <v>323</v>
      </c>
      <c r="AU165" s="238" t="s">
        <v>85</v>
      </c>
      <c r="AY165" s="18" t="s">
        <v>161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83</v>
      </c>
      <c r="BK165" s="239">
        <f>ROUND(I165*H165,2)</f>
        <v>0</v>
      </c>
      <c r="BL165" s="18" t="s">
        <v>168</v>
      </c>
      <c r="BM165" s="238" t="s">
        <v>618</v>
      </c>
    </row>
    <row r="166" spans="1:65" s="2" customFormat="1" ht="24.15" customHeight="1">
      <c r="A166" s="39"/>
      <c r="B166" s="40"/>
      <c r="C166" s="227" t="s">
        <v>398</v>
      </c>
      <c r="D166" s="227" t="s">
        <v>163</v>
      </c>
      <c r="E166" s="228" t="s">
        <v>619</v>
      </c>
      <c r="F166" s="229" t="s">
        <v>620</v>
      </c>
      <c r="G166" s="230" t="s">
        <v>350</v>
      </c>
      <c r="H166" s="231">
        <v>3</v>
      </c>
      <c r="I166" s="232"/>
      <c r="J166" s="233">
        <f>ROUND(I166*H166,2)</f>
        <v>0</v>
      </c>
      <c r="K166" s="229" t="s">
        <v>167</v>
      </c>
      <c r="L166" s="45"/>
      <c r="M166" s="234" t="s">
        <v>1</v>
      </c>
      <c r="N166" s="235" t="s">
        <v>41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0.2</v>
      </c>
      <c r="T166" s="237">
        <f>S166*H166</f>
        <v>0.6000000000000001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168</v>
      </c>
      <c r="AT166" s="238" t="s">
        <v>163</v>
      </c>
      <c r="AU166" s="238" t="s">
        <v>85</v>
      </c>
      <c r="AY166" s="18" t="s">
        <v>161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83</v>
      </c>
      <c r="BK166" s="239">
        <f>ROUND(I166*H166,2)</f>
        <v>0</v>
      </c>
      <c r="BL166" s="18" t="s">
        <v>168</v>
      </c>
      <c r="BM166" s="238" t="s">
        <v>621</v>
      </c>
    </row>
    <row r="167" spans="1:65" s="2" customFormat="1" ht="21.75" customHeight="1">
      <c r="A167" s="39"/>
      <c r="B167" s="40"/>
      <c r="C167" s="227" t="s">
        <v>490</v>
      </c>
      <c r="D167" s="227" t="s">
        <v>163</v>
      </c>
      <c r="E167" s="228" t="s">
        <v>503</v>
      </c>
      <c r="F167" s="229" t="s">
        <v>504</v>
      </c>
      <c r="G167" s="230" t="s">
        <v>183</v>
      </c>
      <c r="H167" s="231">
        <v>10</v>
      </c>
      <c r="I167" s="232"/>
      <c r="J167" s="233">
        <f>ROUND(I167*H167,2)</f>
        <v>0</v>
      </c>
      <c r="K167" s="229" t="s">
        <v>167</v>
      </c>
      <c r="L167" s="45"/>
      <c r="M167" s="234" t="s">
        <v>1</v>
      </c>
      <c r="N167" s="235" t="s">
        <v>41</v>
      </c>
      <c r="O167" s="92"/>
      <c r="P167" s="236">
        <f>O167*H167</f>
        <v>0</v>
      </c>
      <c r="Q167" s="236">
        <v>9E-05</v>
      </c>
      <c r="R167" s="236">
        <f>Q167*H167</f>
        <v>0.0009000000000000001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168</v>
      </c>
      <c r="AT167" s="238" t="s">
        <v>163</v>
      </c>
      <c r="AU167" s="238" t="s">
        <v>85</v>
      </c>
      <c r="AY167" s="18" t="s">
        <v>161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83</v>
      </c>
      <c r="BK167" s="239">
        <f>ROUND(I167*H167,2)</f>
        <v>0</v>
      </c>
      <c r="BL167" s="18" t="s">
        <v>168</v>
      </c>
      <c r="BM167" s="238" t="s">
        <v>622</v>
      </c>
    </row>
    <row r="168" spans="1:63" s="12" customFormat="1" ht="22.8" customHeight="1">
      <c r="A168" s="12"/>
      <c r="B168" s="211"/>
      <c r="C168" s="212"/>
      <c r="D168" s="213" t="s">
        <v>75</v>
      </c>
      <c r="E168" s="225" t="s">
        <v>206</v>
      </c>
      <c r="F168" s="225" t="s">
        <v>355</v>
      </c>
      <c r="G168" s="212"/>
      <c r="H168" s="212"/>
      <c r="I168" s="215"/>
      <c r="J168" s="226">
        <f>BK168</f>
        <v>0</v>
      </c>
      <c r="K168" s="212"/>
      <c r="L168" s="217"/>
      <c r="M168" s="218"/>
      <c r="N168" s="219"/>
      <c r="O168" s="219"/>
      <c r="P168" s="220">
        <f>SUM(P169:P178)</f>
        <v>0</v>
      </c>
      <c r="Q168" s="219"/>
      <c r="R168" s="220">
        <f>SUM(R169:R178)</f>
        <v>2.6567732000000004</v>
      </c>
      <c r="S168" s="219"/>
      <c r="T168" s="221">
        <f>SUM(T169:T178)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2" t="s">
        <v>83</v>
      </c>
      <c r="AT168" s="223" t="s">
        <v>75</v>
      </c>
      <c r="AU168" s="223" t="s">
        <v>83</v>
      </c>
      <c r="AY168" s="222" t="s">
        <v>161</v>
      </c>
      <c r="BK168" s="224">
        <f>SUM(BK169:BK178)</f>
        <v>0</v>
      </c>
    </row>
    <row r="169" spans="1:65" s="2" customFormat="1" ht="24.15" customHeight="1">
      <c r="A169" s="39"/>
      <c r="B169" s="40"/>
      <c r="C169" s="227" t="s">
        <v>494</v>
      </c>
      <c r="D169" s="227" t="s">
        <v>163</v>
      </c>
      <c r="E169" s="228" t="s">
        <v>377</v>
      </c>
      <c r="F169" s="229" t="s">
        <v>378</v>
      </c>
      <c r="G169" s="230" t="s">
        <v>192</v>
      </c>
      <c r="H169" s="231">
        <v>0.48</v>
      </c>
      <c r="I169" s="232"/>
      <c r="J169" s="233">
        <f>ROUND(I169*H169,2)</f>
        <v>0</v>
      </c>
      <c r="K169" s="229" t="s">
        <v>167</v>
      </c>
      <c r="L169" s="45"/>
      <c r="M169" s="234" t="s">
        <v>1</v>
      </c>
      <c r="N169" s="235" t="s">
        <v>41</v>
      </c>
      <c r="O169" s="92"/>
      <c r="P169" s="236">
        <f>O169*H169</f>
        <v>0</v>
      </c>
      <c r="Q169" s="236">
        <v>2.25634</v>
      </c>
      <c r="R169" s="236">
        <f>Q169*H169</f>
        <v>1.0830431999999999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168</v>
      </c>
      <c r="AT169" s="238" t="s">
        <v>163</v>
      </c>
      <c r="AU169" s="238" t="s">
        <v>85</v>
      </c>
      <c r="AY169" s="18" t="s">
        <v>161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83</v>
      </c>
      <c r="BK169" s="239">
        <f>ROUND(I169*H169,2)</f>
        <v>0</v>
      </c>
      <c r="BL169" s="18" t="s">
        <v>168</v>
      </c>
      <c r="BM169" s="238" t="s">
        <v>623</v>
      </c>
    </row>
    <row r="170" spans="1:51" s="13" customFormat="1" ht="12">
      <c r="A170" s="13"/>
      <c r="B170" s="240"/>
      <c r="C170" s="241"/>
      <c r="D170" s="242" t="s">
        <v>170</v>
      </c>
      <c r="E170" s="243" t="s">
        <v>1</v>
      </c>
      <c r="F170" s="244" t="s">
        <v>624</v>
      </c>
      <c r="G170" s="241"/>
      <c r="H170" s="245">
        <v>0.48</v>
      </c>
      <c r="I170" s="246"/>
      <c r="J170" s="241"/>
      <c r="K170" s="241"/>
      <c r="L170" s="247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1" t="s">
        <v>170</v>
      </c>
      <c r="AU170" s="251" t="s">
        <v>85</v>
      </c>
      <c r="AV170" s="13" t="s">
        <v>85</v>
      </c>
      <c r="AW170" s="13" t="s">
        <v>32</v>
      </c>
      <c r="AX170" s="13" t="s">
        <v>83</v>
      </c>
      <c r="AY170" s="251" t="s">
        <v>161</v>
      </c>
    </row>
    <row r="171" spans="1:65" s="2" customFormat="1" ht="24.15" customHeight="1">
      <c r="A171" s="39"/>
      <c r="B171" s="40"/>
      <c r="C171" s="227" t="s">
        <v>498</v>
      </c>
      <c r="D171" s="227" t="s">
        <v>163</v>
      </c>
      <c r="E171" s="228" t="s">
        <v>625</v>
      </c>
      <c r="F171" s="229" t="s">
        <v>626</v>
      </c>
      <c r="G171" s="230" t="s">
        <v>183</v>
      </c>
      <c r="H171" s="231">
        <v>3</v>
      </c>
      <c r="I171" s="232"/>
      <c r="J171" s="233">
        <f>ROUND(I171*H171,2)</f>
        <v>0</v>
      </c>
      <c r="K171" s="229" t="s">
        <v>167</v>
      </c>
      <c r="L171" s="45"/>
      <c r="M171" s="234" t="s">
        <v>1</v>
      </c>
      <c r="N171" s="235" t="s">
        <v>41</v>
      </c>
      <c r="O171" s="92"/>
      <c r="P171" s="236">
        <f>O171*H171</f>
        <v>0</v>
      </c>
      <c r="Q171" s="236">
        <v>0.29221</v>
      </c>
      <c r="R171" s="236">
        <f>Q171*H171</f>
        <v>0.87663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168</v>
      </c>
      <c r="AT171" s="238" t="s">
        <v>163</v>
      </c>
      <c r="AU171" s="238" t="s">
        <v>85</v>
      </c>
      <c r="AY171" s="18" t="s">
        <v>161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83</v>
      </c>
      <c r="BK171" s="239">
        <f>ROUND(I171*H171,2)</f>
        <v>0</v>
      </c>
      <c r="BL171" s="18" t="s">
        <v>168</v>
      </c>
      <c r="BM171" s="238" t="s">
        <v>627</v>
      </c>
    </row>
    <row r="172" spans="1:65" s="2" customFormat="1" ht="24.15" customHeight="1">
      <c r="A172" s="39"/>
      <c r="B172" s="40"/>
      <c r="C172" s="289" t="s">
        <v>502</v>
      </c>
      <c r="D172" s="289" t="s">
        <v>323</v>
      </c>
      <c r="E172" s="290" t="s">
        <v>628</v>
      </c>
      <c r="F172" s="291" t="s">
        <v>629</v>
      </c>
      <c r="G172" s="292" t="s">
        <v>183</v>
      </c>
      <c r="H172" s="293">
        <v>3</v>
      </c>
      <c r="I172" s="294"/>
      <c r="J172" s="295">
        <f>ROUND(I172*H172,2)</f>
        <v>0</v>
      </c>
      <c r="K172" s="291" t="s">
        <v>167</v>
      </c>
      <c r="L172" s="296"/>
      <c r="M172" s="297" t="s">
        <v>1</v>
      </c>
      <c r="N172" s="298" t="s">
        <v>41</v>
      </c>
      <c r="O172" s="92"/>
      <c r="P172" s="236">
        <f>O172*H172</f>
        <v>0</v>
      </c>
      <c r="Q172" s="236">
        <v>0.021</v>
      </c>
      <c r="R172" s="236">
        <f>Q172*H172</f>
        <v>0.063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200</v>
      </c>
      <c r="AT172" s="238" t="s">
        <v>323</v>
      </c>
      <c r="AU172" s="238" t="s">
        <v>85</v>
      </c>
      <c r="AY172" s="18" t="s">
        <v>161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83</v>
      </c>
      <c r="BK172" s="239">
        <f>ROUND(I172*H172,2)</f>
        <v>0</v>
      </c>
      <c r="BL172" s="18" t="s">
        <v>168</v>
      </c>
      <c r="BM172" s="238" t="s">
        <v>630</v>
      </c>
    </row>
    <row r="173" spans="1:65" s="2" customFormat="1" ht="24.15" customHeight="1">
      <c r="A173" s="39"/>
      <c r="B173" s="40"/>
      <c r="C173" s="289" t="s">
        <v>506</v>
      </c>
      <c r="D173" s="289" t="s">
        <v>323</v>
      </c>
      <c r="E173" s="290" t="s">
        <v>631</v>
      </c>
      <c r="F173" s="291" t="s">
        <v>632</v>
      </c>
      <c r="G173" s="292" t="s">
        <v>350</v>
      </c>
      <c r="H173" s="293">
        <v>2</v>
      </c>
      <c r="I173" s="294"/>
      <c r="J173" s="295">
        <f>ROUND(I173*H173,2)</f>
        <v>0</v>
      </c>
      <c r="K173" s="291" t="s">
        <v>167</v>
      </c>
      <c r="L173" s="296"/>
      <c r="M173" s="297" t="s">
        <v>1</v>
      </c>
      <c r="N173" s="298" t="s">
        <v>41</v>
      </c>
      <c r="O173" s="92"/>
      <c r="P173" s="236">
        <f>O173*H173</f>
        <v>0</v>
      </c>
      <c r="Q173" s="236">
        <v>0.0016</v>
      </c>
      <c r="R173" s="236">
        <f>Q173*H173</f>
        <v>0.0032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200</v>
      </c>
      <c r="AT173" s="238" t="s">
        <v>323</v>
      </c>
      <c r="AU173" s="238" t="s">
        <v>85</v>
      </c>
      <c r="AY173" s="18" t="s">
        <v>161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83</v>
      </c>
      <c r="BK173" s="239">
        <f>ROUND(I173*H173,2)</f>
        <v>0</v>
      </c>
      <c r="BL173" s="18" t="s">
        <v>168</v>
      </c>
      <c r="BM173" s="238" t="s">
        <v>633</v>
      </c>
    </row>
    <row r="174" spans="1:65" s="2" customFormat="1" ht="16.5" customHeight="1">
      <c r="A174" s="39"/>
      <c r="B174" s="40"/>
      <c r="C174" s="289" t="s">
        <v>634</v>
      </c>
      <c r="D174" s="289" t="s">
        <v>323</v>
      </c>
      <c r="E174" s="290" t="s">
        <v>635</v>
      </c>
      <c r="F174" s="291" t="s">
        <v>636</v>
      </c>
      <c r="G174" s="292" t="s">
        <v>183</v>
      </c>
      <c r="H174" s="293">
        <v>3</v>
      </c>
      <c r="I174" s="294"/>
      <c r="J174" s="295">
        <f>ROUND(I174*H174,2)</f>
        <v>0</v>
      </c>
      <c r="K174" s="291" t="s">
        <v>167</v>
      </c>
      <c r="L174" s="296"/>
      <c r="M174" s="297" t="s">
        <v>1</v>
      </c>
      <c r="N174" s="298" t="s">
        <v>41</v>
      </c>
      <c r="O174" s="92"/>
      <c r="P174" s="236">
        <f>O174*H174</f>
        <v>0</v>
      </c>
      <c r="Q174" s="236">
        <v>0.0074</v>
      </c>
      <c r="R174" s="236">
        <f>Q174*H174</f>
        <v>0.0222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200</v>
      </c>
      <c r="AT174" s="238" t="s">
        <v>323</v>
      </c>
      <c r="AU174" s="238" t="s">
        <v>85</v>
      </c>
      <c r="AY174" s="18" t="s">
        <v>161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83</v>
      </c>
      <c r="BK174" s="239">
        <f>ROUND(I174*H174,2)</f>
        <v>0</v>
      </c>
      <c r="BL174" s="18" t="s">
        <v>168</v>
      </c>
      <c r="BM174" s="238" t="s">
        <v>637</v>
      </c>
    </row>
    <row r="175" spans="1:65" s="2" customFormat="1" ht="33" customHeight="1">
      <c r="A175" s="39"/>
      <c r="B175" s="40"/>
      <c r="C175" s="227" t="s">
        <v>638</v>
      </c>
      <c r="D175" s="227" t="s">
        <v>163</v>
      </c>
      <c r="E175" s="228" t="s">
        <v>639</v>
      </c>
      <c r="F175" s="229" t="s">
        <v>640</v>
      </c>
      <c r="G175" s="230" t="s">
        <v>350</v>
      </c>
      <c r="H175" s="231">
        <v>2</v>
      </c>
      <c r="I175" s="232"/>
      <c r="J175" s="233">
        <f>ROUND(I175*H175,2)</f>
        <v>0</v>
      </c>
      <c r="K175" s="229" t="s">
        <v>167</v>
      </c>
      <c r="L175" s="45"/>
      <c r="M175" s="234" t="s">
        <v>1</v>
      </c>
      <c r="N175" s="235" t="s">
        <v>41</v>
      </c>
      <c r="O175" s="92"/>
      <c r="P175" s="236">
        <f>O175*H175</f>
        <v>0</v>
      </c>
      <c r="Q175" s="236">
        <v>0.27205</v>
      </c>
      <c r="R175" s="236">
        <f>Q175*H175</f>
        <v>0.5441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168</v>
      </c>
      <c r="AT175" s="238" t="s">
        <v>163</v>
      </c>
      <c r="AU175" s="238" t="s">
        <v>85</v>
      </c>
      <c r="AY175" s="18" t="s">
        <v>161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83</v>
      </c>
      <c r="BK175" s="239">
        <f>ROUND(I175*H175,2)</f>
        <v>0</v>
      </c>
      <c r="BL175" s="18" t="s">
        <v>168</v>
      </c>
      <c r="BM175" s="238" t="s">
        <v>641</v>
      </c>
    </row>
    <row r="176" spans="1:65" s="2" customFormat="1" ht="37.8" customHeight="1">
      <c r="A176" s="39"/>
      <c r="B176" s="40"/>
      <c r="C176" s="289" t="s">
        <v>642</v>
      </c>
      <c r="D176" s="289" t="s">
        <v>323</v>
      </c>
      <c r="E176" s="290" t="s">
        <v>643</v>
      </c>
      <c r="F176" s="291" t="s">
        <v>644</v>
      </c>
      <c r="G176" s="292" t="s">
        <v>350</v>
      </c>
      <c r="H176" s="293">
        <v>2</v>
      </c>
      <c r="I176" s="294"/>
      <c r="J176" s="295">
        <f>ROUND(I176*H176,2)</f>
        <v>0</v>
      </c>
      <c r="K176" s="291" t="s">
        <v>167</v>
      </c>
      <c r="L176" s="296"/>
      <c r="M176" s="297" t="s">
        <v>1</v>
      </c>
      <c r="N176" s="298" t="s">
        <v>41</v>
      </c>
      <c r="O176" s="92"/>
      <c r="P176" s="236">
        <f>O176*H176</f>
        <v>0</v>
      </c>
      <c r="Q176" s="236">
        <v>0.027</v>
      </c>
      <c r="R176" s="236">
        <f>Q176*H176</f>
        <v>0.054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200</v>
      </c>
      <c r="AT176" s="238" t="s">
        <v>323</v>
      </c>
      <c r="AU176" s="238" t="s">
        <v>85</v>
      </c>
      <c r="AY176" s="18" t="s">
        <v>161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83</v>
      </c>
      <c r="BK176" s="239">
        <f>ROUND(I176*H176,2)</f>
        <v>0</v>
      </c>
      <c r="BL176" s="18" t="s">
        <v>168</v>
      </c>
      <c r="BM176" s="238" t="s">
        <v>645</v>
      </c>
    </row>
    <row r="177" spans="1:65" s="2" customFormat="1" ht="24.15" customHeight="1">
      <c r="A177" s="39"/>
      <c r="B177" s="40"/>
      <c r="C177" s="289" t="s">
        <v>646</v>
      </c>
      <c r="D177" s="289" t="s">
        <v>323</v>
      </c>
      <c r="E177" s="290" t="s">
        <v>631</v>
      </c>
      <c r="F177" s="291" t="s">
        <v>632</v>
      </c>
      <c r="G177" s="292" t="s">
        <v>350</v>
      </c>
      <c r="H177" s="293">
        <v>2</v>
      </c>
      <c r="I177" s="294"/>
      <c r="J177" s="295">
        <f>ROUND(I177*H177,2)</f>
        <v>0</v>
      </c>
      <c r="K177" s="291" t="s">
        <v>167</v>
      </c>
      <c r="L177" s="296"/>
      <c r="M177" s="297" t="s">
        <v>1</v>
      </c>
      <c r="N177" s="298" t="s">
        <v>41</v>
      </c>
      <c r="O177" s="92"/>
      <c r="P177" s="236">
        <f>O177*H177</f>
        <v>0</v>
      </c>
      <c r="Q177" s="236">
        <v>0.0016</v>
      </c>
      <c r="R177" s="236">
        <f>Q177*H177</f>
        <v>0.0032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200</v>
      </c>
      <c r="AT177" s="238" t="s">
        <v>323</v>
      </c>
      <c r="AU177" s="238" t="s">
        <v>85</v>
      </c>
      <c r="AY177" s="18" t="s">
        <v>161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83</v>
      </c>
      <c r="BK177" s="239">
        <f>ROUND(I177*H177,2)</f>
        <v>0</v>
      </c>
      <c r="BL177" s="18" t="s">
        <v>168</v>
      </c>
      <c r="BM177" s="238" t="s">
        <v>647</v>
      </c>
    </row>
    <row r="178" spans="1:65" s="2" customFormat="1" ht="16.5" customHeight="1">
      <c r="A178" s="39"/>
      <c r="B178" s="40"/>
      <c r="C178" s="289" t="s">
        <v>648</v>
      </c>
      <c r="D178" s="289" t="s">
        <v>323</v>
      </c>
      <c r="E178" s="290" t="s">
        <v>635</v>
      </c>
      <c r="F178" s="291" t="s">
        <v>636</v>
      </c>
      <c r="G178" s="292" t="s">
        <v>183</v>
      </c>
      <c r="H178" s="293">
        <v>1</v>
      </c>
      <c r="I178" s="294"/>
      <c r="J178" s="295">
        <f>ROUND(I178*H178,2)</f>
        <v>0</v>
      </c>
      <c r="K178" s="291" t="s">
        <v>167</v>
      </c>
      <c r="L178" s="296"/>
      <c r="M178" s="297" t="s">
        <v>1</v>
      </c>
      <c r="N178" s="298" t="s">
        <v>41</v>
      </c>
      <c r="O178" s="92"/>
      <c r="P178" s="236">
        <f>O178*H178</f>
        <v>0</v>
      </c>
      <c r="Q178" s="236">
        <v>0.0074</v>
      </c>
      <c r="R178" s="236">
        <f>Q178*H178</f>
        <v>0.0074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200</v>
      </c>
      <c r="AT178" s="238" t="s">
        <v>323</v>
      </c>
      <c r="AU178" s="238" t="s">
        <v>85</v>
      </c>
      <c r="AY178" s="18" t="s">
        <v>161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83</v>
      </c>
      <c r="BK178" s="239">
        <f>ROUND(I178*H178,2)</f>
        <v>0</v>
      </c>
      <c r="BL178" s="18" t="s">
        <v>168</v>
      </c>
      <c r="BM178" s="238" t="s">
        <v>649</v>
      </c>
    </row>
    <row r="179" spans="1:63" s="12" customFormat="1" ht="22.8" customHeight="1">
      <c r="A179" s="12"/>
      <c r="B179" s="211"/>
      <c r="C179" s="212"/>
      <c r="D179" s="213" t="s">
        <v>75</v>
      </c>
      <c r="E179" s="225" t="s">
        <v>210</v>
      </c>
      <c r="F179" s="225" t="s">
        <v>211</v>
      </c>
      <c r="G179" s="212"/>
      <c r="H179" s="212"/>
      <c r="I179" s="215"/>
      <c r="J179" s="226">
        <f>BK179</f>
        <v>0</v>
      </c>
      <c r="K179" s="212"/>
      <c r="L179" s="217"/>
      <c r="M179" s="218"/>
      <c r="N179" s="219"/>
      <c r="O179" s="219"/>
      <c r="P179" s="220">
        <f>SUM(P180:P184)</f>
        <v>0</v>
      </c>
      <c r="Q179" s="219"/>
      <c r="R179" s="220">
        <f>SUM(R180:R184)</f>
        <v>0</v>
      </c>
      <c r="S179" s="219"/>
      <c r="T179" s="221">
        <f>SUM(T180:T184)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2" t="s">
        <v>83</v>
      </c>
      <c r="AT179" s="223" t="s">
        <v>75</v>
      </c>
      <c r="AU179" s="223" t="s">
        <v>83</v>
      </c>
      <c r="AY179" s="222" t="s">
        <v>161</v>
      </c>
      <c r="BK179" s="224">
        <f>SUM(BK180:BK184)</f>
        <v>0</v>
      </c>
    </row>
    <row r="180" spans="1:65" s="2" customFormat="1" ht="16.5" customHeight="1">
      <c r="A180" s="39"/>
      <c r="B180" s="40"/>
      <c r="C180" s="227" t="s">
        <v>650</v>
      </c>
      <c r="D180" s="227" t="s">
        <v>163</v>
      </c>
      <c r="E180" s="228" t="s">
        <v>651</v>
      </c>
      <c r="F180" s="229" t="s">
        <v>652</v>
      </c>
      <c r="G180" s="230" t="s">
        <v>203</v>
      </c>
      <c r="H180" s="231">
        <v>2.553</v>
      </c>
      <c r="I180" s="232"/>
      <c r="J180" s="233">
        <f>ROUND(I180*H180,2)</f>
        <v>0</v>
      </c>
      <c r="K180" s="229" t="s">
        <v>167</v>
      </c>
      <c r="L180" s="45"/>
      <c r="M180" s="234" t="s">
        <v>1</v>
      </c>
      <c r="N180" s="235" t="s">
        <v>41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168</v>
      </c>
      <c r="AT180" s="238" t="s">
        <v>163</v>
      </c>
      <c r="AU180" s="238" t="s">
        <v>85</v>
      </c>
      <c r="AY180" s="18" t="s">
        <v>161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83</v>
      </c>
      <c r="BK180" s="239">
        <f>ROUND(I180*H180,2)</f>
        <v>0</v>
      </c>
      <c r="BL180" s="18" t="s">
        <v>168</v>
      </c>
      <c r="BM180" s="238" t="s">
        <v>653</v>
      </c>
    </row>
    <row r="181" spans="1:65" s="2" customFormat="1" ht="24.15" customHeight="1">
      <c r="A181" s="39"/>
      <c r="B181" s="40"/>
      <c r="C181" s="227" t="s">
        <v>654</v>
      </c>
      <c r="D181" s="227" t="s">
        <v>163</v>
      </c>
      <c r="E181" s="228" t="s">
        <v>655</v>
      </c>
      <c r="F181" s="229" t="s">
        <v>656</v>
      </c>
      <c r="G181" s="230" t="s">
        <v>203</v>
      </c>
      <c r="H181" s="231">
        <v>22.977</v>
      </c>
      <c r="I181" s="232"/>
      <c r="J181" s="233">
        <f>ROUND(I181*H181,2)</f>
        <v>0</v>
      </c>
      <c r="K181" s="229" t="s">
        <v>167</v>
      </c>
      <c r="L181" s="45"/>
      <c r="M181" s="234" t="s">
        <v>1</v>
      </c>
      <c r="N181" s="235" t="s">
        <v>41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168</v>
      </c>
      <c r="AT181" s="238" t="s">
        <v>163</v>
      </c>
      <c r="AU181" s="238" t="s">
        <v>85</v>
      </c>
      <c r="AY181" s="18" t="s">
        <v>161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83</v>
      </c>
      <c r="BK181" s="239">
        <f>ROUND(I181*H181,2)</f>
        <v>0</v>
      </c>
      <c r="BL181" s="18" t="s">
        <v>168</v>
      </c>
      <c r="BM181" s="238" t="s">
        <v>657</v>
      </c>
    </row>
    <row r="182" spans="1:51" s="13" customFormat="1" ht="12">
      <c r="A182" s="13"/>
      <c r="B182" s="240"/>
      <c r="C182" s="241"/>
      <c r="D182" s="242" t="s">
        <v>170</v>
      </c>
      <c r="E182" s="241"/>
      <c r="F182" s="244" t="s">
        <v>658</v>
      </c>
      <c r="G182" s="241"/>
      <c r="H182" s="245">
        <v>22.977</v>
      </c>
      <c r="I182" s="246"/>
      <c r="J182" s="241"/>
      <c r="K182" s="241"/>
      <c r="L182" s="247"/>
      <c r="M182" s="248"/>
      <c r="N182" s="249"/>
      <c r="O182" s="249"/>
      <c r="P182" s="249"/>
      <c r="Q182" s="249"/>
      <c r="R182" s="249"/>
      <c r="S182" s="249"/>
      <c r="T182" s="25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1" t="s">
        <v>170</v>
      </c>
      <c r="AU182" s="251" t="s">
        <v>85</v>
      </c>
      <c r="AV182" s="13" t="s">
        <v>85</v>
      </c>
      <c r="AW182" s="13" t="s">
        <v>4</v>
      </c>
      <c r="AX182" s="13" t="s">
        <v>83</v>
      </c>
      <c r="AY182" s="251" t="s">
        <v>161</v>
      </c>
    </row>
    <row r="183" spans="1:65" s="2" customFormat="1" ht="24.15" customHeight="1">
      <c r="A183" s="39"/>
      <c r="B183" s="40"/>
      <c r="C183" s="227" t="s">
        <v>659</v>
      </c>
      <c r="D183" s="227" t="s">
        <v>163</v>
      </c>
      <c r="E183" s="228" t="s">
        <v>660</v>
      </c>
      <c r="F183" s="229" t="s">
        <v>661</v>
      </c>
      <c r="G183" s="230" t="s">
        <v>203</v>
      </c>
      <c r="H183" s="231">
        <v>2.553</v>
      </c>
      <c r="I183" s="232"/>
      <c r="J183" s="233">
        <f>ROUND(I183*H183,2)</f>
        <v>0</v>
      </c>
      <c r="K183" s="229" t="s">
        <v>167</v>
      </c>
      <c r="L183" s="45"/>
      <c r="M183" s="234" t="s">
        <v>1</v>
      </c>
      <c r="N183" s="235" t="s">
        <v>41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168</v>
      </c>
      <c r="AT183" s="238" t="s">
        <v>163</v>
      </c>
      <c r="AU183" s="238" t="s">
        <v>85</v>
      </c>
      <c r="AY183" s="18" t="s">
        <v>161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83</v>
      </c>
      <c r="BK183" s="239">
        <f>ROUND(I183*H183,2)</f>
        <v>0</v>
      </c>
      <c r="BL183" s="18" t="s">
        <v>168</v>
      </c>
      <c r="BM183" s="238" t="s">
        <v>662</v>
      </c>
    </row>
    <row r="184" spans="1:65" s="2" customFormat="1" ht="37.8" customHeight="1">
      <c r="A184" s="39"/>
      <c r="B184" s="40"/>
      <c r="C184" s="227" t="s">
        <v>663</v>
      </c>
      <c r="D184" s="227" t="s">
        <v>163</v>
      </c>
      <c r="E184" s="228" t="s">
        <v>243</v>
      </c>
      <c r="F184" s="229" t="s">
        <v>244</v>
      </c>
      <c r="G184" s="230" t="s">
        <v>203</v>
      </c>
      <c r="H184" s="231">
        <v>2.553</v>
      </c>
      <c r="I184" s="232"/>
      <c r="J184" s="233">
        <f>ROUND(I184*H184,2)</f>
        <v>0</v>
      </c>
      <c r="K184" s="229" t="s">
        <v>167</v>
      </c>
      <c r="L184" s="45"/>
      <c r="M184" s="234" t="s">
        <v>1</v>
      </c>
      <c r="N184" s="235" t="s">
        <v>41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168</v>
      </c>
      <c r="AT184" s="238" t="s">
        <v>163</v>
      </c>
      <c r="AU184" s="238" t="s">
        <v>85</v>
      </c>
      <c r="AY184" s="18" t="s">
        <v>161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83</v>
      </c>
      <c r="BK184" s="239">
        <f>ROUND(I184*H184,2)</f>
        <v>0</v>
      </c>
      <c r="BL184" s="18" t="s">
        <v>168</v>
      </c>
      <c r="BM184" s="238" t="s">
        <v>664</v>
      </c>
    </row>
    <row r="185" spans="1:63" s="12" customFormat="1" ht="22.8" customHeight="1">
      <c r="A185" s="12"/>
      <c r="B185" s="211"/>
      <c r="C185" s="212"/>
      <c r="D185" s="213" t="s">
        <v>75</v>
      </c>
      <c r="E185" s="225" t="s">
        <v>381</v>
      </c>
      <c r="F185" s="225" t="s">
        <v>382</v>
      </c>
      <c r="G185" s="212"/>
      <c r="H185" s="212"/>
      <c r="I185" s="215"/>
      <c r="J185" s="226">
        <f>BK185</f>
        <v>0</v>
      </c>
      <c r="K185" s="212"/>
      <c r="L185" s="217"/>
      <c r="M185" s="218"/>
      <c r="N185" s="219"/>
      <c r="O185" s="219"/>
      <c r="P185" s="220">
        <f>P186</f>
        <v>0</v>
      </c>
      <c r="Q185" s="219"/>
      <c r="R185" s="220">
        <f>R186</f>
        <v>0</v>
      </c>
      <c r="S185" s="219"/>
      <c r="T185" s="221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2" t="s">
        <v>83</v>
      </c>
      <c r="AT185" s="223" t="s">
        <v>75</v>
      </c>
      <c r="AU185" s="223" t="s">
        <v>83</v>
      </c>
      <c r="AY185" s="222" t="s">
        <v>161</v>
      </c>
      <c r="BK185" s="224">
        <f>BK186</f>
        <v>0</v>
      </c>
    </row>
    <row r="186" spans="1:65" s="2" customFormat="1" ht="24.15" customHeight="1">
      <c r="A186" s="39"/>
      <c r="B186" s="40"/>
      <c r="C186" s="227" t="s">
        <v>665</v>
      </c>
      <c r="D186" s="227" t="s">
        <v>163</v>
      </c>
      <c r="E186" s="228" t="s">
        <v>384</v>
      </c>
      <c r="F186" s="229" t="s">
        <v>385</v>
      </c>
      <c r="G186" s="230" t="s">
        <v>203</v>
      </c>
      <c r="H186" s="231">
        <v>17.104</v>
      </c>
      <c r="I186" s="232"/>
      <c r="J186" s="233">
        <f>ROUND(I186*H186,2)</f>
        <v>0</v>
      </c>
      <c r="K186" s="229" t="s">
        <v>167</v>
      </c>
      <c r="L186" s="45"/>
      <c r="M186" s="284" t="s">
        <v>1</v>
      </c>
      <c r="N186" s="285" t="s">
        <v>41</v>
      </c>
      <c r="O186" s="286"/>
      <c r="P186" s="287">
        <f>O186*H186</f>
        <v>0</v>
      </c>
      <c r="Q186" s="287">
        <v>0</v>
      </c>
      <c r="R186" s="287">
        <f>Q186*H186</f>
        <v>0</v>
      </c>
      <c r="S186" s="287">
        <v>0</v>
      </c>
      <c r="T186" s="28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168</v>
      </c>
      <c r="AT186" s="238" t="s">
        <v>163</v>
      </c>
      <c r="AU186" s="238" t="s">
        <v>85</v>
      </c>
      <c r="AY186" s="18" t="s">
        <v>161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83</v>
      </c>
      <c r="BK186" s="239">
        <f>ROUND(I186*H186,2)</f>
        <v>0</v>
      </c>
      <c r="BL186" s="18" t="s">
        <v>168</v>
      </c>
      <c r="BM186" s="238" t="s">
        <v>666</v>
      </c>
    </row>
    <row r="187" spans="1:31" s="2" customFormat="1" ht="6.95" customHeight="1">
      <c r="A187" s="39"/>
      <c r="B187" s="67"/>
      <c r="C187" s="68"/>
      <c r="D187" s="68"/>
      <c r="E187" s="68"/>
      <c r="F187" s="68"/>
      <c r="G187" s="68"/>
      <c r="H187" s="68"/>
      <c r="I187" s="68"/>
      <c r="J187" s="68"/>
      <c r="K187" s="68"/>
      <c r="L187" s="45"/>
      <c r="M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</row>
  </sheetData>
  <sheetProtection password="CC35" sheet="1" objects="1" scenarios="1" formatColumns="0" formatRows="0" autoFilter="0"/>
  <autoFilter ref="C126:K18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133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 xml:space="preserve">Rekonstrukce  ulice  Kostelní v  Konici</v>
      </c>
      <c r="F7" s="151"/>
      <c r="G7" s="151"/>
      <c r="H7" s="151"/>
      <c r="L7" s="21"/>
    </row>
    <row r="8" spans="2:12" s="1" customFormat="1" ht="12" customHeight="1">
      <c r="B8" s="21"/>
      <c r="D8" s="151" t="s">
        <v>134</v>
      </c>
      <c r="L8" s="21"/>
    </row>
    <row r="9" spans="1:31" s="2" customFormat="1" ht="16.5" customHeight="1">
      <c r="A9" s="39"/>
      <c r="B9" s="45"/>
      <c r="C9" s="39"/>
      <c r="D9" s="39"/>
      <c r="E9" s="152" t="s">
        <v>547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667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ROUND((SUM(BE124:BE144)),2)</f>
        <v>0</v>
      </c>
      <c r="G35" s="39"/>
      <c r="H35" s="39"/>
      <c r="I35" s="165">
        <v>0.21</v>
      </c>
      <c r="J35" s="164">
        <f>ROUND(((SUM(BE124:BE144))*I35),2)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ROUND((SUM(BF124:BF144)),2)</f>
        <v>0</v>
      </c>
      <c r="G36" s="39"/>
      <c r="H36" s="39"/>
      <c r="I36" s="165">
        <v>0.15</v>
      </c>
      <c r="J36" s="164">
        <f>ROUND(((SUM(BF124:BF144))*I36),2)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ROUND((SUM(BG124:BG144)),2)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ROUND((SUM(BH124:BH144)),2)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ROUND((SUM(BI124:BI144)),2)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 xml:space="preserve">Rekonstrukce  ulice  Kostelní v  Konici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547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191 - Dopravní značení trvalé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Konice</v>
      </c>
      <c r="G91" s="41"/>
      <c r="H91" s="41"/>
      <c r="I91" s="33" t="s">
        <v>22</v>
      </c>
      <c r="J91" s="80" t="str">
        <f>IF(J14="","",J14)</f>
        <v>10. 2. 2023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Konice</v>
      </c>
      <c r="G93" s="41"/>
      <c r="H93" s="41"/>
      <c r="I93" s="33" t="s">
        <v>30</v>
      </c>
      <c r="J93" s="37" t="str">
        <f>E23</f>
        <v>Ing. Zdeněk Vitásek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Martin  Pniok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139</v>
      </c>
      <c r="D96" s="186"/>
      <c r="E96" s="186"/>
      <c r="F96" s="186"/>
      <c r="G96" s="186"/>
      <c r="H96" s="186"/>
      <c r="I96" s="186"/>
      <c r="J96" s="187" t="s">
        <v>140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141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142</v>
      </c>
    </row>
    <row r="99" spans="1:31" s="9" customFormat="1" ht="24.95" customHeight="1">
      <c r="A99" s="9"/>
      <c r="B99" s="189"/>
      <c r="C99" s="190"/>
      <c r="D99" s="191" t="s">
        <v>143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144</v>
      </c>
      <c r="E100" s="197"/>
      <c r="F100" s="197"/>
      <c r="G100" s="197"/>
      <c r="H100" s="197"/>
      <c r="I100" s="197"/>
      <c r="J100" s="198">
        <f>J126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291</v>
      </c>
      <c r="E101" s="197"/>
      <c r="F101" s="197"/>
      <c r="G101" s="197"/>
      <c r="H101" s="197"/>
      <c r="I101" s="197"/>
      <c r="J101" s="198">
        <f>J136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292</v>
      </c>
      <c r="E102" s="197"/>
      <c r="F102" s="197"/>
      <c r="G102" s="197"/>
      <c r="H102" s="197"/>
      <c r="I102" s="197"/>
      <c r="J102" s="198">
        <f>J143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146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 xml:space="preserve">Rekonstrukce  ulice  Kostelní v  Konici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134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547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136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SO 191 - Dopravní značení trvalé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>Konice</v>
      </c>
      <c r="G118" s="41"/>
      <c r="H118" s="41"/>
      <c r="I118" s="33" t="s">
        <v>22</v>
      </c>
      <c r="J118" s="80" t="str">
        <f>IF(J14="","",J14)</f>
        <v>10. 2. 2023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E17</f>
        <v>město Konice</v>
      </c>
      <c r="G120" s="41"/>
      <c r="H120" s="41"/>
      <c r="I120" s="33" t="s">
        <v>30</v>
      </c>
      <c r="J120" s="37" t="str">
        <f>E23</f>
        <v>Ing. Zdeněk Vitásek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IF(E20="","",E20)</f>
        <v>Vyplň údaj</v>
      </c>
      <c r="G121" s="41"/>
      <c r="H121" s="41"/>
      <c r="I121" s="33" t="s">
        <v>33</v>
      </c>
      <c r="J121" s="37" t="str">
        <f>E26</f>
        <v xml:space="preserve">Martin  Pniok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147</v>
      </c>
      <c r="D123" s="203" t="s">
        <v>61</v>
      </c>
      <c r="E123" s="203" t="s">
        <v>57</v>
      </c>
      <c r="F123" s="203" t="s">
        <v>58</v>
      </c>
      <c r="G123" s="203" t="s">
        <v>148</v>
      </c>
      <c r="H123" s="203" t="s">
        <v>149</v>
      </c>
      <c r="I123" s="203" t="s">
        <v>150</v>
      </c>
      <c r="J123" s="203" t="s">
        <v>140</v>
      </c>
      <c r="K123" s="204" t="s">
        <v>151</v>
      </c>
      <c r="L123" s="205"/>
      <c r="M123" s="101" t="s">
        <v>1</v>
      </c>
      <c r="N123" s="102" t="s">
        <v>40</v>
      </c>
      <c r="O123" s="102" t="s">
        <v>152</v>
      </c>
      <c r="P123" s="102" t="s">
        <v>153</v>
      </c>
      <c r="Q123" s="102" t="s">
        <v>154</v>
      </c>
      <c r="R123" s="102" t="s">
        <v>155</v>
      </c>
      <c r="S123" s="102" t="s">
        <v>156</v>
      </c>
      <c r="T123" s="103" t="s">
        <v>157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158</v>
      </c>
      <c r="D124" s="41"/>
      <c r="E124" s="41"/>
      <c r="F124" s="41"/>
      <c r="G124" s="41"/>
      <c r="H124" s="41"/>
      <c r="I124" s="41"/>
      <c r="J124" s="206">
        <f>BK124</f>
        <v>0</v>
      </c>
      <c r="K124" s="41"/>
      <c r="L124" s="45"/>
      <c r="M124" s="104"/>
      <c r="N124" s="207"/>
      <c r="O124" s="105"/>
      <c r="P124" s="208">
        <f>P125</f>
        <v>0</v>
      </c>
      <c r="Q124" s="105"/>
      <c r="R124" s="208">
        <f>R125</f>
        <v>0.24802</v>
      </c>
      <c r="S124" s="105"/>
      <c r="T124" s="209">
        <f>T125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142</v>
      </c>
      <c r="BK124" s="210">
        <f>BK125</f>
        <v>0</v>
      </c>
    </row>
    <row r="125" spans="1:63" s="12" customFormat="1" ht="25.9" customHeight="1">
      <c r="A125" s="12"/>
      <c r="B125" s="211"/>
      <c r="C125" s="212"/>
      <c r="D125" s="213" t="s">
        <v>75</v>
      </c>
      <c r="E125" s="214" t="s">
        <v>159</v>
      </c>
      <c r="F125" s="214" t="s">
        <v>160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P126+P136+P143</f>
        <v>0</v>
      </c>
      <c r="Q125" s="219"/>
      <c r="R125" s="220">
        <f>R126+R136+R143</f>
        <v>0.24802</v>
      </c>
      <c r="S125" s="219"/>
      <c r="T125" s="221">
        <f>T126+T136+T143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83</v>
      </c>
      <c r="AT125" s="223" t="s">
        <v>75</v>
      </c>
      <c r="AU125" s="223" t="s">
        <v>76</v>
      </c>
      <c r="AY125" s="222" t="s">
        <v>161</v>
      </c>
      <c r="BK125" s="224">
        <f>BK126+BK136+BK143</f>
        <v>0</v>
      </c>
    </row>
    <row r="126" spans="1:63" s="12" customFormat="1" ht="22.8" customHeight="1">
      <c r="A126" s="12"/>
      <c r="B126" s="211"/>
      <c r="C126" s="212"/>
      <c r="D126" s="213" t="s">
        <v>75</v>
      </c>
      <c r="E126" s="225" t="s">
        <v>83</v>
      </c>
      <c r="F126" s="225" t="s">
        <v>162</v>
      </c>
      <c r="G126" s="212"/>
      <c r="H126" s="212"/>
      <c r="I126" s="215"/>
      <c r="J126" s="226">
        <f>BK126</f>
        <v>0</v>
      </c>
      <c r="K126" s="212"/>
      <c r="L126" s="217"/>
      <c r="M126" s="218"/>
      <c r="N126" s="219"/>
      <c r="O126" s="219"/>
      <c r="P126" s="220">
        <f>SUM(P127:P135)</f>
        <v>0</v>
      </c>
      <c r="Q126" s="219"/>
      <c r="R126" s="220">
        <f>SUM(R127:R135)</f>
        <v>0</v>
      </c>
      <c r="S126" s="219"/>
      <c r="T126" s="221">
        <f>SUM(T127:T135)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83</v>
      </c>
      <c r="AT126" s="223" t="s">
        <v>75</v>
      </c>
      <c r="AU126" s="223" t="s">
        <v>83</v>
      </c>
      <c r="AY126" s="222" t="s">
        <v>161</v>
      </c>
      <c r="BK126" s="224">
        <f>SUM(BK127:BK135)</f>
        <v>0</v>
      </c>
    </row>
    <row r="127" spans="1:65" s="2" customFormat="1" ht="24.15" customHeight="1">
      <c r="A127" s="39"/>
      <c r="B127" s="40"/>
      <c r="C127" s="227" t="s">
        <v>83</v>
      </c>
      <c r="D127" s="227" t="s">
        <v>163</v>
      </c>
      <c r="E127" s="228" t="s">
        <v>668</v>
      </c>
      <c r="F127" s="229" t="s">
        <v>669</v>
      </c>
      <c r="G127" s="230" t="s">
        <v>183</v>
      </c>
      <c r="H127" s="231">
        <v>1.8</v>
      </c>
      <c r="I127" s="232"/>
      <c r="J127" s="233">
        <f>ROUND(I127*H127,2)</f>
        <v>0</v>
      </c>
      <c r="K127" s="229" t="s">
        <v>167</v>
      </c>
      <c r="L127" s="45"/>
      <c r="M127" s="234" t="s">
        <v>1</v>
      </c>
      <c r="N127" s="235" t="s">
        <v>41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168</v>
      </c>
      <c r="AT127" s="238" t="s">
        <v>163</v>
      </c>
      <c r="AU127" s="238" t="s">
        <v>85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83</v>
      </c>
      <c r="BK127" s="239">
        <f>ROUND(I127*H127,2)</f>
        <v>0</v>
      </c>
      <c r="BL127" s="18" t="s">
        <v>168</v>
      </c>
      <c r="BM127" s="238" t="s">
        <v>670</v>
      </c>
    </row>
    <row r="128" spans="1:51" s="13" customFormat="1" ht="12">
      <c r="A128" s="13"/>
      <c r="B128" s="240"/>
      <c r="C128" s="241"/>
      <c r="D128" s="242" t="s">
        <v>170</v>
      </c>
      <c r="E128" s="243" t="s">
        <v>1</v>
      </c>
      <c r="F128" s="244" t="s">
        <v>671</v>
      </c>
      <c r="G128" s="241"/>
      <c r="H128" s="245">
        <v>1.8</v>
      </c>
      <c r="I128" s="246"/>
      <c r="J128" s="241"/>
      <c r="K128" s="241"/>
      <c r="L128" s="247"/>
      <c r="M128" s="248"/>
      <c r="N128" s="249"/>
      <c r="O128" s="249"/>
      <c r="P128" s="249"/>
      <c r="Q128" s="249"/>
      <c r="R128" s="249"/>
      <c r="S128" s="249"/>
      <c r="T128" s="25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1" t="s">
        <v>170</v>
      </c>
      <c r="AU128" s="251" t="s">
        <v>85</v>
      </c>
      <c r="AV128" s="13" t="s">
        <v>85</v>
      </c>
      <c r="AW128" s="13" t="s">
        <v>32</v>
      </c>
      <c r="AX128" s="13" t="s">
        <v>83</v>
      </c>
      <c r="AY128" s="251" t="s">
        <v>161</v>
      </c>
    </row>
    <row r="129" spans="1:65" s="2" customFormat="1" ht="24.15" customHeight="1">
      <c r="A129" s="39"/>
      <c r="B129" s="40"/>
      <c r="C129" s="227" t="s">
        <v>85</v>
      </c>
      <c r="D129" s="227" t="s">
        <v>163</v>
      </c>
      <c r="E129" s="228" t="s">
        <v>672</v>
      </c>
      <c r="F129" s="229" t="s">
        <v>673</v>
      </c>
      <c r="G129" s="230" t="s">
        <v>183</v>
      </c>
      <c r="H129" s="231">
        <v>1.8</v>
      </c>
      <c r="I129" s="232"/>
      <c r="J129" s="233">
        <f>ROUND(I129*H129,2)</f>
        <v>0</v>
      </c>
      <c r="K129" s="229" t="s">
        <v>167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168</v>
      </c>
      <c r="AT129" s="238" t="s">
        <v>163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83</v>
      </c>
      <c r="BK129" s="239">
        <f>ROUND(I129*H129,2)</f>
        <v>0</v>
      </c>
      <c r="BL129" s="18" t="s">
        <v>168</v>
      </c>
      <c r="BM129" s="238" t="s">
        <v>674</v>
      </c>
    </row>
    <row r="130" spans="1:65" s="2" customFormat="1" ht="37.8" customHeight="1">
      <c r="A130" s="39"/>
      <c r="B130" s="40"/>
      <c r="C130" s="227" t="s">
        <v>177</v>
      </c>
      <c r="D130" s="227" t="s">
        <v>163</v>
      </c>
      <c r="E130" s="228" t="s">
        <v>197</v>
      </c>
      <c r="F130" s="229" t="s">
        <v>198</v>
      </c>
      <c r="G130" s="230" t="s">
        <v>192</v>
      </c>
      <c r="H130" s="231">
        <v>0.127</v>
      </c>
      <c r="I130" s="232"/>
      <c r="J130" s="233">
        <f>ROUND(I130*H130,2)</f>
        <v>0</v>
      </c>
      <c r="K130" s="229" t="s">
        <v>167</v>
      </c>
      <c r="L130" s="45"/>
      <c r="M130" s="234" t="s">
        <v>1</v>
      </c>
      <c r="N130" s="235" t="s">
        <v>41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168</v>
      </c>
      <c r="AT130" s="238" t="s">
        <v>163</v>
      </c>
      <c r="AU130" s="238" t="s">
        <v>85</v>
      </c>
      <c r="AY130" s="18" t="s">
        <v>161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83</v>
      </c>
      <c r="BK130" s="239">
        <f>ROUND(I130*H130,2)</f>
        <v>0</v>
      </c>
      <c r="BL130" s="18" t="s">
        <v>168</v>
      </c>
      <c r="BM130" s="238" t="s">
        <v>675</v>
      </c>
    </row>
    <row r="131" spans="1:51" s="13" customFormat="1" ht="12">
      <c r="A131" s="13"/>
      <c r="B131" s="240"/>
      <c r="C131" s="241"/>
      <c r="D131" s="242" t="s">
        <v>170</v>
      </c>
      <c r="E131" s="243" t="s">
        <v>1</v>
      </c>
      <c r="F131" s="244" t="s">
        <v>676</v>
      </c>
      <c r="G131" s="241"/>
      <c r="H131" s="245">
        <v>0.127</v>
      </c>
      <c r="I131" s="246"/>
      <c r="J131" s="241"/>
      <c r="K131" s="241"/>
      <c r="L131" s="247"/>
      <c r="M131" s="248"/>
      <c r="N131" s="249"/>
      <c r="O131" s="249"/>
      <c r="P131" s="249"/>
      <c r="Q131" s="249"/>
      <c r="R131" s="249"/>
      <c r="S131" s="249"/>
      <c r="T131" s="25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1" t="s">
        <v>170</v>
      </c>
      <c r="AU131" s="251" t="s">
        <v>85</v>
      </c>
      <c r="AV131" s="13" t="s">
        <v>85</v>
      </c>
      <c r="AW131" s="13" t="s">
        <v>32</v>
      </c>
      <c r="AX131" s="13" t="s">
        <v>83</v>
      </c>
      <c r="AY131" s="251" t="s">
        <v>161</v>
      </c>
    </row>
    <row r="132" spans="1:65" s="2" customFormat="1" ht="24.15" customHeight="1">
      <c r="A132" s="39"/>
      <c r="B132" s="40"/>
      <c r="C132" s="227" t="s">
        <v>168</v>
      </c>
      <c r="D132" s="227" t="s">
        <v>163</v>
      </c>
      <c r="E132" s="228" t="s">
        <v>677</v>
      </c>
      <c r="F132" s="229" t="s">
        <v>678</v>
      </c>
      <c r="G132" s="230" t="s">
        <v>192</v>
      </c>
      <c r="H132" s="231">
        <v>0.127</v>
      </c>
      <c r="I132" s="232"/>
      <c r="J132" s="233">
        <f>ROUND(I132*H132,2)</f>
        <v>0</v>
      </c>
      <c r="K132" s="229" t="s">
        <v>167</v>
      </c>
      <c r="L132" s="45"/>
      <c r="M132" s="234" t="s">
        <v>1</v>
      </c>
      <c r="N132" s="235" t="s">
        <v>41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168</v>
      </c>
      <c r="AT132" s="238" t="s">
        <v>163</v>
      </c>
      <c r="AU132" s="238" t="s">
        <v>85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83</v>
      </c>
      <c r="BK132" s="239">
        <f>ROUND(I132*H132,2)</f>
        <v>0</v>
      </c>
      <c r="BL132" s="18" t="s">
        <v>168</v>
      </c>
      <c r="BM132" s="238" t="s">
        <v>679</v>
      </c>
    </row>
    <row r="133" spans="1:65" s="2" customFormat="1" ht="33" customHeight="1">
      <c r="A133" s="39"/>
      <c r="B133" s="40"/>
      <c r="C133" s="227" t="s">
        <v>185</v>
      </c>
      <c r="D133" s="227" t="s">
        <v>163</v>
      </c>
      <c r="E133" s="228" t="s">
        <v>201</v>
      </c>
      <c r="F133" s="229" t="s">
        <v>202</v>
      </c>
      <c r="G133" s="230" t="s">
        <v>203</v>
      </c>
      <c r="H133" s="231">
        <v>0.254</v>
      </c>
      <c r="I133" s="232"/>
      <c r="J133" s="233">
        <f>ROUND(I133*H133,2)</f>
        <v>0</v>
      </c>
      <c r="K133" s="229" t="s">
        <v>167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168</v>
      </c>
      <c r="AT133" s="238" t="s">
        <v>163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83</v>
      </c>
      <c r="BK133" s="239">
        <f>ROUND(I133*H133,2)</f>
        <v>0</v>
      </c>
      <c r="BL133" s="18" t="s">
        <v>168</v>
      </c>
      <c r="BM133" s="238" t="s">
        <v>680</v>
      </c>
    </row>
    <row r="134" spans="1:51" s="13" customFormat="1" ht="12">
      <c r="A134" s="13"/>
      <c r="B134" s="240"/>
      <c r="C134" s="241"/>
      <c r="D134" s="242" t="s">
        <v>170</v>
      </c>
      <c r="E134" s="241"/>
      <c r="F134" s="244" t="s">
        <v>681</v>
      </c>
      <c r="G134" s="241"/>
      <c r="H134" s="245">
        <v>0.254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170</v>
      </c>
      <c r="AU134" s="251" t="s">
        <v>85</v>
      </c>
      <c r="AV134" s="13" t="s">
        <v>85</v>
      </c>
      <c r="AW134" s="13" t="s">
        <v>4</v>
      </c>
      <c r="AX134" s="13" t="s">
        <v>83</v>
      </c>
      <c r="AY134" s="251" t="s">
        <v>161</v>
      </c>
    </row>
    <row r="135" spans="1:65" s="2" customFormat="1" ht="16.5" customHeight="1">
      <c r="A135" s="39"/>
      <c r="B135" s="40"/>
      <c r="C135" s="227" t="s">
        <v>189</v>
      </c>
      <c r="D135" s="227" t="s">
        <v>163</v>
      </c>
      <c r="E135" s="228" t="s">
        <v>207</v>
      </c>
      <c r="F135" s="229" t="s">
        <v>208</v>
      </c>
      <c r="G135" s="230" t="s">
        <v>192</v>
      </c>
      <c r="H135" s="231">
        <v>0.127</v>
      </c>
      <c r="I135" s="232"/>
      <c r="J135" s="233">
        <f>ROUND(I135*H135,2)</f>
        <v>0</v>
      </c>
      <c r="K135" s="229" t="s">
        <v>167</v>
      </c>
      <c r="L135" s="45"/>
      <c r="M135" s="234" t="s">
        <v>1</v>
      </c>
      <c r="N135" s="235" t="s">
        <v>41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168</v>
      </c>
      <c r="AT135" s="238" t="s">
        <v>163</v>
      </c>
      <c r="AU135" s="238" t="s">
        <v>85</v>
      </c>
      <c r="AY135" s="18" t="s">
        <v>161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83</v>
      </c>
      <c r="BK135" s="239">
        <f>ROUND(I135*H135,2)</f>
        <v>0</v>
      </c>
      <c r="BL135" s="18" t="s">
        <v>168</v>
      </c>
      <c r="BM135" s="238" t="s">
        <v>682</v>
      </c>
    </row>
    <row r="136" spans="1:63" s="12" customFormat="1" ht="22.8" customHeight="1">
      <c r="A136" s="12"/>
      <c r="B136" s="211"/>
      <c r="C136" s="212"/>
      <c r="D136" s="213" t="s">
        <v>75</v>
      </c>
      <c r="E136" s="225" t="s">
        <v>206</v>
      </c>
      <c r="F136" s="225" t="s">
        <v>355</v>
      </c>
      <c r="G136" s="212"/>
      <c r="H136" s="212"/>
      <c r="I136" s="215"/>
      <c r="J136" s="226">
        <f>BK136</f>
        <v>0</v>
      </c>
      <c r="K136" s="212"/>
      <c r="L136" s="217"/>
      <c r="M136" s="218"/>
      <c r="N136" s="219"/>
      <c r="O136" s="219"/>
      <c r="P136" s="220">
        <f>SUM(P137:P142)</f>
        <v>0</v>
      </c>
      <c r="Q136" s="219"/>
      <c r="R136" s="220">
        <f>SUM(R137:R142)</f>
        <v>0.24802</v>
      </c>
      <c r="S136" s="219"/>
      <c r="T136" s="221">
        <f>SUM(T137:T142)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2" t="s">
        <v>83</v>
      </c>
      <c r="AT136" s="223" t="s">
        <v>75</v>
      </c>
      <c r="AU136" s="223" t="s">
        <v>83</v>
      </c>
      <c r="AY136" s="222" t="s">
        <v>161</v>
      </c>
      <c r="BK136" s="224">
        <f>SUM(BK137:BK142)</f>
        <v>0</v>
      </c>
    </row>
    <row r="137" spans="1:65" s="2" customFormat="1" ht="24.15" customHeight="1">
      <c r="A137" s="39"/>
      <c r="B137" s="40"/>
      <c r="C137" s="227" t="s">
        <v>196</v>
      </c>
      <c r="D137" s="227" t="s">
        <v>163</v>
      </c>
      <c r="E137" s="228" t="s">
        <v>683</v>
      </c>
      <c r="F137" s="229" t="s">
        <v>684</v>
      </c>
      <c r="G137" s="230" t="s">
        <v>350</v>
      </c>
      <c r="H137" s="231">
        <v>2</v>
      </c>
      <c r="I137" s="232"/>
      <c r="J137" s="233">
        <f>ROUND(I137*H137,2)</f>
        <v>0</v>
      </c>
      <c r="K137" s="229" t="s">
        <v>167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0.0007</v>
      </c>
      <c r="R137" s="236">
        <f>Q137*H137</f>
        <v>0.0014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168</v>
      </c>
      <c r="AT137" s="238" t="s">
        <v>163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83</v>
      </c>
      <c r="BK137" s="239">
        <f>ROUND(I137*H137,2)</f>
        <v>0</v>
      </c>
      <c r="BL137" s="18" t="s">
        <v>168</v>
      </c>
      <c r="BM137" s="238" t="s">
        <v>685</v>
      </c>
    </row>
    <row r="138" spans="1:65" s="2" customFormat="1" ht="21.75" customHeight="1">
      <c r="A138" s="39"/>
      <c r="B138" s="40"/>
      <c r="C138" s="289" t="s">
        <v>200</v>
      </c>
      <c r="D138" s="289" t="s">
        <v>323</v>
      </c>
      <c r="E138" s="290" t="s">
        <v>686</v>
      </c>
      <c r="F138" s="291" t="s">
        <v>687</v>
      </c>
      <c r="G138" s="292" t="s">
        <v>350</v>
      </c>
      <c r="H138" s="293">
        <v>1</v>
      </c>
      <c r="I138" s="294"/>
      <c r="J138" s="295">
        <f>ROUND(I138*H138,2)</f>
        <v>0</v>
      </c>
      <c r="K138" s="291" t="s">
        <v>1</v>
      </c>
      <c r="L138" s="296"/>
      <c r="M138" s="297" t="s">
        <v>1</v>
      </c>
      <c r="N138" s="298" t="s">
        <v>41</v>
      </c>
      <c r="O138" s="92"/>
      <c r="P138" s="236">
        <f>O138*H138</f>
        <v>0</v>
      </c>
      <c r="Q138" s="236">
        <v>0.0077</v>
      </c>
      <c r="R138" s="236">
        <f>Q138*H138</f>
        <v>0.0077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200</v>
      </c>
      <c r="AT138" s="238" t="s">
        <v>323</v>
      </c>
      <c r="AU138" s="238" t="s">
        <v>85</v>
      </c>
      <c r="AY138" s="18" t="s">
        <v>161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83</v>
      </c>
      <c r="BK138" s="239">
        <f>ROUND(I138*H138,2)</f>
        <v>0</v>
      </c>
      <c r="BL138" s="18" t="s">
        <v>168</v>
      </c>
      <c r="BM138" s="238" t="s">
        <v>688</v>
      </c>
    </row>
    <row r="139" spans="1:65" s="2" customFormat="1" ht="21.75" customHeight="1">
      <c r="A139" s="39"/>
      <c r="B139" s="40"/>
      <c r="C139" s="289" t="s">
        <v>206</v>
      </c>
      <c r="D139" s="289" t="s">
        <v>323</v>
      </c>
      <c r="E139" s="290" t="s">
        <v>689</v>
      </c>
      <c r="F139" s="291" t="s">
        <v>690</v>
      </c>
      <c r="G139" s="292" t="s">
        <v>350</v>
      </c>
      <c r="H139" s="293">
        <v>1</v>
      </c>
      <c r="I139" s="294"/>
      <c r="J139" s="295">
        <f>ROUND(I139*H139,2)</f>
        <v>0</v>
      </c>
      <c r="K139" s="291" t="s">
        <v>1</v>
      </c>
      <c r="L139" s="296"/>
      <c r="M139" s="297" t="s">
        <v>1</v>
      </c>
      <c r="N139" s="298" t="s">
        <v>41</v>
      </c>
      <c r="O139" s="92"/>
      <c r="P139" s="236">
        <f>O139*H139</f>
        <v>0</v>
      </c>
      <c r="Q139" s="236">
        <v>0.0077</v>
      </c>
      <c r="R139" s="236">
        <f>Q139*H139</f>
        <v>0.0077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200</v>
      </c>
      <c r="AT139" s="238" t="s">
        <v>323</v>
      </c>
      <c r="AU139" s="238" t="s">
        <v>85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83</v>
      </c>
      <c r="BK139" s="239">
        <f>ROUND(I139*H139,2)</f>
        <v>0</v>
      </c>
      <c r="BL139" s="18" t="s">
        <v>168</v>
      </c>
      <c r="BM139" s="238" t="s">
        <v>691</v>
      </c>
    </row>
    <row r="140" spans="1:65" s="2" customFormat="1" ht="24.15" customHeight="1">
      <c r="A140" s="39"/>
      <c r="B140" s="40"/>
      <c r="C140" s="227" t="s">
        <v>212</v>
      </c>
      <c r="D140" s="227" t="s">
        <v>163</v>
      </c>
      <c r="E140" s="228" t="s">
        <v>692</v>
      </c>
      <c r="F140" s="229" t="s">
        <v>693</v>
      </c>
      <c r="G140" s="230" t="s">
        <v>350</v>
      </c>
      <c r="H140" s="231">
        <v>2</v>
      </c>
      <c r="I140" s="232"/>
      <c r="J140" s="233">
        <f>ROUND(I140*H140,2)</f>
        <v>0</v>
      </c>
      <c r="K140" s="229" t="s">
        <v>167</v>
      </c>
      <c r="L140" s="45"/>
      <c r="M140" s="234" t="s">
        <v>1</v>
      </c>
      <c r="N140" s="235" t="s">
        <v>41</v>
      </c>
      <c r="O140" s="92"/>
      <c r="P140" s="236">
        <f>O140*H140</f>
        <v>0</v>
      </c>
      <c r="Q140" s="236">
        <v>0.10941</v>
      </c>
      <c r="R140" s="236">
        <f>Q140*H140</f>
        <v>0.21882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168</v>
      </c>
      <c r="AT140" s="238" t="s">
        <v>163</v>
      </c>
      <c r="AU140" s="238" t="s">
        <v>85</v>
      </c>
      <c r="AY140" s="18" t="s">
        <v>161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83</v>
      </c>
      <c r="BK140" s="239">
        <f>ROUND(I140*H140,2)</f>
        <v>0</v>
      </c>
      <c r="BL140" s="18" t="s">
        <v>168</v>
      </c>
      <c r="BM140" s="238" t="s">
        <v>694</v>
      </c>
    </row>
    <row r="141" spans="1:65" s="2" customFormat="1" ht="21.75" customHeight="1">
      <c r="A141" s="39"/>
      <c r="B141" s="40"/>
      <c r="C141" s="289" t="s">
        <v>222</v>
      </c>
      <c r="D141" s="289" t="s">
        <v>323</v>
      </c>
      <c r="E141" s="290" t="s">
        <v>695</v>
      </c>
      <c r="F141" s="291" t="s">
        <v>696</v>
      </c>
      <c r="G141" s="292" t="s">
        <v>350</v>
      </c>
      <c r="H141" s="293">
        <v>2</v>
      </c>
      <c r="I141" s="294"/>
      <c r="J141" s="295">
        <f>ROUND(I141*H141,2)</f>
        <v>0</v>
      </c>
      <c r="K141" s="291" t="s">
        <v>167</v>
      </c>
      <c r="L141" s="296"/>
      <c r="M141" s="297" t="s">
        <v>1</v>
      </c>
      <c r="N141" s="298" t="s">
        <v>41</v>
      </c>
      <c r="O141" s="92"/>
      <c r="P141" s="236">
        <f>O141*H141</f>
        <v>0</v>
      </c>
      <c r="Q141" s="236">
        <v>0.0061</v>
      </c>
      <c r="R141" s="236">
        <f>Q141*H141</f>
        <v>0.0122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200</v>
      </c>
      <c r="AT141" s="238" t="s">
        <v>323</v>
      </c>
      <c r="AU141" s="238" t="s">
        <v>85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83</v>
      </c>
      <c r="BK141" s="239">
        <f>ROUND(I141*H141,2)</f>
        <v>0</v>
      </c>
      <c r="BL141" s="18" t="s">
        <v>168</v>
      </c>
      <c r="BM141" s="238" t="s">
        <v>697</v>
      </c>
    </row>
    <row r="142" spans="1:65" s="2" customFormat="1" ht="16.5" customHeight="1">
      <c r="A142" s="39"/>
      <c r="B142" s="40"/>
      <c r="C142" s="289" t="s">
        <v>227</v>
      </c>
      <c r="D142" s="289" t="s">
        <v>323</v>
      </c>
      <c r="E142" s="290" t="s">
        <v>698</v>
      </c>
      <c r="F142" s="291" t="s">
        <v>699</v>
      </c>
      <c r="G142" s="292" t="s">
        <v>350</v>
      </c>
      <c r="H142" s="293">
        <v>2</v>
      </c>
      <c r="I142" s="294"/>
      <c r="J142" s="295">
        <f>ROUND(I142*H142,2)</f>
        <v>0</v>
      </c>
      <c r="K142" s="291" t="s">
        <v>167</v>
      </c>
      <c r="L142" s="296"/>
      <c r="M142" s="297" t="s">
        <v>1</v>
      </c>
      <c r="N142" s="298" t="s">
        <v>41</v>
      </c>
      <c r="O142" s="92"/>
      <c r="P142" s="236">
        <f>O142*H142</f>
        <v>0</v>
      </c>
      <c r="Q142" s="236">
        <v>0.0001</v>
      </c>
      <c r="R142" s="236">
        <f>Q142*H142</f>
        <v>0.0002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200</v>
      </c>
      <c r="AT142" s="238" t="s">
        <v>323</v>
      </c>
      <c r="AU142" s="238" t="s">
        <v>85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83</v>
      </c>
      <c r="BK142" s="239">
        <f>ROUND(I142*H142,2)</f>
        <v>0</v>
      </c>
      <c r="BL142" s="18" t="s">
        <v>168</v>
      </c>
      <c r="BM142" s="238" t="s">
        <v>700</v>
      </c>
    </row>
    <row r="143" spans="1:63" s="12" customFormat="1" ht="22.8" customHeight="1">
      <c r="A143" s="12"/>
      <c r="B143" s="211"/>
      <c r="C143" s="212"/>
      <c r="D143" s="213" t="s">
        <v>75</v>
      </c>
      <c r="E143" s="225" t="s">
        <v>381</v>
      </c>
      <c r="F143" s="225" t="s">
        <v>382</v>
      </c>
      <c r="G143" s="212"/>
      <c r="H143" s="212"/>
      <c r="I143" s="215"/>
      <c r="J143" s="226">
        <f>BK143</f>
        <v>0</v>
      </c>
      <c r="K143" s="212"/>
      <c r="L143" s="217"/>
      <c r="M143" s="218"/>
      <c r="N143" s="219"/>
      <c r="O143" s="219"/>
      <c r="P143" s="220">
        <f>P144</f>
        <v>0</v>
      </c>
      <c r="Q143" s="219"/>
      <c r="R143" s="220">
        <f>R144</f>
        <v>0</v>
      </c>
      <c r="S143" s="219"/>
      <c r="T143" s="221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2" t="s">
        <v>83</v>
      </c>
      <c r="AT143" s="223" t="s">
        <v>75</v>
      </c>
      <c r="AU143" s="223" t="s">
        <v>83</v>
      </c>
      <c r="AY143" s="222" t="s">
        <v>161</v>
      </c>
      <c r="BK143" s="224">
        <f>BK144</f>
        <v>0</v>
      </c>
    </row>
    <row r="144" spans="1:65" s="2" customFormat="1" ht="24.15" customHeight="1">
      <c r="A144" s="39"/>
      <c r="B144" s="40"/>
      <c r="C144" s="227" t="s">
        <v>233</v>
      </c>
      <c r="D144" s="227" t="s">
        <v>163</v>
      </c>
      <c r="E144" s="228" t="s">
        <v>384</v>
      </c>
      <c r="F144" s="229" t="s">
        <v>385</v>
      </c>
      <c r="G144" s="230" t="s">
        <v>203</v>
      </c>
      <c r="H144" s="231">
        <v>0.248</v>
      </c>
      <c r="I144" s="232"/>
      <c r="J144" s="233">
        <f>ROUND(I144*H144,2)</f>
        <v>0</v>
      </c>
      <c r="K144" s="229" t="s">
        <v>167</v>
      </c>
      <c r="L144" s="45"/>
      <c r="M144" s="284" t="s">
        <v>1</v>
      </c>
      <c r="N144" s="285" t="s">
        <v>41</v>
      </c>
      <c r="O144" s="286"/>
      <c r="P144" s="287">
        <f>O144*H144</f>
        <v>0</v>
      </c>
      <c r="Q144" s="287">
        <v>0</v>
      </c>
      <c r="R144" s="287">
        <f>Q144*H144</f>
        <v>0</v>
      </c>
      <c r="S144" s="287">
        <v>0</v>
      </c>
      <c r="T144" s="28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168</v>
      </c>
      <c r="AT144" s="238" t="s">
        <v>163</v>
      </c>
      <c r="AU144" s="238" t="s">
        <v>85</v>
      </c>
      <c r="AY144" s="18" t="s">
        <v>161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83</v>
      </c>
      <c r="BK144" s="239">
        <f>ROUND(I144*H144,2)</f>
        <v>0</v>
      </c>
      <c r="BL144" s="18" t="s">
        <v>168</v>
      </c>
      <c r="BM144" s="238" t="s">
        <v>701</v>
      </c>
    </row>
    <row r="145" spans="1:31" s="2" customFormat="1" ht="6.95" customHeight="1">
      <c r="A145" s="39"/>
      <c r="B145" s="67"/>
      <c r="C145" s="68"/>
      <c r="D145" s="68"/>
      <c r="E145" s="68"/>
      <c r="F145" s="68"/>
      <c r="G145" s="68"/>
      <c r="H145" s="68"/>
      <c r="I145" s="68"/>
      <c r="J145" s="68"/>
      <c r="K145" s="68"/>
      <c r="L145" s="45"/>
      <c r="M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</sheetData>
  <sheetProtection password="CC35" sheet="1" objects="1" scenarios="1" formatColumns="0" formatRows="0" autoFilter="0"/>
  <autoFilter ref="C123:K14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133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 xml:space="preserve">Rekonstrukce  ulice  Kostelní v  Konici</v>
      </c>
      <c r="F7" s="151"/>
      <c r="G7" s="151"/>
      <c r="H7" s="151"/>
      <c r="L7" s="21"/>
    </row>
    <row r="8" spans="2:12" s="1" customFormat="1" ht="12" customHeight="1">
      <c r="B8" s="21"/>
      <c r="D8" s="151" t="s">
        <v>134</v>
      </c>
      <c r="L8" s="21"/>
    </row>
    <row r="9" spans="1:31" s="2" customFormat="1" ht="16.5" customHeight="1">
      <c r="A9" s="39"/>
      <c r="B9" s="45"/>
      <c r="C9" s="39"/>
      <c r="D9" s="39"/>
      <c r="E9" s="152" t="s">
        <v>547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702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ROUND((SUM(BE122:BE160)),2)</f>
        <v>0</v>
      </c>
      <c r="G35" s="39"/>
      <c r="H35" s="39"/>
      <c r="I35" s="165">
        <v>0.21</v>
      </c>
      <c r="J35" s="164">
        <f>ROUND(((SUM(BE122:BE160))*I35),2)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ROUND((SUM(BF122:BF160)),2)</f>
        <v>0</v>
      </c>
      <c r="G36" s="39"/>
      <c r="H36" s="39"/>
      <c r="I36" s="165">
        <v>0.15</v>
      </c>
      <c r="J36" s="164">
        <f>ROUND(((SUM(BF122:BF160))*I36),2)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ROUND((SUM(BG122:BG160)),2)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ROUND((SUM(BH122:BH160)),2)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ROUND((SUM(BI122:BI160)),2)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 xml:space="preserve">Rekonstrukce  ulice  Kostelní v  Konici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547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 xml:space="preserve">SO 192 - Dopravní značení dočasné  - DIO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Konice</v>
      </c>
      <c r="G91" s="41"/>
      <c r="H91" s="41"/>
      <c r="I91" s="33" t="s">
        <v>22</v>
      </c>
      <c r="J91" s="80" t="str">
        <f>IF(J14="","",J14)</f>
        <v>10. 2. 2023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Konice</v>
      </c>
      <c r="G93" s="41"/>
      <c r="H93" s="41"/>
      <c r="I93" s="33" t="s">
        <v>30</v>
      </c>
      <c r="J93" s="37" t="str">
        <f>E23</f>
        <v>Ing. Zdeněk Vitásek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Martin  Pniok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139</v>
      </c>
      <c r="D96" s="186"/>
      <c r="E96" s="186"/>
      <c r="F96" s="186"/>
      <c r="G96" s="186"/>
      <c r="H96" s="186"/>
      <c r="I96" s="186"/>
      <c r="J96" s="187" t="s">
        <v>140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141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142</v>
      </c>
    </row>
    <row r="99" spans="1:31" s="9" customFormat="1" ht="24.95" customHeight="1">
      <c r="A99" s="9"/>
      <c r="B99" s="189"/>
      <c r="C99" s="190"/>
      <c r="D99" s="191" t="s">
        <v>143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291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146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 xml:space="preserve">Rekonstrukce  ulice  Kostelní v  Konici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134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547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136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 xml:space="preserve">SO 192 - Dopravní značení dočasné  - DIO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F14</f>
        <v>Konice</v>
      </c>
      <c r="G116" s="41"/>
      <c r="H116" s="41"/>
      <c r="I116" s="33" t="s">
        <v>22</v>
      </c>
      <c r="J116" s="80" t="str">
        <f>IF(J14="","",J14)</f>
        <v>10. 2. 2023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E17</f>
        <v>město Konice</v>
      </c>
      <c r="G118" s="41"/>
      <c r="H118" s="41"/>
      <c r="I118" s="33" t="s">
        <v>30</v>
      </c>
      <c r="J118" s="37" t="str">
        <f>E23</f>
        <v>Ing. Zdeněk Vitásek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33" t="s">
        <v>33</v>
      </c>
      <c r="J119" s="37" t="str">
        <f>E26</f>
        <v xml:space="preserve">Martin  Pniok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147</v>
      </c>
      <c r="D121" s="203" t="s">
        <v>61</v>
      </c>
      <c r="E121" s="203" t="s">
        <v>57</v>
      </c>
      <c r="F121" s="203" t="s">
        <v>58</v>
      </c>
      <c r="G121" s="203" t="s">
        <v>148</v>
      </c>
      <c r="H121" s="203" t="s">
        <v>149</v>
      </c>
      <c r="I121" s="203" t="s">
        <v>150</v>
      </c>
      <c r="J121" s="203" t="s">
        <v>140</v>
      </c>
      <c r="K121" s="204" t="s">
        <v>151</v>
      </c>
      <c r="L121" s="205"/>
      <c r="M121" s="101" t="s">
        <v>1</v>
      </c>
      <c r="N121" s="102" t="s">
        <v>40</v>
      </c>
      <c r="O121" s="102" t="s">
        <v>152</v>
      </c>
      <c r="P121" s="102" t="s">
        <v>153</v>
      </c>
      <c r="Q121" s="102" t="s">
        <v>154</v>
      </c>
      <c r="R121" s="102" t="s">
        <v>155</v>
      </c>
      <c r="S121" s="102" t="s">
        <v>156</v>
      </c>
      <c r="T121" s="103" t="s">
        <v>157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158</v>
      </c>
      <c r="D122" s="41"/>
      <c r="E122" s="41"/>
      <c r="F122" s="41"/>
      <c r="G122" s="41"/>
      <c r="H122" s="41"/>
      <c r="I122" s="41"/>
      <c r="J122" s="206">
        <f>BK122</f>
        <v>0</v>
      </c>
      <c r="K122" s="41"/>
      <c r="L122" s="45"/>
      <c r="M122" s="104"/>
      <c r="N122" s="207"/>
      <c r="O122" s="105"/>
      <c r="P122" s="208">
        <f>P123</f>
        <v>0</v>
      </c>
      <c r="Q122" s="105"/>
      <c r="R122" s="208">
        <f>R123</f>
        <v>0</v>
      </c>
      <c r="S122" s="105"/>
      <c r="T122" s="209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142</v>
      </c>
      <c r="BK122" s="210">
        <f>BK123</f>
        <v>0</v>
      </c>
    </row>
    <row r="123" spans="1:63" s="12" customFormat="1" ht="25.9" customHeight="1">
      <c r="A123" s="12"/>
      <c r="B123" s="211"/>
      <c r="C123" s="212"/>
      <c r="D123" s="213" t="s">
        <v>75</v>
      </c>
      <c r="E123" s="214" t="s">
        <v>159</v>
      </c>
      <c r="F123" s="214" t="s">
        <v>160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P124</f>
        <v>0</v>
      </c>
      <c r="Q123" s="219"/>
      <c r="R123" s="220">
        <f>R124</f>
        <v>0</v>
      </c>
      <c r="S123" s="219"/>
      <c r="T123" s="22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83</v>
      </c>
      <c r="AT123" s="223" t="s">
        <v>75</v>
      </c>
      <c r="AU123" s="223" t="s">
        <v>76</v>
      </c>
      <c r="AY123" s="222" t="s">
        <v>161</v>
      </c>
      <c r="BK123" s="224">
        <f>BK124</f>
        <v>0</v>
      </c>
    </row>
    <row r="124" spans="1:63" s="12" customFormat="1" ht="22.8" customHeight="1">
      <c r="A124" s="12"/>
      <c r="B124" s="211"/>
      <c r="C124" s="212"/>
      <c r="D124" s="213" t="s">
        <v>75</v>
      </c>
      <c r="E124" s="225" t="s">
        <v>206</v>
      </c>
      <c r="F124" s="225" t="s">
        <v>355</v>
      </c>
      <c r="G124" s="212"/>
      <c r="H124" s="212"/>
      <c r="I124" s="215"/>
      <c r="J124" s="226">
        <f>BK124</f>
        <v>0</v>
      </c>
      <c r="K124" s="212"/>
      <c r="L124" s="217"/>
      <c r="M124" s="218"/>
      <c r="N124" s="219"/>
      <c r="O124" s="219"/>
      <c r="P124" s="220">
        <f>SUM(P125:P160)</f>
        <v>0</v>
      </c>
      <c r="Q124" s="219"/>
      <c r="R124" s="220">
        <f>SUM(R125:R160)</f>
        <v>0</v>
      </c>
      <c r="S124" s="219"/>
      <c r="T124" s="221">
        <f>SUM(T125:T160)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83</v>
      </c>
      <c r="AT124" s="223" t="s">
        <v>75</v>
      </c>
      <c r="AU124" s="223" t="s">
        <v>83</v>
      </c>
      <c r="AY124" s="222" t="s">
        <v>161</v>
      </c>
      <c r="BK124" s="224">
        <f>SUM(BK125:BK160)</f>
        <v>0</v>
      </c>
    </row>
    <row r="125" spans="1:65" s="2" customFormat="1" ht="24.15" customHeight="1">
      <c r="A125" s="39"/>
      <c r="B125" s="40"/>
      <c r="C125" s="227" t="s">
        <v>83</v>
      </c>
      <c r="D125" s="227" t="s">
        <v>163</v>
      </c>
      <c r="E125" s="228" t="s">
        <v>703</v>
      </c>
      <c r="F125" s="229" t="s">
        <v>704</v>
      </c>
      <c r="G125" s="230" t="s">
        <v>350</v>
      </c>
      <c r="H125" s="231">
        <v>6</v>
      </c>
      <c r="I125" s="232"/>
      <c r="J125" s="233">
        <f>ROUND(I125*H125,2)</f>
        <v>0</v>
      </c>
      <c r="K125" s="229" t="s">
        <v>167</v>
      </c>
      <c r="L125" s="45"/>
      <c r="M125" s="234" t="s">
        <v>1</v>
      </c>
      <c r="N125" s="235" t="s">
        <v>41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168</v>
      </c>
      <c r="AT125" s="238" t="s">
        <v>163</v>
      </c>
      <c r="AU125" s="238" t="s">
        <v>85</v>
      </c>
      <c r="AY125" s="18" t="s">
        <v>161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83</v>
      </c>
      <c r="BK125" s="239">
        <f>ROUND(I125*H125,2)</f>
        <v>0</v>
      </c>
      <c r="BL125" s="18" t="s">
        <v>168</v>
      </c>
      <c r="BM125" s="238" t="s">
        <v>705</v>
      </c>
    </row>
    <row r="126" spans="1:51" s="13" customFormat="1" ht="12">
      <c r="A126" s="13"/>
      <c r="B126" s="240"/>
      <c r="C126" s="241"/>
      <c r="D126" s="242" t="s">
        <v>170</v>
      </c>
      <c r="E126" s="243" t="s">
        <v>1</v>
      </c>
      <c r="F126" s="244" t="s">
        <v>706</v>
      </c>
      <c r="G126" s="241"/>
      <c r="H126" s="245">
        <v>6</v>
      </c>
      <c r="I126" s="246"/>
      <c r="J126" s="241"/>
      <c r="K126" s="241"/>
      <c r="L126" s="247"/>
      <c r="M126" s="248"/>
      <c r="N126" s="249"/>
      <c r="O126" s="249"/>
      <c r="P126" s="249"/>
      <c r="Q126" s="249"/>
      <c r="R126" s="249"/>
      <c r="S126" s="249"/>
      <c r="T126" s="25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1" t="s">
        <v>170</v>
      </c>
      <c r="AU126" s="251" t="s">
        <v>85</v>
      </c>
      <c r="AV126" s="13" t="s">
        <v>85</v>
      </c>
      <c r="AW126" s="13" t="s">
        <v>32</v>
      </c>
      <c r="AX126" s="13" t="s">
        <v>83</v>
      </c>
      <c r="AY126" s="251" t="s">
        <v>161</v>
      </c>
    </row>
    <row r="127" spans="1:65" s="2" customFormat="1" ht="24.15" customHeight="1">
      <c r="A127" s="39"/>
      <c r="B127" s="40"/>
      <c r="C127" s="227" t="s">
        <v>85</v>
      </c>
      <c r="D127" s="227" t="s">
        <v>163</v>
      </c>
      <c r="E127" s="228" t="s">
        <v>707</v>
      </c>
      <c r="F127" s="229" t="s">
        <v>708</v>
      </c>
      <c r="G127" s="230" t="s">
        <v>350</v>
      </c>
      <c r="H127" s="231">
        <v>4</v>
      </c>
      <c r="I127" s="232"/>
      <c r="J127" s="233">
        <f>ROUND(I127*H127,2)</f>
        <v>0</v>
      </c>
      <c r="K127" s="229" t="s">
        <v>167</v>
      </c>
      <c r="L127" s="45"/>
      <c r="M127" s="234" t="s">
        <v>1</v>
      </c>
      <c r="N127" s="235" t="s">
        <v>41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168</v>
      </c>
      <c r="AT127" s="238" t="s">
        <v>163</v>
      </c>
      <c r="AU127" s="238" t="s">
        <v>85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83</v>
      </c>
      <c r="BK127" s="239">
        <f>ROUND(I127*H127,2)</f>
        <v>0</v>
      </c>
      <c r="BL127" s="18" t="s">
        <v>168</v>
      </c>
      <c r="BM127" s="238" t="s">
        <v>709</v>
      </c>
    </row>
    <row r="128" spans="1:51" s="13" customFormat="1" ht="12">
      <c r="A128" s="13"/>
      <c r="B128" s="240"/>
      <c r="C128" s="241"/>
      <c r="D128" s="242" t="s">
        <v>170</v>
      </c>
      <c r="E128" s="243" t="s">
        <v>1</v>
      </c>
      <c r="F128" s="244" t="s">
        <v>710</v>
      </c>
      <c r="G128" s="241"/>
      <c r="H128" s="245">
        <v>2</v>
      </c>
      <c r="I128" s="246"/>
      <c r="J128" s="241"/>
      <c r="K128" s="241"/>
      <c r="L128" s="247"/>
      <c r="M128" s="248"/>
      <c r="N128" s="249"/>
      <c r="O128" s="249"/>
      <c r="P128" s="249"/>
      <c r="Q128" s="249"/>
      <c r="R128" s="249"/>
      <c r="S128" s="249"/>
      <c r="T128" s="25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1" t="s">
        <v>170</v>
      </c>
      <c r="AU128" s="251" t="s">
        <v>85</v>
      </c>
      <c r="AV128" s="13" t="s">
        <v>85</v>
      </c>
      <c r="AW128" s="13" t="s">
        <v>32</v>
      </c>
      <c r="AX128" s="13" t="s">
        <v>76</v>
      </c>
      <c r="AY128" s="251" t="s">
        <v>161</v>
      </c>
    </row>
    <row r="129" spans="1:51" s="13" customFormat="1" ht="12">
      <c r="A129" s="13"/>
      <c r="B129" s="240"/>
      <c r="C129" s="241"/>
      <c r="D129" s="242" t="s">
        <v>170</v>
      </c>
      <c r="E129" s="243" t="s">
        <v>1</v>
      </c>
      <c r="F129" s="244" t="s">
        <v>711</v>
      </c>
      <c r="G129" s="241"/>
      <c r="H129" s="245">
        <v>2</v>
      </c>
      <c r="I129" s="246"/>
      <c r="J129" s="241"/>
      <c r="K129" s="241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170</v>
      </c>
      <c r="AU129" s="251" t="s">
        <v>85</v>
      </c>
      <c r="AV129" s="13" t="s">
        <v>85</v>
      </c>
      <c r="AW129" s="13" t="s">
        <v>32</v>
      </c>
      <c r="AX129" s="13" t="s">
        <v>76</v>
      </c>
      <c r="AY129" s="251" t="s">
        <v>161</v>
      </c>
    </row>
    <row r="130" spans="1:51" s="15" customFormat="1" ht="12">
      <c r="A130" s="15"/>
      <c r="B130" s="262"/>
      <c r="C130" s="263"/>
      <c r="D130" s="242" t="s">
        <v>170</v>
      </c>
      <c r="E130" s="264" t="s">
        <v>1</v>
      </c>
      <c r="F130" s="265" t="s">
        <v>221</v>
      </c>
      <c r="G130" s="263"/>
      <c r="H130" s="266">
        <v>4</v>
      </c>
      <c r="I130" s="267"/>
      <c r="J130" s="263"/>
      <c r="K130" s="263"/>
      <c r="L130" s="268"/>
      <c r="M130" s="269"/>
      <c r="N130" s="270"/>
      <c r="O130" s="270"/>
      <c r="P130" s="270"/>
      <c r="Q130" s="270"/>
      <c r="R130" s="270"/>
      <c r="S130" s="270"/>
      <c r="T130" s="271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2" t="s">
        <v>170</v>
      </c>
      <c r="AU130" s="272" t="s">
        <v>85</v>
      </c>
      <c r="AV130" s="15" t="s">
        <v>168</v>
      </c>
      <c r="AW130" s="15" t="s">
        <v>32</v>
      </c>
      <c r="AX130" s="15" t="s">
        <v>83</v>
      </c>
      <c r="AY130" s="272" t="s">
        <v>161</v>
      </c>
    </row>
    <row r="131" spans="1:65" s="2" customFormat="1" ht="24.15" customHeight="1">
      <c r="A131" s="39"/>
      <c r="B131" s="40"/>
      <c r="C131" s="227" t="s">
        <v>177</v>
      </c>
      <c r="D131" s="227" t="s">
        <v>163</v>
      </c>
      <c r="E131" s="228" t="s">
        <v>712</v>
      </c>
      <c r="F131" s="229" t="s">
        <v>713</v>
      </c>
      <c r="G131" s="230" t="s">
        <v>350</v>
      </c>
      <c r="H131" s="231">
        <v>672</v>
      </c>
      <c r="I131" s="232"/>
      <c r="J131" s="233">
        <f>ROUND(I131*H131,2)</f>
        <v>0</v>
      </c>
      <c r="K131" s="229" t="s">
        <v>167</v>
      </c>
      <c r="L131" s="45"/>
      <c r="M131" s="234" t="s">
        <v>1</v>
      </c>
      <c r="N131" s="235" t="s">
        <v>41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168</v>
      </c>
      <c r="AT131" s="238" t="s">
        <v>163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83</v>
      </c>
      <c r="BK131" s="239">
        <f>ROUND(I131*H131,2)</f>
        <v>0</v>
      </c>
      <c r="BL131" s="18" t="s">
        <v>168</v>
      </c>
      <c r="BM131" s="238" t="s">
        <v>714</v>
      </c>
    </row>
    <row r="132" spans="1:51" s="13" customFormat="1" ht="12">
      <c r="A132" s="13"/>
      <c r="B132" s="240"/>
      <c r="C132" s="241"/>
      <c r="D132" s="242" t="s">
        <v>170</v>
      </c>
      <c r="E132" s="243" t="s">
        <v>1</v>
      </c>
      <c r="F132" s="244" t="s">
        <v>715</v>
      </c>
      <c r="G132" s="241"/>
      <c r="H132" s="245">
        <v>672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170</v>
      </c>
      <c r="AU132" s="251" t="s">
        <v>85</v>
      </c>
      <c r="AV132" s="13" t="s">
        <v>85</v>
      </c>
      <c r="AW132" s="13" t="s">
        <v>32</v>
      </c>
      <c r="AX132" s="13" t="s">
        <v>83</v>
      </c>
      <c r="AY132" s="251" t="s">
        <v>161</v>
      </c>
    </row>
    <row r="133" spans="1:65" s="2" customFormat="1" ht="24.15" customHeight="1">
      <c r="A133" s="39"/>
      <c r="B133" s="40"/>
      <c r="C133" s="227" t="s">
        <v>168</v>
      </c>
      <c r="D133" s="227" t="s">
        <v>163</v>
      </c>
      <c r="E133" s="228" t="s">
        <v>716</v>
      </c>
      <c r="F133" s="229" t="s">
        <v>717</v>
      </c>
      <c r="G133" s="230" t="s">
        <v>350</v>
      </c>
      <c r="H133" s="231">
        <v>392</v>
      </c>
      <c r="I133" s="232"/>
      <c r="J133" s="233">
        <f>ROUND(I133*H133,2)</f>
        <v>0</v>
      </c>
      <c r="K133" s="229" t="s">
        <v>167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168</v>
      </c>
      <c r="AT133" s="238" t="s">
        <v>163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83</v>
      </c>
      <c r="BK133" s="239">
        <f>ROUND(I133*H133,2)</f>
        <v>0</v>
      </c>
      <c r="BL133" s="18" t="s">
        <v>168</v>
      </c>
      <c r="BM133" s="238" t="s">
        <v>718</v>
      </c>
    </row>
    <row r="134" spans="1:51" s="13" customFormat="1" ht="12">
      <c r="A134" s="13"/>
      <c r="B134" s="240"/>
      <c r="C134" s="241"/>
      <c r="D134" s="242" t="s">
        <v>170</v>
      </c>
      <c r="E134" s="243" t="s">
        <v>1</v>
      </c>
      <c r="F134" s="244" t="s">
        <v>719</v>
      </c>
      <c r="G134" s="241"/>
      <c r="H134" s="245">
        <v>224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170</v>
      </c>
      <c r="AU134" s="251" t="s">
        <v>85</v>
      </c>
      <c r="AV134" s="13" t="s">
        <v>85</v>
      </c>
      <c r="AW134" s="13" t="s">
        <v>32</v>
      </c>
      <c r="AX134" s="13" t="s">
        <v>76</v>
      </c>
      <c r="AY134" s="251" t="s">
        <v>161</v>
      </c>
    </row>
    <row r="135" spans="1:51" s="13" customFormat="1" ht="12">
      <c r="A135" s="13"/>
      <c r="B135" s="240"/>
      <c r="C135" s="241"/>
      <c r="D135" s="242" t="s">
        <v>170</v>
      </c>
      <c r="E135" s="243" t="s">
        <v>1</v>
      </c>
      <c r="F135" s="244" t="s">
        <v>720</v>
      </c>
      <c r="G135" s="241"/>
      <c r="H135" s="245">
        <v>168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170</v>
      </c>
      <c r="AU135" s="251" t="s">
        <v>85</v>
      </c>
      <c r="AV135" s="13" t="s">
        <v>85</v>
      </c>
      <c r="AW135" s="13" t="s">
        <v>32</v>
      </c>
      <c r="AX135" s="13" t="s">
        <v>76</v>
      </c>
      <c r="AY135" s="251" t="s">
        <v>161</v>
      </c>
    </row>
    <row r="136" spans="1:51" s="15" customFormat="1" ht="12">
      <c r="A136" s="15"/>
      <c r="B136" s="262"/>
      <c r="C136" s="263"/>
      <c r="D136" s="242" t="s">
        <v>170</v>
      </c>
      <c r="E136" s="264" t="s">
        <v>1</v>
      </c>
      <c r="F136" s="265" t="s">
        <v>221</v>
      </c>
      <c r="G136" s="263"/>
      <c r="H136" s="266">
        <v>392</v>
      </c>
      <c r="I136" s="267"/>
      <c r="J136" s="263"/>
      <c r="K136" s="263"/>
      <c r="L136" s="268"/>
      <c r="M136" s="269"/>
      <c r="N136" s="270"/>
      <c r="O136" s="270"/>
      <c r="P136" s="270"/>
      <c r="Q136" s="270"/>
      <c r="R136" s="270"/>
      <c r="S136" s="270"/>
      <c r="T136" s="271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2" t="s">
        <v>170</v>
      </c>
      <c r="AU136" s="272" t="s">
        <v>85</v>
      </c>
      <c r="AV136" s="15" t="s">
        <v>168</v>
      </c>
      <c r="AW136" s="15" t="s">
        <v>32</v>
      </c>
      <c r="AX136" s="15" t="s">
        <v>83</v>
      </c>
      <c r="AY136" s="272" t="s">
        <v>161</v>
      </c>
    </row>
    <row r="137" spans="1:65" s="2" customFormat="1" ht="24.15" customHeight="1">
      <c r="A137" s="39"/>
      <c r="B137" s="40"/>
      <c r="C137" s="227" t="s">
        <v>185</v>
      </c>
      <c r="D137" s="227" t="s">
        <v>163</v>
      </c>
      <c r="E137" s="228" t="s">
        <v>721</v>
      </c>
      <c r="F137" s="229" t="s">
        <v>722</v>
      </c>
      <c r="G137" s="230" t="s">
        <v>350</v>
      </c>
      <c r="H137" s="231">
        <v>6</v>
      </c>
      <c r="I137" s="232"/>
      <c r="J137" s="233">
        <f>ROUND(I137*H137,2)</f>
        <v>0</v>
      </c>
      <c r="K137" s="229" t="s">
        <v>167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168</v>
      </c>
      <c r="AT137" s="238" t="s">
        <v>163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83</v>
      </c>
      <c r="BK137" s="239">
        <f>ROUND(I137*H137,2)</f>
        <v>0</v>
      </c>
      <c r="BL137" s="18" t="s">
        <v>168</v>
      </c>
      <c r="BM137" s="238" t="s">
        <v>723</v>
      </c>
    </row>
    <row r="138" spans="1:51" s="13" customFormat="1" ht="12">
      <c r="A138" s="13"/>
      <c r="B138" s="240"/>
      <c r="C138" s="241"/>
      <c r="D138" s="242" t="s">
        <v>170</v>
      </c>
      <c r="E138" s="243" t="s">
        <v>1</v>
      </c>
      <c r="F138" s="244" t="s">
        <v>724</v>
      </c>
      <c r="G138" s="241"/>
      <c r="H138" s="245">
        <v>2</v>
      </c>
      <c r="I138" s="246"/>
      <c r="J138" s="241"/>
      <c r="K138" s="241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170</v>
      </c>
      <c r="AU138" s="251" t="s">
        <v>85</v>
      </c>
      <c r="AV138" s="13" t="s">
        <v>85</v>
      </c>
      <c r="AW138" s="13" t="s">
        <v>32</v>
      </c>
      <c r="AX138" s="13" t="s">
        <v>76</v>
      </c>
      <c r="AY138" s="251" t="s">
        <v>161</v>
      </c>
    </row>
    <row r="139" spans="1:51" s="13" customFormat="1" ht="12">
      <c r="A139" s="13"/>
      <c r="B139" s="240"/>
      <c r="C139" s="241"/>
      <c r="D139" s="242" t="s">
        <v>170</v>
      </c>
      <c r="E139" s="243" t="s">
        <v>1</v>
      </c>
      <c r="F139" s="244" t="s">
        <v>725</v>
      </c>
      <c r="G139" s="241"/>
      <c r="H139" s="245">
        <v>2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170</v>
      </c>
      <c r="AU139" s="251" t="s">
        <v>85</v>
      </c>
      <c r="AV139" s="13" t="s">
        <v>85</v>
      </c>
      <c r="AW139" s="13" t="s">
        <v>32</v>
      </c>
      <c r="AX139" s="13" t="s">
        <v>76</v>
      </c>
      <c r="AY139" s="251" t="s">
        <v>161</v>
      </c>
    </row>
    <row r="140" spans="1:51" s="13" customFormat="1" ht="12">
      <c r="A140" s="13"/>
      <c r="B140" s="240"/>
      <c r="C140" s="241"/>
      <c r="D140" s="242" t="s">
        <v>170</v>
      </c>
      <c r="E140" s="243" t="s">
        <v>1</v>
      </c>
      <c r="F140" s="244" t="s">
        <v>726</v>
      </c>
      <c r="G140" s="241"/>
      <c r="H140" s="245">
        <v>2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170</v>
      </c>
      <c r="AU140" s="251" t="s">
        <v>85</v>
      </c>
      <c r="AV140" s="13" t="s">
        <v>85</v>
      </c>
      <c r="AW140" s="13" t="s">
        <v>32</v>
      </c>
      <c r="AX140" s="13" t="s">
        <v>76</v>
      </c>
      <c r="AY140" s="251" t="s">
        <v>161</v>
      </c>
    </row>
    <row r="141" spans="1:51" s="15" customFormat="1" ht="12">
      <c r="A141" s="15"/>
      <c r="B141" s="262"/>
      <c r="C141" s="263"/>
      <c r="D141" s="242" t="s">
        <v>170</v>
      </c>
      <c r="E141" s="264" t="s">
        <v>1</v>
      </c>
      <c r="F141" s="265" t="s">
        <v>221</v>
      </c>
      <c r="G141" s="263"/>
      <c r="H141" s="266">
        <v>6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2" t="s">
        <v>170</v>
      </c>
      <c r="AU141" s="272" t="s">
        <v>85</v>
      </c>
      <c r="AV141" s="15" t="s">
        <v>168</v>
      </c>
      <c r="AW141" s="15" t="s">
        <v>32</v>
      </c>
      <c r="AX141" s="15" t="s">
        <v>83</v>
      </c>
      <c r="AY141" s="272" t="s">
        <v>161</v>
      </c>
    </row>
    <row r="142" spans="1:65" s="2" customFormat="1" ht="24.15" customHeight="1">
      <c r="A142" s="39"/>
      <c r="B142" s="40"/>
      <c r="C142" s="227" t="s">
        <v>189</v>
      </c>
      <c r="D142" s="227" t="s">
        <v>163</v>
      </c>
      <c r="E142" s="228" t="s">
        <v>727</v>
      </c>
      <c r="F142" s="229" t="s">
        <v>728</v>
      </c>
      <c r="G142" s="230" t="s">
        <v>350</v>
      </c>
      <c r="H142" s="231">
        <v>616</v>
      </c>
      <c r="I142" s="232"/>
      <c r="J142" s="233">
        <f>ROUND(I142*H142,2)</f>
        <v>0</v>
      </c>
      <c r="K142" s="229" t="s">
        <v>167</v>
      </c>
      <c r="L142" s="45"/>
      <c r="M142" s="234" t="s">
        <v>1</v>
      </c>
      <c r="N142" s="235" t="s">
        <v>41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168</v>
      </c>
      <c r="AT142" s="238" t="s">
        <v>163</v>
      </c>
      <c r="AU142" s="238" t="s">
        <v>85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83</v>
      </c>
      <c r="BK142" s="239">
        <f>ROUND(I142*H142,2)</f>
        <v>0</v>
      </c>
      <c r="BL142" s="18" t="s">
        <v>168</v>
      </c>
      <c r="BM142" s="238" t="s">
        <v>729</v>
      </c>
    </row>
    <row r="143" spans="1:51" s="13" customFormat="1" ht="12">
      <c r="A143" s="13"/>
      <c r="B143" s="240"/>
      <c r="C143" s="241"/>
      <c r="D143" s="242" t="s">
        <v>170</v>
      </c>
      <c r="E143" s="243" t="s">
        <v>1</v>
      </c>
      <c r="F143" s="244" t="s">
        <v>730</v>
      </c>
      <c r="G143" s="241"/>
      <c r="H143" s="245">
        <v>224</v>
      </c>
      <c r="I143" s="246"/>
      <c r="J143" s="241"/>
      <c r="K143" s="241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170</v>
      </c>
      <c r="AU143" s="251" t="s">
        <v>85</v>
      </c>
      <c r="AV143" s="13" t="s">
        <v>85</v>
      </c>
      <c r="AW143" s="13" t="s">
        <v>32</v>
      </c>
      <c r="AX143" s="13" t="s">
        <v>76</v>
      </c>
      <c r="AY143" s="251" t="s">
        <v>161</v>
      </c>
    </row>
    <row r="144" spans="1:51" s="13" customFormat="1" ht="12">
      <c r="A144" s="13"/>
      <c r="B144" s="240"/>
      <c r="C144" s="241"/>
      <c r="D144" s="242" t="s">
        <v>170</v>
      </c>
      <c r="E144" s="243" t="s">
        <v>1</v>
      </c>
      <c r="F144" s="244" t="s">
        <v>731</v>
      </c>
      <c r="G144" s="241"/>
      <c r="H144" s="245">
        <v>224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170</v>
      </c>
      <c r="AU144" s="251" t="s">
        <v>85</v>
      </c>
      <c r="AV144" s="13" t="s">
        <v>85</v>
      </c>
      <c r="AW144" s="13" t="s">
        <v>32</v>
      </c>
      <c r="AX144" s="13" t="s">
        <v>76</v>
      </c>
      <c r="AY144" s="251" t="s">
        <v>161</v>
      </c>
    </row>
    <row r="145" spans="1:51" s="13" customFormat="1" ht="12">
      <c r="A145" s="13"/>
      <c r="B145" s="240"/>
      <c r="C145" s="241"/>
      <c r="D145" s="242" t="s">
        <v>170</v>
      </c>
      <c r="E145" s="243" t="s">
        <v>1</v>
      </c>
      <c r="F145" s="244" t="s">
        <v>732</v>
      </c>
      <c r="G145" s="241"/>
      <c r="H145" s="245">
        <v>168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170</v>
      </c>
      <c r="AU145" s="251" t="s">
        <v>85</v>
      </c>
      <c r="AV145" s="13" t="s">
        <v>85</v>
      </c>
      <c r="AW145" s="13" t="s">
        <v>32</v>
      </c>
      <c r="AX145" s="13" t="s">
        <v>76</v>
      </c>
      <c r="AY145" s="251" t="s">
        <v>161</v>
      </c>
    </row>
    <row r="146" spans="1:51" s="15" customFormat="1" ht="12">
      <c r="A146" s="15"/>
      <c r="B146" s="262"/>
      <c r="C146" s="263"/>
      <c r="D146" s="242" t="s">
        <v>170</v>
      </c>
      <c r="E146" s="264" t="s">
        <v>1</v>
      </c>
      <c r="F146" s="265" t="s">
        <v>221</v>
      </c>
      <c r="G146" s="263"/>
      <c r="H146" s="266">
        <v>616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2" t="s">
        <v>170</v>
      </c>
      <c r="AU146" s="272" t="s">
        <v>85</v>
      </c>
      <c r="AV146" s="15" t="s">
        <v>168</v>
      </c>
      <c r="AW146" s="15" t="s">
        <v>32</v>
      </c>
      <c r="AX146" s="15" t="s">
        <v>83</v>
      </c>
      <c r="AY146" s="272" t="s">
        <v>161</v>
      </c>
    </row>
    <row r="147" spans="1:65" s="2" customFormat="1" ht="24.15" customHeight="1">
      <c r="A147" s="39"/>
      <c r="B147" s="40"/>
      <c r="C147" s="227" t="s">
        <v>196</v>
      </c>
      <c r="D147" s="227" t="s">
        <v>163</v>
      </c>
      <c r="E147" s="228" t="s">
        <v>733</v>
      </c>
      <c r="F147" s="229" t="s">
        <v>734</v>
      </c>
      <c r="G147" s="230" t="s">
        <v>350</v>
      </c>
      <c r="H147" s="231">
        <v>2</v>
      </c>
      <c r="I147" s="232"/>
      <c r="J147" s="233">
        <f>ROUND(I147*H147,2)</f>
        <v>0</v>
      </c>
      <c r="K147" s="229" t="s">
        <v>167</v>
      </c>
      <c r="L147" s="45"/>
      <c r="M147" s="234" t="s">
        <v>1</v>
      </c>
      <c r="N147" s="235" t="s">
        <v>41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168</v>
      </c>
      <c r="AT147" s="238" t="s">
        <v>163</v>
      </c>
      <c r="AU147" s="238" t="s">
        <v>85</v>
      </c>
      <c r="AY147" s="18" t="s">
        <v>161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83</v>
      </c>
      <c r="BK147" s="239">
        <f>ROUND(I147*H147,2)</f>
        <v>0</v>
      </c>
      <c r="BL147" s="18" t="s">
        <v>168</v>
      </c>
      <c r="BM147" s="238" t="s">
        <v>735</v>
      </c>
    </row>
    <row r="148" spans="1:51" s="14" customFormat="1" ht="12">
      <c r="A148" s="14"/>
      <c r="B148" s="252"/>
      <c r="C148" s="253"/>
      <c r="D148" s="242" t="s">
        <v>170</v>
      </c>
      <c r="E148" s="254" t="s">
        <v>1</v>
      </c>
      <c r="F148" s="255" t="s">
        <v>736</v>
      </c>
      <c r="G148" s="253"/>
      <c r="H148" s="254" t="s">
        <v>1</v>
      </c>
      <c r="I148" s="256"/>
      <c r="J148" s="253"/>
      <c r="K148" s="253"/>
      <c r="L148" s="257"/>
      <c r="M148" s="258"/>
      <c r="N148" s="259"/>
      <c r="O148" s="259"/>
      <c r="P148" s="259"/>
      <c r="Q148" s="259"/>
      <c r="R148" s="259"/>
      <c r="S148" s="259"/>
      <c r="T148" s="26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1" t="s">
        <v>170</v>
      </c>
      <c r="AU148" s="261" t="s">
        <v>85</v>
      </c>
      <c r="AV148" s="14" t="s">
        <v>83</v>
      </c>
      <c r="AW148" s="14" t="s">
        <v>32</v>
      </c>
      <c r="AX148" s="14" t="s">
        <v>76</v>
      </c>
      <c r="AY148" s="261" t="s">
        <v>161</v>
      </c>
    </row>
    <row r="149" spans="1:51" s="13" customFormat="1" ht="12">
      <c r="A149" s="13"/>
      <c r="B149" s="240"/>
      <c r="C149" s="241"/>
      <c r="D149" s="242" t="s">
        <v>170</v>
      </c>
      <c r="E149" s="243" t="s">
        <v>1</v>
      </c>
      <c r="F149" s="244" t="s">
        <v>85</v>
      </c>
      <c r="G149" s="241"/>
      <c r="H149" s="245">
        <v>2</v>
      </c>
      <c r="I149" s="246"/>
      <c r="J149" s="241"/>
      <c r="K149" s="241"/>
      <c r="L149" s="247"/>
      <c r="M149" s="248"/>
      <c r="N149" s="249"/>
      <c r="O149" s="249"/>
      <c r="P149" s="249"/>
      <c r="Q149" s="249"/>
      <c r="R149" s="249"/>
      <c r="S149" s="249"/>
      <c r="T149" s="25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1" t="s">
        <v>170</v>
      </c>
      <c r="AU149" s="251" t="s">
        <v>85</v>
      </c>
      <c r="AV149" s="13" t="s">
        <v>85</v>
      </c>
      <c r="AW149" s="13" t="s">
        <v>32</v>
      </c>
      <c r="AX149" s="13" t="s">
        <v>83</v>
      </c>
      <c r="AY149" s="251" t="s">
        <v>161</v>
      </c>
    </row>
    <row r="150" spans="1:65" s="2" customFormat="1" ht="33" customHeight="1">
      <c r="A150" s="39"/>
      <c r="B150" s="40"/>
      <c r="C150" s="227" t="s">
        <v>200</v>
      </c>
      <c r="D150" s="227" t="s">
        <v>163</v>
      </c>
      <c r="E150" s="228" t="s">
        <v>737</v>
      </c>
      <c r="F150" s="229" t="s">
        <v>738</v>
      </c>
      <c r="G150" s="230" t="s">
        <v>350</v>
      </c>
      <c r="H150" s="231">
        <v>168</v>
      </c>
      <c r="I150" s="232"/>
      <c r="J150" s="233">
        <f>ROUND(I150*H150,2)</f>
        <v>0</v>
      </c>
      <c r="K150" s="229" t="s">
        <v>167</v>
      </c>
      <c r="L150" s="45"/>
      <c r="M150" s="234" t="s">
        <v>1</v>
      </c>
      <c r="N150" s="235" t="s">
        <v>41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168</v>
      </c>
      <c r="AT150" s="238" t="s">
        <v>163</v>
      </c>
      <c r="AU150" s="238" t="s">
        <v>85</v>
      </c>
      <c r="AY150" s="18" t="s">
        <v>161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83</v>
      </c>
      <c r="BK150" s="239">
        <f>ROUND(I150*H150,2)</f>
        <v>0</v>
      </c>
      <c r="BL150" s="18" t="s">
        <v>168</v>
      </c>
      <c r="BM150" s="238" t="s">
        <v>739</v>
      </c>
    </row>
    <row r="151" spans="1:51" s="14" customFormat="1" ht="12">
      <c r="A151" s="14"/>
      <c r="B151" s="252"/>
      <c r="C151" s="253"/>
      <c r="D151" s="242" t="s">
        <v>170</v>
      </c>
      <c r="E151" s="254" t="s">
        <v>1</v>
      </c>
      <c r="F151" s="255" t="s">
        <v>736</v>
      </c>
      <c r="G151" s="253"/>
      <c r="H151" s="254" t="s">
        <v>1</v>
      </c>
      <c r="I151" s="256"/>
      <c r="J151" s="253"/>
      <c r="K151" s="253"/>
      <c r="L151" s="257"/>
      <c r="M151" s="258"/>
      <c r="N151" s="259"/>
      <c r="O151" s="259"/>
      <c r="P151" s="259"/>
      <c r="Q151" s="259"/>
      <c r="R151" s="259"/>
      <c r="S151" s="259"/>
      <c r="T151" s="26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1" t="s">
        <v>170</v>
      </c>
      <c r="AU151" s="261" t="s">
        <v>85</v>
      </c>
      <c r="AV151" s="14" t="s">
        <v>83</v>
      </c>
      <c r="AW151" s="14" t="s">
        <v>32</v>
      </c>
      <c r="AX151" s="14" t="s">
        <v>76</v>
      </c>
      <c r="AY151" s="261" t="s">
        <v>161</v>
      </c>
    </row>
    <row r="152" spans="1:51" s="13" customFormat="1" ht="12">
      <c r="A152" s="13"/>
      <c r="B152" s="240"/>
      <c r="C152" s="241"/>
      <c r="D152" s="242" t="s">
        <v>170</v>
      </c>
      <c r="E152" s="243" t="s">
        <v>1</v>
      </c>
      <c r="F152" s="244" t="s">
        <v>740</v>
      </c>
      <c r="G152" s="241"/>
      <c r="H152" s="245">
        <v>168</v>
      </c>
      <c r="I152" s="246"/>
      <c r="J152" s="241"/>
      <c r="K152" s="241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170</v>
      </c>
      <c r="AU152" s="251" t="s">
        <v>85</v>
      </c>
      <c r="AV152" s="13" t="s">
        <v>85</v>
      </c>
      <c r="AW152" s="13" t="s">
        <v>32</v>
      </c>
      <c r="AX152" s="13" t="s">
        <v>83</v>
      </c>
      <c r="AY152" s="251" t="s">
        <v>161</v>
      </c>
    </row>
    <row r="153" spans="1:65" s="2" customFormat="1" ht="24.15" customHeight="1">
      <c r="A153" s="39"/>
      <c r="B153" s="40"/>
      <c r="C153" s="227" t="s">
        <v>206</v>
      </c>
      <c r="D153" s="227" t="s">
        <v>163</v>
      </c>
      <c r="E153" s="228" t="s">
        <v>741</v>
      </c>
      <c r="F153" s="229" t="s">
        <v>742</v>
      </c>
      <c r="G153" s="230" t="s">
        <v>350</v>
      </c>
      <c r="H153" s="231">
        <v>6</v>
      </c>
      <c r="I153" s="232"/>
      <c r="J153" s="233">
        <f>ROUND(I153*H153,2)</f>
        <v>0</v>
      </c>
      <c r="K153" s="229" t="s">
        <v>167</v>
      </c>
      <c r="L153" s="45"/>
      <c r="M153" s="234" t="s">
        <v>1</v>
      </c>
      <c r="N153" s="235" t="s">
        <v>41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168</v>
      </c>
      <c r="AT153" s="238" t="s">
        <v>163</v>
      </c>
      <c r="AU153" s="238" t="s">
        <v>85</v>
      </c>
      <c r="AY153" s="18" t="s">
        <v>161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83</v>
      </c>
      <c r="BK153" s="239">
        <f>ROUND(I153*H153,2)</f>
        <v>0</v>
      </c>
      <c r="BL153" s="18" t="s">
        <v>168</v>
      </c>
      <c r="BM153" s="238" t="s">
        <v>743</v>
      </c>
    </row>
    <row r="154" spans="1:51" s="13" customFormat="1" ht="12">
      <c r="A154" s="13"/>
      <c r="B154" s="240"/>
      <c r="C154" s="241"/>
      <c r="D154" s="242" t="s">
        <v>170</v>
      </c>
      <c r="E154" s="243" t="s">
        <v>1</v>
      </c>
      <c r="F154" s="244" t="s">
        <v>706</v>
      </c>
      <c r="G154" s="241"/>
      <c r="H154" s="245">
        <v>6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170</v>
      </c>
      <c r="AU154" s="251" t="s">
        <v>85</v>
      </c>
      <c r="AV154" s="13" t="s">
        <v>85</v>
      </c>
      <c r="AW154" s="13" t="s">
        <v>32</v>
      </c>
      <c r="AX154" s="13" t="s">
        <v>83</v>
      </c>
      <c r="AY154" s="251" t="s">
        <v>161</v>
      </c>
    </row>
    <row r="155" spans="1:65" s="2" customFormat="1" ht="24.15" customHeight="1">
      <c r="A155" s="39"/>
      <c r="B155" s="40"/>
      <c r="C155" s="227" t="s">
        <v>212</v>
      </c>
      <c r="D155" s="227" t="s">
        <v>163</v>
      </c>
      <c r="E155" s="228" t="s">
        <v>744</v>
      </c>
      <c r="F155" s="229" t="s">
        <v>745</v>
      </c>
      <c r="G155" s="230" t="s">
        <v>350</v>
      </c>
      <c r="H155" s="231">
        <v>672</v>
      </c>
      <c r="I155" s="232"/>
      <c r="J155" s="233">
        <f>ROUND(I155*H155,2)</f>
        <v>0</v>
      </c>
      <c r="K155" s="229" t="s">
        <v>167</v>
      </c>
      <c r="L155" s="45"/>
      <c r="M155" s="234" t="s">
        <v>1</v>
      </c>
      <c r="N155" s="235" t="s">
        <v>41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168</v>
      </c>
      <c r="AT155" s="238" t="s">
        <v>163</v>
      </c>
      <c r="AU155" s="238" t="s">
        <v>85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83</v>
      </c>
      <c r="BK155" s="239">
        <f>ROUND(I155*H155,2)</f>
        <v>0</v>
      </c>
      <c r="BL155" s="18" t="s">
        <v>168</v>
      </c>
      <c r="BM155" s="238" t="s">
        <v>746</v>
      </c>
    </row>
    <row r="156" spans="1:51" s="13" customFormat="1" ht="12">
      <c r="A156" s="13"/>
      <c r="B156" s="240"/>
      <c r="C156" s="241"/>
      <c r="D156" s="242" t="s">
        <v>170</v>
      </c>
      <c r="E156" s="243" t="s">
        <v>1</v>
      </c>
      <c r="F156" s="244" t="s">
        <v>715</v>
      </c>
      <c r="G156" s="241"/>
      <c r="H156" s="245">
        <v>672</v>
      </c>
      <c r="I156" s="246"/>
      <c r="J156" s="241"/>
      <c r="K156" s="241"/>
      <c r="L156" s="247"/>
      <c r="M156" s="248"/>
      <c r="N156" s="249"/>
      <c r="O156" s="249"/>
      <c r="P156" s="249"/>
      <c r="Q156" s="249"/>
      <c r="R156" s="249"/>
      <c r="S156" s="249"/>
      <c r="T156" s="25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1" t="s">
        <v>170</v>
      </c>
      <c r="AU156" s="251" t="s">
        <v>85</v>
      </c>
      <c r="AV156" s="13" t="s">
        <v>85</v>
      </c>
      <c r="AW156" s="13" t="s">
        <v>32</v>
      </c>
      <c r="AX156" s="13" t="s">
        <v>83</v>
      </c>
      <c r="AY156" s="251" t="s">
        <v>161</v>
      </c>
    </row>
    <row r="157" spans="1:65" s="2" customFormat="1" ht="24.15" customHeight="1">
      <c r="A157" s="39"/>
      <c r="B157" s="40"/>
      <c r="C157" s="227" t="s">
        <v>222</v>
      </c>
      <c r="D157" s="227" t="s">
        <v>163</v>
      </c>
      <c r="E157" s="228" t="s">
        <v>747</v>
      </c>
      <c r="F157" s="229" t="s">
        <v>748</v>
      </c>
      <c r="G157" s="230" t="s">
        <v>350</v>
      </c>
      <c r="H157" s="231">
        <v>2</v>
      </c>
      <c r="I157" s="232"/>
      <c r="J157" s="233">
        <f>ROUND(I157*H157,2)</f>
        <v>0</v>
      </c>
      <c r="K157" s="229" t="s">
        <v>167</v>
      </c>
      <c r="L157" s="45"/>
      <c r="M157" s="234" t="s">
        <v>1</v>
      </c>
      <c r="N157" s="235" t="s">
        <v>41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168</v>
      </c>
      <c r="AT157" s="238" t="s">
        <v>163</v>
      </c>
      <c r="AU157" s="238" t="s">
        <v>85</v>
      </c>
      <c r="AY157" s="18" t="s">
        <v>161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83</v>
      </c>
      <c r="BK157" s="239">
        <f>ROUND(I157*H157,2)</f>
        <v>0</v>
      </c>
      <c r="BL157" s="18" t="s">
        <v>168</v>
      </c>
      <c r="BM157" s="238" t="s">
        <v>749</v>
      </c>
    </row>
    <row r="158" spans="1:65" s="2" customFormat="1" ht="24.15" customHeight="1">
      <c r="A158" s="39"/>
      <c r="B158" s="40"/>
      <c r="C158" s="227" t="s">
        <v>227</v>
      </c>
      <c r="D158" s="227" t="s">
        <v>163</v>
      </c>
      <c r="E158" s="228" t="s">
        <v>750</v>
      </c>
      <c r="F158" s="229" t="s">
        <v>751</v>
      </c>
      <c r="G158" s="230" t="s">
        <v>350</v>
      </c>
      <c r="H158" s="231">
        <v>168</v>
      </c>
      <c r="I158" s="232"/>
      <c r="J158" s="233">
        <f>ROUND(I158*H158,2)</f>
        <v>0</v>
      </c>
      <c r="K158" s="229" t="s">
        <v>167</v>
      </c>
      <c r="L158" s="45"/>
      <c r="M158" s="234" t="s">
        <v>1</v>
      </c>
      <c r="N158" s="235" t="s">
        <v>41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168</v>
      </c>
      <c r="AT158" s="238" t="s">
        <v>163</v>
      </c>
      <c r="AU158" s="238" t="s">
        <v>85</v>
      </c>
      <c r="AY158" s="18" t="s">
        <v>161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83</v>
      </c>
      <c r="BK158" s="239">
        <f>ROUND(I158*H158,2)</f>
        <v>0</v>
      </c>
      <c r="BL158" s="18" t="s">
        <v>168</v>
      </c>
      <c r="BM158" s="238" t="s">
        <v>752</v>
      </c>
    </row>
    <row r="159" spans="1:51" s="14" customFormat="1" ht="12">
      <c r="A159" s="14"/>
      <c r="B159" s="252"/>
      <c r="C159" s="253"/>
      <c r="D159" s="242" t="s">
        <v>170</v>
      </c>
      <c r="E159" s="254" t="s">
        <v>1</v>
      </c>
      <c r="F159" s="255" t="s">
        <v>736</v>
      </c>
      <c r="G159" s="253"/>
      <c r="H159" s="254" t="s">
        <v>1</v>
      </c>
      <c r="I159" s="256"/>
      <c r="J159" s="253"/>
      <c r="K159" s="253"/>
      <c r="L159" s="257"/>
      <c r="M159" s="258"/>
      <c r="N159" s="259"/>
      <c r="O159" s="259"/>
      <c r="P159" s="259"/>
      <c r="Q159" s="259"/>
      <c r="R159" s="259"/>
      <c r="S159" s="259"/>
      <c r="T159" s="26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1" t="s">
        <v>170</v>
      </c>
      <c r="AU159" s="261" t="s">
        <v>85</v>
      </c>
      <c r="AV159" s="14" t="s">
        <v>83</v>
      </c>
      <c r="AW159" s="14" t="s">
        <v>32</v>
      </c>
      <c r="AX159" s="14" t="s">
        <v>76</v>
      </c>
      <c r="AY159" s="261" t="s">
        <v>161</v>
      </c>
    </row>
    <row r="160" spans="1:51" s="13" customFormat="1" ht="12">
      <c r="A160" s="13"/>
      <c r="B160" s="240"/>
      <c r="C160" s="241"/>
      <c r="D160" s="242" t="s">
        <v>170</v>
      </c>
      <c r="E160" s="243" t="s">
        <v>1</v>
      </c>
      <c r="F160" s="244" t="s">
        <v>740</v>
      </c>
      <c r="G160" s="241"/>
      <c r="H160" s="245">
        <v>168</v>
      </c>
      <c r="I160" s="246"/>
      <c r="J160" s="241"/>
      <c r="K160" s="241"/>
      <c r="L160" s="247"/>
      <c r="M160" s="299"/>
      <c r="N160" s="300"/>
      <c r="O160" s="300"/>
      <c r="P160" s="300"/>
      <c r="Q160" s="300"/>
      <c r="R160" s="300"/>
      <c r="S160" s="300"/>
      <c r="T160" s="30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170</v>
      </c>
      <c r="AU160" s="251" t="s">
        <v>85</v>
      </c>
      <c r="AV160" s="13" t="s">
        <v>85</v>
      </c>
      <c r="AW160" s="13" t="s">
        <v>32</v>
      </c>
      <c r="AX160" s="13" t="s">
        <v>83</v>
      </c>
      <c r="AY160" s="251" t="s">
        <v>161</v>
      </c>
    </row>
    <row r="161" spans="1:31" s="2" customFormat="1" ht="6.95" customHeight="1">
      <c r="A161" s="39"/>
      <c r="B161" s="67"/>
      <c r="C161" s="68"/>
      <c r="D161" s="68"/>
      <c r="E161" s="68"/>
      <c r="F161" s="68"/>
      <c r="G161" s="68"/>
      <c r="H161" s="68"/>
      <c r="I161" s="68"/>
      <c r="J161" s="68"/>
      <c r="K161" s="68"/>
      <c r="L161" s="45"/>
      <c r="M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</sheetData>
  <sheetProtection password="CC35" sheet="1" objects="1" scenarios="1" formatColumns="0" formatRows="0" autoFilter="0"/>
  <autoFilter ref="C121:K16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133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 xml:space="preserve">Rekonstrukce  ulice  Kostelní v  Konici</v>
      </c>
      <c r="F7" s="151"/>
      <c r="G7" s="151"/>
      <c r="H7" s="151"/>
      <c r="L7" s="21"/>
    </row>
    <row r="8" spans="2:12" s="1" customFormat="1" ht="12" customHeight="1">
      <c r="B8" s="21"/>
      <c r="D8" s="151" t="s">
        <v>134</v>
      </c>
      <c r="L8" s="21"/>
    </row>
    <row r="9" spans="1:31" s="2" customFormat="1" ht="16.5" customHeight="1">
      <c r="A9" s="39"/>
      <c r="B9" s="45"/>
      <c r="C9" s="39"/>
      <c r="D9" s="39"/>
      <c r="E9" s="152" t="s">
        <v>753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754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ROUND((SUM(BE122:BE157)),2)</f>
        <v>0</v>
      </c>
      <c r="G35" s="39"/>
      <c r="H35" s="39"/>
      <c r="I35" s="165">
        <v>0.21</v>
      </c>
      <c r="J35" s="164">
        <f>ROUND(((SUM(BE122:BE157))*I35),2)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ROUND((SUM(BF122:BF157)),2)</f>
        <v>0</v>
      </c>
      <c r="G36" s="39"/>
      <c r="H36" s="39"/>
      <c r="I36" s="165">
        <v>0.15</v>
      </c>
      <c r="J36" s="164">
        <f>ROUND(((SUM(BF122:BF157))*I36),2)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ROUND((SUM(BG122:BG157)),2)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ROUND((SUM(BH122:BH157)),2)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ROUND((SUM(BI122:BI157)),2)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 xml:space="preserve">Rekonstrukce  ulice  Kostelní v  Konici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753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1000 - Ostatní náklady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Konice</v>
      </c>
      <c r="G91" s="41"/>
      <c r="H91" s="41"/>
      <c r="I91" s="33" t="s">
        <v>22</v>
      </c>
      <c r="J91" s="80" t="str">
        <f>IF(J14="","",J14)</f>
        <v>10. 2. 2023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Konice</v>
      </c>
      <c r="G93" s="41"/>
      <c r="H93" s="41"/>
      <c r="I93" s="33" t="s">
        <v>30</v>
      </c>
      <c r="J93" s="37" t="str">
        <f>E23</f>
        <v>Ing. Zdeněk Vitásek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Martin  Pniok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139</v>
      </c>
      <c r="D96" s="186"/>
      <c r="E96" s="186"/>
      <c r="F96" s="186"/>
      <c r="G96" s="186"/>
      <c r="H96" s="186"/>
      <c r="I96" s="186"/>
      <c r="J96" s="187" t="s">
        <v>140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141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142</v>
      </c>
    </row>
    <row r="99" spans="1:31" s="9" customFormat="1" ht="24.95" customHeight="1">
      <c r="A99" s="9"/>
      <c r="B99" s="189"/>
      <c r="C99" s="190"/>
      <c r="D99" s="191" t="s">
        <v>755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756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146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 xml:space="preserve">Rekonstrukce  ulice  Kostelní v  Konici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134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753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136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SO 1000 - Ostatní náklady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F14</f>
        <v>Konice</v>
      </c>
      <c r="G116" s="41"/>
      <c r="H116" s="41"/>
      <c r="I116" s="33" t="s">
        <v>22</v>
      </c>
      <c r="J116" s="80" t="str">
        <f>IF(J14="","",J14)</f>
        <v>10. 2. 2023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E17</f>
        <v>město Konice</v>
      </c>
      <c r="G118" s="41"/>
      <c r="H118" s="41"/>
      <c r="I118" s="33" t="s">
        <v>30</v>
      </c>
      <c r="J118" s="37" t="str">
        <f>E23</f>
        <v>Ing. Zdeněk Vitásek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33" t="s">
        <v>33</v>
      </c>
      <c r="J119" s="37" t="str">
        <f>E26</f>
        <v xml:space="preserve">Martin  Pniok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147</v>
      </c>
      <c r="D121" s="203" t="s">
        <v>61</v>
      </c>
      <c r="E121" s="203" t="s">
        <v>57</v>
      </c>
      <c r="F121" s="203" t="s">
        <v>58</v>
      </c>
      <c r="G121" s="203" t="s">
        <v>148</v>
      </c>
      <c r="H121" s="203" t="s">
        <v>149</v>
      </c>
      <c r="I121" s="203" t="s">
        <v>150</v>
      </c>
      <c r="J121" s="203" t="s">
        <v>140</v>
      </c>
      <c r="K121" s="204" t="s">
        <v>151</v>
      </c>
      <c r="L121" s="205"/>
      <c r="M121" s="101" t="s">
        <v>1</v>
      </c>
      <c r="N121" s="102" t="s">
        <v>40</v>
      </c>
      <c r="O121" s="102" t="s">
        <v>152</v>
      </c>
      <c r="P121" s="102" t="s">
        <v>153</v>
      </c>
      <c r="Q121" s="102" t="s">
        <v>154</v>
      </c>
      <c r="R121" s="102" t="s">
        <v>155</v>
      </c>
      <c r="S121" s="102" t="s">
        <v>156</v>
      </c>
      <c r="T121" s="103" t="s">
        <v>157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158</v>
      </c>
      <c r="D122" s="41"/>
      <c r="E122" s="41"/>
      <c r="F122" s="41"/>
      <c r="G122" s="41"/>
      <c r="H122" s="41"/>
      <c r="I122" s="41"/>
      <c r="J122" s="206">
        <f>BK122</f>
        <v>0</v>
      </c>
      <c r="K122" s="41"/>
      <c r="L122" s="45"/>
      <c r="M122" s="104"/>
      <c r="N122" s="207"/>
      <c r="O122" s="105"/>
      <c r="P122" s="208">
        <f>P123</f>
        <v>0</v>
      </c>
      <c r="Q122" s="105"/>
      <c r="R122" s="208">
        <f>R123</f>
        <v>0</v>
      </c>
      <c r="S122" s="105"/>
      <c r="T122" s="209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142</v>
      </c>
      <c r="BK122" s="210">
        <f>BK123</f>
        <v>0</v>
      </c>
    </row>
    <row r="123" spans="1:63" s="12" customFormat="1" ht="25.9" customHeight="1">
      <c r="A123" s="12"/>
      <c r="B123" s="211"/>
      <c r="C123" s="212"/>
      <c r="D123" s="213" t="s">
        <v>75</v>
      </c>
      <c r="E123" s="214" t="s">
        <v>757</v>
      </c>
      <c r="F123" s="214" t="s">
        <v>758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P124</f>
        <v>0</v>
      </c>
      <c r="Q123" s="219"/>
      <c r="R123" s="220">
        <f>R124</f>
        <v>0</v>
      </c>
      <c r="S123" s="219"/>
      <c r="T123" s="22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168</v>
      </c>
      <c r="AT123" s="223" t="s">
        <v>75</v>
      </c>
      <c r="AU123" s="223" t="s">
        <v>76</v>
      </c>
      <c r="AY123" s="222" t="s">
        <v>161</v>
      </c>
      <c r="BK123" s="224">
        <f>BK124</f>
        <v>0</v>
      </c>
    </row>
    <row r="124" spans="1:63" s="12" customFormat="1" ht="22.8" customHeight="1">
      <c r="A124" s="12"/>
      <c r="B124" s="211"/>
      <c r="C124" s="212"/>
      <c r="D124" s="213" t="s">
        <v>75</v>
      </c>
      <c r="E124" s="225" t="s">
        <v>759</v>
      </c>
      <c r="F124" s="225" t="s">
        <v>758</v>
      </c>
      <c r="G124" s="212"/>
      <c r="H124" s="212"/>
      <c r="I124" s="215"/>
      <c r="J124" s="226">
        <f>BK124</f>
        <v>0</v>
      </c>
      <c r="K124" s="212"/>
      <c r="L124" s="217"/>
      <c r="M124" s="218"/>
      <c r="N124" s="219"/>
      <c r="O124" s="219"/>
      <c r="P124" s="220">
        <f>SUM(P125:P157)</f>
        <v>0</v>
      </c>
      <c r="Q124" s="219"/>
      <c r="R124" s="220">
        <f>SUM(R125:R157)</f>
        <v>0</v>
      </c>
      <c r="S124" s="219"/>
      <c r="T124" s="221">
        <f>SUM(T125:T157)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168</v>
      </c>
      <c r="AT124" s="223" t="s">
        <v>75</v>
      </c>
      <c r="AU124" s="223" t="s">
        <v>83</v>
      </c>
      <c r="AY124" s="222" t="s">
        <v>161</v>
      </c>
      <c r="BK124" s="224">
        <f>SUM(BK125:BK157)</f>
        <v>0</v>
      </c>
    </row>
    <row r="125" spans="1:65" s="2" customFormat="1" ht="16.5" customHeight="1">
      <c r="A125" s="39"/>
      <c r="B125" s="40"/>
      <c r="C125" s="227" t="s">
        <v>83</v>
      </c>
      <c r="D125" s="227" t="s">
        <v>163</v>
      </c>
      <c r="E125" s="228" t="s">
        <v>760</v>
      </c>
      <c r="F125" s="229" t="s">
        <v>761</v>
      </c>
      <c r="G125" s="230" t="s">
        <v>762</v>
      </c>
      <c r="H125" s="231">
        <v>1</v>
      </c>
      <c r="I125" s="232"/>
      <c r="J125" s="233">
        <f>ROUND(I125*H125,2)</f>
        <v>0</v>
      </c>
      <c r="K125" s="229" t="s">
        <v>1</v>
      </c>
      <c r="L125" s="45"/>
      <c r="M125" s="234" t="s">
        <v>1</v>
      </c>
      <c r="N125" s="235" t="s">
        <v>41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763</v>
      </c>
      <c r="AT125" s="238" t="s">
        <v>163</v>
      </c>
      <c r="AU125" s="238" t="s">
        <v>85</v>
      </c>
      <c r="AY125" s="18" t="s">
        <v>161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83</v>
      </c>
      <c r="BK125" s="239">
        <f>ROUND(I125*H125,2)</f>
        <v>0</v>
      </c>
      <c r="BL125" s="18" t="s">
        <v>763</v>
      </c>
      <c r="BM125" s="238" t="s">
        <v>764</v>
      </c>
    </row>
    <row r="126" spans="1:65" s="2" customFormat="1" ht="16.5" customHeight="1">
      <c r="A126" s="39"/>
      <c r="B126" s="40"/>
      <c r="C126" s="227" t="s">
        <v>85</v>
      </c>
      <c r="D126" s="227" t="s">
        <v>163</v>
      </c>
      <c r="E126" s="228" t="s">
        <v>765</v>
      </c>
      <c r="F126" s="229" t="s">
        <v>766</v>
      </c>
      <c r="G126" s="230" t="s">
        <v>762</v>
      </c>
      <c r="H126" s="231">
        <v>1</v>
      </c>
      <c r="I126" s="232"/>
      <c r="J126" s="233">
        <f>ROUND(I126*H126,2)</f>
        <v>0</v>
      </c>
      <c r="K126" s="229" t="s">
        <v>1</v>
      </c>
      <c r="L126" s="45"/>
      <c r="M126" s="234" t="s">
        <v>1</v>
      </c>
      <c r="N126" s="235" t="s">
        <v>41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763</v>
      </c>
      <c r="AT126" s="238" t="s">
        <v>163</v>
      </c>
      <c r="AU126" s="238" t="s">
        <v>85</v>
      </c>
      <c r="AY126" s="18" t="s">
        <v>161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83</v>
      </c>
      <c r="BK126" s="239">
        <f>ROUND(I126*H126,2)</f>
        <v>0</v>
      </c>
      <c r="BL126" s="18" t="s">
        <v>763</v>
      </c>
      <c r="BM126" s="238" t="s">
        <v>767</v>
      </c>
    </row>
    <row r="127" spans="1:51" s="14" customFormat="1" ht="12">
      <c r="A127" s="14"/>
      <c r="B127" s="252"/>
      <c r="C127" s="253"/>
      <c r="D127" s="242" t="s">
        <v>170</v>
      </c>
      <c r="E127" s="254" t="s">
        <v>1</v>
      </c>
      <c r="F127" s="255" t="s">
        <v>768</v>
      </c>
      <c r="G127" s="253"/>
      <c r="H127" s="254" t="s">
        <v>1</v>
      </c>
      <c r="I127" s="256"/>
      <c r="J127" s="253"/>
      <c r="K127" s="253"/>
      <c r="L127" s="257"/>
      <c r="M127" s="258"/>
      <c r="N127" s="259"/>
      <c r="O127" s="259"/>
      <c r="P127" s="259"/>
      <c r="Q127" s="259"/>
      <c r="R127" s="259"/>
      <c r="S127" s="259"/>
      <c r="T127" s="26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1" t="s">
        <v>170</v>
      </c>
      <c r="AU127" s="261" t="s">
        <v>85</v>
      </c>
      <c r="AV127" s="14" t="s">
        <v>83</v>
      </c>
      <c r="AW127" s="14" t="s">
        <v>32</v>
      </c>
      <c r="AX127" s="14" t="s">
        <v>76</v>
      </c>
      <c r="AY127" s="261" t="s">
        <v>161</v>
      </c>
    </row>
    <row r="128" spans="1:51" s="13" customFormat="1" ht="12">
      <c r="A128" s="13"/>
      <c r="B128" s="240"/>
      <c r="C128" s="241"/>
      <c r="D128" s="242" t="s">
        <v>170</v>
      </c>
      <c r="E128" s="243" t="s">
        <v>1</v>
      </c>
      <c r="F128" s="244" t="s">
        <v>83</v>
      </c>
      <c r="G128" s="241"/>
      <c r="H128" s="245">
        <v>1</v>
      </c>
      <c r="I128" s="246"/>
      <c r="J128" s="241"/>
      <c r="K128" s="241"/>
      <c r="L128" s="247"/>
      <c r="M128" s="248"/>
      <c r="N128" s="249"/>
      <c r="O128" s="249"/>
      <c r="P128" s="249"/>
      <c r="Q128" s="249"/>
      <c r="R128" s="249"/>
      <c r="S128" s="249"/>
      <c r="T128" s="25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1" t="s">
        <v>170</v>
      </c>
      <c r="AU128" s="251" t="s">
        <v>85</v>
      </c>
      <c r="AV128" s="13" t="s">
        <v>85</v>
      </c>
      <c r="AW128" s="13" t="s">
        <v>32</v>
      </c>
      <c r="AX128" s="13" t="s">
        <v>83</v>
      </c>
      <c r="AY128" s="251" t="s">
        <v>161</v>
      </c>
    </row>
    <row r="129" spans="1:65" s="2" customFormat="1" ht="21.75" customHeight="1">
      <c r="A129" s="39"/>
      <c r="B129" s="40"/>
      <c r="C129" s="227" t="s">
        <v>177</v>
      </c>
      <c r="D129" s="227" t="s">
        <v>163</v>
      </c>
      <c r="E129" s="228" t="s">
        <v>769</v>
      </c>
      <c r="F129" s="229" t="s">
        <v>770</v>
      </c>
      <c r="G129" s="230" t="s">
        <v>762</v>
      </c>
      <c r="H129" s="231">
        <v>1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763</v>
      </c>
      <c r="AT129" s="238" t="s">
        <v>163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83</v>
      </c>
      <c r="BK129" s="239">
        <f>ROUND(I129*H129,2)</f>
        <v>0</v>
      </c>
      <c r="BL129" s="18" t="s">
        <v>763</v>
      </c>
      <c r="BM129" s="238" t="s">
        <v>771</v>
      </c>
    </row>
    <row r="130" spans="1:51" s="14" customFormat="1" ht="12">
      <c r="A130" s="14"/>
      <c r="B130" s="252"/>
      <c r="C130" s="253"/>
      <c r="D130" s="242" t="s">
        <v>170</v>
      </c>
      <c r="E130" s="254" t="s">
        <v>1</v>
      </c>
      <c r="F130" s="255" t="s">
        <v>772</v>
      </c>
      <c r="G130" s="253"/>
      <c r="H130" s="254" t="s">
        <v>1</v>
      </c>
      <c r="I130" s="256"/>
      <c r="J130" s="253"/>
      <c r="K130" s="253"/>
      <c r="L130" s="257"/>
      <c r="M130" s="258"/>
      <c r="N130" s="259"/>
      <c r="O130" s="259"/>
      <c r="P130" s="259"/>
      <c r="Q130" s="259"/>
      <c r="R130" s="259"/>
      <c r="S130" s="259"/>
      <c r="T130" s="26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1" t="s">
        <v>170</v>
      </c>
      <c r="AU130" s="261" t="s">
        <v>85</v>
      </c>
      <c r="AV130" s="14" t="s">
        <v>83</v>
      </c>
      <c r="AW130" s="14" t="s">
        <v>32</v>
      </c>
      <c r="AX130" s="14" t="s">
        <v>76</v>
      </c>
      <c r="AY130" s="261" t="s">
        <v>161</v>
      </c>
    </row>
    <row r="131" spans="1:51" s="14" customFormat="1" ht="12">
      <c r="A131" s="14"/>
      <c r="B131" s="252"/>
      <c r="C131" s="253"/>
      <c r="D131" s="242" t="s">
        <v>170</v>
      </c>
      <c r="E131" s="254" t="s">
        <v>1</v>
      </c>
      <c r="F131" s="255" t="s">
        <v>773</v>
      </c>
      <c r="G131" s="253"/>
      <c r="H131" s="254" t="s">
        <v>1</v>
      </c>
      <c r="I131" s="256"/>
      <c r="J131" s="253"/>
      <c r="K131" s="253"/>
      <c r="L131" s="257"/>
      <c r="M131" s="258"/>
      <c r="N131" s="259"/>
      <c r="O131" s="259"/>
      <c r="P131" s="259"/>
      <c r="Q131" s="259"/>
      <c r="R131" s="259"/>
      <c r="S131" s="259"/>
      <c r="T131" s="26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1" t="s">
        <v>170</v>
      </c>
      <c r="AU131" s="261" t="s">
        <v>85</v>
      </c>
      <c r="AV131" s="14" t="s">
        <v>83</v>
      </c>
      <c r="AW131" s="14" t="s">
        <v>32</v>
      </c>
      <c r="AX131" s="14" t="s">
        <v>76</v>
      </c>
      <c r="AY131" s="261" t="s">
        <v>161</v>
      </c>
    </row>
    <row r="132" spans="1:51" s="13" customFormat="1" ht="12">
      <c r="A132" s="13"/>
      <c r="B132" s="240"/>
      <c r="C132" s="241"/>
      <c r="D132" s="242" t="s">
        <v>170</v>
      </c>
      <c r="E132" s="243" t="s">
        <v>1</v>
      </c>
      <c r="F132" s="244" t="s">
        <v>83</v>
      </c>
      <c r="G132" s="241"/>
      <c r="H132" s="245">
        <v>1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170</v>
      </c>
      <c r="AU132" s="251" t="s">
        <v>85</v>
      </c>
      <c r="AV132" s="13" t="s">
        <v>85</v>
      </c>
      <c r="AW132" s="13" t="s">
        <v>32</v>
      </c>
      <c r="AX132" s="13" t="s">
        <v>83</v>
      </c>
      <c r="AY132" s="251" t="s">
        <v>161</v>
      </c>
    </row>
    <row r="133" spans="1:65" s="2" customFormat="1" ht="16.5" customHeight="1">
      <c r="A133" s="39"/>
      <c r="B133" s="40"/>
      <c r="C133" s="227" t="s">
        <v>168</v>
      </c>
      <c r="D133" s="227" t="s">
        <v>163</v>
      </c>
      <c r="E133" s="228" t="s">
        <v>774</v>
      </c>
      <c r="F133" s="229" t="s">
        <v>775</v>
      </c>
      <c r="G133" s="230" t="s">
        <v>762</v>
      </c>
      <c r="H133" s="231">
        <v>1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763</v>
      </c>
      <c r="AT133" s="238" t="s">
        <v>163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83</v>
      </c>
      <c r="BK133" s="239">
        <f>ROUND(I133*H133,2)</f>
        <v>0</v>
      </c>
      <c r="BL133" s="18" t="s">
        <v>763</v>
      </c>
      <c r="BM133" s="238" t="s">
        <v>776</v>
      </c>
    </row>
    <row r="134" spans="1:51" s="14" customFormat="1" ht="12">
      <c r="A134" s="14"/>
      <c r="B134" s="252"/>
      <c r="C134" s="253"/>
      <c r="D134" s="242" t="s">
        <v>170</v>
      </c>
      <c r="E134" s="254" t="s">
        <v>1</v>
      </c>
      <c r="F134" s="255" t="s">
        <v>777</v>
      </c>
      <c r="G134" s="253"/>
      <c r="H134" s="254" t="s">
        <v>1</v>
      </c>
      <c r="I134" s="256"/>
      <c r="J134" s="253"/>
      <c r="K134" s="253"/>
      <c r="L134" s="257"/>
      <c r="M134" s="258"/>
      <c r="N134" s="259"/>
      <c r="O134" s="259"/>
      <c r="P134" s="259"/>
      <c r="Q134" s="259"/>
      <c r="R134" s="259"/>
      <c r="S134" s="259"/>
      <c r="T134" s="26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1" t="s">
        <v>170</v>
      </c>
      <c r="AU134" s="261" t="s">
        <v>85</v>
      </c>
      <c r="AV134" s="14" t="s">
        <v>83</v>
      </c>
      <c r="AW134" s="14" t="s">
        <v>32</v>
      </c>
      <c r="AX134" s="14" t="s">
        <v>76</v>
      </c>
      <c r="AY134" s="261" t="s">
        <v>161</v>
      </c>
    </row>
    <row r="135" spans="1:51" s="14" customFormat="1" ht="12">
      <c r="A135" s="14"/>
      <c r="B135" s="252"/>
      <c r="C135" s="253"/>
      <c r="D135" s="242" t="s">
        <v>170</v>
      </c>
      <c r="E135" s="254" t="s">
        <v>1</v>
      </c>
      <c r="F135" s="255" t="s">
        <v>778</v>
      </c>
      <c r="G135" s="253"/>
      <c r="H135" s="254" t="s">
        <v>1</v>
      </c>
      <c r="I135" s="256"/>
      <c r="J135" s="253"/>
      <c r="K135" s="253"/>
      <c r="L135" s="257"/>
      <c r="M135" s="258"/>
      <c r="N135" s="259"/>
      <c r="O135" s="259"/>
      <c r="P135" s="259"/>
      <c r="Q135" s="259"/>
      <c r="R135" s="259"/>
      <c r="S135" s="259"/>
      <c r="T135" s="26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1" t="s">
        <v>170</v>
      </c>
      <c r="AU135" s="261" t="s">
        <v>85</v>
      </c>
      <c r="AV135" s="14" t="s">
        <v>83</v>
      </c>
      <c r="AW135" s="14" t="s">
        <v>32</v>
      </c>
      <c r="AX135" s="14" t="s">
        <v>76</v>
      </c>
      <c r="AY135" s="261" t="s">
        <v>161</v>
      </c>
    </row>
    <row r="136" spans="1:51" s="13" customFormat="1" ht="12">
      <c r="A136" s="13"/>
      <c r="B136" s="240"/>
      <c r="C136" s="241"/>
      <c r="D136" s="242" t="s">
        <v>170</v>
      </c>
      <c r="E136" s="243" t="s">
        <v>1</v>
      </c>
      <c r="F136" s="244" t="s">
        <v>83</v>
      </c>
      <c r="G136" s="241"/>
      <c r="H136" s="245">
        <v>1</v>
      </c>
      <c r="I136" s="246"/>
      <c r="J136" s="241"/>
      <c r="K136" s="241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170</v>
      </c>
      <c r="AU136" s="251" t="s">
        <v>85</v>
      </c>
      <c r="AV136" s="13" t="s">
        <v>85</v>
      </c>
      <c r="AW136" s="13" t="s">
        <v>32</v>
      </c>
      <c r="AX136" s="13" t="s">
        <v>83</v>
      </c>
      <c r="AY136" s="251" t="s">
        <v>161</v>
      </c>
    </row>
    <row r="137" spans="1:65" s="2" customFormat="1" ht="16.5" customHeight="1">
      <c r="A137" s="39"/>
      <c r="B137" s="40"/>
      <c r="C137" s="227" t="s">
        <v>185</v>
      </c>
      <c r="D137" s="227" t="s">
        <v>163</v>
      </c>
      <c r="E137" s="228" t="s">
        <v>779</v>
      </c>
      <c r="F137" s="229" t="s">
        <v>780</v>
      </c>
      <c r="G137" s="230" t="s">
        <v>762</v>
      </c>
      <c r="H137" s="231">
        <v>1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763</v>
      </c>
      <c r="AT137" s="238" t="s">
        <v>163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83</v>
      </c>
      <c r="BK137" s="239">
        <f>ROUND(I137*H137,2)</f>
        <v>0</v>
      </c>
      <c r="BL137" s="18" t="s">
        <v>763</v>
      </c>
      <c r="BM137" s="238" t="s">
        <v>781</v>
      </c>
    </row>
    <row r="138" spans="1:51" s="14" customFormat="1" ht="12">
      <c r="A138" s="14"/>
      <c r="B138" s="252"/>
      <c r="C138" s="253"/>
      <c r="D138" s="242" t="s">
        <v>170</v>
      </c>
      <c r="E138" s="254" t="s">
        <v>1</v>
      </c>
      <c r="F138" s="255" t="s">
        <v>782</v>
      </c>
      <c r="G138" s="253"/>
      <c r="H138" s="254" t="s">
        <v>1</v>
      </c>
      <c r="I138" s="256"/>
      <c r="J138" s="253"/>
      <c r="K138" s="253"/>
      <c r="L138" s="257"/>
      <c r="M138" s="258"/>
      <c r="N138" s="259"/>
      <c r="O138" s="259"/>
      <c r="P138" s="259"/>
      <c r="Q138" s="259"/>
      <c r="R138" s="259"/>
      <c r="S138" s="259"/>
      <c r="T138" s="26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1" t="s">
        <v>170</v>
      </c>
      <c r="AU138" s="261" t="s">
        <v>85</v>
      </c>
      <c r="AV138" s="14" t="s">
        <v>83</v>
      </c>
      <c r="AW138" s="14" t="s">
        <v>32</v>
      </c>
      <c r="AX138" s="14" t="s">
        <v>76</v>
      </c>
      <c r="AY138" s="261" t="s">
        <v>161</v>
      </c>
    </row>
    <row r="139" spans="1:51" s="14" customFormat="1" ht="12">
      <c r="A139" s="14"/>
      <c r="B139" s="252"/>
      <c r="C139" s="253"/>
      <c r="D139" s="242" t="s">
        <v>170</v>
      </c>
      <c r="E139" s="254" t="s">
        <v>1</v>
      </c>
      <c r="F139" s="255" t="s">
        <v>778</v>
      </c>
      <c r="G139" s="253"/>
      <c r="H139" s="254" t="s">
        <v>1</v>
      </c>
      <c r="I139" s="256"/>
      <c r="J139" s="253"/>
      <c r="K139" s="253"/>
      <c r="L139" s="257"/>
      <c r="M139" s="258"/>
      <c r="N139" s="259"/>
      <c r="O139" s="259"/>
      <c r="P139" s="259"/>
      <c r="Q139" s="259"/>
      <c r="R139" s="259"/>
      <c r="S139" s="259"/>
      <c r="T139" s="26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1" t="s">
        <v>170</v>
      </c>
      <c r="AU139" s="261" t="s">
        <v>85</v>
      </c>
      <c r="AV139" s="14" t="s">
        <v>83</v>
      </c>
      <c r="AW139" s="14" t="s">
        <v>32</v>
      </c>
      <c r="AX139" s="14" t="s">
        <v>76</v>
      </c>
      <c r="AY139" s="261" t="s">
        <v>161</v>
      </c>
    </row>
    <row r="140" spans="1:51" s="14" customFormat="1" ht="12">
      <c r="A140" s="14"/>
      <c r="B140" s="252"/>
      <c r="C140" s="253"/>
      <c r="D140" s="242" t="s">
        <v>170</v>
      </c>
      <c r="E140" s="254" t="s">
        <v>1</v>
      </c>
      <c r="F140" s="255" t="s">
        <v>783</v>
      </c>
      <c r="G140" s="253"/>
      <c r="H140" s="254" t="s">
        <v>1</v>
      </c>
      <c r="I140" s="256"/>
      <c r="J140" s="253"/>
      <c r="K140" s="253"/>
      <c r="L140" s="257"/>
      <c r="M140" s="258"/>
      <c r="N140" s="259"/>
      <c r="O140" s="259"/>
      <c r="P140" s="259"/>
      <c r="Q140" s="259"/>
      <c r="R140" s="259"/>
      <c r="S140" s="259"/>
      <c r="T140" s="26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1" t="s">
        <v>170</v>
      </c>
      <c r="AU140" s="261" t="s">
        <v>85</v>
      </c>
      <c r="AV140" s="14" t="s">
        <v>83</v>
      </c>
      <c r="AW140" s="14" t="s">
        <v>32</v>
      </c>
      <c r="AX140" s="14" t="s">
        <v>76</v>
      </c>
      <c r="AY140" s="261" t="s">
        <v>161</v>
      </c>
    </row>
    <row r="141" spans="1:51" s="13" customFormat="1" ht="12">
      <c r="A141" s="13"/>
      <c r="B141" s="240"/>
      <c r="C141" s="241"/>
      <c r="D141" s="242" t="s">
        <v>170</v>
      </c>
      <c r="E141" s="243" t="s">
        <v>1</v>
      </c>
      <c r="F141" s="244" t="s">
        <v>83</v>
      </c>
      <c r="G141" s="241"/>
      <c r="H141" s="245">
        <v>1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170</v>
      </c>
      <c r="AU141" s="251" t="s">
        <v>85</v>
      </c>
      <c r="AV141" s="13" t="s">
        <v>85</v>
      </c>
      <c r="AW141" s="13" t="s">
        <v>32</v>
      </c>
      <c r="AX141" s="13" t="s">
        <v>83</v>
      </c>
      <c r="AY141" s="251" t="s">
        <v>161</v>
      </c>
    </row>
    <row r="142" spans="1:65" s="2" customFormat="1" ht="16.5" customHeight="1">
      <c r="A142" s="39"/>
      <c r="B142" s="40"/>
      <c r="C142" s="227" t="s">
        <v>189</v>
      </c>
      <c r="D142" s="227" t="s">
        <v>163</v>
      </c>
      <c r="E142" s="228" t="s">
        <v>784</v>
      </c>
      <c r="F142" s="229" t="s">
        <v>785</v>
      </c>
      <c r="G142" s="230" t="s">
        <v>762</v>
      </c>
      <c r="H142" s="231">
        <v>1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41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763</v>
      </c>
      <c r="AT142" s="238" t="s">
        <v>163</v>
      </c>
      <c r="AU142" s="238" t="s">
        <v>85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83</v>
      </c>
      <c r="BK142" s="239">
        <f>ROUND(I142*H142,2)</f>
        <v>0</v>
      </c>
      <c r="BL142" s="18" t="s">
        <v>763</v>
      </c>
      <c r="BM142" s="238" t="s">
        <v>786</v>
      </c>
    </row>
    <row r="143" spans="1:65" s="2" customFormat="1" ht="16.5" customHeight="1">
      <c r="A143" s="39"/>
      <c r="B143" s="40"/>
      <c r="C143" s="227" t="s">
        <v>196</v>
      </c>
      <c r="D143" s="227" t="s">
        <v>163</v>
      </c>
      <c r="E143" s="228" t="s">
        <v>787</v>
      </c>
      <c r="F143" s="229" t="s">
        <v>788</v>
      </c>
      <c r="G143" s="230" t="s">
        <v>762</v>
      </c>
      <c r="H143" s="231">
        <v>1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41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763</v>
      </c>
      <c r="AT143" s="238" t="s">
        <v>163</v>
      </c>
      <c r="AU143" s="238" t="s">
        <v>85</v>
      </c>
      <c r="AY143" s="18" t="s">
        <v>161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83</v>
      </c>
      <c r="BK143" s="239">
        <f>ROUND(I143*H143,2)</f>
        <v>0</v>
      </c>
      <c r="BL143" s="18" t="s">
        <v>763</v>
      </c>
      <c r="BM143" s="238" t="s">
        <v>789</v>
      </c>
    </row>
    <row r="144" spans="1:65" s="2" customFormat="1" ht="16.5" customHeight="1">
      <c r="A144" s="39"/>
      <c r="B144" s="40"/>
      <c r="C144" s="227" t="s">
        <v>200</v>
      </c>
      <c r="D144" s="227" t="s">
        <v>163</v>
      </c>
      <c r="E144" s="228" t="s">
        <v>790</v>
      </c>
      <c r="F144" s="229" t="s">
        <v>791</v>
      </c>
      <c r="G144" s="230" t="s">
        <v>762</v>
      </c>
      <c r="H144" s="231">
        <v>1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41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763</v>
      </c>
      <c r="AT144" s="238" t="s">
        <v>163</v>
      </c>
      <c r="AU144" s="238" t="s">
        <v>85</v>
      </c>
      <c r="AY144" s="18" t="s">
        <v>161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83</v>
      </c>
      <c r="BK144" s="239">
        <f>ROUND(I144*H144,2)</f>
        <v>0</v>
      </c>
      <c r="BL144" s="18" t="s">
        <v>763</v>
      </c>
      <c r="BM144" s="238" t="s">
        <v>792</v>
      </c>
    </row>
    <row r="145" spans="1:65" s="2" customFormat="1" ht="16.5" customHeight="1">
      <c r="A145" s="39"/>
      <c r="B145" s="40"/>
      <c r="C145" s="227" t="s">
        <v>206</v>
      </c>
      <c r="D145" s="227" t="s">
        <v>163</v>
      </c>
      <c r="E145" s="228" t="s">
        <v>793</v>
      </c>
      <c r="F145" s="229" t="s">
        <v>794</v>
      </c>
      <c r="G145" s="230" t="s">
        <v>762</v>
      </c>
      <c r="H145" s="231">
        <v>1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41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763</v>
      </c>
      <c r="AT145" s="238" t="s">
        <v>163</v>
      </c>
      <c r="AU145" s="238" t="s">
        <v>85</v>
      </c>
      <c r="AY145" s="18" t="s">
        <v>161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83</v>
      </c>
      <c r="BK145" s="239">
        <f>ROUND(I145*H145,2)</f>
        <v>0</v>
      </c>
      <c r="BL145" s="18" t="s">
        <v>763</v>
      </c>
      <c r="BM145" s="238" t="s">
        <v>795</v>
      </c>
    </row>
    <row r="146" spans="1:51" s="14" customFormat="1" ht="12">
      <c r="A146" s="14"/>
      <c r="B146" s="252"/>
      <c r="C146" s="253"/>
      <c r="D146" s="242" t="s">
        <v>170</v>
      </c>
      <c r="E146" s="254" t="s">
        <v>1</v>
      </c>
      <c r="F146" s="255" t="s">
        <v>796</v>
      </c>
      <c r="G146" s="253"/>
      <c r="H146" s="254" t="s">
        <v>1</v>
      </c>
      <c r="I146" s="256"/>
      <c r="J146" s="253"/>
      <c r="K146" s="253"/>
      <c r="L146" s="257"/>
      <c r="M146" s="258"/>
      <c r="N146" s="259"/>
      <c r="O146" s="259"/>
      <c r="P146" s="259"/>
      <c r="Q146" s="259"/>
      <c r="R146" s="259"/>
      <c r="S146" s="259"/>
      <c r="T146" s="26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1" t="s">
        <v>170</v>
      </c>
      <c r="AU146" s="261" t="s">
        <v>85</v>
      </c>
      <c r="AV146" s="14" t="s">
        <v>83</v>
      </c>
      <c r="AW146" s="14" t="s">
        <v>32</v>
      </c>
      <c r="AX146" s="14" t="s">
        <v>76</v>
      </c>
      <c r="AY146" s="261" t="s">
        <v>161</v>
      </c>
    </row>
    <row r="147" spans="1:51" s="13" customFormat="1" ht="12">
      <c r="A147" s="13"/>
      <c r="B147" s="240"/>
      <c r="C147" s="241"/>
      <c r="D147" s="242" t="s">
        <v>170</v>
      </c>
      <c r="E147" s="243" t="s">
        <v>1</v>
      </c>
      <c r="F147" s="244" t="s">
        <v>83</v>
      </c>
      <c r="G147" s="241"/>
      <c r="H147" s="245">
        <v>1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170</v>
      </c>
      <c r="AU147" s="251" t="s">
        <v>85</v>
      </c>
      <c r="AV147" s="13" t="s">
        <v>85</v>
      </c>
      <c r="AW147" s="13" t="s">
        <v>32</v>
      </c>
      <c r="AX147" s="13" t="s">
        <v>83</v>
      </c>
      <c r="AY147" s="251" t="s">
        <v>161</v>
      </c>
    </row>
    <row r="148" spans="1:65" s="2" customFormat="1" ht="16.5" customHeight="1">
      <c r="A148" s="39"/>
      <c r="B148" s="40"/>
      <c r="C148" s="227" t="s">
        <v>212</v>
      </c>
      <c r="D148" s="227" t="s">
        <v>163</v>
      </c>
      <c r="E148" s="228" t="s">
        <v>797</v>
      </c>
      <c r="F148" s="229" t="s">
        <v>798</v>
      </c>
      <c r="G148" s="230" t="s">
        <v>762</v>
      </c>
      <c r="H148" s="231">
        <v>1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41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763</v>
      </c>
      <c r="AT148" s="238" t="s">
        <v>163</v>
      </c>
      <c r="AU148" s="238" t="s">
        <v>85</v>
      </c>
      <c r="AY148" s="18" t="s">
        <v>161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83</v>
      </c>
      <c r="BK148" s="239">
        <f>ROUND(I148*H148,2)</f>
        <v>0</v>
      </c>
      <c r="BL148" s="18" t="s">
        <v>763</v>
      </c>
      <c r="BM148" s="238" t="s">
        <v>799</v>
      </c>
    </row>
    <row r="149" spans="1:51" s="14" customFormat="1" ht="12">
      <c r="A149" s="14"/>
      <c r="B149" s="252"/>
      <c r="C149" s="253"/>
      <c r="D149" s="242" t="s">
        <v>170</v>
      </c>
      <c r="E149" s="254" t="s">
        <v>1</v>
      </c>
      <c r="F149" s="255" t="s">
        <v>800</v>
      </c>
      <c r="G149" s="253"/>
      <c r="H149" s="254" t="s">
        <v>1</v>
      </c>
      <c r="I149" s="256"/>
      <c r="J149" s="253"/>
      <c r="K149" s="253"/>
      <c r="L149" s="257"/>
      <c r="M149" s="258"/>
      <c r="N149" s="259"/>
      <c r="O149" s="259"/>
      <c r="P149" s="259"/>
      <c r="Q149" s="259"/>
      <c r="R149" s="259"/>
      <c r="S149" s="259"/>
      <c r="T149" s="26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1" t="s">
        <v>170</v>
      </c>
      <c r="AU149" s="261" t="s">
        <v>85</v>
      </c>
      <c r="AV149" s="14" t="s">
        <v>83</v>
      </c>
      <c r="AW149" s="14" t="s">
        <v>32</v>
      </c>
      <c r="AX149" s="14" t="s">
        <v>76</v>
      </c>
      <c r="AY149" s="261" t="s">
        <v>161</v>
      </c>
    </row>
    <row r="150" spans="1:51" s="14" customFormat="1" ht="12">
      <c r="A150" s="14"/>
      <c r="B150" s="252"/>
      <c r="C150" s="253"/>
      <c r="D150" s="242" t="s">
        <v>170</v>
      </c>
      <c r="E150" s="254" t="s">
        <v>1</v>
      </c>
      <c r="F150" s="255" t="s">
        <v>801</v>
      </c>
      <c r="G150" s="253"/>
      <c r="H150" s="254" t="s">
        <v>1</v>
      </c>
      <c r="I150" s="256"/>
      <c r="J150" s="253"/>
      <c r="K150" s="253"/>
      <c r="L150" s="257"/>
      <c r="M150" s="258"/>
      <c r="N150" s="259"/>
      <c r="O150" s="259"/>
      <c r="P150" s="259"/>
      <c r="Q150" s="259"/>
      <c r="R150" s="259"/>
      <c r="S150" s="259"/>
      <c r="T150" s="26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1" t="s">
        <v>170</v>
      </c>
      <c r="AU150" s="261" t="s">
        <v>85</v>
      </c>
      <c r="AV150" s="14" t="s">
        <v>83</v>
      </c>
      <c r="AW150" s="14" t="s">
        <v>32</v>
      </c>
      <c r="AX150" s="14" t="s">
        <v>76</v>
      </c>
      <c r="AY150" s="261" t="s">
        <v>161</v>
      </c>
    </row>
    <row r="151" spans="1:51" s="14" customFormat="1" ht="12">
      <c r="A151" s="14"/>
      <c r="B151" s="252"/>
      <c r="C151" s="253"/>
      <c r="D151" s="242" t="s">
        <v>170</v>
      </c>
      <c r="E151" s="254" t="s">
        <v>1</v>
      </c>
      <c r="F151" s="255" t="s">
        <v>802</v>
      </c>
      <c r="G151" s="253"/>
      <c r="H151" s="254" t="s">
        <v>1</v>
      </c>
      <c r="I151" s="256"/>
      <c r="J151" s="253"/>
      <c r="K151" s="253"/>
      <c r="L151" s="257"/>
      <c r="M151" s="258"/>
      <c r="N151" s="259"/>
      <c r="O151" s="259"/>
      <c r="P151" s="259"/>
      <c r="Q151" s="259"/>
      <c r="R151" s="259"/>
      <c r="S151" s="259"/>
      <c r="T151" s="26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1" t="s">
        <v>170</v>
      </c>
      <c r="AU151" s="261" t="s">
        <v>85</v>
      </c>
      <c r="AV151" s="14" t="s">
        <v>83</v>
      </c>
      <c r="AW151" s="14" t="s">
        <v>32</v>
      </c>
      <c r="AX151" s="14" t="s">
        <v>76</v>
      </c>
      <c r="AY151" s="261" t="s">
        <v>161</v>
      </c>
    </row>
    <row r="152" spans="1:51" s="13" customFormat="1" ht="12">
      <c r="A152" s="13"/>
      <c r="B152" s="240"/>
      <c r="C152" s="241"/>
      <c r="D152" s="242" t="s">
        <v>170</v>
      </c>
      <c r="E152" s="243" t="s">
        <v>1</v>
      </c>
      <c r="F152" s="244" t="s">
        <v>83</v>
      </c>
      <c r="G152" s="241"/>
      <c r="H152" s="245">
        <v>1</v>
      </c>
      <c r="I152" s="246"/>
      <c r="J152" s="241"/>
      <c r="K152" s="241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170</v>
      </c>
      <c r="AU152" s="251" t="s">
        <v>85</v>
      </c>
      <c r="AV152" s="13" t="s">
        <v>85</v>
      </c>
      <c r="AW152" s="13" t="s">
        <v>32</v>
      </c>
      <c r="AX152" s="13" t="s">
        <v>83</v>
      </c>
      <c r="AY152" s="251" t="s">
        <v>161</v>
      </c>
    </row>
    <row r="153" spans="1:65" s="2" customFormat="1" ht="24.15" customHeight="1">
      <c r="A153" s="39"/>
      <c r="B153" s="40"/>
      <c r="C153" s="227" t="s">
        <v>222</v>
      </c>
      <c r="D153" s="227" t="s">
        <v>163</v>
      </c>
      <c r="E153" s="228" t="s">
        <v>803</v>
      </c>
      <c r="F153" s="229" t="s">
        <v>804</v>
      </c>
      <c r="G153" s="230" t="s">
        <v>762</v>
      </c>
      <c r="H153" s="231">
        <v>1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41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763</v>
      </c>
      <c r="AT153" s="238" t="s">
        <v>163</v>
      </c>
      <c r="AU153" s="238" t="s">
        <v>85</v>
      </c>
      <c r="AY153" s="18" t="s">
        <v>161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83</v>
      </c>
      <c r="BK153" s="239">
        <f>ROUND(I153*H153,2)</f>
        <v>0</v>
      </c>
      <c r="BL153" s="18" t="s">
        <v>763</v>
      </c>
      <c r="BM153" s="238" t="s">
        <v>805</v>
      </c>
    </row>
    <row r="154" spans="1:51" s="14" customFormat="1" ht="12">
      <c r="A154" s="14"/>
      <c r="B154" s="252"/>
      <c r="C154" s="253"/>
      <c r="D154" s="242" t="s">
        <v>170</v>
      </c>
      <c r="E154" s="254" t="s">
        <v>1</v>
      </c>
      <c r="F154" s="255" t="s">
        <v>800</v>
      </c>
      <c r="G154" s="253"/>
      <c r="H154" s="254" t="s">
        <v>1</v>
      </c>
      <c r="I154" s="256"/>
      <c r="J154" s="253"/>
      <c r="K154" s="253"/>
      <c r="L154" s="257"/>
      <c r="M154" s="258"/>
      <c r="N154" s="259"/>
      <c r="O154" s="259"/>
      <c r="P154" s="259"/>
      <c r="Q154" s="259"/>
      <c r="R154" s="259"/>
      <c r="S154" s="259"/>
      <c r="T154" s="26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1" t="s">
        <v>170</v>
      </c>
      <c r="AU154" s="261" t="s">
        <v>85</v>
      </c>
      <c r="AV154" s="14" t="s">
        <v>83</v>
      </c>
      <c r="AW154" s="14" t="s">
        <v>32</v>
      </c>
      <c r="AX154" s="14" t="s">
        <v>76</v>
      </c>
      <c r="AY154" s="261" t="s">
        <v>161</v>
      </c>
    </row>
    <row r="155" spans="1:51" s="14" customFormat="1" ht="12">
      <c r="A155" s="14"/>
      <c r="B155" s="252"/>
      <c r="C155" s="253"/>
      <c r="D155" s="242" t="s">
        <v>170</v>
      </c>
      <c r="E155" s="254" t="s">
        <v>1</v>
      </c>
      <c r="F155" s="255" t="s">
        <v>801</v>
      </c>
      <c r="G155" s="253"/>
      <c r="H155" s="254" t="s">
        <v>1</v>
      </c>
      <c r="I155" s="256"/>
      <c r="J155" s="253"/>
      <c r="K155" s="253"/>
      <c r="L155" s="257"/>
      <c r="M155" s="258"/>
      <c r="N155" s="259"/>
      <c r="O155" s="259"/>
      <c r="P155" s="259"/>
      <c r="Q155" s="259"/>
      <c r="R155" s="259"/>
      <c r="S155" s="259"/>
      <c r="T155" s="26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1" t="s">
        <v>170</v>
      </c>
      <c r="AU155" s="261" t="s">
        <v>85</v>
      </c>
      <c r="AV155" s="14" t="s">
        <v>83</v>
      </c>
      <c r="AW155" s="14" t="s">
        <v>32</v>
      </c>
      <c r="AX155" s="14" t="s">
        <v>76</v>
      </c>
      <c r="AY155" s="261" t="s">
        <v>161</v>
      </c>
    </row>
    <row r="156" spans="1:51" s="14" customFormat="1" ht="12">
      <c r="A156" s="14"/>
      <c r="B156" s="252"/>
      <c r="C156" s="253"/>
      <c r="D156" s="242" t="s">
        <v>170</v>
      </c>
      <c r="E156" s="254" t="s">
        <v>1</v>
      </c>
      <c r="F156" s="255" t="s">
        <v>802</v>
      </c>
      <c r="G156" s="253"/>
      <c r="H156" s="254" t="s">
        <v>1</v>
      </c>
      <c r="I156" s="256"/>
      <c r="J156" s="253"/>
      <c r="K156" s="253"/>
      <c r="L156" s="257"/>
      <c r="M156" s="258"/>
      <c r="N156" s="259"/>
      <c r="O156" s="259"/>
      <c r="P156" s="259"/>
      <c r="Q156" s="259"/>
      <c r="R156" s="259"/>
      <c r="S156" s="259"/>
      <c r="T156" s="26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1" t="s">
        <v>170</v>
      </c>
      <c r="AU156" s="261" t="s">
        <v>85</v>
      </c>
      <c r="AV156" s="14" t="s">
        <v>83</v>
      </c>
      <c r="AW156" s="14" t="s">
        <v>32</v>
      </c>
      <c r="AX156" s="14" t="s">
        <v>76</v>
      </c>
      <c r="AY156" s="261" t="s">
        <v>161</v>
      </c>
    </row>
    <row r="157" spans="1:51" s="13" customFormat="1" ht="12">
      <c r="A157" s="13"/>
      <c r="B157" s="240"/>
      <c r="C157" s="241"/>
      <c r="D157" s="242" t="s">
        <v>170</v>
      </c>
      <c r="E157" s="243" t="s">
        <v>1</v>
      </c>
      <c r="F157" s="244" t="s">
        <v>83</v>
      </c>
      <c r="G157" s="241"/>
      <c r="H157" s="245">
        <v>1</v>
      </c>
      <c r="I157" s="246"/>
      <c r="J157" s="241"/>
      <c r="K157" s="241"/>
      <c r="L157" s="247"/>
      <c r="M157" s="299"/>
      <c r="N157" s="300"/>
      <c r="O157" s="300"/>
      <c r="P157" s="300"/>
      <c r="Q157" s="300"/>
      <c r="R157" s="300"/>
      <c r="S157" s="300"/>
      <c r="T157" s="3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170</v>
      </c>
      <c r="AU157" s="251" t="s">
        <v>85</v>
      </c>
      <c r="AV157" s="13" t="s">
        <v>85</v>
      </c>
      <c r="AW157" s="13" t="s">
        <v>32</v>
      </c>
      <c r="AX157" s="13" t="s">
        <v>83</v>
      </c>
      <c r="AY157" s="251" t="s">
        <v>161</v>
      </c>
    </row>
    <row r="158" spans="1:31" s="2" customFormat="1" ht="6.95" customHeight="1">
      <c r="A158" s="39"/>
      <c r="B158" s="67"/>
      <c r="C158" s="68"/>
      <c r="D158" s="68"/>
      <c r="E158" s="68"/>
      <c r="F158" s="68"/>
      <c r="G158" s="68"/>
      <c r="H158" s="68"/>
      <c r="I158" s="68"/>
      <c r="J158" s="68"/>
      <c r="K158" s="68"/>
      <c r="L158" s="45"/>
      <c r="M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</sheetData>
  <sheetProtection password="CC35" sheet="1" objects="1" scenarios="1" formatColumns="0" formatRows="0" autoFilter="0"/>
  <autoFilter ref="C121:K15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133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 xml:space="preserve">Rekonstrukce  ulice  Kostelní v  Konici</v>
      </c>
      <c r="F7" s="151"/>
      <c r="G7" s="151"/>
      <c r="H7" s="151"/>
      <c r="L7" s="21"/>
    </row>
    <row r="8" spans="2:12" s="1" customFormat="1" ht="12" customHeight="1">
      <c r="B8" s="21"/>
      <c r="D8" s="151" t="s">
        <v>134</v>
      </c>
      <c r="L8" s="21"/>
    </row>
    <row r="9" spans="1:31" s="2" customFormat="1" ht="16.5" customHeight="1">
      <c r="A9" s="39"/>
      <c r="B9" s="45"/>
      <c r="C9" s="39"/>
      <c r="D9" s="39"/>
      <c r="E9" s="152" t="s">
        <v>753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806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ROUND((SUM(BE122:BE126)),2)</f>
        <v>0</v>
      </c>
      <c r="G35" s="39"/>
      <c r="H35" s="39"/>
      <c r="I35" s="165">
        <v>0.21</v>
      </c>
      <c r="J35" s="164">
        <f>ROUND(((SUM(BE122:BE126))*I35),2)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ROUND((SUM(BF122:BF126)),2)</f>
        <v>0</v>
      </c>
      <c r="G36" s="39"/>
      <c r="H36" s="39"/>
      <c r="I36" s="165">
        <v>0.15</v>
      </c>
      <c r="J36" s="164">
        <f>ROUND(((SUM(BF122:BF126))*I36),2)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ROUND((SUM(BG122:BG126)),2)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ROUND((SUM(BH122:BH126)),2)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ROUND((SUM(BI122:BI126)),2)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 xml:space="preserve">Rekonstrukce  ulice  Kostelní v  Konici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753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1020 - VRN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Konice</v>
      </c>
      <c r="G91" s="41"/>
      <c r="H91" s="41"/>
      <c r="I91" s="33" t="s">
        <v>22</v>
      </c>
      <c r="J91" s="80" t="str">
        <f>IF(J14="","",J14)</f>
        <v>10. 2. 2023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Konice</v>
      </c>
      <c r="G93" s="41"/>
      <c r="H93" s="41"/>
      <c r="I93" s="33" t="s">
        <v>30</v>
      </c>
      <c r="J93" s="37" t="str">
        <f>E23</f>
        <v>Ing. Zdeněk Vitásek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Martin  Pniok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139</v>
      </c>
      <c r="D96" s="186"/>
      <c r="E96" s="186"/>
      <c r="F96" s="186"/>
      <c r="G96" s="186"/>
      <c r="H96" s="186"/>
      <c r="I96" s="186"/>
      <c r="J96" s="187" t="s">
        <v>140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141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142</v>
      </c>
    </row>
    <row r="99" spans="1:31" s="9" customFormat="1" ht="24.95" customHeight="1">
      <c r="A99" s="9"/>
      <c r="B99" s="189"/>
      <c r="C99" s="190"/>
      <c r="D99" s="191" t="s">
        <v>807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808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146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 xml:space="preserve">Rekonstrukce  ulice  Kostelní v  Konici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134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753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136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SO 1020 - VRN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F14</f>
        <v>Konice</v>
      </c>
      <c r="G116" s="41"/>
      <c r="H116" s="41"/>
      <c r="I116" s="33" t="s">
        <v>22</v>
      </c>
      <c r="J116" s="80" t="str">
        <f>IF(J14="","",J14)</f>
        <v>10. 2. 2023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E17</f>
        <v>město Konice</v>
      </c>
      <c r="G118" s="41"/>
      <c r="H118" s="41"/>
      <c r="I118" s="33" t="s">
        <v>30</v>
      </c>
      <c r="J118" s="37" t="str">
        <f>E23</f>
        <v>Ing. Zdeněk Vitásek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33" t="s">
        <v>33</v>
      </c>
      <c r="J119" s="37" t="str">
        <f>E26</f>
        <v xml:space="preserve">Martin  Pniok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147</v>
      </c>
      <c r="D121" s="203" t="s">
        <v>61</v>
      </c>
      <c r="E121" s="203" t="s">
        <v>57</v>
      </c>
      <c r="F121" s="203" t="s">
        <v>58</v>
      </c>
      <c r="G121" s="203" t="s">
        <v>148</v>
      </c>
      <c r="H121" s="203" t="s">
        <v>149</v>
      </c>
      <c r="I121" s="203" t="s">
        <v>150</v>
      </c>
      <c r="J121" s="203" t="s">
        <v>140</v>
      </c>
      <c r="K121" s="204" t="s">
        <v>151</v>
      </c>
      <c r="L121" s="205"/>
      <c r="M121" s="101" t="s">
        <v>1</v>
      </c>
      <c r="N121" s="102" t="s">
        <v>40</v>
      </c>
      <c r="O121" s="102" t="s">
        <v>152</v>
      </c>
      <c r="P121" s="102" t="s">
        <v>153</v>
      </c>
      <c r="Q121" s="102" t="s">
        <v>154</v>
      </c>
      <c r="R121" s="102" t="s">
        <v>155</v>
      </c>
      <c r="S121" s="102" t="s">
        <v>156</v>
      </c>
      <c r="T121" s="103" t="s">
        <v>157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158</v>
      </c>
      <c r="D122" s="41"/>
      <c r="E122" s="41"/>
      <c r="F122" s="41"/>
      <c r="G122" s="41"/>
      <c r="H122" s="41"/>
      <c r="I122" s="41"/>
      <c r="J122" s="206">
        <f>BK122</f>
        <v>0</v>
      </c>
      <c r="K122" s="41"/>
      <c r="L122" s="45"/>
      <c r="M122" s="104"/>
      <c r="N122" s="207"/>
      <c r="O122" s="105"/>
      <c r="P122" s="208">
        <f>P123</f>
        <v>0</v>
      </c>
      <c r="Q122" s="105"/>
      <c r="R122" s="208">
        <f>R123</f>
        <v>0</v>
      </c>
      <c r="S122" s="105"/>
      <c r="T122" s="209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142</v>
      </c>
      <c r="BK122" s="210">
        <f>BK123</f>
        <v>0</v>
      </c>
    </row>
    <row r="123" spans="1:63" s="12" customFormat="1" ht="25.9" customHeight="1">
      <c r="A123" s="12"/>
      <c r="B123" s="211"/>
      <c r="C123" s="212"/>
      <c r="D123" s="213" t="s">
        <v>75</v>
      </c>
      <c r="E123" s="214" t="s">
        <v>131</v>
      </c>
      <c r="F123" s="214" t="s">
        <v>809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P124</f>
        <v>0</v>
      </c>
      <c r="Q123" s="219"/>
      <c r="R123" s="220">
        <f>R124</f>
        <v>0</v>
      </c>
      <c r="S123" s="219"/>
      <c r="T123" s="22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185</v>
      </c>
      <c r="AT123" s="223" t="s">
        <v>75</v>
      </c>
      <c r="AU123" s="223" t="s">
        <v>76</v>
      </c>
      <c r="AY123" s="222" t="s">
        <v>161</v>
      </c>
      <c r="BK123" s="224">
        <f>BK124</f>
        <v>0</v>
      </c>
    </row>
    <row r="124" spans="1:63" s="12" customFormat="1" ht="22.8" customHeight="1">
      <c r="A124" s="12"/>
      <c r="B124" s="211"/>
      <c r="C124" s="212"/>
      <c r="D124" s="213" t="s">
        <v>75</v>
      </c>
      <c r="E124" s="225" t="s">
        <v>810</v>
      </c>
      <c r="F124" s="225" t="s">
        <v>811</v>
      </c>
      <c r="G124" s="212"/>
      <c r="H124" s="212"/>
      <c r="I124" s="215"/>
      <c r="J124" s="226">
        <f>BK124</f>
        <v>0</v>
      </c>
      <c r="K124" s="212"/>
      <c r="L124" s="217"/>
      <c r="M124" s="218"/>
      <c r="N124" s="219"/>
      <c r="O124" s="219"/>
      <c r="P124" s="220">
        <f>SUM(P125:P126)</f>
        <v>0</v>
      </c>
      <c r="Q124" s="219"/>
      <c r="R124" s="220">
        <f>SUM(R125:R126)</f>
        <v>0</v>
      </c>
      <c r="S124" s="219"/>
      <c r="T124" s="221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185</v>
      </c>
      <c r="AT124" s="223" t="s">
        <v>75</v>
      </c>
      <c r="AU124" s="223" t="s">
        <v>83</v>
      </c>
      <c r="AY124" s="222" t="s">
        <v>161</v>
      </c>
      <c r="BK124" s="224">
        <f>SUM(BK125:BK126)</f>
        <v>0</v>
      </c>
    </row>
    <row r="125" spans="1:65" s="2" customFormat="1" ht="16.5" customHeight="1">
      <c r="A125" s="39"/>
      <c r="B125" s="40"/>
      <c r="C125" s="227" t="s">
        <v>83</v>
      </c>
      <c r="D125" s="227" t="s">
        <v>163</v>
      </c>
      <c r="E125" s="228" t="s">
        <v>812</v>
      </c>
      <c r="F125" s="229" t="s">
        <v>811</v>
      </c>
      <c r="G125" s="230" t="s">
        <v>762</v>
      </c>
      <c r="H125" s="231">
        <v>1</v>
      </c>
      <c r="I125" s="232"/>
      <c r="J125" s="233">
        <f>ROUND(I125*H125,2)</f>
        <v>0</v>
      </c>
      <c r="K125" s="229" t="s">
        <v>813</v>
      </c>
      <c r="L125" s="45"/>
      <c r="M125" s="234" t="s">
        <v>1</v>
      </c>
      <c r="N125" s="235" t="s">
        <v>41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814</v>
      </c>
      <c r="AT125" s="238" t="s">
        <v>163</v>
      </c>
      <c r="AU125" s="238" t="s">
        <v>85</v>
      </c>
      <c r="AY125" s="18" t="s">
        <v>161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83</v>
      </c>
      <c r="BK125" s="239">
        <f>ROUND(I125*H125,2)</f>
        <v>0</v>
      </c>
      <c r="BL125" s="18" t="s">
        <v>814</v>
      </c>
      <c r="BM125" s="238" t="s">
        <v>815</v>
      </c>
    </row>
    <row r="126" spans="1:65" s="2" customFormat="1" ht="16.5" customHeight="1">
      <c r="A126" s="39"/>
      <c r="B126" s="40"/>
      <c r="C126" s="227" t="s">
        <v>85</v>
      </c>
      <c r="D126" s="227" t="s">
        <v>163</v>
      </c>
      <c r="E126" s="228" t="s">
        <v>816</v>
      </c>
      <c r="F126" s="229" t="s">
        <v>817</v>
      </c>
      <c r="G126" s="230" t="s">
        <v>762</v>
      </c>
      <c r="H126" s="231">
        <v>1</v>
      </c>
      <c r="I126" s="232"/>
      <c r="J126" s="233">
        <f>ROUND(I126*H126,2)</f>
        <v>0</v>
      </c>
      <c r="K126" s="229" t="s">
        <v>813</v>
      </c>
      <c r="L126" s="45"/>
      <c r="M126" s="284" t="s">
        <v>1</v>
      </c>
      <c r="N126" s="285" t="s">
        <v>41</v>
      </c>
      <c r="O126" s="286"/>
      <c r="P126" s="287">
        <f>O126*H126</f>
        <v>0</v>
      </c>
      <c r="Q126" s="287">
        <v>0</v>
      </c>
      <c r="R126" s="287">
        <f>Q126*H126</f>
        <v>0</v>
      </c>
      <c r="S126" s="287">
        <v>0</v>
      </c>
      <c r="T126" s="28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814</v>
      </c>
      <c r="AT126" s="238" t="s">
        <v>163</v>
      </c>
      <c r="AU126" s="238" t="s">
        <v>85</v>
      </c>
      <c r="AY126" s="18" t="s">
        <v>161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83</v>
      </c>
      <c r="BK126" s="239">
        <f>ROUND(I126*H126,2)</f>
        <v>0</v>
      </c>
      <c r="BL126" s="18" t="s">
        <v>814</v>
      </c>
      <c r="BM126" s="238" t="s">
        <v>818</v>
      </c>
    </row>
    <row r="127" spans="1:31" s="2" customFormat="1" ht="6.95" customHeight="1">
      <c r="A127" s="39"/>
      <c r="B127" s="67"/>
      <c r="C127" s="68"/>
      <c r="D127" s="68"/>
      <c r="E127" s="68"/>
      <c r="F127" s="68"/>
      <c r="G127" s="68"/>
      <c r="H127" s="68"/>
      <c r="I127" s="68"/>
      <c r="J127" s="68"/>
      <c r="K127" s="68"/>
      <c r="L127" s="45"/>
      <c r="M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</sheetData>
  <sheetProtection password="CC35" sheet="1" objects="1" scenarios="1" formatColumns="0" formatRows="0" autoFilter="0"/>
  <autoFilter ref="C121:K12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133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 xml:space="preserve">Rekonstrukce  ulice  Kostelní v  Konici</v>
      </c>
      <c r="F7" s="151"/>
      <c r="G7" s="151"/>
      <c r="H7" s="151"/>
      <c r="L7" s="21"/>
    </row>
    <row r="8" spans="2:12" s="1" customFormat="1" ht="12" customHeight="1">
      <c r="B8" s="21"/>
      <c r="D8" s="151" t="s">
        <v>134</v>
      </c>
      <c r="L8" s="21"/>
    </row>
    <row r="9" spans="1:31" s="2" customFormat="1" ht="16.5" customHeight="1">
      <c r="A9" s="39"/>
      <c r="B9" s="45"/>
      <c r="C9" s="39"/>
      <c r="D9" s="39"/>
      <c r="E9" s="152" t="s">
        <v>135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30" customHeight="1">
      <c r="A11" s="39"/>
      <c r="B11" s="45"/>
      <c r="C11" s="39"/>
      <c r="D11" s="39"/>
      <c r="E11" s="153" t="s">
        <v>137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ROUND((SUM(BE123:BE183)),2)</f>
        <v>0</v>
      </c>
      <c r="G35" s="39"/>
      <c r="H35" s="39"/>
      <c r="I35" s="165">
        <v>0.21</v>
      </c>
      <c r="J35" s="164">
        <f>ROUND(((SUM(BE123:BE183))*I35),2)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ROUND((SUM(BF123:BF183)),2)</f>
        <v>0</v>
      </c>
      <c r="G36" s="39"/>
      <c r="H36" s="39"/>
      <c r="I36" s="165">
        <v>0.15</v>
      </c>
      <c r="J36" s="164">
        <f>ROUND(((SUM(BF123:BF183))*I36),2)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ROUND((SUM(BG123:BG183)),2)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ROUND((SUM(BH123:BH183)),2)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ROUND((SUM(BI123:BI183)),2)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 xml:space="preserve">Rekonstrukce  ulice  Kostelní v  Konici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135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30" customHeight="1">
      <c r="A89" s="39"/>
      <c r="B89" s="40"/>
      <c r="C89" s="41"/>
      <c r="D89" s="41"/>
      <c r="E89" s="77" t="str">
        <f>E11</f>
        <v xml:space="preserve">SO  001a - Příprava území , demolice stávajících zpevněných ploch (živice)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Konice</v>
      </c>
      <c r="G91" s="41"/>
      <c r="H91" s="41"/>
      <c r="I91" s="33" t="s">
        <v>22</v>
      </c>
      <c r="J91" s="80" t="str">
        <f>IF(J14="","",J14)</f>
        <v>10. 2. 2023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Konice</v>
      </c>
      <c r="G93" s="41"/>
      <c r="H93" s="41"/>
      <c r="I93" s="33" t="s">
        <v>30</v>
      </c>
      <c r="J93" s="37" t="str">
        <f>E23</f>
        <v>Ing. Zdeněk Vitásek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Martin  Pniok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139</v>
      </c>
      <c r="D96" s="186"/>
      <c r="E96" s="186"/>
      <c r="F96" s="186"/>
      <c r="G96" s="186"/>
      <c r="H96" s="186"/>
      <c r="I96" s="186"/>
      <c r="J96" s="187" t="s">
        <v>140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141</v>
      </c>
      <c r="D98" s="41"/>
      <c r="E98" s="41"/>
      <c r="F98" s="41"/>
      <c r="G98" s="41"/>
      <c r="H98" s="41"/>
      <c r="I98" s="41"/>
      <c r="J98" s="111">
        <f>J123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142</v>
      </c>
    </row>
    <row r="99" spans="1:31" s="9" customFormat="1" ht="24.95" customHeight="1">
      <c r="A99" s="9"/>
      <c r="B99" s="189"/>
      <c r="C99" s="190"/>
      <c r="D99" s="191" t="s">
        <v>143</v>
      </c>
      <c r="E99" s="192"/>
      <c r="F99" s="192"/>
      <c r="G99" s="192"/>
      <c r="H99" s="192"/>
      <c r="I99" s="192"/>
      <c r="J99" s="193">
        <f>J124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144</v>
      </c>
      <c r="E100" s="197"/>
      <c r="F100" s="197"/>
      <c r="G100" s="197"/>
      <c r="H100" s="197"/>
      <c r="I100" s="197"/>
      <c r="J100" s="198">
        <f>J125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145</v>
      </c>
      <c r="E101" s="197"/>
      <c r="F101" s="197"/>
      <c r="G101" s="197"/>
      <c r="H101" s="197"/>
      <c r="I101" s="197"/>
      <c r="J101" s="198">
        <f>J145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146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84" t="str">
        <f>E7</f>
        <v xml:space="preserve">Rekonstrukce  ulice  Kostelní v  Konici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2:12" s="1" customFormat="1" ht="12" customHeight="1">
      <c r="B112" s="22"/>
      <c r="C112" s="33" t="s">
        <v>134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31" s="2" customFormat="1" ht="16.5" customHeight="1">
      <c r="A113" s="39"/>
      <c r="B113" s="40"/>
      <c r="C113" s="41"/>
      <c r="D113" s="41"/>
      <c r="E113" s="184" t="s">
        <v>135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136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30" customHeight="1">
      <c r="A115" s="39"/>
      <c r="B115" s="40"/>
      <c r="C115" s="41"/>
      <c r="D115" s="41"/>
      <c r="E115" s="77" t="str">
        <f>E11</f>
        <v xml:space="preserve">SO  001a - Příprava území , demolice stávajících zpevněných ploch (živice)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F14</f>
        <v>Konice</v>
      </c>
      <c r="G117" s="41"/>
      <c r="H117" s="41"/>
      <c r="I117" s="33" t="s">
        <v>22</v>
      </c>
      <c r="J117" s="80" t="str">
        <f>IF(J14="","",J14)</f>
        <v>10. 2. 2023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E17</f>
        <v>město Konice</v>
      </c>
      <c r="G119" s="41"/>
      <c r="H119" s="41"/>
      <c r="I119" s="33" t="s">
        <v>30</v>
      </c>
      <c r="J119" s="37" t="str">
        <f>E23</f>
        <v>Ing. Zdeněk Vitásek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IF(E20="","",E20)</f>
        <v>Vyplň údaj</v>
      </c>
      <c r="G120" s="41"/>
      <c r="H120" s="41"/>
      <c r="I120" s="33" t="s">
        <v>33</v>
      </c>
      <c r="J120" s="37" t="str">
        <f>E26</f>
        <v xml:space="preserve">Martin  Pniok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0"/>
      <c r="B122" s="201"/>
      <c r="C122" s="202" t="s">
        <v>147</v>
      </c>
      <c r="D122" s="203" t="s">
        <v>61</v>
      </c>
      <c r="E122" s="203" t="s">
        <v>57</v>
      </c>
      <c r="F122" s="203" t="s">
        <v>58</v>
      </c>
      <c r="G122" s="203" t="s">
        <v>148</v>
      </c>
      <c r="H122" s="203" t="s">
        <v>149</v>
      </c>
      <c r="I122" s="203" t="s">
        <v>150</v>
      </c>
      <c r="J122" s="203" t="s">
        <v>140</v>
      </c>
      <c r="K122" s="204" t="s">
        <v>151</v>
      </c>
      <c r="L122" s="205"/>
      <c r="M122" s="101" t="s">
        <v>1</v>
      </c>
      <c r="N122" s="102" t="s">
        <v>40</v>
      </c>
      <c r="O122" s="102" t="s">
        <v>152</v>
      </c>
      <c r="P122" s="102" t="s">
        <v>153</v>
      </c>
      <c r="Q122" s="102" t="s">
        <v>154</v>
      </c>
      <c r="R122" s="102" t="s">
        <v>155</v>
      </c>
      <c r="S122" s="102" t="s">
        <v>156</v>
      </c>
      <c r="T122" s="103" t="s">
        <v>157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63" s="2" customFormat="1" ht="22.8" customHeight="1">
      <c r="A123" s="39"/>
      <c r="B123" s="40"/>
      <c r="C123" s="108" t="s">
        <v>158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</f>
        <v>0</v>
      </c>
      <c r="Q123" s="105"/>
      <c r="R123" s="208">
        <f>R124</f>
        <v>0.1305</v>
      </c>
      <c r="S123" s="105"/>
      <c r="T123" s="209">
        <f>T124</f>
        <v>1657.55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142</v>
      </c>
      <c r="BK123" s="210">
        <f>BK124</f>
        <v>0</v>
      </c>
    </row>
    <row r="124" spans="1:63" s="12" customFormat="1" ht="25.9" customHeight="1">
      <c r="A124" s="12"/>
      <c r="B124" s="211"/>
      <c r="C124" s="212"/>
      <c r="D124" s="213" t="s">
        <v>75</v>
      </c>
      <c r="E124" s="214" t="s">
        <v>159</v>
      </c>
      <c r="F124" s="214" t="s">
        <v>160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P125+P145</f>
        <v>0</v>
      </c>
      <c r="Q124" s="219"/>
      <c r="R124" s="220">
        <f>R125+R145</f>
        <v>0.1305</v>
      </c>
      <c r="S124" s="219"/>
      <c r="T124" s="221">
        <f>T125+T145</f>
        <v>1657.55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83</v>
      </c>
      <c r="AT124" s="223" t="s">
        <v>75</v>
      </c>
      <c r="AU124" s="223" t="s">
        <v>76</v>
      </c>
      <c r="AY124" s="222" t="s">
        <v>161</v>
      </c>
      <c r="BK124" s="224">
        <f>BK125+BK145</f>
        <v>0</v>
      </c>
    </row>
    <row r="125" spans="1:63" s="12" customFormat="1" ht="22.8" customHeight="1">
      <c r="A125" s="12"/>
      <c r="B125" s="211"/>
      <c r="C125" s="212"/>
      <c r="D125" s="213" t="s">
        <v>75</v>
      </c>
      <c r="E125" s="225" t="s">
        <v>83</v>
      </c>
      <c r="F125" s="225" t="s">
        <v>162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SUM(P126:P144)</f>
        <v>0</v>
      </c>
      <c r="Q125" s="219"/>
      <c r="R125" s="220">
        <f>SUM(R126:R144)</f>
        <v>0.1305</v>
      </c>
      <c r="S125" s="219"/>
      <c r="T125" s="221">
        <f>SUM(T126:T144)</f>
        <v>1657.55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83</v>
      </c>
      <c r="AT125" s="223" t="s">
        <v>75</v>
      </c>
      <c r="AU125" s="223" t="s">
        <v>83</v>
      </c>
      <c r="AY125" s="222" t="s">
        <v>161</v>
      </c>
      <c r="BK125" s="224">
        <f>SUM(BK126:BK144)</f>
        <v>0</v>
      </c>
    </row>
    <row r="126" spans="1:65" s="2" customFormat="1" ht="24.15" customHeight="1">
      <c r="A126" s="39"/>
      <c r="B126" s="40"/>
      <c r="C126" s="227" t="s">
        <v>83</v>
      </c>
      <c r="D126" s="227" t="s">
        <v>163</v>
      </c>
      <c r="E126" s="228" t="s">
        <v>164</v>
      </c>
      <c r="F126" s="229" t="s">
        <v>165</v>
      </c>
      <c r="G126" s="230" t="s">
        <v>166</v>
      </c>
      <c r="H126" s="231">
        <v>1595</v>
      </c>
      <c r="I126" s="232"/>
      <c r="J126" s="233">
        <f>ROUND(I126*H126,2)</f>
        <v>0</v>
      </c>
      <c r="K126" s="229" t="s">
        <v>167</v>
      </c>
      <c r="L126" s="45"/>
      <c r="M126" s="234" t="s">
        <v>1</v>
      </c>
      <c r="N126" s="235" t="s">
        <v>41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0.2</v>
      </c>
      <c r="T126" s="237">
        <f>S126*H126</f>
        <v>319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168</v>
      </c>
      <c r="AT126" s="238" t="s">
        <v>163</v>
      </c>
      <c r="AU126" s="238" t="s">
        <v>85</v>
      </c>
      <c r="AY126" s="18" t="s">
        <v>161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83</v>
      </c>
      <c r="BK126" s="239">
        <f>ROUND(I126*H126,2)</f>
        <v>0</v>
      </c>
      <c r="BL126" s="18" t="s">
        <v>168</v>
      </c>
      <c r="BM126" s="238" t="s">
        <v>169</v>
      </c>
    </row>
    <row r="127" spans="1:51" s="13" customFormat="1" ht="12">
      <c r="A127" s="13"/>
      <c r="B127" s="240"/>
      <c r="C127" s="241"/>
      <c r="D127" s="242" t="s">
        <v>170</v>
      </c>
      <c r="E127" s="243" t="s">
        <v>1</v>
      </c>
      <c r="F127" s="244" t="s">
        <v>171</v>
      </c>
      <c r="G127" s="241"/>
      <c r="H127" s="245">
        <v>1595</v>
      </c>
      <c r="I127" s="246"/>
      <c r="J127" s="241"/>
      <c r="K127" s="241"/>
      <c r="L127" s="247"/>
      <c r="M127" s="248"/>
      <c r="N127" s="249"/>
      <c r="O127" s="249"/>
      <c r="P127" s="249"/>
      <c r="Q127" s="249"/>
      <c r="R127" s="249"/>
      <c r="S127" s="249"/>
      <c r="T127" s="25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1" t="s">
        <v>170</v>
      </c>
      <c r="AU127" s="251" t="s">
        <v>85</v>
      </c>
      <c r="AV127" s="13" t="s">
        <v>85</v>
      </c>
      <c r="AW127" s="13" t="s">
        <v>32</v>
      </c>
      <c r="AX127" s="13" t="s">
        <v>83</v>
      </c>
      <c r="AY127" s="251" t="s">
        <v>161</v>
      </c>
    </row>
    <row r="128" spans="1:65" s="2" customFormat="1" ht="24.15" customHeight="1">
      <c r="A128" s="39"/>
      <c r="B128" s="40"/>
      <c r="C128" s="227" t="s">
        <v>85</v>
      </c>
      <c r="D128" s="227" t="s">
        <v>163</v>
      </c>
      <c r="E128" s="228" t="s">
        <v>172</v>
      </c>
      <c r="F128" s="229" t="s">
        <v>173</v>
      </c>
      <c r="G128" s="230" t="s">
        <v>166</v>
      </c>
      <c r="H128" s="231">
        <v>1450</v>
      </c>
      <c r="I128" s="232"/>
      <c r="J128" s="233">
        <f>ROUND(I128*H128,2)</f>
        <v>0</v>
      </c>
      <c r="K128" s="229" t="s">
        <v>167</v>
      </c>
      <c r="L128" s="45"/>
      <c r="M128" s="234" t="s">
        <v>1</v>
      </c>
      <c r="N128" s="235" t="s">
        <v>41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0.64</v>
      </c>
      <c r="T128" s="237">
        <f>S128*H128</f>
        <v>928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168</v>
      </c>
      <c r="AT128" s="238" t="s">
        <v>163</v>
      </c>
      <c r="AU128" s="238" t="s">
        <v>85</v>
      </c>
      <c r="AY128" s="18" t="s">
        <v>161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83</v>
      </c>
      <c r="BK128" s="239">
        <f>ROUND(I128*H128,2)</f>
        <v>0</v>
      </c>
      <c r="BL128" s="18" t="s">
        <v>168</v>
      </c>
      <c r="BM128" s="238" t="s">
        <v>174</v>
      </c>
    </row>
    <row r="129" spans="1:51" s="14" customFormat="1" ht="12">
      <c r="A129" s="14"/>
      <c r="B129" s="252"/>
      <c r="C129" s="253"/>
      <c r="D129" s="242" t="s">
        <v>170</v>
      </c>
      <c r="E129" s="254" t="s">
        <v>1</v>
      </c>
      <c r="F129" s="255" t="s">
        <v>175</v>
      </c>
      <c r="G129" s="253"/>
      <c r="H129" s="254" t="s">
        <v>1</v>
      </c>
      <c r="I129" s="256"/>
      <c r="J129" s="253"/>
      <c r="K129" s="253"/>
      <c r="L129" s="257"/>
      <c r="M129" s="258"/>
      <c r="N129" s="259"/>
      <c r="O129" s="259"/>
      <c r="P129" s="259"/>
      <c r="Q129" s="259"/>
      <c r="R129" s="259"/>
      <c r="S129" s="259"/>
      <c r="T129" s="26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1" t="s">
        <v>170</v>
      </c>
      <c r="AU129" s="261" t="s">
        <v>85</v>
      </c>
      <c r="AV129" s="14" t="s">
        <v>83</v>
      </c>
      <c r="AW129" s="14" t="s">
        <v>32</v>
      </c>
      <c r="AX129" s="14" t="s">
        <v>76</v>
      </c>
      <c r="AY129" s="261" t="s">
        <v>161</v>
      </c>
    </row>
    <row r="130" spans="1:51" s="13" customFormat="1" ht="12">
      <c r="A130" s="13"/>
      <c r="B130" s="240"/>
      <c r="C130" s="241"/>
      <c r="D130" s="242" t="s">
        <v>170</v>
      </c>
      <c r="E130" s="243" t="s">
        <v>1</v>
      </c>
      <c r="F130" s="244" t="s">
        <v>176</v>
      </c>
      <c r="G130" s="241"/>
      <c r="H130" s="245">
        <v>1450</v>
      </c>
      <c r="I130" s="246"/>
      <c r="J130" s="241"/>
      <c r="K130" s="241"/>
      <c r="L130" s="247"/>
      <c r="M130" s="248"/>
      <c r="N130" s="249"/>
      <c r="O130" s="249"/>
      <c r="P130" s="249"/>
      <c r="Q130" s="249"/>
      <c r="R130" s="249"/>
      <c r="S130" s="249"/>
      <c r="T130" s="25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170</v>
      </c>
      <c r="AU130" s="251" t="s">
        <v>85</v>
      </c>
      <c r="AV130" s="13" t="s">
        <v>85</v>
      </c>
      <c r="AW130" s="13" t="s">
        <v>32</v>
      </c>
      <c r="AX130" s="13" t="s">
        <v>83</v>
      </c>
      <c r="AY130" s="251" t="s">
        <v>161</v>
      </c>
    </row>
    <row r="131" spans="1:65" s="2" customFormat="1" ht="33" customHeight="1">
      <c r="A131" s="39"/>
      <c r="B131" s="40"/>
      <c r="C131" s="227" t="s">
        <v>177</v>
      </c>
      <c r="D131" s="227" t="s">
        <v>163</v>
      </c>
      <c r="E131" s="228" t="s">
        <v>178</v>
      </c>
      <c r="F131" s="229" t="s">
        <v>179</v>
      </c>
      <c r="G131" s="230" t="s">
        <v>166</v>
      </c>
      <c r="H131" s="231">
        <v>1450</v>
      </c>
      <c r="I131" s="232"/>
      <c r="J131" s="233">
        <f>ROUND(I131*H131,2)</f>
        <v>0</v>
      </c>
      <c r="K131" s="229" t="s">
        <v>167</v>
      </c>
      <c r="L131" s="45"/>
      <c r="M131" s="234" t="s">
        <v>1</v>
      </c>
      <c r="N131" s="235" t="s">
        <v>41</v>
      </c>
      <c r="O131" s="92"/>
      <c r="P131" s="236">
        <f>O131*H131</f>
        <v>0</v>
      </c>
      <c r="Q131" s="236">
        <v>9E-05</v>
      </c>
      <c r="R131" s="236">
        <f>Q131*H131</f>
        <v>0.1305</v>
      </c>
      <c r="S131" s="236">
        <v>0.23</v>
      </c>
      <c r="T131" s="237">
        <f>S131*H131</f>
        <v>333.5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168</v>
      </c>
      <c r="AT131" s="238" t="s">
        <v>163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83</v>
      </c>
      <c r="BK131" s="239">
        <f>ROUND(I131*H131,2)</f>
        <v>0</v>
      </c>
      <c r="BL131" s="18" t="s">
        <v>168</v>
      </c>
      <c r="BM131" s="238" t="s">
        <v>180</v>
      </c>
    </row>
    <row r="132" spans="1:65" s="2" customFormat="1" ht="16.5" customHeight="1">
      <c r="A132" s="39"/>
      <c r="B132" s="40"/>
      <c r="C132" s="227" t="s">
        <v>168</v>
      </c>
      <c r="D132" s="227" t="s">
        <v>163</v>
      </c>
      <c r="E132" s="228" t="s">
        <v>181</v>
      </c>
      <c r="F132" s="229" t="s">
        <v>182</v>
      </c>
      <c r="G132" s="230" t="s">
        <v>183</v>
      </c>
      <c r="H132" s="231">
        <v>370</v>
      </c>
      <c r="I132" s="232"/>
      <c r="J132" s="233">
        <f>ROUND(I132*H132,2)</f>
        <v>0</v>
      </c>
      <c r="K132" s="229" t="s">
        <v>167</v>
      </c>
      <c r="L132" s="45"/>
      <c r="M132" s="234" t="s">
        <v>1</v>
      </c>
      <c r="N132" s="235" t="s">
        <v>41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0.205</v>
      </c>
      <c r="T132" s="237">
        <f>S132*H132</f>
        <v>75.85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168</v>
      </c>
      <c r="AT132" s="238" t="s">
        <v>163</v>
      </c>
      <c r="AU132" s="238" t="s">
        <v>85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83</v>
      </c>
      <c r="BK132" s="239">
        <f>ROUND(I132*H132,2)</f>
        <v>0</v>
      </c>
      <c r="BL132" s="18" t="s">
        <v>168</v>
      </c>
      <c r="BM132" s="238" t="s">
        <v>184</v>
      </c>
    </row>
    <row r="133" spans="1:65" s="2" customFormat="1" ht="16.5" customHeight="1">
      <c r="A133" s="39"/>
      <c r="B133" s="40"/>
      <c r="C133" s="227" t="s">
        <v>185</v>
      </c>
      <c r="D133" s="227" t="s">
        <v>163</v>
      </c>
      <c r="E133" s="228" t="s">
        <v>186</v>
      </c>
      <c r="F133" s="229" t="s">
        <v>187</v>
      </c>
      <c r="G133" s="230" t="s">
        <v>183</v>
      </c>
      <c r="H133" s="231">
        <v>30</v>
      </c>
      <c r="I133" s="232"/>
      <c r="J133" s="233">
        <f>ROUND(I133*H133,2)</f>
        <v>0</v>
      </c>
      <c r="K133" s="229" t="s">
        <v>167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0.04</v>
      </c>
      <c r="T133" s="237">
        <f>S133*H133</f>
        <v>1.2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168</v>
      </c>
      <c r="AT133" s="238" t="s">
        <v>163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83</v>
      </c>
      <c r="BK133" s="239">
        <f>ROUND(I133*H133,2)</f>
        <v>0</v>
      </c>
      <c r="BL133" s="18" t="s">
        <v>168</v>
      </c>
      <c r="BM133" s="238" t="s">
        <v>188</v>
      </c>
    </row>
    <row r="134" spans="1:65" s="2" customFormat="1" ht="37.8" customHeight="1">
      <c r="A134" s="39"/>
      <c r="B134" s="40"/>
      <c r="C134" s="227" t="s">
        <v>189</v>
      </c>
      <c r="D134" s="227" t="s">
        <v>163</v>
      </c>
      <c r="E134" s="228" t="s">
        <v>190</v>
      </c>
      <c r="F134" s="229" t="s">
        <v>191</v>
      </c>
      <c r="G134" s="230" t="s">
        <v>192</v>
      </c>
      <c r="H134" s="231">
        <v>319</v>
      </c>
      <c r="I134" s="232"/>
      <c r="J134" s="233">
        <f>ROUND(I134*H134,2)</f>
        <v>0</v>
      </c>
      <c r="K134" s="229" t="s">
        <v>167</v>
      </c>
      <c r="L134" s="45"/>
      <c r="M134" s="234" t="s">
        <v>1</v>
      </c>
      <c r="N134" s="235" t="s">
        <v>41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168</v>
      </c>
      <c r="AT134" s="238" t="s">
        <v>163</v>
      </c>
      <c r="AU134" s="238" t="s">
        <v>85</v>
      </c>
      <c r="AY134" s="18" t="s">
        <v>161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83</v>
      </c>
      <c r="BK134" s="239">
        <f>ROUND(I134*H134,2)</f>
        <v>0</v>
      </c>
      <c r="BL134" s="18" t="s">
        <v>168</v>
      </c>
      <c r="BM134" s="238" t="s">
        <v>193</v>
      </c>
    </row>
    <row r="135" spans="1:51" s="14" customFormat="1" ht="12">
      <c r="A135" s="14"/>
      <c r="B135" s="252"/>
      <c r="C135" s="253"/>
      <c r="D135" s="242" t="s">
        <v>170</v>
      </c>
      <c r="E135" s="254" t="s">
        <v>1</v>
      </c>
      <c r="F135" s="255" t="s">
        <v>194</v>
      </c>
      <c r="G135" s="253"/>
      <c r="H135" s="254" t="s">
        <v>1</v>
      </c>
      <c r="I135" s="256"/>
      <c r="J135" s="253"/>
      <c r="K135" s="253"/>
      <c r="L135" s="257"/>
      <c r="M135" s="258"/>
      <c r="N135" s="259"/>
      <c r="O135" s="259"/>
      <c r="P135" s="259"/>
      <c r="Q135" s="259"/>
      <c r="R135" s="259"/>
      <c r="S135" s="259"/>
      <c r="T135" s="26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1" t="s">
        <v>170</v>
      </c>
      <c r="AU135" s="261" t="s">
        <v>85</v>
      </c>
      <c r="AV135" s="14" t="s">
        <v>83</v>
      </c>
      <c r="AW135" s="14" t="s">
        <v>32</v>
      </c>
      <c r="AX135" s="14" t="s">
        <v>76</v>
      </c>
      <c r="AY135" s="261" t="s">
        <v>161</v>
      </c>
    </row>
    <row r="136" spans="1:51" s="13" customFormat="1" ht="12">
      <c r="A136" s="13"/>
      <c r="B136" s="240"/>
      <c r="C136" s="241"/>
      <c r="D136" s="242" t="s">
        <v>170</v>
      </c>
      <c r="E136" s="243" t="s">
        <v>1</v>
      </c>
      <c r="F136" s="244" t="s">
        <v>195</v>
      </c>
      <c r="G136" s="241"/>
      <c r="H136" s="245">
        <v>319</v>
      </c>
      <c r="I136" s="246"/>
      <c r="J136" s="241"/>
      <c r="K136" s="241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170</v>
      </c>
      <c r="AU136" s="251" t="s">
        <v>85</v>
      </c>
      <c r="AV136" s="13" t="s">
        <v>85</v>
      </c>
      <c r="AW136" s="13" t="s">
        <v>32</v>
      </c>
      <c r="AX136" s="13" t="s">
        <v>83</v>
      </c>
      <c r="AY136" s="251" t="s">
        <v>161</v>
      </c>
    </row>
    <row r="137" spans="1:65" s="2" customFormat="1" ht="37.8" customHeight="1">
      <c r="A137" s="39"/>
      <c r="B137" s="40"/>
      <c r="C137" s="227" t="s">
        <v>196</v>
      </c>
      <c r="D137" s="227" t="s">
        <v>163</v>
      </c>
      <c r="E137" s="228" t="s">
        <v>197</v>
      </c>
      <c r="F137" s="229" t="s">
        <v>198</v>
      </c>
      <c r="G137" s="230" t="s">
        <v>192</v>
      </c>
      <c r="H137" s="231">
        <v>319</v>
      </c>
      <c r="I137" s="232"/>
      <c r="J137" s="233">
        <f>ROUND(I137*H137,2)</f>
        <v>0</v>
      </c>
      <c r="K137" s="229" t="s">
        <v>167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168</v>
      </c>
      <c r="AT137" s="238" t="s">
        <v>163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83</v>
      </c>
      <c r="BK137" s="239">
        <f>ROUND(I137*H137,2)</f>
        <v>0</v>
      </c>
      <c r="BL137" s="18" t="s">
        <v>168</v>
      </c>
      <c r="BM137" s="238" t="s">
        <v>199</v>
      </c>
    </row>
    <row r="138" spans="1:51" s="14" customFormat="1" ht="12">
      <c r="A138" s="14"/>
      <c r="B138" s="252"/>
      <c r="C138" s="253"/>
      <c r="D138" s="242" t="s">
        <v>170</v>
      </c>
      <c r="E138" s="254" t="s">
        <v>1</v>
      </c>
      <c r="F138" s="255" t="s">
        <v>194</v>
      </c>
      <c r="G138" s="253"/>
      <c r="H138" s="254" t="s">
        <v>1</v>
      </c>
      <c r="I138" s="256"/>
      <c r="J138" s="253"/>
      <c r="K138" s="253"/>
      <c r="L138" s="257"/>
      <c r="M138" s="258"/>
      <c r="N138" s="259"/>
      <c r="O138" s="259"/>
      <c r="P138" s="259"/>
      <c r="Q138" s="259"/>
      <c r="R138" s="259"/>
      <c r="S138" s="259"/>
      <c r="T138" s="26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1" t="s">
        <v>170</v>
      </c>
      <c r="AU138" s="261" t="s">
        <v>85</v>
      </c>
      <c r="AV138" s="14" t="s">
        <v>83</v>
      </c>
      <c r="AW138" s="14" t="s">
        <v>32</v>
      </c>
      <c r="AX138" s="14" t="s">
        <v>76</v>
      </c>
      <c r="AY138" s="261" t="s">
        <v>161</v>
      </c>
    </row>
    <row r="139" spans="1:51" s="13" customFormat="1" ht="12">
      <c r="A139" s="13"/>
      <c r="B139" s="240"/>
      <c r="C139" s="241"/>
      <c r="D139" s="242" t="s">
        <v>170</v>
      </c>
      <c r="E139" s="243" t="s">
        <v>1</v>
      </c>
      <c r="F139" s="244" t="s">
        <v>195</v>
      </c>
      <c r="G139" s="241"/>
      <c r="H139" s="245">
        <v>319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170</v>
      </c>
      <c r="AU139" s="251" t="s">
        <v>85</v>
      </c>
      <c r="AV139" s="13" t="s">
        <v>85</v>
      </c>
      <c r="AW139" s="13" t="s">
        <v>32</v>
      </c>
      <c r="AX139" s="13" t="s">
        <v>83</v>
      </c>
      <c r="AY139" s="251" t="s">
        <v>161</v>
      </c>
    </row>
    <row r="140" spans="1:65" s="2" customFormat="1" ht="33" customHeight="1">
      <c r="A140" s="39"/>
      <c r="B140" s="40"/>
      <c r="C140" s="227" t="s">
        <v>200</v>
      </c>
      <c r="D140" s="227" t="s">
        <v>163</v>
      </c>
      <c r="E140" s="228" t="s">
        <v>201</v>
      </c>
      <c r="F140" s="229" t="s">
        <v>202</v>
      </c>
      <c r="G140" s="230" t="s">
        <v>203</v>
      </c>
      <c r="H140" s="231">
        <v>606.1</v>
      </c>
      <c r="I140" s="232"/>
      <c r="J140" s="233">
        <f>ROUND(I140*H140,2)</f>
        <v>0</v>
      </c>
      <c r="K140" s="229" t="s">
        <v>167</v>
      </c>
      <c r="L140" s="45"/>
      <c r="M140" s="234" t="s">
        <v>1</v>
      </c>
      <c r="N140" s="235" t="s">
        <v>41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168</v>
      </c>
      <c r="AT140" s="238" t="s">
        <v>163</v>
      </c>
      <c r="AU140" s="238" t="s">
        <v>85</v>
      </c>
      <c r="AY140" s="18" t="s">
        <v>161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83</v>
      </c>
      <c r="BK140" s="239">
        <f>ROUND(I140*H140,2)</f>
        <v>0</v>
      </c>
      <c r="BL140" s="18" t="s">
        <v>168</v>
      </c>
      <c r="BM140" s="238" t="s">
        <v>204</v>
      </c>
    </row>
    <row r="141" spans="1:51" s="13" customFormat="1" ht="12">
      <c r="A141" s="13"/>
      <c r="B141" s="240"/>
      <c r="C141" s="241"/>
      <c r="D141" s="242" t="s">
        <v>170</v>
      </c>
      <c r="E141" s="241"/>
      <c r="F141" s="244" t="s">
        <v>205</v>
      </c>
      <c r="G141" s="241"/>
      <c r="H141" s="245">
        <v>606.1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170</v>
      </c>
      <c r="AU141" s="251" t="s">
        <v>85</v>
      </c>
      <c r="AV141" s="13" t="s">
        <v>85</v>
      </c>
      <c r="AW141" s="13" t="s">
        <v>4</v>
      </c>
      <c r="AX141" s="13" t="s">
        <v>83</v>
      </c>
      <c r="AY141" s="251" t="s">
        <v>161</v>
      </c>
    </row>
    <row r="142" spans="1:65" s="2" customFormat="1" ht="16.5" customHeight="1">
      <c r="A142" s="39"/>
      <c r="B142" s="40"/>
      <c r="C142" s="227" t="s">
        <v>206</v>
      </c>
      <c r="D142" s="227" t="s">
        <v>163</v>
      </c>
      <c r="E142" s="228" t="s">
        <v>207</v>
      </c>
      <c r="F142" s="229" t="s">
        <v>208</v>
      </c>
      <c r="G142" s="230" t="s">
        <v>192</v>
      </c>
      <c r="H142" s="231">
        <v>319</v>
      </c>
      <c r="I142" s="232"/>
      <c r="J142" s="233">
        <f>ROUND(I142*H142,2)</f>
        <v>0</v>
      </c>
      <c r="K142" s="229" t="s">
        <v>167</v>
      </c>
      <c r="L142" s="45"/>
      <c r="M142" s="234" t="s">
        <v>1</v>
      </c>
      <c r="N142" s="235" t="s">
        <v>41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168</v>
      </c>
      <c r="AT142" s="238" t="s">
        <v>163</v>
      </c>
      <c r="AU142" s="238" t="s">
        <v>85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83</v>
      </c>
      <c r="BK142" s="239">
        <f>ROUND(I142*H142,2)</f>
        <v>0</v>
      </c>
      <c r="BL142" s="18" t="s">
        <v>168</v>
      </c>
      <c r="BM142" s="238" t="s">
        <v>209</v>
      </c>
    </row>
    <row r="143" spans="1:51" s="14" customFormat="1" ht="12">
      <c r="A143" s="14"/>
      <c r="B143" s="252"/>
      <c r="C143" s="253"/>
      <c r="D143" s="242" t="s">
        <v>170</v>
      </c>
      <c r="E143" s="254" t="s">
        <v>1</v>
      </c>
      <c r="F143" s="255" t="s">
        <v>194</v>
      </c>
      <c r="G143" s="253"/>
      <c r="H143" s="254" t="s">
        <v>1</v>
      </c>
      <c r="I143" s="256"/>
      <c r="J143" s="253"/>
      <c r="K143" s="253"/>
      <c r="L143" s="257"/>
      <c r="M143" s="258"/>
      <c r="N143" s="259"/>
      <c r="O143" s="259"/>
      <c r="P143" s="259"/>
      <c r="Q143" s="259"/>
      <c r="R143" s="259"/>
      <c r="S143" s="259"/>
      <c r="T143" s="26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1" t="s">
        <v>170</v>
      </c>
      <c r="AU143" s="261" t="s">
        <v>85</v>
      </c>
      <c r="AV143" s="14" t="s">
        <v>83</v>
      </c>
      <c r="AW143" s="14" t="s">
        <v>32</v>
      </c>
      <c r="AX143" s="14" t="s">
        <v>76</v>
      </c>
      <c r="AY143" s="261" t="s">
        <v>161</v>
      </c>
    </row>
    <row r="144" spans="1:51" s="13" customFormat="1" ht="12">
      <c r="A144" s="13"/>
      <c r="B144" s="240"/>
      <c r="C144" s="241"/>
      <c r="D144" s="242" t="s">
        <v>170</v>
      </c>
      <c r="E144" s="243" t="s">
        <v>1</v>
      </c>
      <c r="F144" s="244" t="s">
        <v>195</v>
      </c>
      <c r="G144" s="241"/>
      <c r="H144" s="245">
        <v>319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170</v>
      </c>
      <c r="AU144" s="251" t="s">
        <v>85</v>
      </c>
      <c r="AV144" s="13" t="s">
        <v>85</v>
      </c>
      <c r="AW144" s="13" t="s">
        <v>32</v>
      </c>
      <c r="AX144" s="13" t="s">
        <v>83</v>
      </c>
      <c r="AY144" s="251" t="s">
        <v>161</v>
      </c>
    </row>
    <row r="145" spans="1:63" s="12" customFormat="1" ht="22.8" customHeight="1">
      <c r="A145" s="12"/>
      <c r="B145" s="211"/>
      <c r="C145" s="212"/>
      <c r="D145" s="213" t="s">
        <v>75</v>
      </c>
      <c r="E145" s="225" t="s">
        <v>210</v>
      </c>
      <c r="F145" s="225" t="s">
        <v>211</v>
      </c>
      <c r="G145" s="212"/>
      <c r="H145" s="212"/>
      <c r="I145" s="215"/>
      <c r="J145" s="226">
        <f>BK145</f>
        <v>0</v>
      </c>
      <c r="K145" s="212"/>
      <c r="L145" s="217"/>
      <c r="M145" s="218"/>
      <c r="N145" s="219"/>
      <c r="O145" s="219"/>
      <c r="P145" s="220">
        <f>SUM(P146:P183)</f>
        <v>0</v>
      </c>
      <c r="Q145" s="219"/>
      <c r="R145" s="220">
        <f>SUM(R146:R183)</f>
        <v>0</v>
      </c>
      <c r="S145" s="219"/>
      <c r="T145" s="221">
        <f>SUM(T146:T183)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2" t="s">
        <v>83</v>
      </c>
      <c r="AT145" s="223" t="s">
        <v>75</v>
      </c>
      <c r="AU145" s="223" t="s">
        <v>83</v>
      </c>
      <c r="AY145" s="222" t="s">
        <v>161</v>
      </c>
      <c r="BK145" s="224">
        <f>SUM(BK146:BK183)</f>
        <v>0</v>
      </c>
    </row>
    <row r="146" spans="1:65" s="2" customFormat="1" ht="21.75" customHeight="1">
      <c r="A146" s="39"/>
      <c r="B146" s="40"/>
      <c r="C146" s="227" t="s">
        <v>212</v>
      </c>
      <c r="D146" s="227" t="s">
        <v>163</v>
      </c>
      <c r="E146" s="228" t="s">
        <v>213</v>
      </c>
      <c r="F146" s="229" t="s">
        <v>214</v>
      </c>
      <c r="G146" s="230" t="s">
        <v>203</v>
      </c>
      <c r="H146" s="231">
        <v>1247</v>
      </c>
      <c r="I146" s="232"/>
      <c r="J146" s="233">
        <f>ROUND(I146*H146,2)</f>
        <v>0</v>
      </c>
      <c r="K146" s="229" t="s">
        <v>167</v>
      </c>
      <c r="L146" s="45"/>
      <c r="M146" s="234" t="s">
        <v>1</v>
      </c>
      <c r="N146" s="235" t="s">
        <v>41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168</v>
      </c>
      <c r="AT146" s="238" t="s">
        <v>163</v>
      </c>
      <c r="AU146" s="238" t="s">
        <v>85</v>
      </c>
      <c r="AY146" s="18" t="s">
        <v>161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83</v>
      </c>
      <c r="BK146" s="239">
        <f>ROUND(I146*H146,2)</f>
        <v>0</v>
      </c>
      <c r="BL146" s="18" t="s">
        <v>168</v>
      </c>
      <c r="BM146" s="238" t="s">
        <v>215</v>
      </c>
    </row>
    <row r="147" spans="1:51" s="13" customFormat="1" ht="12">
      <c r="A147" s="13"/>
      <c r="B147" s="240"/>
      <c r="C147" s="241"/>
      <c r="D147" s="242" t="s">
        <v>170</v>
      </c>
      <c r="E147" s="243" t="s">
        <v>1</v>
      </c>
      <c r="F147" s="244" t="s">
        <v>216</v>
      </c>
      <c r="G147" s="241"/>
      <c r="H147" s="245">
        <v>1657.55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170</v>
      </c>
      <c r="AU147" s="251" t="s">
        <v>85</v>
      </c>
      <c r="AV147" s="13" t="s">
        <v>85</v>
      </c>
      <c r="AW147" s="13" t="s">
        <v>32</v>
      </c>
      <c r="AX147" s="13" t="s">
        <v>76</v>
      </c>
      <c r="AY147" s="251" t="s">
        <v>161</v>
      </c>
    </row>
    <row r="148" spans="1:51" s="14" customFormat="1" ht="12">
      <c r="A148" s="14"/>
      <c r="B148" s="252"/>
      <c r="C148" s="253"/>
      <c r="D148" s="242" t="s">
        <v>170</v>
      </c>
      <c r="E148" s="254" t="s">
        <v>1</v>
      </c>
      <c r="F148" s="255" t="s">
        <v>217</v>
      </c>
      <c r="G148" s="253"/>
      <c r="H148" s="254" t="s">
        <v>1</v>
      </c>
      <c r="I148" s="256"/>
      <c r="J148" s="253"/>
      <c r="K148" s="253"/>
      <c r="L148" s="257"/>
      <c r="M148" s="258"/>
      <c r="N148" s="259"/>
      <c r="O148" s="259"/>
      <c r="P148" s="259"/>
      <c r="Q148" s="259"/>
      <c r="R148" s="259"/>
      <c r="S148" s="259"/>
      <c r="T148" s="26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1" t="s">
        <v>170</v>
      </c>
      <c r="AU148" s="261" t="s">
        <v>85</v>
      </c>
      <c r="AV148" s="14" t="s">
        <v>83</v>
      </c>
      <c r="AW148" s="14" t="s">
        <v>32</v>
      </c>
      <c r="AX148" s="14" t="s">
        <v>76</v>
      </c>
      <c r="AY148" s="261" t="s">
        <v>161</v>
      </c>
    </row>
    <row r="149" spans="1:51" s="13" customFormat="1" ht="12">
      <c r="A149" s="13"/>
      <c r="B149" s="240"/>
      <c r="C149" s="241"/>
      <c r="D149" s="242" t="s">
        <v>170</v>
      </c>
      <c r="E149" s="243" t="s">
        <v>1</v>
      </c>
      <c r="F149" s="244" t="s">
        <v>218</v>
      </c>
      <c r="G149" s="241"/>
      <c r="H149" s="245">
        <v>-77.05</v>
      </c>
      <c r="I149" s="246"/>
      <c r="J149" s="241"/>
      <c r="K149" s="241"/>
      <c r="L149" s="247"/>
      <c r="M149" s="248"/>
      <c r="N149" s="249"/>
      <c r="O149" s="249"/>
      <c r="P149" s="249"/>
      <c r="Q149" s="249"/>
      <c r="R149" s="249"/>
      <c r="S149" s="249"/>
      <c r="T149" s="25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1" t="s">
        <v>170</v>
      </c>
      <c r="AU149" s="251" t="s">
        <v>85</v>
      </c>
      <c r="AV149" s="13" t="s">
        <v>85</v>
      </c>
      <c r="AW149" s="13" t="s">
        <v>32</v>
      </c>
      <c r="AX149" s="13" t="s">
        <v>76</v>
      </c>
      <c r="AY149" s="251" t="s">
        <v>161</v>
      </c>
    </row>
    <row r="150" spans="1:51" s="14" customFormat="1" ht="12">
      <c r="A150" s="14"/>
      <c r="B150" s="252"/>
      <c r="C150" s="253"/>
      <c r="D150" s="242" t="s">
        <v>170</v>
      </c>
      <c r="E150" s="254" t="s">
        <v>1</v>
      </c>
      <c r="F150" s="255" t="s">
        <v>219</v>
      </c>
      <c r="G150" s="253"/>
      <c r="H150" s="254" t="s">
        <v>1</v>
      </c>
      <c r="I150" s="256"/>
      <c r="J150" s="253"/>
      <c r="K150" s="253"/>
      <c r="L150" s="257"/>
      <c r="M150" s="258"/>
      <c r="N150" s="259"/>
      <c r="O150" s="259"/>
      <c r="P150" s="259"/>
      <c r="Q150" s="259"/>
      <c r="R150" s="259"/>
      <c r="S150" s="259"/>
      <c r="T150" s="26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1" t="s">
        <v>170</v>
      </c>
      <c r="AU150" s="261" t="s">
        <v>85</v>
      </c>
      <c r="AV150" s="14" t="s">
        <v>83</v>
      </c>
      <c r="AW150" s="14" t="s">
        <v>32</v>
      </c>
      <c r="AX150" s="14" t="s">
        <v>76</v>
      </c>
      <c r="AY150" s="261" t="s">
        <v>161</v>
      </c>
    </row>
    <row r="151" spans="1:51" s="13" customFormat="1" ht="12">
      <c r="A151" s="13"/>
      <c r="B151" s="240"/>
      <c r="C151" s="241"/>
      <c r="D151" s="242" t="s">
        <v>170</v>
      </c>
      <c r="E151" s="243" t="s">
        <v>1</v>
      </c>
      <c r="F151" s="244" t="s">
        <v>220</v>
      </c>
      <c r="G151" s="241"/>
      <c r="H151" s="245">
        <v>-333.5</v>
      </c>
      <c r="I151" s="246"/>
      <c r="J151" s="241"/>
      <c r="K151" s="241"/>
      <c r="L151" s="247"/>
      <c r="M151" s="248"/>
      <c r="N151" s="249"/>
      <c r="O151" s="249"/>
      <c r="P151" s="249"/>
      <c r="Q151" s="249"/>
      <c r="R151" s="249"/>
      <c r="S151" s="249"/>
      <c r="T151" s="25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1" t="s">
        <v>170</v>
      </c>
      <c r="AU151" s="251" t="s">
        <v>85</v>
      </c>
      <c r="AV151" s="13" t="s">
        <v>85</v>
      </c>
      <c r="AW151" s="13" t="s">
        <v>32</v>
      </c>
      <c r="AX151" s="13" t="s">
        <v>76</v>
      </c>
      <c r="AY151" s="251" t="s">
        <v>161</v>
      </c>
    </row>
    <row r="152" spans="1:51" s="15" customFormat="1" ht="12">
      <c r="A152" s="15"/>
      <c r="B152" s="262"/>
      <c r="C152" s="263"/>
      <c r="D152" s="242" t="s">
        <v>170</v>
      </c>
      <c r="E152" s="264" t="s">
        <v>1</v>
      </c>
      <c r="F152" s="265" t="s">
        <v>221</v>
      </c>
      <c r="G152" s="263"/>
      <c r="H152" s="266">
        <v>1247</v>
      </c>
      <c r="I152" s="267"/>
      <c r="J152" s="263"/>
      <c r="K152" s="263"/>
      <c r="L152" s="268"/>
      <c r="M152" s="269"/>
      <c r="N152" s="270"/>
      <c r="O152" s="270"/>
      <c r="P152" s="270"/>
      <c r="Q152" s="270"/>
      <c r="R152" s="270"/>
      <c r="S152" s="270"/>
      <c r="T152" s="271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2" t="s">
        <v>170</v>
      </c>
      <c r="AU152" s="272" t="s">
        <v>85</v>
      </c>
      <c r="AV152" s="15" t="s">
        <v>168</v>
      </c>
      <c r="AW152" s="15" t="s">
        <v>32</v>
      </c>
      <c r="AX152" s="15" t="s">
        <v>83</v>
      </c>
      <c r="AY152" s="272" t="s">
        <v>161</v>
      </c>
    </row>
    <row r="153" spans="1:65" s="2" customFormat="1" ht="24.15" customHeight="1">
      <c r="A153" s="39"/>
      <c r="B153" s="40"/>
      <c r="C153" s="227" t="s">
        <v>222</v>
      </c>
      <c r="D153" s="227" t="s">
        <v>163</v>
      </c>
      <c r="E153" s="228" t="s">
        <v>223</v>
      </c>
      <c r="F153" s="229" t="s">
        <v>224</v>
      </c>
      <c r="G153" s="230" t="s">
        <v>203</v>
      </c>
      <c r="H153" s="231">
        <v>4988</v>
      </c>
      <c r="I153" s="232"/>
      <c r="J153" s="233">
        <f>ROUND(I153*H153,2)</f>
        <v>0</v>
      </c>
      <c r="K153" s="229" t="s">
        <v>167</v>
      </c>
      <c r="L153" s="45"/>
      <c r="M153" s="234" t="s">
        <v>1</v>
      </c>
      <c r="N153" s="235" t="s">
        <v>41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168</v>
      </c>
      <c r="AT153" s="238" t="s">
        <v>163</v>
      </c>
      <c r="AU153" s="238" t="s">
        <v>85</v>
      </c>
      <c r="AY153" s="18" t="s">
        <v>161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83</v>
      </c>
      <c r="BK153" s="239">
        <f>ROUND(I153*H153,2)</f>
        <v>0</v>
      </c>
      <c r="BL153" s="18" t="s">
        <v>168</v>
      </c>
      <c r="BM153" s="238" t="s">
        <v>225</v>
      </c>
    </row>
    <row r="154" spans="1:51" s="13" customFormat="1" ht="12">
      <c r="A154" s="13"/>
      <c r="B154" s="240"/>
      <c r="C154" s="241"/>
      <c r="D154" s="242" t="s">
        <v>170</v>
      </c>
      <c r="E154" s="243" t="s">
        <v>1</v>
      </c>
      <c r="F154" s="244" t="s">
        <v>226</v>
      </c>
      <c r="G154" s="241"/>
      <c r="H154" s="245">
        <v>4988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170</v>
      </c>
      <c r="AU154" s="251" t="s">
        <v>85</v>
      </c>
      <c r="AV154" s="13" t="s">
        <v>85</v>
      </c>
      <c r="AW154" s="13" t="s">
        <v>32</v>
      </c>
      <c r="AX154" s="13" t="s">
        <v>83</v>
      </c>
      <c r="AY154" s="251" t="s">
        <v>161</v>
      </c>
    </row>
    <row r="155" spans="1:65" s="2" customFormat="1" ht="21.75" customHeight="1">
      <c r="A155" s="39"/>
      <c r="B155" s="40"/>
      <c r="C155" s="227" t="s">
        <v>227</v>
      </c>
      <c r="D155" s="227" t="s">
        <v>163</v>
      </c>
      <c r="E155" s="228" t="s">
        <v>228</v>
      </c>
      <c r="F155" s="229" t="s">
        <v>229</v>
      </c>
      <c r="G155" s="230" t="s">
        <v>203</v>
      </c>
      <c r="H155" s="231">
        <v>410.55</v>
      </c>
      <c r="I155" s="232"/>
      <c r="J155" s="233">
        <f>ROUND(I155*H155,2)</f>
        <v>0</v>
      </c>
      <c r="K155" s="229" t="s">
        <v>167</v>
      </c>
      <c r="L155" s="45"/>
      <c r="M155" s="234" t="s">
        <v>1</v>
      </c>
      <c r="N155" s="235" t="s">
        <v>41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168</v>
      </c>
      <c r="AT155" s="238" t="s">
        <v>163</v>
      </c>
      <c r="AU155" s="238" t="s">
        <v>85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83</v>
      </c>
      <c r="BK155" s="239">
        <f>ROUND(I155*H155,2)</f>
        <v>0</v>
      </c>
      <c r="BL155" s="18" t="s">
        <v>168</v>
      </c>
      <c r="BM155" s="238" t="s">
        <v>230</v>
      </c>
    </row>
    <row r="156" spans="1:51" s="14" customFormat="1" ht="12">
      <c r="A156" s="14"/>
      <c r="B156" s="252"/>
      <c r="C156" s="253"/>
      <c r="D156" s="242" t="s">
        <v>170</v>
      </c>
      <c r="E156" s="254" t="s">
        <v>1</v>
      </c>
      <c r="F156" s="255" t="s">
        <v>217</v>
      </c>
      <c r="G156" s="253"/>
      <c r="H156" s="254" t="s">
        <v>1</v>
      </c>
      <c r="I156" s="256"/>
      <c r="J156" s="253"/>
      <c r="K156" s="253"/>
      <c r="L156" s="257"/>
      <c r="M156" s="258"/>
      <c r="N156" s="259"/>
      <c r="O156" s="259"/>
      <c r="P156" s="259"/>
      <c r="Q156" s="259"/>
      <c r="R156" s="259"/>
      <c r="S156" s="259"/>
      <c r="T156" s="26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1" t="s">
        <v>170</v>
      </c>
      <c r="AU156" s="261" t="s">
        <v>85</v>
      </c>
      <c r="AV156" s="14" t="s">
        <v>83</v>
      </c>
      <c r="AW156" s="14" t="s">
        <v>32</v>
      </c>
      <c r="AX156" s="14" t="s">
        <v>76</v>
      </c>
      <c r="AY156" s="261" t="s">
        <v>161</v>
      </c>
    </row>
    <row r="157" spans="1:51" s="13" customFormat="1" ht="12">
      <c r="A157" s="13"/>
      <c r="B157" s="240"/>
      <c r="C157" s="241"/>
      <c r="D157" s="242" t="s">
        <v>170</v>
      </c>
      <c r="E157" s="243" t="s">
        <v>1</v>
      </c>
      <c r="F157" s="244" t="s">
        <v>231</v>
      </c>
      <c r="G157" s="241"/>
      <c r="H157" s="245">
        <v>77.05</v>
      </c>
      <c r="I157" s="246"/>
      <c r="J157" s="241"/>
      <c r="K157" s="241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170</v>
      </c>
      <c r="AU157" s="251" t="s">
        <v>85</v>
      </c>
      <c r="AV157" s="13" t="s">
        <v>85</v>
      </c>
      <c r="AW157" s="13" t="s">
        <v>32</v>
      </c>
      <c r="AX157" s="13" t="s">
        <v>76</v>
      </c>
      <c r="AY157" s="251" t="s">
        <v>161</v>
      </c>
    </row>
    <row r="158" spans="1:51" s="14" customFormat="1" ht="12">
      <c r="A158" s="14"/>
      <c r="B158" s="252"/>
      <c r="C158" s="253"/>
      <c r="D158" s="242" t="s">
        <v>170</v>
      </c>
      <c r="E158" s="254" t="s">
        <v>1</v>
      </c>
      <c r="F158" s="255" t="s">
        <v>219</v>
      </c>
      <c r="G158" s="253"/>
      <c r="H158" s="254" t="s">
        <v>1</v>
      </c>
      <c r="I158" s="256"/>
      <c r="J158" s="253"/>
      <c r="K158" s="253"/>
      <c r="L158" s="257"/>
      <c r="M158" s="258"/>
      <c r="N158" s="259"/>
      <c r="O158" s="259"/>
      <c r="P158" s="259"/>
      <c r="Q158" s="259"/>
      <c r="R158" s="259"/>
      <c r="S158" s="259"/>
      <c r="T158" s="26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1" t="s">
        <v>170</v>
      </c>
      <c r="AU158" s="261" t="s">
        <v>85</v>
      </c>
      <c r="AV158" s="14" t="s">
        <v>83</v>
      </c>
      <c r="AW158" s="14" t="s">
        <v>32</v>
      </c>
      <c r="AX158" s="14" t="s">
        <v>76</v>
      </c>
      <c r="AY158" s="261" t="s">
        <v>161</v>
      </c>
    </row>
    <row r="159" spans="1:51" s="13" customFormat="1" ht="12">
      <c r="A159" s="13"/>
      <c r="B159" s="240"/>
      <c r="C159" s="241"/>
      <c r="D159" s="242" t="s">
        <v>170</v>
      </c>
      <c r="E159" s="243" t="s">
        <v>1</v>
      </c>
      <c r="F159" s="244" t="s">
        <v>232</v>
      </c>
      <c r="G159" s="241"/>
      <c r="H159" s="245">
        <v>333.5</v>
      </c>
      <c r="I159" s="246"/>
      <c r="J159" s="241"/>
      <c r="K159" s="241"/>
      <c r="L159" s="247"/>
      <c r="M159" s="248"/>
      <c r="N159" s="249"/>
      <c r="O159" s="249"/>
      <c r="P159" s="249"/>
      <c r="Q159" s="249"/>
      <c r="R159" s="249"/>
      <c r="S159" s="249"/>
      <c r="T159" s="25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1" t="s">
        <v>170</v>
      </c>
      <c r="AU159" s="251" t="s">
        <v>85</v>
      </c>
      <c r="AV159" s="13" t="s">
        <v>85</v>
      </c>
      <c r="AW159" s="13" t="s">
        <v>32</v>
      </c>
      <c r="AX159" s="13" t="s">
        <v>76</v>
      </c>
      <c r="AY159" s="251" t="s">
        <v>161</v>
      </c>
    </row>
    <row r="160" spans="1:51" s="15" customFormat="1" ht="12">
      <c r="A160" s="15"/>
      <c r="B160" s="262"/>
      <c r="C160" s="263"/>
      <c r="D160" s="242" t="s">
        <v>170</v>
      </c>
      <c r="E160" s="264" t="s">
        <v>1</v>
      </c>
      <c r="F160" s="265" t="s">
        <v>221</v>
      </c>
      <c r="G160" s="263"/>
      <c r="H160" s="266">
        <v>410.55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2" t="s">
        <v>170</v>
      </c>
      <c r="AU160" s="272" t="s">
        <v>85</v>
      </c>
      <c r="AV160" s="15" t="s">
        <v>168</v>
      </c>
      <c r="AW160" s="15" t="s">
        <v>32</v>
      </c>
      <c r="AX160" s="15" t="s">
        <v>83</v>
      </c>
      <c r="AY160" s="272" t="s">
        <v>161</v>
      </c>
    </row>
    <row r="161" spans="1:65" s="2" customFormat="1" ht="24.15" customHeight="1">
      <c r="A161" s="39"/>
      <c r="B161" s="40"/>
      <c r="C161" s="227" t="s">
        <v>233</v>
      </c>
      <c r="D161" s="227" t="s">
        <v>163</v>
      </c>
      <c r="E161" s="228" t="s">
        <v>234</v>
      </c>
      <c r="F161" s="229" t="s">
        <v>235</v>
      </c>
      <c r="G161" s="230" t="s">
        <v>203</v>
      </c>
      <c r="H161" s="231">
        <v>3694.95</v>
      </c>
      <c r="I161" s="232"/>
      <c r="J161" s="233">
        <f>ROUND(I161*H161,2)</f>
        <v>0</v>
      </c>
      <c r="K161" s="229" t="s">
        <v>167</v>
      </c>
      <c r="L161" s="45"/>
      <c r="M161" s="234" t="s">
        <v>1</v>
      </c>
      <c r="N161" s="235" t="s">
        <v>41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168</v>
      </c>
      <c r="AT161" s="238" t="s">
        <v>163</v>
      </c>
      <c r="AU161" s="238" t="s">
        <v>85</v>
      </c>
      <c r="AY161" s="18" t="s">
        <v>161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83</v>
      </c>
      <c r="BK161" s="239">
        <f>ROUND(I161*H161,2)</f>
        <v>0</v>
      </c>
      <c r="BL161" s="18" t="s">
        <v>168</v>
      </c>
      <c r="BM161" s="238" t="s">
        <v>236</v>
      </c>
    </row>
    <row r="162" spans="1:51" s="14" customFormat="1" ht="12">
      <c r="A162" s="14"/>
      <c r="B162" s="252"/>
      <c r="C162" s="253"/>
      <c r="D162" s="242" t="s">
        <v>170</v>
      </c>
      <c r="E162" s="254" t="s">
        <v>1</v>
      </c>
      <c r="F162" s="255" t="s">
        <v>217</v>
      </c>
      <c r="G162" s="253"/>
      <c r="H162" s="254" t="s">
        <v>1</v>
      </c>
      <c r="I162" s="256"/>
      <c r="J162" s="253"/>
      <c r="K162" s="253"/>
      <c r="L162" s="257"/>
      <c r="M162" s="258"/>
      <c r="N162" s="259"/>
      <c r="O162" s="259"/>
      <c r="P162" s="259"/>
      <c r="Q162" s="259"/>
      <c r="R162" s="259"/>
      <c r="S162" s="259"/>
      <c r="T162" s="26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1" t="s">
        <v>170</v>
      </c>
      <c r="AU162" s="261" t="s">
        <v>85</v>
      </c>
      <c r="AV162" s="14" t="s">
        <v>83</v>
      </c>
      <c r="AW162" s="14" t="s">
        <v>32</v>
      </c>
      <c r="AX162" s="14" t="s">
        <v>76</v>
      </c>
      <c r="AY162" s="261" t="s">
        <v>161</v>
      </c>
    </row>
    <row r="163" spans="1:51" s="13" customFormat="1" ht="12">
      <c r="A163" s="13"/>
      <c r="B163" s="240"/>
      <c r="C163" s="241"/>
      <c r="D163" s="242" t="s">
        <v>170</v>
      </c>
      <c r="E163" s="243" t="s">
        <v>1</v>
      </c>
      <c r="F163" s="244" t="s">
        <v>237</v>
      </c>
      <c r="G163" s="241"/>
      <c r="H163" s="245">
        <v>693.45</v>
      </c>
      <c r="I163" s="246"/>
      <c r="J163" s="241"/>
      <c r="K163" s="241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170</v>
      </c>
      <c r="AU163" s="251" t="s">
        <v>85</v>
      </c>
      <c r="AV163" s="13" t="s">
        <v>85</v>
      </c>
      <c r="AW163" s="13" t="s">
        <v>32</v>
      </c>
      <c r="AX163" s="13" t="s">
        <v>76</v>
      </c>
      <c r="AY163" s="251" t="s">
        <v>161</v>
      </c>
    </row>
    <row r="164" spans="1:51" s="14" customFormat="1" ht="12">
      <c r="A164" s="14"/>
      <c r="B164" s="252"/>
      <c r="C164" s="253"/>
      <c r="D164" s="242" t="s">
        <v>170</v>
      </c>
      <c r="E164" s="254" t="s">
        <v>1</v>
      </c>
      <c r="F164" s="255" t="s">
        <v>219</v>
      </c>
      <c r="G164" s="253"/>
      <c r="H164" s="254" t="s">
        <v>1</v>
      </c>
      <c r="I164" s="256"/>
      <c r="J164" s="253"/>
      <c r="K164" s="253"/>
      <c r="L164" s="257"/>
      <c r="M164" s="258"/>
      <c r="N164" s="259"/>
      <c r="O164" s="259"/>
      <c r="P164" s="259"/>
      <c r="Q164" s="259"/>
      <c r="R164" s="259"/>
      <c r="S164" s="259"/>
      <c r="T164" s="26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1" t="s">
        <v>170</v>
      </c>
      <c r="AU164" s="261" t="s">
        <v>85</v>
      </c>
      <c r="AV164" s="14" t="s">
        <v>83</v>
      </c>
      <c r="AW164" s="14" t="s">
        <v>32</v>
      </c>
      <c r="AX164" s="14" t="s">
        <v>76</v>
      </c>
      <c r="AY164" s="261" t="s">
        <v>161</v>
      </c>
    </row>
    <row r="165" spans="1:51" s="13" customFormat="1" ht="12">
      <c r="A165" s="13"/>
      <c r="B165" s="240"/>
      <c r="C165" s="241"/>
      <c r="D165" s="242" t="s">
        <v>170</v>
      </c>
      <c r="E165" s="243" t="s">
        <v>1</v>
      </c>
      <c r="F165" s="244" t="s">
        <v>238</v>
      </c>
      <c r="G165" s="241"/>
      <c r="H165" s="245">
        <v>3001.5</v>
      </c>
      <c r="I165" s="246"/>
      <c r="J165" s="241"/>
      <c r="K165" s="241"/>
      <c r="L165" s="247"/>
      <c r="M165" s="248"/>
      <c r="N165" s="249"/>
      <c r="O165" s="249"/>
      <c r="P165" s="249"/>
      <c r="Q165" s="249"/>
      <c r="R165" s="249"/>
      <c r="S165" s="249"/>
      <c r="T165" s="25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1" t="s">
        <v>170</v>
      </c>
      <c r="AU165" s="251" t="s">
        <v>85</v>
      </c>
      <c r="AV165" s="13" t="s">
        <v>85</v>
      </c>
      <c r="AW165" s="13" t="s">
        <v>32</v>
      </c>
      <c r="AX165" s="13" t="s">
        <v>76</v>
      </c>
      <c r="AY165" s="251" t="s">
        <v>161</v>
      </c>
    </row>
    <row r="166" spans="1:51" s="15" customFormat="1" ht="12">
      <c r="A166" s="15"/>
      <c r="B166" s="262"/>
      <c r="C166" s="263"/>
      <c r="D166" s="242" t="s">
        <v>170</v>
      </c>
      <c r="E166" s="264" t="s">
        <v>1</v>
      </c>
      <c r="F166" s="265" t="s">
        <v>221</v>
      </c>
      <c r="G166" s="263"/>
      <c r="H166" s="266">
        <v>3694.95</v>
      </c>
      <c r="I166" s="267"/>
      <c r="J166" s="263"/>
      <c r="K166" s="263"/>
      <c r="L166" s="268"/>
      <c r="M166" s="269"/>
      <c r="N166" s="270"/>
      <c r="O166" s="270"/>
      <c r="P166" s="270"/>
      <c r="Q166" s="270"/>
      <c r="R166" s="270"/>
      <c r="S166" s="270"/>
      <c r="T166" s="271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2" t="s">
        <v>170</v>
      </c>
      <c r="AU166" s="272" t="s">
        <v>85</v>
      </c>
      <c r="AV166" s="15" t="s">
        <v>168</v>
      </c>
      <c r="AW166" s="15" t="s">
        <v>32</v>
      </c>
      <c r="AX166" s="15" t="s">
        <v>83</v>
      </c>
      <c r="AY166" s="272" t="s">
        <v>161</v>
      </c>
    </row>
    <row r="167" spans="1:65" s="2" customFormat="1" ht="24.15" customHeight="1">
      <c r="A167" s="39"/>
      <c r="B167" s="40"/>
      <c r="C167" s="227" t="s">
        <v>239</v>
      </c>
      <c r="D167" s="227" t="s">
        <v>163</v>
      </c>
      <c r="E167" s="228" t="s">
        <v>240</v>
      </c>
      <c r="F167" s="229" t="s">
        <v>241</v>
      </c>
      <c r="G167" s="230" t="s">
        <v>203</v>
      </c>
      <c r="H167" s="231">
        <v>77.05</v>
      </c>
      <c r="I167" s="232"/>
      <c r="J167" s="233">
        <f>ROUND(I167*H167,2)</f>
        <v>0</v>
      </c>
      <c r="K167" s="229" t="s">
        <v>167</v>
      </c>
      <c r="L167" s="45"/>
      <c r="M167" s="234" t="s">
        <v>1</v>
      </c>
      <c r="N167" s="235" t="s">
        <v>41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168</v>
      </c>
      <c r="AT167" s="238" t="s">
        <v>163</v>
      </c>
      <c r="AU167" s="238" t="s">
        <v>85</v>
      </c>
      <c r="AY167" s="18" t="s">
        <v>161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83</v>
      </c>
      <c r="BK167" s="239">
        <f>ROUND(I167*H167,2)</f>
        <v>0</v>
      </c>
      <c r="BL167" s="18" t="s">
        <v>168</v>
      </c>
      <c r="BM167" s="238" t="s">
        <v>242</v>
      </c>
    </row>
    <row r="168" spans="1:51" s="14" customFormat="1" ht="12">
      <c r="A168" s="14"/>
      <c r="B168" s="252"/>
      <c r="C168" s="253"/>
      <c r="D168" s="242" t="s">
        <v>170</v>
      </c>
      <c r="E168" s="254" t="s">
        <v>1</v>
      </c>
      <c r="F168" s="255" t="s">
        <v>217</v>
      </c>
      <c r="G168" s="253"/>
      <c r="H168" s="254" t="s">
        <v>1</v>
      </c>
      <c r="I168" s="256"/>
      <c r="J168" s="253"/>
      <c r="K168" s="253"/>
      <c r="L168" s="257"/>
      <c r="M168" s="258"/>
      <c r="N168" s="259"/>
      <c r="O168" s="259"/>
      <c r="P168" s="259"/>
      <c r="Q168" s="259"/>
      <c r="R168" s="259"/>
      <c r="S168" s="259"/>
      <c r="T168" s="26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1" t="s">
        <v>170</v>
      </c>
      <c r="AU168" s="261" t="s">
        <v>85</v>
      </c>
      <c r="AV168" s="14" t="s">
        <v>83</v>
      </c>
      <c r="AW168" s="14" t="s">
        <v>32</v>
      </c>
      <c r="AX168" s="14" t="s">
        <v>76</v>
      </c>
      <c r="AY168" s="261" t="s">
        <v>161</v>
      </c>
    </row>
    <row r="169" spans="1:51" s="13" customFormat="1" ht="12">
      <c r="A169" s="13"/>
      <c r="B169" s="240"/>
      <c r="C169" s="241"/>
      <c r="D169" s="242" t="s">
        <v>170</v>
      </c>
      <c r="E169" s="243" t="s">
        <v>1</v>
      </c>
      <c r="F169" s="244" t="s">
        <v>231</v>
      </c>
      <c r="G169" s="241"/>
      <c r="H169" s="245">
        <v>77.05</v>
      </c>
      <c r="I169" s="246"/>
      <c r="J169" s="241"/>
      <c r="K169" s="241"/>
      <c r="L169" s="247"/>
      <c r="M169" s="248"/>
      <c r="N169" s="249"/>
      <c r="O169" s="249"/>
      <c r="P169" s="249"/>
      <c r="Q169" s="249"/>
      <c r="R169" s="249"/>
      <c r="S169" s="249"/>
      <c r="T169" s="25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1" t="s">
        <v>170</v>
      </c>
      <c r="AU169" s="251" t="s">
        <v>85</v>
      </c>
      <c r="AV169" s="13" t="s">
        <v>85</v>
      </c>
      <c r="AW169" s="13" t="s">
        <v>32</v>
      </c>
      <c r="AX169" s="13" t="s">
        <v>83</v>
      </c>
      <c r="AY169" s="251" t="s">
        <v>161</v>
      </c>
    </row>
    <row r="170" spans="1:65" s="2" customFormat="1" ht="37.8" customHeight="1">
      <c r="A170" s="39"/>
      <c r="B170" s="40"/>
      <c r="C170" s="227" t="s">
        <v>8</v>
      </c>
      <c r="D170" s="227" t="s">
        <v>163</v>
      </c>
      <c r="E170" s="228" t="s">
        <v>243</v>
      </c>
      <c r="F170" s="229" t="s">
        <v>244</v>
      </c>
      <c r="G170" s="230" t="s">
        <v>203</v>
      </c>
      <c r="H170" s="231">
        <v>77.05</v>
      </c>
      <c r="I170" s="232"/>
      <c r="J170" s="233">
        <f>ROUND(I170*H170,2)</f>
        <v>0</v>
      </c>
      <c r="K170" s="229" t="s">
        <v>167</v>
      </c>
      <c r="L170" s="45"/>
      <c r="M170" s="234" t="s">
        <v>1</v>
      </c>
      <c r="N170" s="235" t="s">
        <v>41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168</v>
      </c>
      <c r="AT170" s="238" t="s">
        <v>163</v>
      </c>
      <c r="AU170" s="238" t="s">
        <v>85</v>
      </c>
      <c r="AY170" s="18" t="s">
        <v>161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83</v>
      </c>
      <c r="BK170" s="239">
        <f>ROUND(I170*H170,2)</f>
        <v>0</v>
      </c>
      <c r="BL170" s="18" t="s">
        <v>168</v>
      </c>
      <c r="BM170" s="238" t="s">
        <v>245</v>
      </c>
    </row>
    <row r="171" spans="1:51" s="14" customFormat="1" ht="12">
      <c r="A171" s="14"/>
      <c r="B171" s="252"/>
      <c r="C171" s="253"/>
      <c r="D171" s="242" t="s">
        <v>170</v>
      </c>
      <c r="E171" s="254" t="s">
        <v>1</v>
      </c>
      <c r="F171" s="255" t="s">
        <v>217</v>
      </c>
      <c r="G171" s="253"/>
      <c r="H171" s="254" t="s">
        <v>1</v>
      </c>
      <c r="I171" s="256"/>
      <c r="J171" s="253"/>
      <c r="K171" s="253"/>
      <c r="L171" s="257"/>
      <c r="M171" s="258"/>
      <c r="N171" s="259"/>
      <c r="O171" s="259"/>
      <c r="P171" s="259"/>
      <c r="Q171" s="259"/>
      <c r="R171" s="259"/>
      <c r="S171" s="259"/>
      <c r="T171" s="26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1" t="s">
        <v>170</v>
      </c>
      <c r="AU171" s="261" t="s">
        <v>85</v>
      </c>
      <c r="AV171" s="14" t="s">
        <v>83</v>
      </c>
      <c r="AW171" s="14" t="s">
        <v>32</v>
      </c>
      <c r="AX171" s="14" t="s">
        <v>76</v>
      </c>
      <c r="AY171" s="261" t="s">
        <v>161</v>
      </c>
    </row>
    <row r="172" spans="1:51" s="13" customFormat="1" ht="12">
      <c r="A172" s="13"/>
      <c r="B172" s="240"/>
      <c r="C172" s="241"/>
      <c r="D172" s="242" t="s">
        <v>170</v>
      </c>
      <c r="E172" s="243" t="s">
        <v>1</v>
      </c>
      <c r="F172" s="244" t="s">
        <v>231</v>
      </c>
      <c r="G172" s="241"/>
      <c r="H172" s="245">
        <v>77.05</v>
      </c>
      <c r="I172" s="246"/>
      <c r="J172" s="241"/>
      <c r="K172" s="241"/>
      <c r="L172" s="247"/>
      <c r="M172" s="248"/>
      <c r="N172" s="249"/>
      <c r="O172" s="249"/>
      <c r="P172" s="249"/>
      <c r="Q172" s="249"/>
      <c r="R172" s="249"/>
      <c r="S172" s="249"/>
      <c r="T172" s="25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1" t="s">
        <v>170</v>
      </c>
      <c r="AU172" s="251" t="s">
        <v>85</v>
      </c>
      <c r="AV172" s="13" t="s">
        <v>85</v>
      </c>
      <c r="AW172" s="13" t="s">
        <v>32</v>
      </c>
      <c r="AX172" s="13" t="s">
        <v>83</v>
      </c>
      <c r="AY172" s="251" t="s">
        <v>161</v>
      </c>
    </row>
    <row r="173" spans="1:65" s="2" customFormat="1" ht="44.25" customHeight="1">
      <c r="A173" s="39"/>
      <c r="B173" s="40"/>
      <c r="C173" s="227" t="s">
        <v>246</v>
      </c>
      <c r="D173" s="227" t="s">
        <v>163</v>
      </c>
      <c r="E173" s="228" t="s">
        <v>247</v>
      </c>
      <c r="F173" s="229" t="s">
        <v>248</v>
      </c>
      <c r="G173" s="230" t="s">
        <v>203</v>
      </c>
      <c r="H173" s="231">
        <v>130.5</v>
      </c>
      <c r="I173" s="232"/>
      <c r="J173" s="233">
        <f>ROUND(I173*H173,2)</f>
        <v>0</v>
      </c>
      <c r="K173" s="229" t="s">
        <v>167</v>
      </c>
      <c r="L173" s="45"/>
      <c r="M173" s="234" t="s">
        <v>1</v>
      </c>
      <c r="N173" s="235" t="s">
        <v>41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168</v>
      </c>
      <c r="AT173" s="238" t="s">
        <v>163</v>
      </c>
      <c r="AU173" s="238" t="s">
        <v>85</v>
      </c>
      <c r="AY173" s="18" t="s">
        <v>161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83</v>
      </c>
      <c r="BK173" s="239">
        <f>ROUND(I173*H173,2)</f>
        <v>0</v>
      </c>
      <c r="BL173" s="18" t="s">
        <v>168</v>
      </c>
      <c r="BM173" s="238" t="s">
        <v>249</v>
      </c>
    </row>
    <row r="174" spans="1:51" s="13" customFormat="1" ht="12">
      <c r="A174" s="13"/>
      <c r="B174" s="240"/>
      <c r="C174" s="241"/>
      <c r="D174" s="242" t="s">
        <v>170</v>
      </c>
      <c r="E174" s="243" t="s">
        <v>1</v>
      </c>
      <c r="F174" s="244" t="s">
        <v>250</v>
      </c>
      <c r="G174" s="241"/>
      <c r="H174" s="245">
        <v>928</v>
      </c>
      <c r="I174" s="246"/>
      <c r="J174" s="241"/>
      <c r="K174" s="241"/>
      <c r="L174" s="247"/>
      <c r="M174" s="248"/>
      <c r="N174" s="249"/>
      <c r="O174" s="249"/>
      <c r="P174" s="249"/>
      <c r="Q174" s="249"/>
      <c r="R174" s="249"/>
      <c r="S174" s="249"/>
      <c r="T174" s="25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1" t="s">
        <v>170</v>
      </c>
      <c r="AU174" s="251" t="s">
        <v>85</v>
      </c>
      <c r="AV174" s="13" t="s">
        <v>85</v>
      </c>
      <c r="AW174" s="13" t="s">
        <v>32</v>
      </c>
      <c r="AX174" s="13" t="s">
        <v>76</v>
      </c>
      <c r="AY174" s="251" t="s">
        <v>161</v>
      </c>
    </row>
    <row r="175" spans="1:51" s="13" customFormat="1" ht="12">
      <c r="A175" s="13"/>
      <c r="B175" s="240"/>
      <c r="C175" s="241"/>
      <c r="D175" s="242" t="s">
        <v>170</v>
      </c>
      <c r="E175" s="243" t="s">
        <v>1</v>
      </c>
      <c r="F175" s="244" t="s">
        <v>251</v>
      </c>
      <c r="G175" s="241"/>
      <c r="H175" s="245">
        <v>319</v>
      </c>
      <c r="I175" s="246"/>
      <c r="J175" s="241"/>
      <c r="K175" s="241"/>
      <c r="L175" s="247"/>
      <c r="M175" s="248"/>
      <c r="N175" s="249"/>
      <c r="O175" s="249"/>
      <c r="P175" s="249"/>
      <c r="Q175" s="249"/>
      <c r="R175" s="249"/>
      <c r="S175" s="249"/>
      <c r="T175" s="25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1" t="s">
        <v>170</v>
      </c>
      <c r="AU175" s="251" t="s">
        <v>85</v>
      </c>
      <c r="AV175" s="13" t="s">
        <v>85</v>
      </c>
      <c r="AW175" s="13" t="s">
        <v>32</v>
      </c>
      <c r="AX175" s="13" t="s">
        <v>76</v>
      </c>
      <c r="AY175" s="251" t="s">
        <v>161</v>
      </c>
    </row>
    <row r="176" spans="1:51" s="16" customFormat="1" ht="12">
      <c r="A176" s="16"/>
      <c r="B176" s="273"/>
      <c r="C176" s="274"/>
      <c r="D176" s="242" t="s">
        <v>170</v>
      </c>
      <c r="E176" s="275" t="s">
        <v>1</v>
      </c>
      <c r="F176" s="276" t="s">
        <v>252</v>
      </c>
      <c r="G176" s="274"/>
      <c r="H176" s="277">
        <v>1247</v>
      </c>
      <c r="I176" s="278"/>
      <c r="J176" s="274"/>
      <c r="K176" s="274"/>
      <c r="L176" s="279"/>
      <c r="M176" s="280"/>
      <c r="N176" s="281"/>
      <c r="O176" s="281"/>
      <c r="P176" s="281"/>
      <c r="Q176" s="281"/>
      <c r="R176" s="281"/>
      <c r="S176" s="281"/>
      <c r="T176" s="282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83" t="s">
        <v>170</v>
      </c>
      <c r="AU176" s="283" t="s">
        <v>85</v>
      </c>
      <c r="AV176" s="16" t="s">
        <v>177</v>
      </c>
      <c r="AW176" s="16" t="s">
        <v>32</v>
      </c>
      <c r="AX176" s="16" t="s">
        <v>76</v>
      </c>
      <c r="AY176" s="283" t="s">
        <v>161</v>
      </c>
    </row>
    <row r="177" spans="1:51" s="14" customFormat="1" ht="12">
      <c r="A177" s="14"/>
      <c r="B177" s="252"/>
      <c r="C177" s="253"/>
      <c r="D177" s="242" t="s">
        <v>170</v>
      </c>
      <c r="E177" s="254" t="s">
        <v>1</v>
      </c>
      <c r="F177" s="255" t="s">
        <v>253</v>
      </c>
      <c r="G177" s="253"/>
      <c r="H177" s="254" t="s">
        <v>1</v>
      </c>
      <c r="I177" s="256"/>
      <c r="J177" s="253"/>
      <c r="K177" s="253"/>
      <c r="L177" s="257"/>
      <c r="M177" s="258"/>
      <c r="N177" s="259"/>
      <c r="O177" s="259"/>
      <c r="P177" s="259"/>
      <c r="Q177" s="259"/>
      <c r="R177" s="259"/>
      <c r="S177" s="259"/>
      <c r="T177" s="26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1" t="s">
        <v>170</v>
      </c>
      <c r="AU177" s="261" t="s">
        <v>85</v>
      </c>
      <c r="AV177" s="14" t="s">
        <v>83</v>
      </c>
      <c r="AW177" s="14" t="s">
        <v>32</v>
      </c>
      <c r="AX177" s="14" t="s">
        <v>76</v>
      </c>
      <c r="AY177" s="261" t="s">
        <v>161</v>
      </c>
    </row>
    <row r="178" spans="1:51" s="13" customFormat="1" ht="12">
      <c r="A178" s="13"/>
      <c r="B178" s="240"/>
      <c r="C178" s="241"/>
      <c r="D178" s="242" t="s">
        <v>170</v>
      </c>
      <c r="E178" s="243" t="s">
        <v>1</v>
      </c>
      <c r="F178" s="244" t="s">
        <v>254</v>
      </c>
      <c r="G178" s="241"/>
      <c r="H178" s="245">
        <v>-638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170</v>
      </c>
      <c r="AU178" s="251" t="s">
        <v>85</v>
      </c>
      <c r="AV178" s="13" t="s">
        <v>85</v>
      </c>
      <c r="AW178" s="13" t="s">
        <v>32</v>
      </c>
      <c r="AX178" s="13" t="s">
        <v>76</v>
      </c>
      <c r="AY178" s="251" t="s">
        <v>161</v>
      </c>
    </row>
    <row r="179" spans="1:51" s="14" customFormat="1" ht="12">
      <c r="A179" s="14"/>
      <c r="B179" s="252"/>
      <c r="C179" s="253"/>
      <c r="D179" s="242" t="s">
        <v>170</v>
      </c>
      <c r="E179" s="254" t="s">
        <v>1</v>
      </c>
      <c r="F179" s="255" t="s">
        <v>255</v>
      </c>
      <c r="G179" s="253"/>
      <c r="H179" s="254" t="s">
        <v>1</v>
      </c>
      <c r="I179" s="256"/>
      <c r="J179" s="253"/>
      <c r="K179" s="253"/>
      <c r="L179" s="257"/>
      <c r="M179" s="258"/>
      <c r="N179" s="259"/>
      <c r="O179" s="259"/>
      <c r="P179" s="259"/>
      <c r="Q179" s="259"/>
      <c r="R179" s="259"/>
      <c r="S179" s="259"/>
      <c r="T179" s="26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1" t="s">
        <v>170</v>
      </c>
      <c r="AU179" s="261" t="s">
        <v>85</v>
      </c>
      <c r="AV179" s="14" t="s">
        <v>83</v>
      </c>
      <c r="AW179" s="14" t="s">
        <v>32</v>
      </c>
      <c r="AX179" s="14" t="s">
        <v>76</v>
      </c>
      <c r="AY179" s="261" t="s">
        <v>161</v>
      </c>
    </row>
    <row r="180" spans="1:51" s="13" customFormat="1" ht="12">
      <c r="A180" s="13"/>
      <c r="B180" s="240"/>
      <c r="C180" s="241"/>
      <c r="D180" s="242" t="s">
        <v>170</v>
      </c>
      <c r="E180" s="243" t="s">
        <v>1</v>
      </c>
      <c r="F180" s="244" t="s">
        <v>256</v>
      </c>
      <c r="G180" s="241"/>
      <c r="H180" s="245">
        <v>-478.5</v>
      </c>
      <c r="I180" s="246"/>
      <c r="J180" s="241"/>
      <c r="K180" s="241"/>
      <c r="L180" s="247"/>
      <c r="M180" s="248"/>
      <c r="N180" s="249"/>
      <c r="O180" s="249"/>
      <c r="P180" s="249"/>
      <c r="Q180" s="249"/>
      <c r="R180" s="249"/>
      <c r="S180" s="249"/>
      <c r="T180" s="25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1" t="s">
        <v>170</v>
      </c>
      <c r="AU180" s="251" t="s">
        <v>85</v>
      </c>
      <c r="AV180" s="13" t="s">
        <v>85</v>
      </c>
      <c r="AW180" s="13" t="s">
        <v>32</v>
      </c>
      <c r="AX180" s="13" t="s">
        <v>76</v>
      </c>
      <c r="AY180" s="251" t="s">
        <v>161</v>
      </c>
    </row>
    <row r="181" spans="1:51" s="16" customFormat="1" ht="12">
      <c r="A181" s="16"/>
      <c r="B181" s="273"/>
      <c r="C181" s="274"/>
      <c r="D181" s="242" t="s">
        <v>170</v>
      </c>
      <c r="E181" s="275" t="s">
        <v>1</v>
      </c>
      <c r="F181" s="276" t="s">
        <v>252</v>
      </c>
      <c r="G181" s="274"/>
      <c r="H181" s="277">
        <v>-1116.5</v>
      </c>
      <c r="I181" s="278"/>
      <c r="J181" s="274"/>
      <c r="K181" s="274"/>
      <c r="L181" s="279"/>
      <c r="M181" s="280"/>
      <c r="N181" s="281"/>
      <c r="O181" s="281"/>
      <c r="P181" s="281"/>
      <c r="Q181" s="281"/>
      <c r="R181" s="281"/>
      <c r="S181" s="281"/>
      <c r="T181" s="282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283" t="s">
        <v>170</v>
      </c>
      <c r="AU181" s="283" t="s">
        <v>85</v>
      </c>
      <c r="AV181" s="16" t="s">
        <v>177</v>
      </c>
      <c r="AW181" s="16" t="s">
        <v>32</v>
      </c>
      <c r="AX181" s="16" t="s">
        <v>76</v>
      </c>
      <c r="AY181" s="283" t="s">
        <v>161</v>
      </c>
    </row>
    <row r="182" spans="1:51" s="15" customFormat="1" ht="12">
      <c r="A182" s="15"/>
      <c r="B182" s="262"/>
      <c r="C182" s="263"/>
      <c r="D182" s="242" t="s">
        <v>170</v>
      </c>
      <c r="E182" s="264" t="s">
        <v>1</v>
      </c>
      <c r="F182" s="265" t="s">
        <v>221</v>
      </c>
      <c r="G182" s="263"/>
      <c r="H182" s="266">
        <v>130.5</v>
      </c>
      <c r="I182" s="267"/>
      <c r="J182" s="263"/>
      <c r="K182" s="263"/>
      <c r="L182" s="268"/>
      <c r="M182" s="269"/>
      <c r="N182" s="270"/>
      <c r="O182" s="270"/>
      <c r="P182" s="270"/>
      <c r="Q182" s="270"/>
      <c r="R182" s="270"/>
      <c r="S182" s="270"/>
      <c r="T182" s="27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2" t="s">
        <v>170</v>
      </c>
      <c r="AU182" s="272" t="s">
        <v>85</v>
      </c>
      <c r="AV182" s="15" t="s">
        <v>168</v>
      </c>
      <c r="AW182" s="15" t="s">
        <v>32</v>
      </c>
      <c r="AX182" s="15" t="s">
        <v>83</v>
      </c>
      <c r="AY182" s="272" t="s">
        <v>161</v>
      </c>
    </row>
    <row r="183" spans="1:65" s="2" customFormat="1" ht="44.25" customHeight="1">
      <c r="A183" s="39"/>
      <c r="B183" s="40"/>
      <c r="C183" s="227" t="s">
        <v>257</v>
      </c>
      <c r="D183" s="227" t="s">
        <v>163</v>
      </c>
      <c r="E183" s="228" t="s">
        <v>258</v>
      </c>
      <c r="F183" s="229" t="s">
        <v>259</v>
      </c>
      <c r="G183" s="230" t="s">
        <v>203</v>
      </c>
      <c r="H183" s="231">
        <v>333.5</v>
      </c>
      <c r="I183" s="232"/>
      <c r="J183" s="233">
        <f>ROUND(I183*H183,2)</f>
        <v>0</v>
      </c>
      <c r="K183" s="229" t="s">
        <v>167</v>
      </c>
      <c r="L183" s="45"/>
      <c r="M183" s="284" t="s">
        <v>1</v>
      </c>
      <c r="N183" s="285" t="s">
        <v>41</v>
      </c>
      <c r="O183" s="286"/>
      <c r="P183" s="287">
        <f>O183*H183</f>
        <v>0</v>
      </c>
      <c r="Q183" s="287">
        <v>0</v>
      </c>
      <c r="R183" s="287">
        <f>Q183*H183</f>
        <v>0</v>
      </c>
      <c r="S183" s="287">
        <v>0</v>
      </c>
      <c r="T183" s="28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168</v>
      </c>
      <c r="AT183" s="238" t="s">
        <v>163</v>
      </c>
      <c r="AU183" s="238" t="s">
        <v>85</v>
      </c>
      <c r="AY183" s="18" t="s">
        <v>161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83</v>
      </c>
      <c r="BK183" s="239">
        <f>ROUND(I183*H183,2)</f>
        <v>0</v>
      </c>
      <c r="BL183" s="18" t="s">
        <v>168</v>
      </c>
      <c r="BM183" s="238" t="s">
        <v>260</v>
      </c>
    </row>
    <row r="184" spans="1:31" s="2" customFormat="1" ht="6.95" customHeight="1">
      <c r="A184" s="39"/>
      <c r="B184" s="67"/>
      <c r="C184" s="68"/>
      <c r="D184" s="68"/>
      <c r="E184" s="68"/>
      <c r="F184" s="68"/>
      <c r="G184" s="68"/>
      <c r="H184" s="68"/>
      <c r="I184" s="68"/>
      <c r="J184" s="68"/>
      <c r="K184" s="68"/>
      <c r="L184" s="45"/>
      <c r="M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</row>
  </sheetData>
  <sheetProtection password="CC35" sheet="1" objects="1" scenarios="1" formatColumns="0" formatRows="0" autoFilter="0"/>
  <autoFilter ref="C122:K18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133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 xml:space="preserve">Rekonstrukce  ulice  Kostelní v  Konici</v>
      </c>
      <c r="F7" s="151"/>
      <c r="G7" s="151"/>
      <c r="H7" s="151"/>
      <c r="L7" s="21"/>
    </row>
    <row r="8" spans="2:12" s="1" customFormat="1" ht="12" customHeight="1">
      <c r="B8" s="21"/>
      <c r="D8" s="151" t="s">
        <v>134</v>
      </c>
      <c r="L8" s="21"/>
    </row>
    <row r="9" spans="1:31" s="2" customFormat="1" ht="16.5" customHeight="1">
      <c r="A9" s="39"/>
      <c r="B9" s="45"/>
      <c r="C9" s="39"/>
      <c r="D9" s="39"/>
      <c r="E9" s="152" t="s">
        <v>135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30" customHeight="1">
      <c r="A11" s="39"/>
      <c r="B11" s="45"/>
      <c r="C11" s="39"/>
      <c r="D11" s="39"/>
      <c r="E11" s="153" t="s">
        <v>261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ROUND((SUM(BE123:BE156)),2)</f>
        <v>0</v>
      </c>
      <c r="G35" s="39"/>
      <c r="H35" s="39"/>
      <c r="I35" s="165">
        <v>0.21</v>
      </c>
      <c r="J35" s="164">
        <f>ROUND(((SUM(BE123:BE156))*I35),2)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ROUND((SUM(BF123:BF156)),2)</f>
        <v>0</v>
      </c>
      <c r="G36" s="39"/>
      <c r="H36" s="39"/>
      <c r="I36" s="165">
        <v>0.15</v>
      </c>
      <c r="J36" s="164">
        <f>ROUND(((SUM(BF123:BF156))*I36),2)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ROUND((SUM(BG123:BG156)),2)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ROUND((SUM(BH123:BH156)),2)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ROUND((SUM(BI123:BI156)),2)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 xml:space="preserve">Rekonstrukce  ulice  Kostelní v  Konici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135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30" customHeight="1">
      <c r="A89" s="39"/>
      <c r="B89" s="40"/>
      <c r="C89" s="41"/>
      <c r="D89" s="41"/>
      <c r="E89" s="77" t="str">
        <f>E11</f>
        <v xml:space="preserve">SO  001b - Příprava území , demolice stávajících zpevněných ploch (bet.dlažba 3030cm)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Konice</v>
      </c>
      <c r="G91" s="41"/>
      <c r="H91" s="41"/>
      <c r="I91" s="33" t="s">
        <v>22</v>
      </c>
      <c r="J91" s="80" t="str">
        <f>IF(J14="","",J14)</f>
        <v>10. 2. 2023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Konice</v>
      </c>
      <c r="G93" s="41"/>
      <c r="H93" s="41"/>
      <c r="I93" s="33" t="s">
        <v>30</v>
      </c>
      <c r="J93" s="37" t="str">
        <f>E23</f>
        <v>Ing. Zdeněk Vitásek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Martin  Pniok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139</v>
      </c>
      <c r="D96" s="186"/>
      <c r="E96" s="186"/>
      <c r="F96" s="186"/>
      <c r="G96" s="186"/>
      <c r="H96" s="186"/>
      <c r="I96" s="186"/>
      <c r="J96" s="187" t="s">
        <v>140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141</v>
      </c>
      <c r="D98" s="41"/>
      <c r="E98" s="41"/>
      <c r="F98" s="41"/>
      <c r="G98" s="41"/>
      <c r="H98" s="41"/>
      <c r="I98" s="41"/>
      <c r="J98" s="111">
        <f>J123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142</v>
      </c>
    </row>
    <row r="99" spans="1:31" s="9" customFormat="1" ht="24.95" customHeight="1">
      <c r="A99" s="9"/>
      <c r="B99" s="189"/>
      <c r="C99" s="190"/>
      <c r="D99" s="191" t="s">
        <v>143</v>
      </c>
      <c r="E99" s="192"/>
      <c r="F99" s="192"/>
      <c r="G99" s="192"/>
      <c r="H99" s="192"/>
      <c r="I99" s="192"/>
      <c r="J99" s="193">
        <f>J124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144</v>
      </c>
      <c r="E100" s="197"/>
      <c r="F100" s="197"/>
      <c r="G100" s="197"/>
      <c r="H100" s="197"/>
      <c r="I100" s="197"/>
      <c r="J100" s="198">
        <f>J125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145</v>
      </c>
      <c r="E101" s="197"/>
      <c r="F101" s="197"/>
      <c r="G101" s="197"/>
      <c r="H101" s="197"/>
      <c r="I101" s="197"/>
      <c r="J101" s="198">
        <f>J141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146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84" t="str">
        <f>E7</f>
        <v xml:space="preserve">Rekonstrukce  ulice  Kostelní v  Konici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2:12" s="1" customFormat="1" ht="12" customHeight="1">
      <c r="B112" s="22"/>
      <c r="C112" s="33" t="s">
        <v>134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31" s="2" customFormat="1" ht="16.5" customHeight="1">
      <c r="A113" s="39"/>
      <c r="B113" s="40"/>
      <c r="C113" s="41"/>
      <c r="D113" s="41"/>
      <c r="E113" s="184" t="s">
        <v>135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136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30" customHeight="1">
      <c r="A115" s="39"/>
      <c r="B115" s="40"/>
      <c r="C115" s="41"/>
      <c r="D115" s="41"/>
      <c r="E115" s="77" t="str">
        <f>E11</f>
        <v xml:space="preserve">SO  001b - Příprava území , demolice stávajících zpevněných ploch (bet.dlažba 3030cm)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F14</f>
        <v>Konice</v>
      </c>
      <c r="G117" s="41"/>
      <c r="H117" s="41"/>
      <c r="I117" s="33" t="s">
        <v>22</v>
      </c>
      <c r="J117" s="80" t="str">
        <f>IF(J14="","",J14)</f>
        <v>10. 2. 2023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E17</f>
        <v>město Konice</v>
      </c>
      <c r="G119" s="41"/>
      <c r="H119" s="41"/>
      <c r="I119" s="33" t="s">
        <v>30</v>
      </c>
      <c r="J119" s="37" t="str">
        <f>E23</f>
        <v>Ing. Zdeněk Vitásek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IF(E20="","",E20)</f>
        <v>Vyplň údaj</v>
      </c>
      <c r="G120" s="41"/>
      <c r="H120" s="41"/>
      <c r="I120" s="33" t="s">
        <v>33</v>
      </c>
      <c r="J120" s="37" t="str">
        <f>E26</f>
        <v xml:space="preserve">Martin  Pniok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0"/>
      <c r="B122" s="201"/>
      <c r="C122" s="202" t="s">
        <v>147</v>
      </c>
      <c r="D122" s="203" t="s">
        <v>61</v>
      </c>
      <c r="E122" s="203" t="s">
        <v>57</v>
      </c>
      <c r="F122" s="203" t="s">
        <v>58</v>
      </c>
      <c r="G122" s="203" t="s">
        <v>148</v>
      </c>
      <c r="H122" s="203" t="s">
        <v>149</v>
      </c>
      <c r="I122" s="203" t="s">
        <v>150</v>
      </c>
      <c r="J122" s="203" t="s">
        <v>140</v>
      </c>
      <c r="K122" s="204" t="s">
        <v>151</v>
      </c>
      <c r="L122" s="205"/>
      <c r="M122" s="101" t="s">
        <v>1</v>
      </c>
      <c r="N122" s="102" t="s">
        <v>40</v>
      </c>
      <c r="O122" s="102" t="s">
        <v>152</v>
      </c>
      <c r="P122" s="102" t="s">
        <v>153</v>
      </c>
      <c r="Q122" s="102" t="s">
        <v>154</v>
      </c>
      <c r="R122" s="102" t="s">
        <v>155</v>
      </c>
      <c r="S122" s="102" t="s">
        <v>156</v>
      </c>
      <c r="T122" s="103" t="s">
        <v>157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63" s="2" customFormat="1" ht="22.8" customHeight="1">
      <c r="A123" s="39"/>
      <c r="B123" s="40"/>
      <c r="C123" s="108" t="s">
        <v>158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</f>
        <v>0</v>
      </c>
      <c r="Q123" s="105"/>
      <c r="R123" s="208">
        <f>R124</f>
        <v>0</v>
      </c>
      <c r="S123" s="105"/>
      <c r="T123" s="209">
        <f>T124</f>
        <v>172.8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142</v>
      </c>
      <c r="BK123" s="210">
        <f>BK124</f>
        <v>0</v>
      </c>
    </row>
    <row r="124" spans="1:63" s="12" customFormat="1" ht="25.9" customHeight="1">
      <c r="A124" s="12"/>
      <c r="B124" s="211"/>
      <c r="C124" s="212"/>
      <c r="D124" s="213" t="s">
        <v>75</v>
      </c>
      <c r="E124" s="214" t="s">
        <v>159</v>
      </c>
      <c r="F124" s="214" t="s">
        <v>160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P125+P141</f>
        <v>0</v>
      </c>
      <c r="Q124" s="219"/>
      <c r="R124" s="220">
        <f>R125+R141</f>
        <v>0</v>
      </c>
      <c r="S124" s="219"/>
      <c r="T124" s="221">
        <f>T125+T141</f>
        <v>172.8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83</v>
      </c>
      <c r="AT124" s="223" t="s">
        <v>75</v>
      </c>
      <c r="AU124" s="223" t="s">
        <v>76</v>
      </c>
      <c r="AY124" s="222" t="s">
        <v>161</v>
      </c>
      <c r="BK124" s="224">
        <f>BK125+BK141</f>
        <v>0</v>
      </c>
    </row>
    <row r="125" spans="1:63" s="12" customFormat="1" ht="22.8" customHeight="1">
      <c r="A125" s="12"/>
      <c r="B125" s="211"/>
      <c r="C125" s="212"/>
      <c r="D125" s="213" t="s">
        <v>75</v>
      </c>
      <c r="E125" s="225" t="s">
        <v>83</v>
      </c>
      <c r="F125" s="225" t="s">
        <v>162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SUM(P126:P140)</f>
        <v>0</v>
      </c>
      <c r="Q125" s="219"/>
      <c r="R125" s="220">
        <f>SUM(R126:R140)</f>
        <v>0</v>
      </c>
      <c r="S125" s="219"/>
      <c r="T125" s="221">
        <f>SUM(T126:T140)</f>
        <v>172.8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83</v>
      </c>
      <c r="AT125" s="223" t="s">
        <v>75</v>
      </c>
      <c r="AU125" s="223" t="s">
        <v>83</v>
      </c>
      <c r="AY125" s="222" t="s">
        <v>161</v>
      </c>
      <c r="BK125" s="224">
        <f>SUM(BK126:BK140)</f>
        <v>0</v>
      </c>
    </row>
    <row r="126" spans="1:65" s="2" customFormat="1" ht="24.15" customHeight="1">
      <c r="A126" s="39"/>
      <c r="B126" s="40"/>
      <c r="C126" s="227" t="s">
        <v>83</v>
      </c>
      <c r="D126" s="227" t="s">
        <v>163</v>
      </c>
      <c r="E126" s="228" t="s">
        <v>262</v>
      </c>
      <c r="F126" s="229" t="s">
        <v>263</v>
      </c>
      <c r="G126" s="230" t="s">
        <v>166</v>
      </c>
      <c r="H126" s="231">
        <v>240</v>
      </c>
      <c r="I126" s="232"/>
      <c r="J126" s="233">
        <f>ROUND(I126*H126,2)</f>
        <v>0</v>
      </c>
      <c r="K126" s="229" t="s">
        <v>167</v>
      </c>
      <c r="L126" s="45"/>
      <c r="M126" s="234" t="s">
        <v>1</v>
      </c>
      <c r="N126" s="235" t="s">
        <v>41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0.1</v>
      </c>
      <c r="T126" s="237">
        <f>S126*H126</f>
        <v>24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168</v>
      </c>
      <c r="AT126" s="238" t="s">
        <v>163</v>
      </c>
      <c r="AU126" s="238" t="s">
        <v>85</v>
      </c>
      <c r="AY126" s="18" t="s">
        <v>161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83</v>
      </c>
      <c r="BK126" s="239">
        <f>ROUND(I126*H126,2)</f>
        <v>0</v>
      </c>
      <c r="BL126" s="18" t="s">
        <v>168</v>
      </c>
      <c r="BM126" s="238" t="s">
        <v>264</v>
      </c>
    </row>
    <row r="127" spans="1:65" s="2" customFormat="1" ht="24.15" customHeight="1">
      <c r="A127" s="39"/>
      <c r="B127" s="40"/>
      <c r="C127" s="227" t="s">
        <v>85</v>
      </c>
      <c r="D127" s="227" t="s">
        <v>163</v>
      </c>
      <c r="E127" s="228" t="s">
        <v>172</v>
      </c>
      <c r="F127" s="229" t="s">
        <v>173</v>
      </c>
      <c r="G127" s="230" t="s">
        <v>166</v>
      </c>
      <c r="H127" s="231">
        <v>240</v>
      </c>
      <c r="I127" s="232"/>
      <c r="J127" s="233">
        <f>ROUND(I127*H127,2)</f>
        <v>0</v>
      </c>
      <c r="K127" s="229" t="s">
        <v>167</v>
      </c>
      <c r="L127" s="45"/>
      <c r="M127" s="234" t="s">
        <v>1</v>
      </c>
      <c r="N127" s="235" t="s">
        <v>41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0.62</v>
      </c>
      <c r="T127" s="237">
        <f>S127*H127</f>
        <v>148.8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168</v>
      </c>
      <c r="AT127" s="238" t="s">
        <v>163</v>
      </c>
      <c r="AU127" s="238" t="s">
        <v>85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83</v>
      </c>
      <c r="BK127" s="239">
        <f>ROUND(I127*H127,2)</f>
        <v>0</v>
      </c>
      <c r="BL127" s="18" t="s">
        <v>168</v>
      </c>
      <c r="BM127" s="238" t="s">
        <v>265</v>
      </c>
    </row>
    <row r="128" spans="1:51" s="14" customFormat="1" ht="12">
      <c r="A128" s="14"/>
      <c r="B128" s="252"/>
      <c r="C128" s="253"/>
      <c r="D128" s="242" t="s">
        <v>170</v>
      </c>
      <c r="E128" s="254" t="s">
        <v>1</v>
      </c>
      <c r="F128" s="255" t="s">
        <v>266</v>
      </c>
      <c r="G128" s="253"/>
      <c r="H128" s="254" t="s">
        <v>1</v>
      </c>
      <c r="I128" s="256"/>
      <c r="J128" s="253"/>
      <c r="K128" s="253"/>
      <c r="L128" s="257"/>
      <c r="M128" s="258"/>
      <c r="N128" s="259"/>
      <c r="O128" s="259"/>
      <c r="P128" s="259"/>
      <c r="Q128" s="259"/>
      <c r="R128" s="259"/>
      <c r="S128" s="259"/>
      <c r="T128" s="26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1" t="s">
        <v>170</v>
      </c>
      <c r="AU128" s="261" t="s">
        <v>85</v>
      </c>
      <c r="AV128" s="14" t="s">
        <v>83</v>
      </c>
      <c r="AW128" s="14" t="s">
        <v>32</v>
      </c>
      <c r="AX128" s="14" t="s">
        <v>76</v>
      </c>
      <c r="AY128" s="261" t="s">
        <v>161</v>
      </c>
    </row>
    <row r="129" spans="1:51" s="13" customFormat="1" ht="12">
      <c r="A129" s="13"/>
      <c r="B129" s="240"/>
      <c r="C129" s="241"/>
      <c r="D129" s="242" t="s">
        <v>170</v>
      </c>
      <c r="E129" s="243" t="s">
        <v>1</v>
      </c>
      <c r="F129" s="244" t="s">
        <v>267</v>
      </c>
      <c r="G129" s="241"/>
      <c r="H129" s="245">
        <v>240</v>
      </c>
      <c r="I129" s="246"/>
      <c r="J129" s="241"/>
      <c r="K129" s="241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170</v>
      </c>
      <c r="AU129" s="251" t="s">
        <v>85</v>
      </c>
      <c r="AV129" s="13" t="s">
        <v>85</v>
      </c>
      <c r="AW129" s="13" t="s">
        <v>32</v>
      </c>
      <c r="AX129" s="13" t="s">
        <v>83</v>
      </c>
      <c r="AY129" s="251" t="s">
        <v>161</v>
      </c>
    </row>
    <row r="130" spans="1:65" s="2" customFormat="1" ht="37.8" customHeight="1">
      <c r="A130" s="39"/>
      <c r="B130" s="40"/>
      <c r="C130" s="227" t="s">
        <v>177</v>
      </c>
      <c r="D130" s="227" t="s">
        <v>163</v>
      </c>
      <c r="E130" s="228" t="s">
        <v>268</v>
      </c>
      <c r="F130" s="229" t="s">
        <v>269</v>
      </c>
      <c r="G130" s="230" t="s">
        <v>192</v>
      </c>
      <c r="H130" s="231">
        <v>48</v>
      </c>
      <c r="I130" s="232"/>
      <c r="J130" s="233">
        <f>ROUND(I130*H130,2)</f>
        <v>0</v>
      </c>
      <c r="K130" s="229" t="s">
        <v>167</v>
      </c>
      <c r="L130" s="45"/>
      <c r="M130" s="234" t="s">
        <v>1</v>
      </c>
      <c r="N130" s="235" t="s">
        <v>41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168</v>
      </c>
      <c r="AT130" s="238" t="s">
        <v>163</v>
      </c>
      <c r="AU130" s="238" t="s">
        <v>85</v>
      </c>
      <c r="AY130" s="18" t="s">
        <v>161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83</v>
      </c>
      <c r="BK130" s="239">
        <f>ROUND(I130*H130,2)</f>
        <v>0</v>
      </c>
      <c r="BL130" s="18" t="s">
        <v>168</v>
      </c>
      <c r="BM130" s="238" t="s">
        <v>270</v>
      </c>
    </row>
    <row r="131" spans="1:51" s="14" customFormat="1" ht="12">
      <c r="A131" s="14"/>
      <c r="B131" s="252"/>
      <c r="C131" s="253"/>
      <c r="D131" s="242" t="s">
        <v>170</v>
      </c>
      <c r="E131" s="254" t="s">
        <v>1</v>
      </c>
      <c r="F131" s="255" t="s">
        <v>194</v>
      </c>
      <c r="G131" s="253"/>
      <c r="H131" s="254" t="s">
        <v>1</v>
      </c>
      <c r="I131" s="256"/>
      <c r="J131" s="253"/>
      <c r="K131" s="253"/>
      <c r="L131" s="257"/>
      <c r="M131" s="258"/>
      <c r="N131" s="259"/>
      <c r="O131" s="259"/>
      <c r="P131" s="259"/>
      <c r="Q131" s="259"/>
      <c r="R131" s="259"/>
      <c r="S131" s="259"/>
      <c r="T131" s="26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1" t="s">
        <v>170</v>
      </c>
      <c r="AU131" s="261" t="s">
        <v>85</v>
      </c>
      <c r="AV131" s="14" t="s">
        <v>83</v>
      </c>
      <c r="AW131" s="14" t="s">
        <v>32</v>
      </c>
      <c r="AX131" s="14" t="s">
        <v>76</v>
      </c>
      <c r="AY131" s="261" t="s">
        <v>161</v>
      </c>
    </row>
    <row r="132" spans="1:51" s="13" customFormat="1" ht="12">
      <c r="A132" s="13"/>
      <c r="B132" s="240"/>
      <c r="C132" s="241"/>
      <c r="D132" s="242" t="s">
        <v>170</v>
      </c>
      <c r="E132" s="243" t="s">
        <v>1</v>
      </c>
      <c r="F132" s="244" t="s">
        <v>271</v>
      </c>
      <c r="G132" s="241"/>
      <c r="H132" s="245">
        <v>48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170</v>
      </c>
      <c r="AU132" s="251" t="s">
        <v>85</v>
      </c>
      <c r="AV132" s="13" t="s">
        <v>85</v>
      </c>
      <c r="AW132" s="13" t="s">
        <v>32</v>
      </c>
      <c r="AX132" s="13" t="s">
        <v>83</v>
      </c>
      <c r="AY132" s="251" t="s">
        <v>161</v>
      </c>
    </row>
    <row r="133" spans="1:65" s="2" customFormat="1" ht="37.8" customHeight="1">
      <c r="A133" s="39"/>
      <c r="B133" s="40"/>
      <c r="C133" s="227" t="s">
        <v>168</v>
      </c>
      <c r="D133" s="227" t="s">
        <v>163</v>
      </c>
      <c r="E133" s="228" t="s">
        <v>197</v>
      </c>
      <c r="F133" s="229" t="s">
        <v>198</v>
      </c>
      <c r="G133" s="230" t="s">
        <v>192</v>
      </c>
      <c r="H133" s="231">
        <v>48</v>
      </c>
      <c r="I133" s="232"/>
      <c r="J133" s="233">
        <f>ROUND(I133*H133,2)</f>
        <v>0</v>
      </c>
      <c r="K133" s="229" t="s">
        <v>167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168</v>
      </c>
      <c r="AT133" s="238" t="s">
        <v>163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83</v>
      </c>
      <c r="BK133" s="239">
        <f>ROUND(I133*H133,2)</f>
        <v>0</v>
      </c>
      <c r="BL133" s="18" t="s">
        <v>168</v>
      </c>
      <c r="BM133" s="238" t="s">
        <v>272</v>
      </c>
    </row>
    <row r="134" spans="1:51" s="14" customFormat="1" ht="12">
      <c r="A134" s="14"/>
      <c r="B134" s="252"/>
      <c r="C134" s="253"/>
      <c r="D134" s="242" t="s">
        <v>170</v>
      </c>
      <c r="E134" s="254" t="s">
        <v>1</v>
      </c>
      <c r="F134" s="255" t="s">
        <v>194</v>
      </c>
      <c r="G134" s="253"/>
      <c r="H134" s="254" t="s">
        <v>1</v>
      </c>
      <c r="I134" s="256"/>
      <c r="J134" s="253"/>
      <c r="K134" s="253"/>
      <c r="L134" s="257"/>
      <c r="M134" s="258"/>
      <c r="N134" s="259"/>
      <c r="O134" s="259"/>
      <c r="P134" s="259"/>
      <c r="Q134" s="259"/>
      <c r="R134" s="259"/>
      <c r="S134" s="259"/>
      <c r="T134" s="26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1" t="s">
        <v>170</v>
      </c>
      <c r="AU134" s="261" t="s">
        <v>85</v>
      </c>
      <c r="AV134" s="14" t="s">
        <v>83</v>
      </c>
      <c r="AW134" s="14" t="s">
        <v>32</v>
      </c>
      <c r="AX134" s="14" t="s">
        <v>76</v>
      </c>
      <c r="AY134" s="261" t="s">
        <v>161</v>
      </c>
    </row>
    <row r="135" spans="1:51" s="13" customFormat="1" ht="12">
      <c r="A135" s="13"/>
      <c r="B135" s="240"/>
      <c r="C135" s="241"/>
      <c r="D135" s="242" t="s">
        <v>170</v>
      </c>
      <c r="E135" s="243" t="s">
        <v>1</v>
      </c>
      <c r="F135" s="244" t="s">
        <v>271</v>
      </c>
      <c r="G135" s="241"/>
      <c r="H135" s="245">
        <v>48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170</v>
      </c>
      <c r="AU135" s="251" t="s">
        <v>85</v>
      </c>
      <c r="AV135" s="13" t="s">
        <v>85</v>
      </c>
      <c r="AW135" s="13" t="s">
        <v>32</v>
      </c>
      <c r="AX135" s="13" t="s">
        <v>83</v>
      </c>
      <c r="AY135" s="251" t="s">
        <v>161</v>
      </c>
    </row>
    <row r="136" spans="1:65" s="2" customFormat="1" ht="33" customHeight="1">
      <c r="A136" s="39"/>
      <c r="B136" s="40"/>
      <c r="C136" s="227" t="s">
        <v>185</v>
      </c>
      <c r="D136" s="227" t="s">
        <v>163</v>
      </c>
      <c r="E136" s="228" t="s">
        <v>201</v>
      </c>
      <c r="F136" s="229" t="s">
        <v>202</v>
      </c>
      <c r="G136" s="230" t="s">
        <v>203</v>
      </c>
      <c r="H136" s="231">
        <v>91.2</v>
      </c>
      <c r="I136" s="232"/>
      <c r="J136" s="233">
        <f>ROUND(I136*H136,2)</f>
        <v>0</v>
      </c>
      <c r="K136" s="229" t="s">
        <v>167</v>
      </c>
      <c r="L136" s="45"/>
      <c r="M136" s="234" t="s">
        <v>1</v>
      </c>
      <c r="N136" s="235" t="s">
        <v>41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168</v>
      </c>
      <c r="AT136" s="238" t="s">
        <v>163</v>
      </c>
      <c r="AU136" s="238" t="s">
        <v>85</v>
      </c>
      <c r="AY136" s="18" t="s">
        <v>161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83</v>
      </c>
      <c r="BK136" s="239">
        <f>ROUND(I136*H136,2)</f>
        <v>0</v>
      </c>
      <c r="BL136" s="18" t="s">
        <v>168</v>
      </c>
      <c r="BM136" s="238" t="s">
        <v>273</v>
      </c>
    </row>
    <row r="137" spans="1:51" s="13" customFormat="1" ht="12">
      <c r="A137" s="13"/>
      <c r="B137" s="240"/>
      <c r="C137" s="241"/>
      <c r="D137" s="242" t="s">
        <v>170</v>
      </c>
      <c r="E137" s="241"/>
      <c r="F137" s="244" t="s">
        <v>274</v>
      </c>
      <c r="G137" s="241"/>
      <c r="H137" s="245">
        <v>91.2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170</v>
      </c>
      <c r="AU137" s="251" t="s">
        <v>85</v>
      </c>
      <c r="AV137" s="13" t="s">
        <v>85</v>
      </c>
      <c r="AW137" s="13" t="s">
        <v>4</v>
      </c>
      <c r="AX137" s="13" t="s">
        <v>83</v>
      </c>
      <c r="AY137" s="251" t="s">
        <v>161</v>
      </c>
    </row>
    <row r="138" spans="1:65" s="2" customFormat="1" ht="16.5" customHeight="1">
      <c r="A138" s="39"/>
      <c r="B138" s="40"/>
      <c r="C138" s="227" t="s">
        <v>189</v>
      </c>
      <c r="D138" s="227" t="s">
        <v>163</v>
      </c>
      <c r="E138" s="228" t="s">
        <v>207</v>
      </c>
      <c r="F138" s="229" t="s">
        <v>208</v>
      </c>
      <c r="G138" s="230" t="s">
        <v>192</v>
      </c>
      <c r="H138" s="231">
        <v>48</v>
      </c>
      <c r="I138" s="232"/>
      <c r="J138" s="233">
        <f>ROUND(I138*H138,2)</f>
        <v>0</v>
      </c>
      <c r="K138" s="229" t="s">
        <v>167</v>
      </c>
      <c r="L138" s="45"/>
      <c r="M138" s="234" t="s">
        <v>1</v>
      </c>
      <c r="N138" s="235" t="s">
        <v>41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168</v>
      </c>
      <c r="AT138" s="238" t="s">
        <v>163</v>
      </c>
      <c r="AU138" s="238" t="s">
        <v>85</v>
      </c>
      <c r="AY138" s="18" t="s">
        <v>161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83</v>
      </c>
      <c r="BK138" s="239">
        <f>ROUND(I138*H138,2)</f>
        <v>0</v>
      </c>
      <c r="BL138" s="18" t="s">
        <v>168</v>
      </c>
      <c r="BM138" s="238" t="s">
        <v>275</v>
      </c>
    </row>
    <row r="139" spans="1:51" s="14" customFormat="1" ht="12">
      <c r="A139" s="14"/>
      <c r="B139" s="252"/>
      <c r="C139" s="253"/>
      <c r="D139" s="242" t="s">
        <v>170</v>
      </c>
      <c r="E139" s="254" t="s">
        <v>1</v>
      </c>
      <c r="F139" s="255" t="s">
        <v>194</v>
      </c>
      <c r="G139" s="253"/>
      <c r="H139" s="254" t="s">
        <v>1</v>
      </c>
      <c r="I139" s="256"/>
      <c r="J139" s="253"/>
      <c r="K139" s="253"/>
      <c r="L139" s="257"/>
      <c r="M139" s="258"/>
      <c r="N139" s="259"/>
      <c r="O139" s="259"/>
      <c r="P139" s="259"/>
      <c r="Q139" s="259"/>
      <c r="R139" s="259"/>
      <c r="S139" s="259"/>
      <c r="T139" s="26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1" t="s">
        <v>170</v>
      </c>
      <c r="AU139" s="261" t="s">
        <v>85</v>
      </c>
      <c r="AV139" s="14" t="s">
        <v>83</v>
      </c>
      <c r="AW139" s="14" t="s">
        <v>32</v>
      </c>
      <c r="AX139" s="14" t="s">
        <v>76</v>
      </c>
      <c r="AY139" s="261" t="s">
        <v>161</v>
      </c>
    </row>
    <row r="140" spans="1:51" s="13" customFormat="1" ht="12">
      <c r="A140" s="13"/>
      <c r="B140" s="240"/>
      <c r="C140" s="241"/>
      <c r="D140" s="242" t="s">
        <v>170</v>
      </c>
      <c r="E140" s="243" t="s">
        <v>1</v>
      </c>
      <c r="F140" s="244" t="s">
        <v>271</v>
      </c>
      <c r="G140" s="241"/>
      <c r="H140" s="245">
        <v>48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170</v>
      </c>
      <c r="AU140" s="251" t="s">
        <v>85</v>
      </c>
      <c r="AV140" s="13" t="s">
        <v>85</v>
      </c>
      <c r="AW140" s="13" t="s">
        <v>32</v>
      </c>
      <c r="AX140" s="13" t="s">
        <v>83</v>
      </c>
      <c r="AY140" s="251" t="s">
        <v>161</v>
      </c>
    </row>
    <row r="141" spans="1:63" s="12" customFormat="1" ht="22.8" customHeight="1">
      <c r="A141" s="12"/>
      <c r="B141" s="211"/>
      <c r="C141" s="212"/>
      <c r="D141" s="213" t="s">
        <v>75</v>
      </c>
      <c r="E141" s="225" t="s">
        <v>210</v>
      </c>
      <c r="F141" s="225" t="s">
        <v>211</v>
      </c>
      <c r="G141" s="212"/>
      <c r="H141" s="212"/>
      <c r="I141" s="215"/>
      <c r="J141" s="226">
        <f>BK141</f>
        <v>0</v>
      </c>
      <c r="K141" s="212"/>
      <c r="L141" s="217"/>
      <c r="M141" s="218"/>
      <c r="N141" s="219"/>
      <c r="O141" s="219"/>
      <c r="P141" s="220">
        <f>SUM(P142:P156)</f>
        <v>0</v>
      </c>
      <c r="Q141" s="219"/>
      <c r="R141" s="220">
        <f>SUM(R142:R156)</f>
        <v>0</v>
      </c>
      <c r="S141" s="219"/>
      <c r="T141" s="221">
        <f>SUM(T142:T156)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2" t="s">
        <v>83</v>
      </c>
      <c r="AT141" s="223" t="s">
        <v>75</v>
      </c>
      <c r="AU141" s="223" t="s">
        <v>83</v>
      </c>
      <c r="AY141" s="222" t="s">
        <v>161</v>
      </c>
      <c r="BK141" s="224">
        <f>SUM(BK142:BK156)</f>
        <v>0</v>
      </c>
    </row>
    <row r="142" spans="1:65" s="2" customFormat="1" ht="21.75" customHeight="1">
      <c r="A142" s="39"/>
      <c r="B142" s="40"/>
      <c r="C142" s="227" t="s">
        <v>196</v>
      </c>
      <c r="D142" s="227" t="s">
        <v>163</v>
      </c>
      <c r="E142" s="228" t="s">
        <v>213</v>
      </c>
      <c r="F142" s="229" t="s">
        <v>214</v>
      </c>
      <c r="G142" s="230" t="s">
        <v>203</v>
      </c>
      <c r="H142" s="231">
        <v>148.8</v>
      </c>
      <c r="I142" s="232"/>
      <c r="J142" s="233">
        <f>ROUND(I142*H142,2)</f>
        <v>0</v>
      </c>
      <c r="K142" s="229" t="s">
        <v>167</v>
      </c>
      <c r="L142" s="45"/>
      <c r="M142" s="234" t="s">
        <v>1</v>
      </c>
      <c r="N142" s="235" t="s">
        <v>41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168</v>
      </c>
      <c r="AT142" s="238" t="s">
        <v>163</v>
      </c>
      <c r="AU142" s="238" t="s">
        <v>85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83</v>
      </c>
      <c r="BK142" s="239">
        <f>ROUND(I142*H142,2)</f>
        <v>0</v>
      </c>
      <c r="BL142" s="18" t="s">
        <v>168</v>
      </c>
      <c r="BM142" s="238" t="s">
        <v>276</v>
      </c>
    </row>
    <row r="143" spans="1:51" s="13" customFormat="1" ht="12">
      <c r="A143" s="13"/>
      <c r="B143" s="240"/>
      <c r="C143" s="241"/>
      <c r="D143" s="242" t="s">
        <v>170</v>
      </c>
      <c r="E143" s="243" t="s">
        <v>1</v>
      </c>
      <c r="F143" s="244" t="s">
        <v>277</v>
      </c>
      <c r="G143" s="241"/>
      <c r="H143" s="245">
        <v>148.8</v>
      </c>
      <c r="I143" s="246"/>
      <c r="J143" s="241"/>
      <c r="K143" s="241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170</v>
      </c>
      <c r="AU143" s="251" t="s">
        <v>85</v>
      </c>
      <c r="AV143" s="13" t="s">
        <v>85</v>
      </c>
      <c r="AW143" s="13" t="s">
        <v>32</v>
      </c>
      <c r="AX143" s="13" t="s">
        <v>83</v>
      </c>
      <c r="AY143" s="251" t="s">
        <v>161</v>
      </c>
    </row>
    <row r="144" spans="1:65" s="2" customFormat="1" ht="24.15" customHeight="1">
      <c r="A144" s="39"/>
      <c r="B144" s="40"/>
      <c r="C144" s="227" t="s">
        <v>200</v>
      </c>
      <c r="D144" s="227" t="s">
        <v>163</v>
      </c>
      <c r="E144" s="228" t="s">
        <v>223</v>
      </c>
      <c r="F144" s="229" t="s">
        <v>224</v>
      </c>
      <c r="G144" s="230" t="s">
        <v>203</v>
      </c>
      <c r="H144" s="231">
        <v>595.2</v>
      </c>
      <c r="I144" s="232"/>
      <c r="J144" s="233">
        <f>ROUND(I144*H144,2)</f>
        <v>0</v>
      </c>
      <c r="K144" s="229" t="s">
        <v>167</v>
      </c>
      <c r="L144" s="45"/>
      <c r="M144" s="234" t="s">
        <v>1</v>
      </c>
      <c r="N144" s="235" t="s">
        <v>41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168</v>
      </c>
      <c r="AT144" s="238" t="s">
        <v>163</v>
      </c>
      <c r="AU144" s="238" t="s">
        <v>85</v>
      </c>
      <c r="AY144" s="18" t="s">
        <v>161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83</v>
      </c>
      <c r="BK144" s="239">
        <f>ROUND(I144*H144,2)</f>
        <v>0</v>
      </c>
      <c r="BL144" s="18" t="s">
        <v>168</v>
      </c>
      <c r="BM144" s="238" t="s">
        <v>278</v>
      </c>
    </row>
    <row r="145" spans="1:51" s="13" customFormat="1" ht="12">
      <c r="A145" s="13"/>
      <c r="B145" s="240"/>
      <c r="C145" s="241"/>
      <c r="D145" s="242" t="s">
        <v>170</v>
      </c>
      <c r="E145" s="243" t="s">
        <v>1</v>
      </c>
      <c r="F145" s="244" t="s">
        <v>279</v>
      </c>
      <c r="G145" s="241"/>
      <c r="H145" s="245">
        <v>595.2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170</v>
      </c>
      <c r="AU145" s="251" t="s">
        <v>85</v>
      </c>
      <c r="AV145" s="13" t="s">
        <v>85</v>
      </c>
      <c r="AW145" s="13" t="s">
        <v>32</v>
      </c>
      <c r="AX145" s="13" t="s">
        <v>83</v>
      </c>
      <c r="AY145" s="251" t="s">
        <v>161</v>
      </c>
    </row>
    <row r="146" spans="1:65" s="2" customFormat="1" ht="21.75" customHeight="1">
      <c r="A146" s="39"/>
      <c r="B146" s="40"/>
      <c r="C146" s="227" t="s">
        <v>206</v>
      </c>
      <c r="D146" s="227" t="s">
        <v>163</v>
      </c>
      <c r="E146" s="228" t="s">
        <v>228</v>
      </c>
      <c r="F146" s="229" t="s">
        <v>229</v>
      </c>
      <c r="G146" s="230" t="s">
        <v>203</v>
      </c>
      <c r="H146" s="231">
        <v>24</v>
      </c>
      <c r="I146" s="232"/>
      <c r="J146" s="233">
        <f>ROUND(I146*H146,2)</f>
        <v>0</v>
      </c>
      <c r="K146" s="229" t="s">
        <v>167</v>
      </c>
      <c r="L146" s="45"/>
      <c r="M146" s="234" t="s">
        <v>1</v>
      </c>
      <c r="N146" s="235" t="s">
        <v>41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168</v>
      </c>
      <c r="AT146" s="238" t="s">
        <v>163</v>
      </c>
      <c r="AU146" s="238" t="s">
        <v>85</v>
      </c>
      <c r="AY146" s="18" t="s">
        <v>161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83</v>
      </c>
      <c r="BK146" s="239">
        <f>ROUND(I146*H146,2)</f>
        <v>0</v>
      </c>
      <c r="BL146" s="18" t="s">
        <v>168</v>
      </c>
      <c r="BM146" s="238" t="s">
        <v>280</v>
      </c>
    </row>
    <row r="147" spans="1:51" s="14" customFormat="1" ht="12">
      <c r="A147" s="14"/>
      <c r="B147" s="252"/>
      <c r="C147" s="253"/>
      <c r="D147" s="242" t="s">
        <v>170</v>
      </c>
      <c r="E147" s="254" t="s">
        <v>1</v>
      </c>
      <c r="F147" s="255" t="s">
        <v>281</v>
      </c>
      <c r="G147" s="253"/>
      <c r="H147" s="254" t="s">
        <v>1</v>
      </c>
      <c r="I147" s="256"/>
      <c r="J147" s="253"/>
      <c r="K147" s="253"/>
      <c r="L147" s="257"/>
      <c r="M147" s="258"/>
      <c r="N147" s="259"/>
      <c r="O147" s="259"/>
      <c r="P147" s="259"/>
      <c r="Q147" s="259"/>
      <c r="R147" s="259"/>
      <c r="S147" s="259"/>
      <c r="T147" s="26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1" t="s">
        <v>170</v>
      </c>
      <c r="AU147" s="261" t="s">
        <v>85</v>
      </c>
      <c r="AV147" s="14" t="s">
        <v>83</v>
      </c>
      <c r="AW147" s="14" t="s">
        <v>32</v>
      </c>
      <c r="AX147" s="14" t="s">
        <v>76</v>
      </c>
      <c r="AY147" s="261" t="s">
        <v>161</v>
      </c>
    </row>
    <row r="148" spans="1:51" s="13" customFormat="1" ht="12">
      <c r="A148" s="13"/>
      <c r="B148" s="240"/>
      <c r="C148" s="241"/>
      <c r="D148" s="242" t="s">
        <v>170</v>
      </c>
      <c r="E148" s="243" t="s">
        <v>1</v>
      </c>
      <c r="F148" s="244" t="s">
        <v>282</v>
      </c>
      <c r="G148" s="241"/>
      <c r="H148" s="245">
        <v>24</v>
      </c>
      <c r="I148" s="246"/>
      <c r="J148" s="241"/>
      <c r="K148" s="241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170</v>
      </c>
      <c r="AU148" s="251" t="s">
        <v>85</v>
      </c>
      <c r="AV148" s="13" t="s">
        <v>85</v>
      </c>
      <c r="AW148" s="13" t="s">
        <v>32</v>
      </c>
      <c r="AX148" s="13" t="s">
        <v>83</v>
      </c>
      <c r="AY148" s="251" t="s">
        <v>161</v>
      </c>
    </row>
    <row r="149" spans="1:65" s="2" customFormat="1" ht="24.15" customHeight="1">
      <c r="A149" s="39"/>
      <c r="B149" s="40"/>
      <c r="C149" s="227" t="s">
        <v>212</v>
      </c>
      <c r="D149" s="227" t="s">
        <v>163</v>
      </c>
      <c r="E149" s="228" t="s">
        <v>234</v>
      </c>
      <c r="F149" s="229" t="s">
        <v>235</v>
      </c>
      <c r="G149" s="230" t="s">
        <v>203</v>
      </c>
      <c r="H149" s="231">
        <v>216</v>
      </c>
      <c r="I149" s="232"/>
      <c r="J149" s="233">
        <f>ROUND(I149*H149,2)</f>
        <v>0</v>
      </c>
      <c r="K149" s="229" t="s">
        <v>167</v>
      </c>
      <c r="L149" s="45"/>
      <c r="M149" s="234" t="s">
        <v>1</v>
      </c>
      <c r="N149" s="235" t="s">
        <v>41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168</v>
      </c>
      <c r="AT149" s="238" t="s">
        <v>163</v>
      </c>
      <c r="AU149" s="238" t="s">
        <v>85</v>
      </c>
      <c r="AY149" s="18" t="s">
        <v>161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83</v>
      </c>
      <c r="BK149" s="239">
        <f>ROUND(I149*H149,2)</f>
        <v>0</v>
      </c>
      <c r="BL149" s="18" t="s">
        <v>168</v>
      </c>
      <c r="BM149" s="238" t="s">
        <v>283</v>
      </c>
    </row>
    <row r="150" spans="1:51" s="14" customFormat="1" ht="12">
      <c r="A150" s="14"/>
      <c r="B150" s="252"/>
      <c r="C150" s="253"/>
      <c r="D150" s="242" t="s">
        <v>170</v>
      </c>
      <c r="E150" s="254" t="s">
        <v>1</v>
      </c>
      <c r="F150" s="255" t="s">
        <v>281</v>
      </c>
      <c r="G150" s="253"/>
      <c r="H150" s="254" t="s">
        <v>1</v>
      </c>
      <c r="I150" s="256"/>
      <c r="J150" s="253"/>
      <c r="K150" s="253"/>
      <c r="L150" s="257"/>
      <c r="M150" s="258"/>
      <c r="N150" s="259"/>
      <c r="O150" s="259"/>
      <c r="P150" s="259"/>
      <c r="Q150" s="259"/>
      <c r="R150" s="259"/>
      <c r="S150" s="259"/>
      <c r="T150" s="26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1" t="s">
        <v>170</v>
      </c>
      <c r="AU150" s="261" t="s">
        <v>85</v>
      </c>
      <c r="AV150" s="14" t="s">
        <v>83</v>
      </c>
      <c r="AW150" s="14" t="s">
        <v>32</v>
      </c>
      <c r="AX150" s="14" t="s">
        <v>76</v>
      </c>
      <c r="AY150" s="261" t="s">
        <v>161</v>
      </c>
    </row>
    <row r="151" spans="1:51" s="13" customFormat="1" ht="12">
      <c r="A151" s="13"/>
      <c r="B151" s="240"/>
      <c r="C151" s="241"/>
      <c r="D151" s="242" t="s">
        <v>170</v>
      </c>
      <c r="E151" s="243" t="s">
        <v>1</v>
      </c>
      <c r="F151" s="244" t="s">
        <v>284</v>
      </c>
      <c r="G151" s="241"/>
      <c r="H151" s="245">
        <v>216</v>
      </c>
      <c r="I151" s="246"/>
      <c r="J151" s="241"/>
      <c r="K151" s="241"/>
      <c r="L151" s="247"/>
      <c r="M151" s="248"/>
      <c r="N151" s="249"/>
      <c r="O151" s="249"/>
      <c r="P151" s="249"/>
      <c r="Q151" s="249"/>
      <c r="R151" s="249"/>
      <c r="S151" s="249"/>
      <c r="T151" s="25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1" t="s">
        <v>170</v>
      </c>
      <c r="AU151" s="251" t="s">
        <v>85</v>
      </c>
      <c r="AV151" s="13" t="s">
        <v>85</v>
      </c>
      <c r="AW151" s="13" t="s">
        <v>32</v>
      </c>
      <c r="AX151" s="13" t="s">
        <v>83</v>
      </c>
      <c r="AY151" s="251" t="s">
        <v>161</v>
      </c>
    </row>
    <row r="152" spans="1:65" s="2" customFormat="1" ht="24.15" customHeight="1">
      <c r="A152" s="39"/>
      <c r="B152" s="40"/>
      <c r="C152" s="227" t="s">
        <v>222</v>
      </c>
      <c r="D152" s="227" t="s">
        <v>163</v>
      </c>
      <c r="E152" s="228" t="s">
        <v>240</v>
      </c>
      <c r="F152" s="229" t="s">
        <v>241</v>
      </c>
      <c r="G152" s="230" t="s">
        <v>203</v>
      </c>
      <c r="H152" s="231">
        <v>24</v>
      </c>
      <c r="I152" s="232"/>
      <c r="J152" s="233">
        <f>ROUND(I152*H152,2)</f>
        <v>0</v>
      </c>
      <c r="K152" s="229" t="s">
        <v>167</v>
      </c>
      <c r="L152" s="45"/>
      <c r="M152" s="234" t="s">
        <v>1</v>
      </c>
      <c r="N152" s="235" t="s">
        <v>41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168</v>
      </c>
      <c r="AT152" s="238" t="s">
        <v>163</v>
      </c>
      <c r="AU152" s="238" t="s">
        <v>85</v>
      </c>
      <c r="AY152" s="18" t="s">
        <v>161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83</v>
      </c>
      <c r="BK152" s="239">
        <f>ROUND(I152*H152,2)</f>
        <v>0</v>
      </c>
      <c r="BL152" s="18" t="s">
        <v>168</v>
      </c>
      <c r="BM152" s="238" t="s">
        <v>285</v>
      </c>
    </row>
    <row r="153" spans="1:51" s="14" customFormat="1" ht="12">
      <c r="A153" s="14"/>
      <c r="B153" s="252"/>
      <c r="C153" s="253"/>
      <c r="D153" s="242" t="s">
        <v>170</v>
      </c>
      <c r="E153" s="254" t="s">
        <v>1</v>
      </c>
      <c r="F153" s="255" t="s">
        <v>281</v>
      </c>
      <c r="G153" s="253"/>
      <c r="H153" s="254" t="s">
        <v>1</v>
      </c>
      <c r="I153" s="256"/>
      <c r="J153" s="253"/>
      <c r="K153" s="253"/>
      <c r="L153" s="257"/>
      <c r="M153" s="258"/>
      <c r="N153" s="259"/>
      <c r="O153" s="259"/>
      <c r="P153" s="259"/>
      <c r="Q153" s="259"/>
      <c r="R153" s="259"/>
      <c r="S153" s="259"/>
      <c r="T153" s="26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1" t="s">
        <v>170</v>
      </c>
      <c r="AU153" s="261" t="s">
        <v>85</v>
      </c>
      <c r="AV153" s="14" t="s">
        <v>83</v>
      </c>
      <c r="AW153" s="14" t="s">
        <v>32</v>
      </c>
      <c r="AX153" s="14" t="s">
        <v>76</v>
      </c>
      <c r="AY153" s="261" t="s">
        <v>161</v>
      </c>
    </row>
    <row r="154" spans="1:51" s="13" customFormat="1" ht="12">
      <c r="A154" s="13"/>
      <c r="B154" s="240"/>
      <c r="C154" s="241"/>
      <c r="D154" s="242" t="s">
        <v>170</v>
      </c>
      <c r="E154" s="243" t="s">
        <v>1</v>
      </c>
      <c r="F154" s="244" t="s">
        <v>282</v>
      </c>
      <c r="G154" s="241"/>
      <c r="H154" s="245">
        <v>24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170</v>
      </c>
      <c r="AU154" s="251" t="s">
        <v>85</v>
      </c>
      <c r="AV154" s="13" t="s">
        <v>85</v>
      </c>
      <c r="AW154" s="13" t="s">
        <v>32</v>
      </c>
      <c r="AX154" s="13" t="s">
        <v>83</v>
      </c>
      <c r="AY154" s="251" t="s">
        <v>161</v>
      </c>
    </row>
    <row r="155" spans="1:65" s="2" customFormat="1" ht="37.8" customHeight="1">
      <c r="A155" s="39"/>
      <c r="B155" s="40"/>
      <c r="C155" s="227" t="s">
        <v>227</v>
      </c>
      <c r="D155" s="227" t="s">
        <v>163</v>
      </c>
      <c r="E155" s="228" t="s">
        <v>243</v>
      </c>
      <c r="F155" s="229" t="s">
        <v>244</v>
      </c>
      <c r="G155" s="230" t="s">
        <v>203</v>
      </c>
      <c r="H155" s="231">
        <v>24</v>
      </c>
      <c r="I155" s="232"/>
      <c r="J155" s="233">
        <f>ROUND(I155*H155,2)</f>
        <v>0</v>
      </c>
      <c r="K155" s="229" t="s">
        <v>167</v>
      </c>
      <c r="L155" s="45"/>
      <c r="M155" s="234" t="s">
        <v>1</v>
      </c>
      <c r="N155" s="235" t="s">
        <v>41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168</v>
      </c>
      <c r="AT155" s="238" t="s">
        <v>163</v>
      </c>
      <c r="AU155" s="238" t="s">
        <v>85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83</v>
      </c>
      <c r="BK155" s="239">
        <f>ROUND(I155*H155,2)</f>
        <v>0</v>
      </c>
      <c r="BL155" s="18" t="s">
        <v>168</v>
      </c>
      <c r="BM155" s="238" t="s">
        <v>286</v>
      </c>
    </row>
    <row r="156" spans="1:65" s="2" customFormat="1" ht="44.25" customHeight="1">
      <c r="A156" s="39"/>
      <c r="B156" s="40"/>
      <c r="C156" s="227" t="s">
        <v>233</v>
      </c>
      <c r="D156" s="227" t="s">
        <v>163</v>
      </c>
      <c r="E156" s="228" t="s">
        <v>247</v>
      </c>
      <c r="F156" s="229" t="s">
        <v>248</v>
      </c>
      <c r="G156" s="230" t="s">
        <v>203</v>
      </c>
      <c r="H156" s="231">
        <v>148.8</v>
      </c>
      <c r="I156" s="232"/>
      <c r="J156" s="233">
        <f>ROUND(I156*H156,2)</f>
        <v>0</v>
      </c>
      <c r="K156" s="229" t="s">
        <v>167</v>
      </c>
      <c r="L156" s="45"/>
      <c r="M156" s="284" t="s">
        <v>1</v>
      </c>
      <c r="N156" s="285" t="s">
        <v>41</v>
      </c>
      <c r="O156" s="286"/>
      <c r="P156" s="287">
        <f>O156*H156</f>
        <v>0</v>
      </c>
      <c r="Q156" s="287">
        <v>0</v>
      </c>
      <c r="R156" s="287">
        <f>Q156*H156</f>
        <v>0</v>
      </c>
      <c r="S156" s="287">
        <v>0</v>
      </c>
      <c r="T156" s="28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168</v>
      </c>
      <c r="AT156" s="238" t="s">
        <v>163</v>
      </c>
      <c r="AU156" s="238" t="s">
        <v>85</v>
      </c>
      <c r="AY156" s="18" t="s">
        <v>161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83</v>
      </c>
      <c r="BK156" s="239">
        <f>ROUND(I156*H156,2)</f>
        <v>0</v>
      </c>
      <c r="BL156" s="18" t="s">
        <v>168</v>
      </c>
      <c r="BM156" s="238" t="s">
        <v>287</v>
      </c>
    </row>
    <row r="157" spans="1:31" s="2" customFormat="1" ht="6.95" customHeight="1">
      <c r="A157" s="39"/>
      <c r="B157" s="67"/>
      <c r="C157" s="68"/>
      <c r="D157" s="68"/>
      <c r="E157" s="68"/>
      <c r="F157" s="68"/>
      <c r="G157" s="68"/>
      <c r="H157" s="68"/>
      <c r="I157" s="68"/>
      <c r="J157" s="68"/>
      <c r="K157" s="68"/>
      <c r="L157" s="45"/>
      <c r="M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</sheetData>
  <sheetProtection password="CC35" sheet="1" objects="1" scenarios="1" formatColumns="0" formatRows="0" autoFilter="0"/>
  <autoFilter ref="C122:K15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133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 xml:space="preserve">Rekonstrukce  ulice  Kostelní v  Konici</v>
      </c>
      <c r="F7" s="151"/>
      <c r="G7" s="151"/>
      <c r="H7" s="151"/>
      <c r="L7" s="21"/>
    </row>
    <row r="8" spans="2:12" s="1" customFormat="1" ht="12" customHeight="1">
      <c r="B8" s="21"/>
      <c r="D8" s="151" t="s">
        <v>134</v>
      </c>
      <c r="L8" s="21"/>
    </row>
    <row r="9" spans="1:31" s="2" customFormat="1" ht="16.5" customHeight="1">
      <c r="A9" s="39"/>
      <c r="B9" s="45"/>
      <c r="C9" s="39"/>
      <c r="D9" s="39"/>
      <c r="E9" s="152" t="s">
        <v>135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288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ROUND(J128,2)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ROUND((SUM(BE128:BE186)),2)</f>
        <v>0</v>
      </c>
      <c r="G35" s="39"/>
      <c r="H35" s="39"/>
      <c r="I35" s="165">
        <v>0.21</v>
      </c>
      <c r="J35" s="164">
        <f>ROUND(((SUM(BE128:BE186))*I35),2)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ROUND((SUM(BF128:BF186)),2)</f>
        <v>0</v>
      </c>
      <c r="G36" s="39"/>
      <c r="H36" s="39"/>
      <c r="I36" s="165">
        <v>0.15</v>
      </c>
      <c r="J36" s="164">
        <f>ROUND(((SUM(BF128:BF186))*I36),2)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ROUND((SUM(BG128:BG186)),2)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ROUND((SUM(BH128:BH186)),2)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ROUND((SUM(BI128:BI186)),2)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 xml:space="preserve">Rekonstrukce  ulice  Kostelní v  Konici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135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101 - Obslužná komunikace (žulová kostka)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Konice</v>
      </c>
      <c r="G91" s="41"/>
      <c r="H91" s="41"/>
      <c r="I91" s="33" t="s">
        <v>22</v>
      </c>
      <c r="J91" s="80" t="str">
        <f>IF(J14="","",J14)</f>
        <v>10. 2. 2023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Konice</v>
      </c>
      <c r="G93" s="41"/>
      <c r="H93" s="41"/>
      <c r="I93" s="33" t="s">
        <v>30</v>
      </c>
      <c r="J93" s="37" t="str">
        <f>E23</f>
        <v>Ing. Zdeněk Vitásek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Martin  Pniok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139</v>
      </c>
      <c r="D96" s="186"/>
      <c r="E96" s="186"/>
      <c r="F96" s="186"/>
      <c r="G96" s="186"/>
      <c r="H96" s="186"/>
      <c r="I96" s="186"/>
      <c r="J96" s="187" t="s">
        <v>140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141</v>
      </c>
      <c r="D98" s="41"/>
      <c r="E98" s="41"/>
      <c r="F98" s="41"/>
      <c r="G98" s="41"/>
      <c r="H98" s="41"/>
      <c r="I98" s="41"/>
      <c r="J98" s="111">
        <f>J128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142</v>
      </c>
    </row>
    <row r="99" spans="1:31" s="9" customFormat="1" ht="24.95" customHeight="1">
      <c r="A99" s="9"/>
      <c r="B99" s="189"/>
      <c r="C99" s="190"/>
      <c r="D99" s="191" t="s">
        <v>143</v>
      </c>
      <c r="E99" s="192"/>
      <c r="F99" s="192"/>
      <c r="G99" s="192"/>
      <c r="H99" s="192"/>
      <c r="I99" s="192"/>
      <c r="J99" s="193">
        <f>J129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144</v>
      </c>
      <c r="E100" s="197"/>
      <c r="F100" s="197"/>
      <c r="G100" s="197"/>
      <c r="H100" s="197"/>
      <c r="I100" s="197"/>
      <c r="J100" s="198">
        <f>J130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289</v>
      </c>
      <c r="E101" s="197"/>
      <c r="F101" s="197"/>
      <c r="G101" s="197"/>
      <c r="H101" s="197"/>
      <c r="I101" s="197"/>
      <c r="J101" s="198">
        <f>J152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290</v>
      </c>
      <c r="E102" s="197"/>
      <c r="F102" s="197"/>
      <c r="G102" s="197"/>
      <c r="H102" s="197"/>
      <c r="I102" s="197"/>
      <c r="J102" s="198">
        <f>J167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291</v>
      </c>
      <c r="E103" s="197"/>
      <c r="F103" s="197"/>
      <c r="G103" s="197"/>
      <c r="H103" s="197"/>
      <c r="I103" s="197"/>
      <c r="J103" s="198">
        <f>J170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292</v>
      </c>
      <c r="E104" s="197"/>
      <c r="F104" s="197"/>
      <c r="G104" s="197"/>
      <c r="H104" s="197"/>
      <c r="I104" s="197"/>
      <c r="J104" s="198">
        <f>J180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9"/>
      <c r="C105" s="190"/>
      <c r="D105" s="191" t="s">
        <v>293</v>
      </c>
      <c r="E105" s="192"/>
      <c r="F105" s="192"/>
      <c r="G105" s="192"/>
      <c r="H105" s="192"/>
      <c r="I105" s="192"/>
      <c r="J105" s="193">
        <f>J182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5"/>
      <c r="C106" s="134"/>
      <c r="D106" s="196" t="s">
        <v>294</v>
      </c>
      <c r="E106" s="197"/>
      <c r="F106" s="197"/>
      <c r="G106" s="197"/>
      <c r="H106" s="197"/>
      <c r="I106" s="197"/>
      <c r="J106" s="198">
        <f>J183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146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84" t="str">
        <f>E7</f>
        <v xml:space="preserve">Rekonstrukce  ulice  Kostelní v  Konici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2:12" s="1" customFormat="1" ht="12" customHeight="1">
      <c r="B117" s="22"/>
      <c r="C117" s="33" t="s">
        <v>134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39"/>
      <c r="B118" s="40"/>
      <c r="C118" s="41"/>
      <c r="D118" s="41"/>
      <c r="E118" s="184" t="s">
        <v>135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136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E11</f>
        <v>SO 101 - Obslužná komunikace (žulová kostka)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F14</f>
        <v>Konice</v>
      </c>
      <c r="G122" s="41"/>
      <c r="H122" s="41"/>
      <c r="I122" s="33" t="s">
        <v>22</v>
      </c>
      <c r="J122" s="80" t="str">
        <f>IF(J14="","",J14)</f>
        <v>10. 2. 2023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E17</f>
        <v>město Konice</v>
      </c>
      <c r="G124" s="41"/>
      <c r="H124" s="41"/>
      <c r="I124" s="33" t="s">
        <v>30</v>
      </c>
      <c r="J124" s="37" t="str">
        <f>E23</f>
        <v>Ing. Zdeněk Vitásek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IF(E20="","",E20)</f>
        <v>Vyplň údaj</v>
      </c>
      <c r="G125" s="41"/>
      <c r="H125" s="41"/>
      <c r="I125" s="33" t="s">
        <v>33</v>
      </c>
      <c r="J125" s="37" t="str">
        <f>E26</f>
        <v xml:space="preserve">Martin  Pniok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00"/>
      <c r="B127" s="201"/>
      <c r="C127" s="202" t="s">
        <v>147</v>
      </c>
      <c r="D127" s="203" t="s">
        <v>61</v>
      </c>
      <c r="E127" s="203" t="s">
        <v>57</v>
      </c>
      <c r="F127" s="203" t="s">
        <v>58</v>
      </c>
      <c r="G127" s="203" t="s">
        <v>148</v>
      </c>
      <c r="H127" s="203" t="s">
        <v>149</v>
      </c>
      <c r="I127" s="203" t="s">
        <v>150</v>
      </c>
      <c r="J127" s="203" t="s">
        <v>140</v>
      </c>
      <c r="K127" s="204" t="s">
        <v>151</v>
      </c>
      <c r="L127" s="205"/>
      <c r="M127" s="101" t="s">
        <v>1</v>
      </c>
      <c r="N127" s="102" t="s">
        <v>40</v>
      </c>
      <c r="O127" s="102" t="s">
        <v>152</v>
      </c>
      <c r="P127" s="102" t="s">
        <v>153</v>
      </c>
      <c r="Q127" s="102" t="s">
        <v>154</v>
      </c>
      <c r="R127" s="102" t="s">
        <v>155</v>
      </c>
      <c r="S127" s="102" t="s">
        <v>156</v>
      </c>
      <c r="T127" s="103" t="s">
        <v>157</v>
      </c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</row>
    <row r="128" spans="1:63" s="2" customFormat="1" ht="22.8" customHeight="1">
      <c r="A128" s="39"/>
      <c r="B128" s="40"/>
      <c r="C128" s="108" t="s">
        <v>158</v>
      </c>
      <c r="D128" s="41"/>
      <c r="E128" s="41"/>
      <c r="F128" s="41"/>
      <c r="G128" s="41"/>
      <c r="H128" s="41"/>
      <c r="I128" s="41"/>
      <c r="J128" s="206">
        <f>BK128</f>
        <v>0</v>
      </c>
      <c r="K128" s="41"/>
      <c r="L128" s="45"/>
      <c r="M128" s="104"/>
      <c r="N128" s="207"/>
      <c r="O128" s="105"/>
      <c r="P128" s="208">
        <f>P129+P182</f>
        <v>0</v>
      </c>
      <c r="Q128" s="105"/>
      <c r="R128" s="208">
        <f>R129+R182</f>
        <v>1649.3993519999997</v>
      </c>
      <c r="S128" s="105"/>
      <c r="T128" s="209">
        <f>T129+T182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142</v>
      </c>
      <c r="BK128" s="210">
        <f>BK129+BK182</f>
        <v>0</v>
      </c>
    </row>
    <row r="129" spans="1:63" s="12" customFormat="1" ht="25.9" customHeight="1">
      <c r="A129" s="12"/>
      <c r="B129" s="211"/>
      <c r="C129" s="212"/>
      <c r="D129" s="213" t="s">
        <v>75</v>
      </c>
      <c r="E129" s="214" t="s">
        <v>159</v>
      </c>
      <c r="F129" s="214" t="s">
        <v>160</v>
      </c>
      <c r="G129" s="212"/>
      <c r="H129" s="212"/>
      <c r="I129" s="215"/>
      <c r="J129" s="216">
        <f>BK129</f>
        <v>0</v>
      </c>
      <c r="K129" s="212"/>
      <c r="L129" s="217"/>
      <c r="M129" s="218"/>
      <c r="N129" s="219"/>
      <c r="O129" s="219"/>
      <c r="P129" s="220">
        <f>P130+P152+P167+P170+P180</f>
        <v>0</v>
      </c>
      <c r="Q129" s="219"/>
      <c r="R129" s="220">
        <f>R130+R152+R167+R170+R180</f>
        <v>1649.3405519999997</v>
      </c>
      <c r="S129" s="219"/>
      <c r="T129" s="221">
        <f>T130+T152+T167+T170+T180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83</v>
      </c>
      <c r="AT129" s="223" t="s">
        <v>75</v>
      </c>
      <c r="AU129" s="223" t="s">
        <v>76</v>
      </c>
      <c r="AY129" s="222" t="s">
        <v>161</v>
      </c>
      <c r="BK129" s="224">
        <f>BK130+BK152+BK167+BK170+BK180</f>
        <v>0</v>
      </c>
    </row>
    <row r="130" spans="1:63" s="12" customFormat="1" ht="22.8" customHeight="1">
      <c r="A130" s="12"/>
      <c r="B130" s="211"/>
      <c r="C130" s="212"/>
      <c r="D130" s="213" t="s">
        <v>75</v>
      </c>
      <c r="E130" s="225" t="s">
        <v>83</v>
      </c>
      <c r="F130" s="225" t="s">
        <v>162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SUM(P131:P151)</f>
        <v>0</v>
      </c>
      <c r="Q130" s="219"/>
      <c r="R130" s="220">
        <f>SUM(R131:R151)</f>
        <v>0</v>
      </c>
      <c r="S130" s="219"/>
      <c r="T130" s="221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83</v>
      </c>
      <c r="AT130" s="223" t="s">
        <v>75</v>
      </c>
      <c r="AU130" s="223" t="s">
        <v>83</v>
      </c>
      <c r="AY130" s="222" t="s">
        <v>161</v>
      </c>
      <c r="BK130" s="224">
        <f>SUM(BK131:BK151)</f>
        <v>0</v>
      </c>
    </row>
    <row r="131" spans="1:65" s="2" customFormat="1" ht="37.8" customHeight="1">
      <c r="A131" s="39"/>
      <c r="B131" s="40"/>
      <c r="C131" s="227" t="s">
        <v>83</v>
      </c>
      <c r="D131" s="227" t="s">
        <v>163</v>
      </c>
      <c r="E131" s="228" t="s">
        <v>295</v>
      </c>
      <c r="F131" s="229" t="s">
        <v>296</v>
      </c>
      <c r="G131" s="230" t="s">
        <v>192</v>
      </c>
      <c r="H131" s="231">
        <v>558.25</v>
      </c>
      <c r="I131" s="232"/>
      <c r="J131" s="233">
        <f>ROUND(I131*H131,2)</f>
        <v>0</v>
      </c>
      <c r="K131" s="229" t="s">
        <v>167</v>
      </c>
      <c r="L131" s="45"/>
      <c r="M131" s="234" t="s">
        <v>1</v>
      </c>
      <c r="N131" s="235" t="s">
        <v>41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168</v>
      </c>
      <c r="AT131" s="238" t="s">
        <v>163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83</v>
      </c>
      <c r="BK131" s="239">
        <f>ROUND(I131*H131,2)</f>
        <v>0</v>
      </c>
      <c r="BL131" s="18" t="s">
        <v>168</v>
      </c>
      <c r="BM131" s="238" t="s">
        <v>297</v>
      </c>
    </row>
    <row r="132" spans="1:51" s="14" customFormat="1" ht="12">
      <c r="A132" s="14"/>
      <c r="B132" s="252"/>
      <c r="C132" s="253"/>
      <c r="D132" s="242" t="s">
        <v>170</v>
      </c>
      <c r="E132" s="254" t="s">
        <v>1</v>
      </c>
      <c r="F132" s="255" t="s">
        <v>298</v>
      </c>
      <c r="G132" s="253"/>
      <c r="H132" s="254" t="s">
        <v>1</v>
      </c>
      <c r="I132" s="256"/>
      <c r="J132" s="253"/>
      <c r="K132" s="253"/>
      <c r="L132" s="257"/>
      <c r="M132" s="258"/>
      <c r="N132" s="259"/>
      <c r="O132" s="259"/>
      <c r="P132" s="259"/>
      <c r="Q132" s="259"/>
      <c r="R132" s="259"/>
      <c r="S132" s="259"/>
      <c r="T132" s="26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1" t="s">
        <v>170</v>
      </c>
      <c r="AU132" s="261" t="s">
        <v>85</v>
      </c>
      <c r="AV132" s="14" t="s">
        <v>83</v>
      </c>
      <c r="AW132" s="14" t="s">
        <v>32</v>
      </c>
      <c r="AX132" s="14" t="s">
        <v>76</v>
      </c>
      <c r="AY132" s="261" t="s">
        <v>161</v>
      </c>
    </row>
    <row r="133" spans="1:51" s="13" customFormat="1" ht="12">
      <c r="A133" s="13"/>
      <c r="B133" s="240"/>
      <c r="C133" s="241"/>
      <c r="D133" s="242" t="s">
        <v>170</v>
      </c>
      <c r="E133" s="243" t="s">
        <v>1</v>
      </c>
      <c r="F133" s="244" t="s">
        <v>299</v>
      </c>
      <c r="G133" s="241"/>
      <c r="H133" s="245">
        <v>319</v>
      </c>
      <c r="I133" s="246"/>
      <c r="J133" s="241"/>
      <c r="K133" s="241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170</v>
      </c>
      <c r="AU133" s="251" t="s">
        <v>85</v>
      </c>
      <c r="AV133" s="13" t="s">
        <v>85</v>
      </c>
      <c r="AW133" s="13" t="s">
        <v>32</v>
      </c>
      <c r="AX133" s="13" t="s">
        <v>76</v>
      </c>
      <c r="AY133" s="251" t="s">
        <v>161</v>
      </c>
    </row>
    <row r="134" spans="1:51" s="14" customFormat="1" ht="12">
      <c r="A134" s="14"/>
      <c r="B134" s="252"/>
      <c r="C134" s="253"/>
      <c r="D134" s="242" t="s">
        <v>170</v>
      </c>
      <c r="E134" s="254" t="s">
        <v>1</v>
      </c>
      <c r="F134" s="255" t="s">
        <v>300</v>
      </c>
      <c r="G134" s="253"/>
      <c r="H134" s="254" t="s">
        <v>1</v>
      </c>
      <c r="I134" s="256"/>
      <c r="J134" s="253"/>
      <c r="K134" s="253"/>
      <c r="L134" s="257"/>
      <c r="M134" s="258"/>
      <c r="N134" s="259"/>
      <c r="O134" s="259"/>
      <c r="P134" s="259"/>
      <c r="Q134" s="259"/>
      <c r="R134" s="259"/>
      <c r="S134" s="259"/>
      <c r="T134" s="26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1" t="s">
        <v>170</v>
      </c>
      <c r="AU134" s="261" t="s">
        <v>85</v>
      </c>
      <c r="AV134" s="14" t="s">
        <v>83</v>
      </c>
      <c r="AW134" s="14" t="s">
        <v>32</v>
      </c>
      <c r="AX134" s="14" t="s">
        <v>76</v>
      </c>
      <c r="AY134" s="261" t="s">
        <v>161</v>
      </c>
    </row>
    <row r="135" spans="1:51" s="13" customFormat="1" ht="12">
      <c r="A135" s="13"/>
      <c r="B135" s="240"/>
      <c r="C135" s="241"/>
      <c r="D135" s="242" t="s">
        <v>170</v>
      </c>
      <c r="E135" s="243" t="s">
        <v>1</v>
      </c>
      <c r="F135" s="244" t="s">
        <v>301</v>
      </c>
      <c r="G135" s="241"/>
      <c r="H135" s="245">
        <v>239.25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170</v>
      </c>
      <c r="AU135" s="251" t="s">
        <v>85</v>
      </c>
      <c r="AV135" s="13" t="s">
        <v>85</v>
      </c>
      <c r="AW135" s="13" t="s">
        <v>32</v>
      </c>
      <c r="AX135" s="13" t="s">
        <v>76</v>
      </c>
      <c r="AY135" s="251" t="s">
        <v>161</v>
      </c>
    </row>
    <row r="136" spans="1:51" s="15" customFormat="1" ht="12">
      <c r="A136" s="15"/>
      <c r="B136" s="262"/>
      <c r="C136" s="263"/>
      <c r="D136" s="242" t="s">
        <v>170</v>
      </c>
      <c r="E136" s="264" t="s">
        <v>1</v>
      </c>
      <c r="F136" s="265" t="s">
        <v>221</v>
      </c>
      <c r="G136" s="263"/>
      <c r="H136" s="266">
        <v>558.25</v>
      </c>
      <c r="I136" s="267"/>
      <c r="J136" s="263"/>
      <c r="K136" s="263"/>
      <c r="L136" s="268"/>
      <c r="M136" s="269"/>
      <c r="N136" s="270"/>
      <c r="O136" s="270"/>
      <c r="P136" s="270"/>
      <c r="Q136" s="270"/>
      <c r="R136" s="270"/>
      <c r="S136" s="270"/>
      <c r="T136" s="271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2" t="s">
        <v>170</v>
      </c>
      <c r="AU136" s="272" t="s">
        <v>85</v>
      </c>
      <c r="AV136" s="15" t="s">
        <v>168</v>
      </c>
      <c r="AW136" s="15" t="s">
        <v>32</v>
      </c>
      <c r="AX136" s="15" t="s">
        <v>83</v>
      </c>
      <c r="AY136" s="272" t="s">
        <v>161</v>
      </c>
    </row>
    <row r="137" spans="1:65" s="2" customFormat="1" ht="24.15" customHeight="1">
      <c r="A137" s="39"/>
      <c r="B137" s="40"/>
      <c r="C137" s="227" t="s">
        <v>85</v>
      </c>
      <c r="D137" s="227" t="s">
        <v>163</v>
      </c>
      <c r="E137" s="228" t="s">
        <v>302</v>
      </c>
      <c r="F137" s="229" t="s">
        <v>303</v>
      </c>
      <c r="G137" s="230" t="s">
        <v>192</v>
      </c>
      <c r="H137" s="231">
        <v>558.25</v>
      </c>
      <c r="I137" s="232"/>
      <c r="J137" s="233">
        <f>ROUND(I137*H137,2)</f>
        <v>0</v>
      </c>
      <c r="K137" s="229" t="s">
        <v>167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168</v>
      </c>
      <c r="AT137" s="238" t="s">
        <v>163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83</v>
      </c>
      <c r="BK137" s="239">
        <f>ROUND(I137*H137,2)</f>
        <v>0</v>
      </c>
      <c r="BL137" s="18" t="s">
        <v>168</v>
      </c>
      <c r="BM137" s="238" t="s">
        <v>304</v>
      </c>
    </row>
    <row r="138" spans="1:51" s="14" customFormat="1" ht="12">
      <c r="A138" s="14"/>
      <c r="B138" s="252"/>
      <c r="C138" s="253"/>
      <c r="D138" s="242" t="s">
        <v>170</v>
      </c>
      <c r="E138" s="254" t="s">
        <v>1</v>
      </c>
      <c r="F138" s="255" t="s">
        <v>298</v>
      </c>
      <c r="G138" s="253"/>
      <c r="H138" s="254" t="s">
        <v>1</v>
      </c>
      <c r="I138" s="256"/>
      <c r="J138" s="253"/>
      <c r="K138" s="253"/>
      <c r="L138" s="257"/>
      <c r="M138" s="258"/>
      <c r="N138" s="259"/>
      <c r="O138" s="259"/>
      <c r="P138" s="259"/>
      <c r="Q138" s="259"/>
      <c r="R138" s="259"/>
      <c r="S138" s="259"/>
      <c r="T138" s="26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1" t="s">
        <v>170</v>
      </c>
      <c r="AU138" s="261" t="s">
        <v>85</v>
      </c>
      <c r="AV138" s="14" t="s">
        <v>83</v>
      </c>
      <c r="AW138" s="14" t="s">
        <v>32</v>
      </c>
      <c r="AX138" s="14" t="s">
        <v>76</v>
      </c>
      <c r="AY138" s="261" t="s">
        <v>161</v>
      </c>
    </row>
    <row r="139" spans="1:51" s="13" customFormat="1" ht="12">
      <c r="A139" s="13"/>
      <c r="B139" s="240"/>
      <c r="C139" s="241"/>
      <c r="D139" s="242" t="s">
        <v>170</v>
      </c>
      <c r="E139" s="243" t="s">
        <v>1</v>
      </c>
      <c r="F139" s="244" t="s">
        <v>299</v>
      </c>
      <c r="G139" s="241"/>
      <c r="H139" s="245">
        <v>319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170</v>
      </c>
      <c r="AU139" s="251" t="s">
        <v>85</v>
      </c>
      <c r="AV139" s="13" t="s">
        <v>85</v>
      </c>
      <c r="AW139" s="13" t="s">
        <v>32</v>
      </c>
      <c r="AX139" s="13" t="s">
        <v>76</v>
      </c>
      <c r="AY139" s="251" t="s">
        <v>161</v>
      </c>
    </row>
    <row r="140" spans="1:51" s="14" customFormat="1" ht="12">
      <c r="A140" s="14"/>
      <c r="B140" s="252"/>
      <c r="C140" s="253"/>
      <c r="D140" s="242" t="s">
        <v>170</v>
      </c>
      <c r="E140" s="254" t="s">
        <v>1</v>
      </c>
      <c r="F140" s="255" t="s">
        <v>300</v>
      </c>
      <c r="G140" s="253"/>
      <c r="H140" s="254" t="s">
        <v>1</v>
      </c>
      <c r="I140" s="256"/>
      <c r="J140" s="253"/>
      <c r="K140" s="253"/>
      <c r="L140" s="257"/>
      <c r="M140" s="258"/>
      <c r="N140" s="259"/>
      <c r="O140" s="259"/>
      <c r="P140" s="259"/>
      <c r="Q140" s="259"/>
      <c r="R140" s="259"/>
      <c r="S140" s="259"/>
      <c r="T140" s="26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1" t="s">
        <v>170</v>
      </c>
      <c r="AU140" s="261" t="s">
        <v>85</v>
      </c>
      <c r="AV140" s="14" t="s">
        <v>83</v>
      </c>
      <c r="AW140" s="14" t="s">
        <v>32</v>
      </c>
      <c r="AX140" s="14" t="s">
        <v>76</v>
      </c>
      <c r="AY140" s="261" t="s">
        <v>161</v>
      </c>
    </row>
    <row r="141" spans="1:51" s="13" customFormat="1" ht="12">
      <c r="A141" s="13"/>
      <c r="B141" s="240"/>
      <c r="C141" s="241"/>
      <c r="D141" s="242" t="s">
        <v>170</v>
      </c>
      <c r="E141" s="243" t="s">
        <v>1</v>
      </c>
      <c r="F141" s="244" t="s">
        <v>301</v>
      </c>
      <c r="G141" s="241"/>
      <c r="H141" s="245">
        <v>239.25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170</v>
      </c>
      <c r="AU141" s="251" t="s">
        <v>85</v>
      </c>
      <c r="AV141" s="13" t="s">
        <v>85</v>
      </c>
      <c r="AW141" s="13" t="s">
        <v>32</v>
      </c>
      <c r="AX141" s="13" t="s">
        <v>76</v>
      </c>
      <c r="AY141" s="251" t="s">
        <v>161</v>
      </c>
    </row>
    <row r="142" spans="1:51" s="15" customFormat="1" ht="12">
      <c r="A142" s="15"/>
      <c r="B142" s="262"/>
      <c r="C142" s="263"/>
      <c r="D142" s="242" t="s">
        <v>170</v>
      </c>
      <c r="E142" s="264" t="s">
        <v>1</v>
      </c>
      <c r="F142" s="265" t="s">
        <v>221</v>
      </c>
      <c r="G142" s="263"/>
      <c r="H142" s="266">
        <v>558.25</v>
      </c>
      <c r="I142" s="267"/>
      <c r="J142" s="263"/>
      <c r="K142" s="263"/>
      <c r="L142" s="268"/>
      <c r="M142" s="269"/>
      <c r="N142" s="270"/>
      <c r="O142" s="270"/>
      <c r="P142" s="270"/>
      <c r="Q142" s="270"/>
      <c r="R142" s="270"/>
      <c r="S142" s="270"/>
      <c r="T142" s="27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2" t="s">
        <v>170</v>
      </c>
      <c r="AU142" s="272" t="s">
        <v>85</v>
      </c>
      <c r="AV142" s="15" t="s">
        <v>168</v>
      </c>
      <c r="AW142" s="15" t="s">
        <v>32</v>
      </c>
      <c r="AX142" s="15" t="s">
        <v>83</v>
      </c>
      <c r="AY142" s="272" t="s">
        <v>161</v>
      </c>
    </row>
    <row r="143" spans="1:65" s="2" customFormat="1" ht="24.15" customHeight="1">
      <c r="A143" s="39"/>
      <c r="B143" s="40"/>
      <c r="C143" s="227" t="s">
        <v>177</v>
      </c>
      <c r="D143" s="227" t="s">
        <v>163</v>
      </c>
      <c r="E143" s="228" t="s">
        <v>305</v>
      </c>
      <c r="F143" s="229" t="s">
        <v>306</v>
      </c>
      <c r="G143" s="230" t="s">
        <v>192</v>
      </c>
      <c r="H143" s="231">
        <v>558.25</v>
      </c>
      <c r="I143" s="232"/>
      <c r="J143" s="233">
        <f>ROUND(I143*H143,2)</f>
        <v>0</v>
      </c>
      <c r="K143" s="229" t="s">
        <v>167</v>
      </c>
      <c r="L143" s="45"/>
      <c r="M143" s="234" t="s">
        <v>1</v>
      </c>
      <c r="N143" s="235" t="s">
        <v>41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168</v>
      </c>
      <c r="AT143" s="238" t="s">
        <v>163</v>
      </c>
      <c r="AU143" s="238" t="s">
        <v>85</v>
      </c>
      <c r="AY143" s="18" t="s">
        <v>161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83</v>
      </c>
      <c r="BK143" s="239">
        <f>ROUND(I143*H143,2)</f>
        <v>0</v>
      </c>
      <c r="BL143" s="18" t="s">
        <v>168</v>
      </c>
      <c r="BM143" s="238" t="s">
        <v>307</v>
      </c>
    </row>
    <row r="144" spans="1:51" s="14" customFormat="1" ht="12">
      <c r="A144" s="14"/>
      <c r="B144" s="252"/>
      <c r="C144" s="253"/>
      <c r="D144" s="242" t="s">
        <v>170</v>
      </c>
      <c r="E144" s="254" t="s">
        <v>1</v>
      </c>
      <c r="F144" s="255" t="s">
        <v>298</v>
      </c>
      <c r="G144" s="253"/>
      <c r="H144" s="254" t="s">
        <v>1</v>
      </c>
      <c r="I144" s="256"/>
      <c r="J144" s="253"/>
      <c r="K144" s="253"/>
      <c r="L144" s="257"/>
      <c r="M144" s="258"/>
      <c r="N144" s="259"/>
      <c r="O144" s="259"/>
      <c r="P144" s="259"/>
      <c r="Q144" s="259"/>
      <c r="R144" s="259"/>
      <c r="S144" s="259"/>
      <c r="T144" s="26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1" t="s">
        <v>170</v>
      </c>
      <c r="AU144" s="261" t="s">
        <v>85</v>
      </c>
      <c r="AV144" s="14" t="s">
        <v>83</v>
      </c>
      <c r="AW144" s="14" t="s">
        <v>32</v>
      </c>
      <c r="AX144" s="14" t="s">
        <v>76</v>
      </c>
      <c r="AY144" s="261" t="s">
        <v>161</v>
      </c>
    </row>
    <row r="145" spans="1:51" s="13" customFormat="1" ht="12">
      <c r="A145" s="13"/>
      <c r="B145" s="240"/>
      <c r="C145" s="241"/>
      <c r="D145" s="242" t="s">
        <v>170</v>
      </c>
      <c r="E145" s="243" t="s">
        <v>1</v>
      </c>
      <c r="F145" s="244" t="s">
        <v>299</v>
      </c>
      <c r="G145" s="241"/>
      <c r="H145" s="245">
        <v>319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170</v>
      </c>
      <c r="AU145" s="251" t="s">
        <v>85</v>
      </c>
      <c r="AV145" s="13" t="s">
        <v>85</v>
      </c>
      <c r="AW145" s="13" t="s">
        <v>32</v>
      </c>
      <c r="AX145" s="13" t="s">
        <v>76</v>
      </c>
      <c r="AY145" s="251" t="s">
        <v>161</v>
      </c>
    </row>
    <row r="146" spans="1:51" s="14" customFormat="1" ht="12">
      <c r="A146" s="14"/>
      <c r="B146" s="252"/>
      <c r="C146" s="253"/>
      <c r="D146" s="242" t="s">
        <v>170</v>
      </c>
      <c r="E146" s="254" t="s">
        <v>1</v>
      </c>
      <c r="F146" s="255" t="s">
        <v>300</v>
      </c>
      <c r="G146" s="253"/>
      <c r="H146" s="254" t="s">
        <v>1</v>
      </c>
      <c r="I146" s="256"/>
      <c r="J146" s="253"/>
      <c r="K146" s="253"/>
      <c r="L146" s="257"/>
      <c r="M146" s="258"/>
      <c r="N146" s="259"/>
      <c r="O146" s="259"/>
      <c r="P146" s="259"/>
      <c r="Q146" s="259"/>
      <c r="R146" s="259"/>
      <c r="S146" s="259"/>
      <c r="T146" s="26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1" t="s">
        <v>170</v>
      </c>
      <c r="AU146" s="261" t="s">
        <v>85</v>
      </c>
      <c r="AV146" s="14" t="s">
        <v>83</v>
      </c>
      <c r="AW146" s="14" t="s">
        <v>32</v>
      </c>
      <c r="AX146" s="14" t="s">
        <v>76</v>
      </c>
      <c r="AY146" s="261" t="s">
        <v>161</v>
      </c>
    </row>
    <row r="147" spans="1:51" s="13" customFormat="1" ht="12">
      <c r="A147" s="13"/>
      <c r="B147" s="240"/>
      <c r="C147" s="241"/>
      <c r="D147" s="242" t="s">
        <v>170</v>
      </c>
      <c r="E147" s="243" t="s">
        <v>1</v>
      </c>
      <c r="F147" s="244" t="s">
        <v>301</v>
      </c>
      <c r="G147" s="241"/>
      <c r="H147" s="245">
        <v>239.25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170</v>
      </c>
      <c r="AU147" s="251" t="s">
        <v>85</v>
      </c>
      <c r="AV147" s="13" t="s">
        <v>85</v>
      </c>
      <c r="AW147" s="13" t="s">
        <v>32</v>
      </c>
      <c r="AX147" s="13" t="s">
        <v>76</v>
      </c>
      <c r="AY147" s="251" t="s">
        <v>161</v>
      </c>
    </row>
    <row r="148" spans="1:51" s="15" customFormat="1" ht="12">
      <c r="A148" s="15"/>
      <c r="B148" s="262"/>
      <c r="C148" s="263"/>
      <c r="D148" s="242" t="s">
        <v>170</v>
      </c>
      <c r="E148" s="264" t="s">
        <v>1</v>
      </c>
      <c r="F148" s="265" t="s">
        <v>221</v>
      </c>
      <c r="G148" s="263"/>
      <c r="H148" s="266">
        <v>558.25</v>
      </c>
      <c r="I148" s="267"/>
      <c r="J148" s="263"/>
      <c r="K148" s="263"/>
      <c r="L148" s="268"/>
      <c r="M148" s="269"/>
      <c r="N148" s="270"/>
      <c r="O148" s="270"/>
      <c r="P148" s="270"/>
      <c r="Q148" s="270"/>
      <c r="R148" s="270"/>
      <c r="S148" s="270"/>
      <c r="T148" s="271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2" t="s">
        <v>170</v>
      </c>
      <c r="AU148" s="272" t="s">
        <v>85</v>
      </c>
      <c r="AV148" s="15" t="s">
        <v>168</v>
      </c>
      <c r="AW148" s="15" t="s">
        <v>32</v>
      </c>
      <c r="AX148" s="15" t="s">
        <v>83</v>
      </c>
      <c r="AY148" s="272" t="s">
        <v>161</v>
      </c>
    </row>
    <row r="149" spans="1:65" s="2" customFormat="1" ht="24.15" customHeight="1">
      <c r="A149" s="39"/>
      <c r="B149" s="40"/>
      <c r="C149" s="227" t="s">
        <v>168</v>
      </c>
      <c r="D149" s="227" t="s">
        <v>163</v>
      </c>
      <c r="E149" s="228" t="s">
        <v>308</v>
      </c>
      <c r="F149" s="229" t="s">
        <v>309</v>
      </c>
      <c r="G149" s="230" t="s">
        <v>166</v>
      </c>
      <c r="H149" s="231">
        <v>1595</v>
      </c>
      <c r="I149" s="232"/>
      <c r="J149" s="233">
        <f>ROUND(I149*H149,2)</f>
        <v>0</v>
      </c>
      <c r="K149" s="229" t="s">
        <v>167</v>
      </c>
      <c r="L149" s="45"/>
      <c r="M149" s="234" t="s">
        <v>1</v>
      </c>
      <c r="N149" s="235" t="s">
        <v>41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168</v>
      </c>
      <c r="AT149" s="238" t="s">
        <v>163</v>
      </c>
      <c r="AU149" s="238" t="s">
        <v>85</v>
      </c>
      <c r="AY149" s="18" t="s">
        <v>161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83</v>
      </c>
      <c r="BK149" s="239">
        <f>ROUND(I149*H149,2)</f>
        <v>0</v>
      </c>
      <c r="BL149" s="18" t="s">
        <v>168</v>
      </c>
      <c r="BM149" s="238" t="s">
        <v>310</v>
      </c>
    </row>
    <row r="150" spans="1:51" s="14" customFormat="1" ht="12">
      <c r="A150" s="14"/>
      <c r="B150" s="252"/>
      <c r="C150" s="253"/>
      <c r="D150" s="242" t="s">
        <v>170</v>
      </c>
      <c r="E150" s="254" t="s">
        <v>1</v>
      </c>
      <c r="F150" s="255" t="s">
        <v>311</v>
      </c>
      <c r="G150" s="253"/>
      <c r="H150" s="254" t="s">
        <v>1</v>
      </c>
      <c r="I150" s="256"/>
      <c r="J150" s="253"/>
      <c r="K150" s="253"/>
      <c r="L150" s="257"/>
      <c r="M150" s="258"/>
      <c r="N150" s="259"/>
      <c r="O150" s="259"/>
      <c r="P150" s="259"/>
      <c r="Q150" s="259"/>
      <c r="R150" s="259"/>
      <c r="S150" s="259"/>
      <c r="T150" s="26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1" t="s">
        <v>170</v>
      </c>
      <c r="AU150" s="261" t="s">
        <v>85</v>
      </c>
      <c r="AV150" s="14" t="s">
        <v>83</v>
      </c>
      <c r="AW150" s="14" t="s">
        <v>32</v>
      </c>
      <c r="AX150" s="14" t="s">
        <v>76</v>
      </c>
      <c r="AY150" s="261" t="s">
        <v>161</v>
      </c>
    </row>
    <row r="151" spans="1:51" s="13" customFormat="1" ht="12">
      <c r="A151" s="13"/>
      <c r="B151" s="240"/>
      <c r="C151" s="241"/>
      <c r="D151" s="242" t="s">
        <v>170</v>
      </c>
      <c r="E151" s="243" t="s">
        <v>1</v>
      </c>
      <c r="F151" s="244" t="s">
        <v>312</v>
      </c>
      <c r="G151" s="241"/>
      <c r="H151" s="245">
        <v>1595</v>
      </c>
      <c r="I151" s="246"/>
      <c r="J151" s="241"/>
      <c r="K151" s="241"/>
      <c r="L151" s="247"/>
      <c r="M151" s="248"/>
      <c r="N151" s="249"/>
      <c r="O151" s="249"/>
      <c r="P151" s="249"/>
      <c r="Q151" s="249"/>
      <c r="R151" s="249"/>
      <c r="S151" s="249"/>
      <c r="T151" s="25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1" t="s">
        <v>170</v>
      </c>
      <c r="AU151" s="251" t="s">
        <v>85</v>
      </c>
      <c r="AV151" s="13" t="s">
        <v>85</v>
      </c>
      <c r="AW151" s="13" t="s">
        <v>32</v>
      </c>
      <c r="AX151" s="13" t="s">
        <v>83</v>
      </c>
      <c r="AY151" s="251" t="s">
        <v>161</v>
      </c>
    </row>
    <row r="152" spans="1:63" s="12" customFormat="1" ht="22.8" customHeight="1">
      <c r="A152" s="12"/>
      <c r="B152" s="211"/>
      <c r="C152" s="212"/>
      <c r="D152" s="213" t="s">
        <v>75</v>
      </c>
      <c r="E152" s="225" t="s">
        <v>185</v>
      </c>
      <c r="F152" s="225" t="s">
        <v>313</v>
      </c>
      <c r="G152" s="212"/>
      <c r="H152" s="212"/>
      <c r="I152" s="215"/>
      <c r="J152" s="226">
        <f>BK152</f>
        <v>0</v>
      </c>
      <c r="K152" s="212"/>
      <c r="L152" s="217"/>
      <c r="M152" s="218"/>
      <c r="N152" s="219"/>
      <c r="O152" s="219"/>
      <c r="P152" s="220">
        <f>SUM(P153:P166)</f>
        <v>0</v>
      </c>
      <c r="Q152" s="219"/>
      <c r="R152" s="220">
        <f>SUM(R153:R166)</f>
        <v>1482.6157499999997</v>
      </c>
      <c r="S152" s="219"/>
      <c r="T152" s="221">
        <f>SUM(T153:T166)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2" t="s">
        <v>83</v>
      </c>
      <c r="AT152" s="223" t="s">
        <v>75</v>
      </c>
      <c r="AU152" s="223" t="s">
        <v>83</v>
      </c>
      <c r="AY152" s="222" t="s">
        <v>161</v>
      </c>
      <c r="BK152" s="224">
        <f>SUM(BK153:BK166)</f>
        <v>0</v>
      </c>
    </row>
    <row r="153" spans="1:65" s="2" customFormat="1" ht="21.75" customHeight="1">
      <c r="A153" s="39"/>
      <c r="B153" s="40"/>
      <c r="C153" s="227" t="s">
        <v>185</v>
      </c>
      <c r="D153" s="227" t="s">
        <v>163</v>
      </c>
      <c r="E153" s="228" t="s">
        <v>314</v>
      </c>
      <c r="F153" s="229" t="s">
        <v>315</v>
      </c>
      <c r="G153" s="230" t="s">
        <v>166</v>
      </c>
      <c r="H153" s="231">
        <v>20</v>
      </c>
      <c r="I153" s="232"/>
      <c r="J153" s="233">
        <f>ROUND(I153*H153,2)</f>
        <v>0</v>
      </c>
      <c r="K153" s="229" t="s">
        <v>167</v>
      </c>
      <c r="L153" s="45"/>
      <c r="M153" s="234" t="s">
        <v>1</v>
      </c>
      <c r="N153" s="235" t="s">
        <v>41</v>
      </c>
      <c r="O153" s="92"/>
      <c r="P153" s="236">
        <f>O153*H153</f>
        <v>0</v>
      </c>
      <c r="Q153" s="236">
        <v>0.414</v>
      </c>
      <c r="R153" s="236">
        <f>Q153*H153</f>
        <v>8.28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168</v>
      </c>
      <c r="AT153" s="238" t="s">
        <v>163</v>
      </c>
      <c r="AU153" s="238" t="s">
        <v>85</v>
      </c>
      <c r="AY153" s="18" t="s">
        <v>161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83</v>
      </c>
      <c r="BK153" s="239">
        <f>ROUND(I153*H153,2)</f>
        <v>0</v>
      </c>
      <c r="BL153" s="18" t="s">
        <v>168</v>
      </c>
      <c r="BM153" s="238" t="s">
        <v>316</v>
      </c>
    </row>
    <row r="154" spans="1:65" s="2" customFormat="1" ht="24.15" customHeight="1">
      <c r="A154" s="39"/>
      <c r="B154" s="40"/>
      <c r="C154" s="227" t="s">
        <v>189</v>
      </c>
      <c r="D154" s="227" t="s">
        <v>163</v>
      </c>
      <c r="E154" s="228" t="s">
        <v>317</v>
      </c>
      <c r="F154" s="229" t="s">
        <v>318</v>
      </c>
      <c r="G154" s="230" t="s">
        <v>166</v>
      </c>
      <c r="H154" s="231">
        <v>1430</v>
      </c>
      <c r="I154" s="232"/>
      <c r="J154" s="233">
        <f>ROUND(I154*H154,2)</f>
        <v>0</v>
      </c>
      <c r="K154" s="229" t="s">
        <v>167</v>
      </c>
      <c r="L154" s="45"/>
      <c r="M154" s="234" t="s">
        <v>1</v>
      </c>
      <c r="N154" s="235" t="s">
        <v>41</v>
      </c>
      <c r="O154" s="92"/>
      <c r="P154" s="236">
        <f>O154*H154</f>
        <v>0</v>
      </c>
      <c r="Q154" s="236">
        <v>0.575</v>
      </c>
      <c r="R154" s="236">
        <f>Q154*H154</f>
        <v>822.2499999999999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168</v>
      </c>
      <c r="AT154" s="238" t="s">
        <v>163</v>
      </c>
      <c r="AU154" s="238" t="s">
        <v>85</v>
      </c>
      <c r="AY154" s="18" t="s">
        <v>161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83</v>
      </c>
      <c r="BK154" s="239">
        <f>ROUND(I154*H154,2)</f>
        <v>0</v>
      </c>
      <c r="BL154" s="18" t="s">
        <v>168</v>
      </c>
      <c r="BM154" s="238" t="s">
        <v>319</v>
      </c>
    </row>
    <row r="155" spans="1:65" s="2" customFormat="1" ht="24.15" customHeight="1">
      <c r="A155" s="39"/>
      <c r="B155" s="40"/>
      <c r="C155" s="227" t="s">
        <v>196</v>
      </c>
      <c r="D155" s="227" t="s">
        <v>163</v>
      </c>
      <c r="E155" s="228" t="s">
        <v>320</v>
      </c>
      <c r="F155" s="229" t="s">
        <v>321</v>
      </c>
      <c r="G155" s="230" t="s">
        <v>166</v>
      </c>
      <c r="H155" s="231">
        <v>20</v>
      </c>
      <c r="I155" s="232"/>
      <c r="J155" s="233">
        <f>ROUND(I155*H155,2)</f>
        <v>0</v>
      </c>
      <c r="K155" s="229" t="s">
        <v>167</v>
      </c>
      <c r="L155" s="45"/>
      <c r="M155" s="234" t="s">
        <v>1</v>
      </c>
      <c r="N155" s="235" t="s">
        <v>41</v>
      </c>
      <c r="O155" s="92"/>
      <c r="P155" s="236">
        <f>O155*H155</f>
        <v>0</v>
      </c>
      <c r="Q155" s="236">
        <v>0.1837</v>
      </c>
      <c r="R155" s="236">
        <f>Q155*H155</f>
        <v>3.674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168</v>
      </c>
      <c r="AT155" s="238" t="s">
        <v>163</v>
      </c>
      <c r="AU155" s="238" t="s">
        <v>85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83</v>
      </c>
      <c r="BK155" s="239">
        <f>ROUND(I155*H155,2)</f>
        <v>0</v>
      </c>
      <c r="BL155" s="18" t="s">
        <v>168</v>
      </c>
      <c r="BM155" s="238" t="s">
        <v>322</v>
      </c>
    </row>
    <row r="156" spans="1:65" s="2" customFormat="1" ht="16.5" customHeight="1">
      <c r="A156" s="39"/>
      <c r="B156" s="40"/>
      <c r="C156" s="289" t="s">
        <v>200</v>
      </c>
      <c r="D156" s="289" t="s">
        <v>323</v>
      </c>
      <c r="E156" s="290" t="s">
        <v>324</v>
      </c>
      <c r="F156" s="291" t="s">
        <v>325</v>
      </c>
      <c r="G156" s="292" t="s">
        <v>166</v>
      </c>
      <c r="H156" s="293">
        <v>20.2</v>
      </c>
      <c r="I156" s="294"/>
      <c r="J156" s="295">
        <f>ROUND(I156*H156,2)</f>
        <v>0</v>
      </c>
      <c r="K156" s="291" t="s">
        <v>167</v>
      </c>
      <c r="L156" s="296"/>
      <c r="M156" s="297" t="s">
        <v>1</v>
      </c>
      <c r="N156" s="298" t="s">
        <v>41</v>
      </c>
      <c r="O156" s="92"/>
      <c r="P156" s="236">
        <f>O156*H156</f>
        <v>0</v>
      </c>
      <c r="Q156" s="236">
        <v>0.417</v>
      </c>
      <c r="R156" s="236">
        <f>Q156*H156</f>
        <v>8.423399999999999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200</v>
      </c>
      <c r="AT156" s="238" t="s">
        <v>323</v>
      </c>
      <c r="AU156" s="238" t="s">
        <v>85</v>
      </c>
      <c r="AY156" s="18" t="s">
        <v>161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83</v>
      </c>
      <c r="BK156" s="239">
        <f>ROUND(I156*H156,2)</f>
        <v>0</v>
      </c>
      <c r="BL156" s="18" t="s">
        <v>168</v>
      </c>
      <c r="BM156" s="238" t="s">
        <v>326</v>
      </c>
    </row>
    <row r="157" spans="1:51" s="13" customFormat="1" ht="12">
      <c r="A157" s="13"/>
      <c r="B157" s="240"/>
      <c r="C157" s="241"/>
      <c r="D157" s="242" t="s">
        <v>170</v>
      </c>
      <c r="E157" s="241"/>
      <c r="F157" s="244" t="s">
        <v>327</v>
      </c>
      <c r="G157" s="241"/>
      <c r="H157" s="245">
        <v>20.2</v>
      </c>
      <c r="I157" s="246"/>
      <c r="J157" s="241"/>
      <c r="K157" s="241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170</v>
      </c>
      <c r="AU157" s="251" t="s">
        <v>85</v>
      </c>
      <c r="AV157" s="13" t="s">
        <v>85</v>
      </c>
      <c r="AW157" s="13" t="s">
        <v>4</v>
      </c>
      <c r="AX157" s="13" t="s">
        <v>83</v>
      </c>
      <c r="AY157" s="251" t="s">
        <v>161</v>
      </c>
    </row>
    <row r="158" spans="1:65" s="2" customFormat="1" ht="24.15" customHeight="1">
      <c r="A158" s="39"/>
      <c r="B158" s="40"/>
      <c r="C158" s="227" t="s">
        <v>206</v>
      </c>
      <c r="D158" s="227" t="s">
        <v>163</v>
      </c>
      <c r="E158" s="228" t="s">
        <v>328</v>
      </c>
      <c r="F158" s="229" t="s">
        <v>329</v>
      </c>
      <c r="G158" s="230" t="s">
        <v>166</v>
      </c>
      <c r="H158" s="231">
        <v>1430</v>
      </c>
      <c r="I158" s="232"/>
      <c r="J158" s="233">
        <f>ROUND(I158*H158,2)</f>
        <v>0</v>
      </c>
      <c r="K158" s="229" t="s">
        <v>167</v>
      </c>
      <c r="L158" s="45"/>
      <c r="M158" s="234" t="s">
        <v>1</v>
      </c>
      <c r="N158" s="235" t="s">
        <v>41</v>
      </c>
      <c r="O158" s="92"/>
      <c r="P158" s="236">
        <f>O158*H158</f>
        <v>0</v>
      </c>
      <c r="Q158" s="236">
        <v>0.1837</v>
      </c>
      <c r="R158" s="236">
        <f>Q158*H158</f>
        <v>262.69100000000003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168</v>
      </c>
      <c r="AT158" s="238" t="s">
        <v>163</v>
      </c>
      <c r="AU158" s="238" t="s">
        <v>85</v>
      </c>
      <c r="AY158" s="18" t="s">
        <v>161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83</v>
      </c>
      <c r="BK158" s="239">
        <f>ROUND(I158*H158,2)</f>
        <v>0</v>
      </c>
      <c r="BL158" s="18" t="s">
        <v>168</v>
      </c>
      <c r="BM158" s="238" t="s">
        <v>330</v>
      </c>
    </row>
    <row r="159" spans="1:65" s="2" customFormat="1" ht="16.5" customHeight="1">
      <c r="A159" s="39"/>
      <c r="B159" s="40"/>
      <c r="C159" s="289" t="s">
        <v>212</v>
      </c>
      <c r="D159" s="289" t="s">
        <v>323</v>
      </c>
      <c r="E159" s="290" t="s">
        <v>331</v>
      </c>
      <c r="F159" s="291" t="s">
        <v>332</v>
      </c>
      <c r="G159" s="292" t="s">
        <v>166</v>
      </c>
      <c r="H159" s="293">
        <v>1458.6</v>
      </c>
      <c r="I159" s="294"/>
      <c r="J159" s="295">
        <f>ROUND(I159*H159,2)</f>
        <v>0</v>
      </c>
      <c r="K159" s="291" t="s">
        <v>167</v>
      </c>
      <c r="L159" s="296"/>
      <c r="M159" s="297" t="s">
        <v>1</v>
      </c>
      <c r="N159" s="298" t="s">
        <v>41</v>
      </c>
      <c r="O159" s="92"/>
      <c r="P159" s="236">
        <f>O159*H159</f>
        <v>0</v>
      </c>
      <c r="Q159" s="236">
        <v>0.222</v>
      </c>
      <c r="R159" s="236">
        <f>Q159*H159</f>
        <v>323.8092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200</v>
      </c>
      <c r="AT159" s="238" t="s">
        <v>323</v>
      </c>
      <c r="AU159" s="238" t="s">
        <v>85</v>
      </c>
      <c r="AY159" s="18" t="s">
        <v>161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83</v>
      </c>
      <c r="BK159" s="239">
        <f>ROUND(I159*H159,2)</f>
        <v>0</v>
      </c>
      <c r="BL159" s="18" t="s">
        <v>168</v>
      </c>
      <c r="BM159" s="238" t="s">
        <v>333</v>
      </c>
    </row>
    <row r="160" spans="1:51" s="13" customFormat="1" ht="12">
      <c r="A160" s="13"/>
      <c r="B160" s="240"/>
      <c r="C160" s="241"/>
      <c r="D160" s="242" t="s">
        <v>170</v>
      </c>
      <c r="E160" s="241"/>
      <c r="F160" s="244" t="s">
        <v>334</v>
      </c>
      <c r="G160" s="241"/>
      <c r="H160" s="245">
        <v>1458.6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170</v>
      </c>
      <c r="AU160" s="251" t="s">
        <v>85</v>
      </c>
      <c r="AV160" s="13" t="s">
        <v>85</v>
      </c>
      <c r="AW160" s="13" t="s">
        <v>4</v>
      </c>
      <c r="AX160" s="13" t="s">
        <v>83</v>
      </c>
      <c r="AY160" s="251" t="s">
        <v>161</v>
      </c>
    </row>
    <row r="161" spans="1:65" s="2" customFormat="1" ht="33" customHeight="1">
      <c r="A161" s="39"/>
      <c r="B161" s="40"/>
      <c r="C161" s="227" t="s">
        <v>222</v>
      </c>
      <c r="D161" s="227" t="s">
        <v>163</v>
      </c>
      <c r="E161" s="228" t="s">
        <v>335</v>
      </c>
      <c r="F161" s="229" t="s">
        <v>336</v>
      </c>
      <c r="G161" s="230" t="s">
        <v>166</v>
      </c>
      <c r="H161" s="231">
        <v>240</v>
      </c>
      <c r="I161" s="232"/>
      <c r="J161" s="233">
        <f>ROUND(I161*H161,2)</f>
        <v>0</v>
      </c>
      <c r="K161" s="229" t="s">
        <v>167</v>
      </c>
      <c r="L161" s="45"/>
      <c r="M161" s="234" t="s">
        <v>1</v>
      </c>
      <c r="N161" s="235" t="s">
        <v>41</v>
      </c>
      <c r="O161" s="92"/>
      <c r="P161" s="236">
        <f>O161*H161</f>
        <v>0</v>
      </c>
      <c r="Q161" s="236">
        <v>0.08922</v>
      </c>
      <c r="R161" s="236">
        <f>Q161*H161</f>
        <v>21.412799999999997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168</v>
      </c>
      <c r="AT161" s="238" t="s">
        <v>163</v>
      </c>
      <c r="AU161" s="238" t="s">
        <v>85</v>
      </c>
      <c r="AY161" s="18" t="s">
        <v>161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83</v>
      </c>
      <c r="BK161" s="239">
        <f>ROUND(I161*H161,2)</f>
        <v>0</v>
      </c>
      <c r="BL161" s="18" t="s">
        <v>168</v>
      </c>
      <c r="BM161" s="238" t="s">
        <v>337</v>
      </c>
    </row>
    <row r="162" spans="1:51" s="13" customFormat="1" ht="12">
      <c r="A162" s="13"/>
      <c r="B162" s="240"/>
      <c r="C162" s="241"/>
      <c r="D162" s="242" t="s">
        <v>170</v>
      </c>
      <c r="E162" s="243" t="s">
        <v>1</v>
      </c>
      <c r="F162" s="244" t="s">
        <v>338</v>
      </c>
      <c r="G162" s="241"/>
      <c r="H162" s="245">
        <v>240</v>
      </c>
      <c r="I162" s="246"/>
      <c r="J162" s="241"/>
      <c r="K162" s="241"/>
      <c r="L162" s="247"/>
      <c r="M162" s="248"/>
      <c r="N162" s="249"/>
      <c r="O162" s="249"/>
      <c r="P162" s="249"/>
      <c r="Q162" s="249"/>
      <c r="R162" s="249"/>
      <c r="S162" s="249"/>
      <c r="T162" s="25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1" t="s">
        <v>170</v>
      </c>
      <c r="AU162" s="251" t="s">
        <v>85</v>
      </c>
      <c r="AV162" s="13" t="s">
        <v>85</v>
      </c>
      <c r="AW162" s="13" t="s">
        <v>32</v>
      </c>
      <c r="AX162" s="13" t="s">
        <v>83</v>
      </c>
      <c r="AY162" s="251" t="s">
        <v>161</v>
      </c>
    </row>
    <row r="163" spans="1:65" s="2" customFormat="1" ht="21.75" customHeight="1">
      <c r="A163" s="39"/>
      <c r="B163" s="40"/>
      <c r="C163" s="289" t="s">
        <v>227</v>
      </c>
      <c r="D163" s="289" t="s">
        <v>323</v>
      </c>
      <c r="E163" s="290" t="s">
        <v>339</v>
      </c>
      <c r="F163" s="291" t="s">
        <v>340</v>
      </c>
      <c r="G163" s="292" t="s">
        <v>166</v>
      </c>
      <c r="H163" s="293">
        <v>239.7</v>
      </c>
      <c r="I163" s="294"/>
      <c r="J163" s="295">
        <f>ROUND(I163*H163,2)</f>
        <v>0</v>
      </c>
      <c r="K163" s="291" t="s">
        <v>167</v>
      </c>
      <c r="L163" s="296"/>
      <c r="M163" s="297" t="s">
        <v>1</v>
      </c>
      <c r="N163" s="298" t="s">
        <v>41</v>
      </c>
      <c r="O163" s="92"/>
      <c r="P163" s="236">
        <f>O163*H163</f>
        <v>0</v>
      </c>
      <c r="Q163" s="236">
        <v>0.131</v>
      </c>
      <c r="R163" s="236">
        <f>Q163*H163</f>
        <v>31.4007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200</v>
      </c>
      <c r="AT163" s="238" t="s">
        <v>323</v>
      </c>
      <c r="AU163" s="238" t="s">
        <v>85</v>
      </c>
      <c r="AY163" s="18" t="s">
        <v>161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83</v>
      </c>
      <c r="BK163" s="239">
        <f>ROUND(I163*H163,2)</f>
        <v>0</v>
      </c>
      <c r="BL163" s="18" t="s">
        <v>168</v>
      </c>
      <c r="BM163" s="238" t="s">
        <v>341</v>
      </c>
    </row>
    <row r="164" spans="1:51" s="13" customFormat="1" ht="12">
      <c r="A164" s="13"/>
      <c r="B164" s="240"/>
      <c r="C164" s="241"/>
      <c r="D164" s="242" t="s">
        <v>170</v>
      </c>
      <c r="E164" s="243" t="s">
        <v>1</v>
      </c>
      <c r="F164" s="244" t="s">
        <v>342</v>
      </c>
      <c r="G164" s="241"/>
      <c r="H164" s="245">
        <v>239.7</v>
      </c>
      <c r="I164" s="246"/>
      <c r="J164" s="241"/>
      <c r="K164" s="241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170</v>
      </c>
      <c r="AU164" s="251" t="s">
        <v>85</v>
      </c>
      <c r="AV164" s="13" t="s">
        <v>85</v>
      </c>
      <c r="AW164" s="13" t="s">
        <v>32</v>
      </c>
      <c r="AX164" s="13" t="s">
        <v>83</v>
      </c>
      <c r="AY164" s="251" t="s">
        <v>161</v>
      </c>
    </row>
    <row r="165" spans="1:65" s="2" customFormat="1" ht="24.15" customHeight="1">
      <c r="A165" s="39"/>
      <c r="B165" s="40"/>
      <c r="C165" s="289" t="s">
        <v>233</v>
      </c>
      <c r="D165" s="289" t="s">
        <v>323</v>
      </c>
      <c r="E165" s="290" t="s">
        <v>343</v>
      </c>
      <c r="F165" s="291" t="s">
        <v>344</v>
      </c>
      <c r="G165" s="292" t="s">
        <v>166</v>
      </c>
      <c r="H165" s="293">
        <v>5.15</v>
      </c>
      <c r="I165" s="294"/>
      <c r="J165" s="295">
        <f>ROUND(I165*H165,2)</f>
        <v>0</v>
      </c>
      <c r="K165" s="291" t="s">
        <v>167</v>
      </c>
      <c r="L165" s="296"/>
      <c r="M165" s="297" t="s">
        <v>1</v>
      </c>
      <c r="N165" s="298" t="s">
        <v>41</v>
      </c>
      <c r="O165" s="92"/>
      <c r="P165" s="236">
        <f>O165*H165</f>
        <v>0</v>
      </c>
      <c r="Q165" s="236">
        <v>0.131</v>
      </c>
      <c r="R165" s="236">
        <f>Q165*H165</f>
        <v>0.6746500000000001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200</v>
      </c>
      <c r="AT165" s="238" t="s">
        <v>323</v>
      </c>
      <c r="AU165" s="238" t="s">
        <v>85</v>
      </c>
      <c r="AY165" s="18" t="s">
        <v>161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83</v>
      </c>
      <c r="BK165" s="239">
        <f>ROUND(I165*H165,2)</f>
        <v>0</v>
      </c>
      <c r="BL165" s="18" t="s">
        <v>168</v>
      </c>
      <c r="BM165" s="238" t="s">
        <v>345</v>
      </c>
    </row>
    <row r="166" spans="1:51" s="13" customFormat="1" ht="12">
      <c r="A166" s="13"/>
      <c r="B166" s="240"/>
      <c r="C166" s="241"/>
      <c r="D166" s="242" t="s">
        <v>170</v>
      </c>
      <c r="E166" s="243" t="s">
        <v>1</v>
      </c>
      <c r="F166" s="244" t="s">
        <v>346</v>
      </c>
      <c r="G166" s="241"/>
      <c r="H166" s="245">
        <v>5.15</v>
      </c>
      <c r="I166" s="246"/>
      <c r="J166" s="241"/>
      <c r="K166" s="241"/>
      <c r="L166" s="247"/>
      <c r="M166" s="248"/>
      <c r="N166" s="249"/>
      <c r="O166" s="249"/>
      <c r="P166" s="249"/>
      <c r="Q166" s="249"/>
      <c r="R166" s="249"/>
      <c r="S166" s="249"/>
      <c r="T166" s="25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1" t="s">
        <v>170</v>
      </c>
      <c r="AU166" s="251" t="s">
        <v>85</v>
      </c>
      <c r="AV166" s="13" t="s">
        <v>85</v>
      </c>
      <c r="AW166" s="13" t="s">
        <v>32</v>
      </c>
      <c r="AX166" s="13" t="s">
        <v>83</v>
      </c>
      <c r="AY166" s="251" t="s">
        <v>161</v>
      </c>
    </row>
    <row r="167" spans="1:63" s="12" customFormat="1" ht="22.8" customHeight="1">
      <c r="A167" s="12"/>
      <c r="B167" s="211"/>
      <c r="C167" s="212"/>
      <c r="D167" s="213" t="s">
        <v>75</v>
      </c>
      <c r="E167" s="225" t="s">
        <v>200</v>
      </c>
      <c r="F167" s="225" t="s">
        <v>347</v>
      </c>
      <c r="G167" s="212"/>
      <c r="H167" s="212"/>
      <c r="I167" s="215"/>
      <c r="J167" s="226">
        <f>BK167</f>
        <v>0</v>
      </c>
      <c r="K167" s="212"/>
      <c r="L167" s="217"/>
      <c r="M167" s="218"/>
      <c r="N167" s="219"/>
      <c r="O167" s="219"/>
      <c r="P167" s="220">
        <f>SUM(P168:P169)</f>
        <v>0</v>
      </c>
      <c r="Q167" s="219"/>
      <c r="R167" s="220">
        <f>SUM(R168:R169)</f>
        <v>2.9275200000000003</v>
      </c>
      <c r="S167" s="219"/>
      <c r="T167" s="221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2" t="s">
        <v>83</v>
      </c>
      <c r="AT167" s="223" t="s">
        <v>75</v>
      </c>
      <c r="AU167" s="223" t="s">
        <v>83</v>
      </c>
      <c r="AY167" s="222" t="s">
        <v>161</v>
      </c>
      <c r="BK167" s="224">
        <f>SUM(BK168:BK169)</f>
        <v>0</v>
      </c>
    </row>
    <row r="168" spans="1:65" s="2" customFormat="1" ht="24.15" customHeight="1">
      <c r="A168" s="39"/>
      <c r="B168" s="40"/>
      <c r="C168" s="227" t="s">
        <v>239</v>
      </c>
      <c r="D168" s="227" t="s">
        <v>163</v>
      </c>
      <c r="E168" s="228" t="s">
        <v>348</v>
      </c>
      <c r="F168" s="229" t="s">
        <v>349</v>
      </c>
      <c r="G168" s="230" t="s">
        <v>350</v>
      </c>
      <c r="H168" s="231">
        <v>4</v>
      </c>
      <c r="I168" s="232"/>
      <c r="J168" s="233">
        <f>ROUND(I168*H168,2)</f>
        <v>0</v>
      </c>
      <c r="K168" s="229" t="s">
        <v>167</v>
      </c>
      <c r="L168" s="45"/>
      <c r="M168" s="234" t="s">
        <v>1</v>
      </c>
      <c r="N168" s="235" t="s">
        <v>41</v>
      </c>
      <c r="O168" s="92"/>
      <c r="P168" s="236">
        <f>O168*H168</f>
        <v>0</v>
      </c>
      <c r="Q168" s="236">
        <v>0.4208</v>
      </c>
      <c r="R168" s="236">
        <f>Q168*H168</f>
        <v>1.6832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168</v>
      </c>
      <c r="AT168" s="238" t="s">
        <v>163</v>
      </c>
      <c r="AU168" s="238" t="s">
        <v>85</v>
      </c>
      <c r="AY168" s="18" t="s">
        <v>161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83</v>
      </c>
      <c r="BK168" s="239">
        <f>ROUND(I168*H168,2)</f>
        <v>0</v>
      </c>
      <c r="BL168" s="18" t="s">
        <v>168</v>
      </c>
      <c r="BM168" s="238" t="s">
        <v>351</v>
      </c>
    </row>
    <row r="169" spans="1:65" s="2" customFormat="1" ht="33" customHeight="1">
      <c r="A169" s="39"/>
      <c r="B169" s="40"/>
      <c r="C169" s="227" t="s">
        <v>8</v>
      </c>
      <c r="D169" s="227" t="s">
        <v>163</v>
      </c>
      <c r="E169" s="228" t="s">
        <v>352</v>
      </c>
      <c r="F169" s="229" t="s">
        <v>353</v>
      </c>
      <c r="G169" s="230" t="s">
        <v>350</v>
      </c>
      <c r="H169" s="231">
        <v>4</v>
      </c>
      <c r="I169" s="232"/>
      <c r="J169" s="233">
        <f>ROUND(I169*H169,2)</f>
        <v>0</v>
      </c>
      <c r="K169" s="229" t="s">
        <v>167</v>
      </c>
      <c r="L169" s="45"/>
      <c r="M169" s="234" t="s">
        <v>1</v>
      </c>
      <c r="N169" s="235" t="s">
        <v>41</v>
      </c>
      <c r="O169" s="92"/>
      <c r="P169" s="236">
        <f>O169*H169</f>
        <v>0</v>
      </c>
      <c r="Q169" s="236">
        <v>0.31108</v>
      </c>
      <c r="R169" s="236">
        <f>Q169*H169</f>
        <v>1.24432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168</v>
      </c>
      <c r="AT169" s="238" t="s">
        <v>163</v>
      </c>
      <c r="AU169" s="238" t="s">
        <v>85</v>
      </c>
      <c r="AY169" s="18" t="s">
        <v>161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83</v>
      </c>
      <c r="BK169" s="239">
        <f>ROUND(I169*H169,2)</f>
        <v>0</v>
      </c>
      <c r="BL169" s="18" t="s">
        <v>168</v>
      </c>
      <c r="BM169" s="238" t="s">
        <v>354</v>
      </c>
    </row>
    <row r="170" spans="1:63" s="12" customFormat="1" ht="22.8" customHeight="1">
      <c r="A170" s="12"/>
      <c r="B170" s="211"/>
      <c r="C170" s="212"/>
      <c r="D170" s="213" t="s">
        <v>75</v>
      </c>
      <c r="E170" s="225" t="s">
        <v>206</v>
      </c>
      <c r="F170" s="225" t="s">
        <v>355</v>
      </c>
      <c r="G170" s="212"/>
      <c r="H170" s="212"/>
      <c r="I170" s="215"/>
      <c r="J170" s="226">
        <f>BK170</f>
        <v>0</v>
      </c>
      <c r="K170" s="212"/>
      <c r="L170" s="217"/>
      <c r="M170" s="218"/>
      <c r="N170" s="219"/>
      <c r="O170" s="219"/>
      <c r="P170" s="220">
        <f>SUM(P171:P179)</f>
        <v>0</v>
      </c>
      <c r="Q170" s="219"/>
      <c r="R170" s="220">
        <f>SUM(R171:R179)</f>
        <v>163.797282</v>
      </c>
      <c r="S170" s="219"/>
      <c r="T170" s="221">
        <f>SUM(T171:T179)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2" t="s">
        <v>83</v>
      </c>
      <c r="AT170" s="223" t="s">
        <v>75</v>
      </c>
      <c r="AU170" s="223" t="s">
        <v>83</v>
      </c>
      <c r="AY170" s="222" t="s">
        <v>161</v>
      </c>
      <c r="BK170" s="224">
        <f>SUM(BK171:BK179)</f>
        <v>0</v>
      </c>
    </row>
    <row r="171" spans="1:65" s="2" customFormat="1" ht="33" customHeight="1">
      <c r="A171" s="39"/>
      <c r="B171" s="40"/>
      <c r="C171" s="227" t="s">
        <v>246</v>
      </c>
      <c r="D171" s="227" t="s">
        <v>163</v>
      </c>
      <c r="E171" s="228" t="s">
        <v>356</v>
      </c>
      <c r="F171" s="229" t="s">
        <v>357</v>
      </c>
      <c r="G171" s="230" t="s">
        <v>183</v>
      </c>
      <c r="H171" s="231">
        <v>25</v>
      </c>
      <c r="I171" s="232"/>
      <c r="J171" s="233">
        <f>ROUND(I171*H171,2)</f>
        <v>0</v>
      </c>
      <c r="K171" s="229" t="s">
        <v>167</v>
      </c>
      <c r="L171" s="45"/>
      <c r="M171" s="234" t="s">
        <v>1</v>
      </c>
      <c r="N171" s="235" t="s">
        <v>41</v>
      </c>
      <c r="O171" s="92"/>
      <c r="P171" s="236">
        <f>O171*H171</f>
        <v>0</v>
      </c>
      <c r="Q171" s="236">
        <v>0.1554</v>
      </c>
      <c r="R171" s="236">
        <f>Q171*H171</f>
        <v>3.8850000000000002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168</v>
      </c>
      <c r="AT171" s="238" t="s">
        <v>163</v>
      </c>
      <c r="AU171" s="238" t="s">
        <v>85</v>
      </c>
      <c r="AY171" s="18" t="s">
        <v>161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83</v>
      </c>
      <c r="BK171" s="239">
        <f>ROUND(I171*H171,2)</f>
        <v>0</v>
      </c>
      <c r="BL171" s="18" t="s">
        <v>168</v>
      </c>
      <c r="BM171" s="238" t="s">
        <v>358</v>
      </c>
    </row>
    <row r="172" spans="1:65" s="2" customFormat="1" ht="16.5" customHeight="1">
      <c r="A172" s="39"/>
      <c r="B172" s="40"/>
      <c r="C172" s="289" t="s">
        <v>257</v>
      </c>
      <c r="D172" s="289" t="s">
        <v>323</v>
      </c>
      <c r="E172" s="290" t="s">
        <v>359</v>
      </c>
      <c r="F172" s="291" t="s">
        <v>360</v>
      </c>
      <c r="G172" s="292" t="s">
        <v>183</v>
      </c>
      <c r="H172" s="293">
        <v>25</v>
      </c>
      <c r="I172" s="294"/>
      <c r="J172" s="295">
        <f>ROUND(I172*H172,2)</f>
        <v>0</v>
      </c>
      <c r="K172" s="291" t="s">
        <v>167</v>
      </c>
      <c r="L172" s="296"/>
      <c r="M172" s="297" t="s">
        <v>1</v>
      </c>
      <c r="N172" s="298" t="s">
        <v>41</v>
      </c>
      <c r="O172" s="92"/>
      <c r="P172" s="236">
        <f>O172*H172</f>
        <v>0</v>
      </c>
      <c r="Q172" s="236">
        <v>0.08</v>
      </c>
      <c r="R172" s="236">
        <f>Q172*H172</f>
        <v>2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200</v>
      </c>
      <c r="AT172" s="238" t="s">
        <v>323</v>
      </c>
      <c r="AU172" s="238" t="s">
        <v>85</v>
      </c>
      <c r="AY172" s="18" t="s">
        <v>161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83</v>
      </c>
      <c r="BK172" s="239">
        <f>ROUND(I172*H172,2)</f>
        <v>0</v>
      </c>
      <c r="BL172" s="18" t="s">
        <v>168</v>
      </c>
      <c r="BM172" s="238" t="s">
        <v>361</v>
      </c>
    </row>
    <row r="173" spans="1:65" s="2" customFormat="1" ht="33" customHeight="1">
      <c r="A173" s="39"/>
      <c r="B173" s="40"/>
      <c r="C173" s="227" t="s">
        <v>362</v>
      </c>
      <c r="D173" s="227" t="s">
        <v>163</v>
      </c>
      <c r="E173" s="228" t="s">
        <v>356</v>
      </c>
      <c r="F173" s="229" t="s">
        <v>357</v>
      </c>
      <c r="G173" s="230" t="s">
        <v>183</v>
      </c>
      <c r="H173" s="231">
        <v>10</v>
      </c>
      <c r="I173" s="232"/>
      <c r="J173" s="233">
        <f>ROUND(I173*H173,2)</f>
        <v>0</v>
      </c>
      <c r="K173" s="229" t="s">
        <v>167</v>
      </c>
      <c r="L173" s="45"/>
      <c r="M173" s="234" t="s">
        <v>1</v>
      </c>
      <c r="N173" s="235" t="s">
        <v>41</v>
      </c>
      <c r="O173" s="92"/>
      <c r="P173" s="236">
        <f>O173*H173</f>
        <v>0</v>
      </c>
      <c r="Q173" s="236">
        <v>0.1554</v>
      </c>
      <c r="R173" s="236">
        <f>Q173*H173</f>
        <v>1.554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168</v>
      </c>
      <c r="AT173" s="238" t="s">
        <v>163</v>
      </c>
      <c r="AU173" s="238" t="s">
        <v>85</v>
      </c>
      <c r="AY173" s="18" t="s">
        <v>161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83</v>
      </c>
      <c r="BK173" s="239">
        <f>ROUND(I173*H173,2)</f>
        <v>0</v>
      </c>
      <c r="BL173" s="18" t="s">
        <v>168</v>
      </c>
      <c r="BM173" s="238" t="s">
        <v>363</v>
      </c>
    </row>
    <row r="174" spans="1:65" s="2" customFormat="1" ht="16.5" customHeight="1">
      <c r="A174" s="39"/>
      <c r="B174" s="40"/>
      <c r="C174" s="289" t="s">
        <v>364</v>
      </c>
      <c r="D174" s="289" t="s">
        <v>323</v>
      </c>
      <c r="E174" s="290" t="s">
        <v>365</v>
      </c>
      <c r="F174" s="291" t="s">
        <v>366</v>
      </c>
      <c r="G174" s="292" t="s">
        <v>183</v>
      </c>
      <c r="H174" s="293">
        <v>10</v>
      </c>
      <c r="I174" s="294"/>
      <c r="J174" s="295">
        <f>ROUND(I174*H174,2)</f>
        <v>0</v>
      </c>
      <c r="K174" s="291" t="s">
        <v>167</v>
      </c>
      <c r="L174" s="296"/>
      <c r="M174" s="297" t="s">
        <v>1</v>
      </c>
      <c r="N174" s="298" t="s">
        <v>41</v>
      </c>
      <c r="O174" s="92"/>
      <c r="P174" s="236">
        <f>O174*H174</f>
        <v>0</v>
      </c>
      <c r="Q174" s="236">
        <v>0.055</v>
      </c>
      <c r="R174" s="236">
        <f>Q174*H174</f>
        <v>0.55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200</v>
      </c>
      <c r="AT174" s="238" t="s">
        <v>323</v>
      </c>
      <c r="AU174" s="238" t="s">
        <v>85</v>
      </c>
      <c r="AY174" s="18" t="s">
        <v>161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83</v>
      </c>
      <c r="BK174" s="239">
        <f>ROUND(I174*H174,2)</f>
        <v>0</v>
      </c>
      <c r="BL174" s="18" t="s">
        <v>168</v>
      </c>
      <c r="BM174" s="238" t="s">
        <v>367</v>
      </c>
    </row>
    <row r="175" spans="1:65" s="2" customFormat="1" ht="24.15" customHeight="1">
      <c r="A175" s="39"/>
      <c r="B175" s="40"/>
      <c r="C175" s="227" t="s">
        <v>368</v>
      </c>
      <c r="D175" s="227" t="s">
        <v>163</v>
      </c>
      <c r="E175" s="228" t="s">
        <v>369</v>
      </c>
      <c r="F175" s="229" t="s">
        <v>370</v>
      </c>
      <c r="G175" s="230" t="s">
        <v>183</v>
      </c>
      <c r="H175" s="231">
        <v>420</v>
      </c>
      <c r="I175" s="232"/>
      <c r="J175" s="233">
        <f>ROUND(I175*H175,2)</f>
        <v>0</v>
      </c>
      <c r="K175" s="229" t="s">
        <v>167</v>
      </c>
      <c r="L175" s="45"/>
      <c r="M175" s="234" t="s">
        <v>1</v>
      </c>
      <c r="N175" s="235" t="s">
        <v>41</v>
      </c>
      <c r="O175" s="92"/>
      <c r="P175" s="236">
        <f>O175*H175</f>
        <v>0</v>
      </c>
      <c r="Q175" s="236">
        <v>0.14067</v>
      </c>
      <c r="R175" s="236">
        <f>Q175*H175</f>
        <v>59.081399999999995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168</v>
      </c>
      <c r="AT175" s="238" t="s">
        <v>163</v>
      </c>
      <c r="AU175" s="238" t="s">
        <v>85</v>
      </c>
      <c r="AY175" s="18" t="s">
        <v>161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83</v>
      </c>
      <c r="BK175" s="239">
        <f>ROUND(I175*H175,2)</f>
        <v>0</v>
      </c>
      <c r="BL175" s="18" t="s">
        <v>168</v>
      </c>
      <c r="BM175" s="238" t="s">
        <v>371</v>
      </c>
    </row>
    <row r="176" spans="1:65" s="2" customFormat="1" ht="24.15" customHeight="1">
      <c r="A176" s="39"/>
      <c r="B176" s="40"/>
      <c r="C176" s="289" t="s">
        <v>7</v>
      </c>
      <c r="D176" s="289" t="s">
        <v>323</v>
      </c>
      <c r="E176" s="290" t="s">
        <v>372</v>
      </c>
      <c r="F176" s="291" t="s">
        <v>373</v>
      </c>
      <c r="G176" s="292" t="s">
        <v>183</v>
      </c>
      <c r="H176" s="293">
        <v>428.4</v>
      </c>
      <c r="I176" s="294"/>
      <c r="J176" s="295">
        <f>ROUND(I176*H176,2)</f>
        <v>0</v>
      </c>
      <c r="K176" s="291" t="s">
        <v>1</v>
      </c>
      <c r="L176" s="296"/>
      <c r="M176" s="297" t="s">
        <v>1</v>
      </c>
      <c r="N176" s="298" t="s">
        <v>41</v>
      </c>
      <c r="O176" s="92"/>
      <c r="P176" s="236">
        <f>O176*H176</f>
        <v>0</v>
      </c>
      <c r="Q176" s="236">
        <v>0.082</v>
      </c>
      <c r="R176" s="236">
        <f>Q176*H176</f>
        <v>35.1288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200</v>
      </c>
      <c r="AT176" s="238" t="s">
        <v>323</v>
      </c>
      <c r="AU176" s="238" t="s">
        <v>85</v>
      </c>
      <c r="AY176" s="18" t="s">
        <v>161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83</v>
      </c>
      <c r="BK176" s="239">
        <f>ROUND(I176*H176,2)</f>
        <v>0</v>
      </c>
      <c r="BL176" s="18" t="s">
        <v>168</v>
      </c>
      <c r="BM176" s="238" t="s">
        <v>374</v>
      </c>
    </row>
    <row r="177" spans="1:51" s="13" customFormat="1" ht="12">
      <c r="A177" s="13"/>
      <c r="B177" s="240"/>
      <c r="C177" s="241"/>
      <c r="D177" s="242" t="s">
        <v>170</v>
      </c>
      <c r="E177" s="241"/>
      <c r="F177" s="244" t="s">
        <v>375</v>
      </c>
      <c r="G177" s="241"/>
      <c r="H177" s="245">
        <v>428.4</v>
      </c>
      <c r="I177" s="246"/>
      <c r="J177" s="241"/>
      <c r="K177" s="241"/>
      <c r="L177" s="247"/>
      <c r="M177" s="248"/>
      <c r="N177" s="249"/>
      <c r="O177" s="249"/>
      <c r="P177" s="249"/>
      <c r="Q177" s="249"/>
      <c r="R177" s="249"/>
      <c r="S177" s="249"/>
      <c r="T177" s="25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1" t="s">
        <v>170</v>
      </c>
      <c r="AU177" s="251" t="s">
        <v>85</v>
      </c>
      <c r="AV177" s="13" t="s">
        <v>85</v>
      </c>
      <c r="AW177" s="13" t="s">
        <v>4</v>
      </c>
      <c r="AX177" s="13" t="s">
        <v>83</v>
      </c>
      <c r="AY177" s="251" t="s">
        <v>161</v>
      </c>
    </row>
    <row r="178" spans="1:65" s="2" customFormat="1" ht="24.15" customHeight="1">
      <c r="A178" s="39"/>
      <c r="B178" s="40"/>
      <c r="C178" s="227" t="s">
        <v>376</v>
      </c>
      <c r="D178" s="227" t="s">
        <v>163</v>
      </c>
      <c r="E178" s="228" t="s">
        <v>377</v>
      </c>
      <c r="F178" s="229" t="s">
        <v>378</v>
      </c>
      <c r="G178" s="230" t="s">
        <v>192</v>
      </c>
      <c r="H178" s="231">
        <v>27.3</v>
      </c>
      <c r="I178" s="232"/>
      <c r="J178" s="233">
        <f>ROUND(I178*H178,2)</f>
        <v>0</v>
      </c>
      <c r="K178" s="229" t="s">
        <v>167</v>
      </c>
      <c r="L178" s="45"/>
      <c r="M178" s="234" t="s">
        <v>1</v>
      </c>
      <c r="N178" s="235" t="s">
        <v>41</v>
      </c>
      <c r="O178" s="92"/>
      <c r="P178" s="236">
        <f>O178*H178</f>
        <v>0</v>
      </c>
      <c r="Q178" s="236">
        <v>2.25634</v>
      </c>
      <c r="R178" s="236">
        <f>Q178*H178</f>
        <v>61.598082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168</v>
      </c>
      <c r="AT178" s="238" t="s">
        <v>163</v>
      </c>
      <c r="AU178" s="238" t="s">
        <v>85</v>
      </c>
      <c r="AY178" s="18" t="s">
        <v>161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83</v>
      </c>
      <c r="BK178" s="239">
        <f>ROUND(I178*H178,2)</f>
        <v>0</v>
      </c>
      <c r="BL178" s="18" t="s">
        <v>168</v>
      </c>
      <c r="BM178" s="238" t="s">
        <v>379</v>
      </c>
    </row>
    <row r="179" spans="1:51" s="13" customFormat="1" ht="12">
      <c r="A179" s="13"/>
      <c r="B179" s="240"/>
      <c r="C179" s="241"/>
      <c r="D179" s="242" t="s">
        <v>170</v>
      </c>
      <c r="E179" s="243" t="s">
        <v>1</v>
      </c>
      <c r="F179" s="244" t="s">
        <v>380</v>
      </c>
      <c r="G179" s="241"/>
      <c r="H179" s="245">
        <v>27.3</v>
      </c>
      <c r="I179" s="246"/>
      <c r="J179" s="241"/>
      <c r="K179" s="241"/>
      <c r="L179" s="247"/>
      <c r="M179" s="248"/>
      <c r="N179" s="249"/>
      <c r="O179" s="249"/>
      <c r="P179" s="249"/>
      <c r="Q179" s="249"/>
      <c r="R179" s="249"/>
      <c r="S179" s="249"/>
      <c r="T179" s="25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1" t="s">
        <v>170</v>
      </c>
      <c r="AU179" s="251" t="s">
        <v>85</v>
      </c>
      <c r="AV179" s="13" t="s">
        <v>85</v>
      </c>
      <c r="AW179" s="13" t="s">
        <v>32</v>
      </c>
      <c r="AX179" s="13" t="s">
        <v>83</v>
      </c>
      <c r="AY179" s="251" t="s">
        <v>161</v>
      </c>
    </row>
    <row r="180" spans="1:63" s="12" customFormat="1" ht="22.8" customHeight="1">
      <c r="A180" s="12"/>
      <c r="B180" s="211"/>
      <c r="C180" s="212"/>
      <c r="D180" s="213" t="s">
        <v>75</v>
      </c>
      <c r="E180" s="225" t="s">
        <v>381</v>
      </c>
      <c r="F180" s="225" t="s">
        <v>382</v>
      </c>
      <c r="G180" s="212"/>
      <c r="H180" s="212"/>
      <c r="I180" s="215"/>
      <c r="J180" s="226">
        <f>BK180</f>
        <v>0</v>
      </c>
      <c r="K180" s="212"/>
      <c r="L180" s="217"/>
      <c r="M180" s="218"/>
      <c r="N180" s="219"/>
      <c r="O180" s="219"/>
      <c r="P180" s="220">
        <f>P181</f>
        <v>0</v>
      </c>
      <c r="Q180" s="219"/>
      <c r="R180" s="220">
        <f>R181</f>
        <v>0</v>
      </c>
      <c r="S180" s="219"/>
      <c r="T180" s="221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2" t="s">
        <v>83</v>
      </c>
      <c r="AT180" s="223" t="s">
        <v>75</v>
      </c>
      <c r="AU180" s="223" t="s">
        <v>83</v>
      </c>
      <c r="AY180" s="222" t="s">
        <v>161</v>
      </c>
      <c r="BK180" s="224">
        <f>BK181</f>
        <v>0</v>
      </c>
    </row>
    <row r="181" spans="1:65" s="2" customFormat="1" ht="24.15" customHeight="1">
      <c r="A181" s="39"/>
      <c r="B181" s="40"/>
      <c r="C181" s="227" t="s">
        <v>383</v>
      </c>
      <c r="D181" s="227" t="s">
        <v>163</v>
      </c>
      <c r="E181" s="228" t="s">
        <v>384</v>
      </c>
      <c r="F181" s="229" t="s">
        <v>385</v>
      </c>
      <c r="G181" s="230" t="s">
        <v>203</v>
      </c>
      <c r="H181" s="231">
        <v>1649.341</v>
      </c>
      <c r="I181" s="232"/>
      <c r="J181" s="233">
        <f>ROUND(I181*H181,2)</f>
        <v>0</v>
      </c>
      <c r="K181" s="229" t="s">
        <v>167</v>
      </c>
      <c r="L181" s="45"/>
      <c r="M181" s="234" t="s">
        <v>1</v>
      </c>
      <c r="N181" s="235" t="s">
        <v>41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168</v>
      </c>
      <c r="AT181" s="238" t="s">
        <v>163</v>
      </c>
      <c r="AU181" s="238" t="s">
        <v>85</v>
      </c>
      <c r="AY181" s="18" t="s">
        <v>161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83</v>
      </c>
      <c r="BK181" s="239">
        <f>ROUND(I181*H181,2)</f>
        <v>0</v>
      </c>
      <c r="BL181" s="18" t="s">
        <v>168</v>
      </c>
      <c r="BM181" s="238" t="s">
        <v>386</v>
      </c>
    </row>
    <row r="182" spans="1:63" s="12" customFormat="1" ht="25.9" customHeight="1">
      <c r="A182" s="12"/>
      <c r="B182" s="211"/>
      <c r="C182" s="212"/>
      <c r="D182" s="213" t="s">
        <v>75</v>
      </c>
      <c r="E182" s="214" t="s">
        <v>387</v>
      </c>
      <c r="F182" s="214" t="s">
        <v>388</v>
      </c>
      <c r="G182" s="212"/>
      <c r="H182" s="212"/>
      <c r="I182" s="215"/>
      <c r="J182" s="216">
        <f>BK182</f>
        <v>0</v>
      </c>
      <c r="K182" s="212"/>
      <c r="L182" s="217"/>
      <c r="M182" s="218"/>
      <c r="N182" s="219"/>
      <c r="O182" s="219"/>
      <c r="P182" s="220">
        <f>P183</f>
        <v>0</v>
      </c>
      <c r="Q182" s="219"/>
      <c r="R182" s="220">
        <f>R183</f>
        <v>0.058800000000000005</v>
      </c>
      <c r="S182" s="219"/>
      <c r="T182" s="221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2" t="s">
        <v>85</v>
      </c>
      <c r="AT182" s="223" t="s">
        <v>75</v>
      </c>
      <c r="AU182" s="223" t="s">
        <v>76</v>
      </c>
      <c r="AY182" s="222" t="s">
        <v>161</v>
      </c>
      <c r="BK182" s="224">
        <f>BK183</f>
        <v>0</v>
      </c>
    </row>
    <row r="183" spans="1:63" s="12" customFormat="1" ht="22.8" customHeight="1">
      <c r="A183" s="12"/>
      <c r="B183" s="211"/>
      <c r="C183" s="212"/>
      <c r="D183" s="213" t="s">
        <v>75</v>
      </c>
      <c r="E183" s="225" t="s">
        <v>389</v>
      </c>
      <c r="F183" s="225" t="s">
        <v>390</v>
      </c>
      <c r="G183" s="212"/>
      <c r="H183" s="212"/>
      <c r="I183" s="215"/>
      <c r="J183" s="226">
        <f>BK183</f>
        <v>0</v>
      </c>
      <c r="K183" s="212"/>
      <c r="L183" s="217"/>
      <c r="M183" s="218"/>
      <c r="N183" s="219"/>
      <c r="O183" s="219"/>
      <c r="P183" s="220">
        <f>SUM(P184:P186)</f>
        <v>0</v>
      </c>
      <c r="Q183" s="219"/>
      <c r="R183" s="220">
        <f>SUM(R184:R186)</f>
        <v>0.058800000000000005</v>
      </c>
      <c r="S183" s="219"/>
      <c r="T183" s="221">
        <f>SUM(T184:T186)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2" t="s">
        <v>85</v>
      </c>
      <c r="AT183" s="223" t="s">
        <v>75</v>
      </c>
      <c r="AU183" s="223" t="s">
        <v>83</v>
      </c>
      <c r="AY183" s="222" t="s">
        <v>161</v>
      </c>
      <c r="BK183" s="224">
        <f>SUM(BK184:BK186)</f>
        <v>0</v>
      </c>
    </row>
    <row r="184" spans="1:65" s="2" customFormat="1" ht="24.15" customHeight="1">
      <c r="A184" s="39"/>
      <c r="B184" s="40"/>
      <c r="C184" s="227" t="s">
        <v>282</v>
      </c>
      <c r="D184" s="227" t="s">
        <v>163</v>
      </c>
      <c r="E184" s="228" t="s">
        <v>391</v>
      </c>
      <c r="F184" s="229" t="s">
        <v>392</v>
      </c>
      <c r="G184" s="230" t="s">
        <v>166</v>
      </c>
      <c r="H184" s="231">
        <v>105</v>
      </c>
      <c r="I184" s="232"/>
      <c r="J184" s="233">
        <f>ROUND(I184*H184,2)</f>
        <v>0</v>
      </c>
      <c r="K184" s="229" t="s">
        <v>167</v>
      </c>
      <c r="L184" s="45"/>
      <c r="M184" s="234" t="s">
        <v>1</v>
      </c>
      <c r="N184" s="235" t="s">
        <v>41</v>
      </c>
      <c r="O184" s="92"/>
      <c r="P184" s="236">
        <f>O184*H184</f>
        <v>0</v>
      </c>
      <c r="Q184" s="236">
        <v>0.0004</v>
      </c>
      <c r="R184" s="236">
        <f>Q184*H184</f>
        <v>0.042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246</v>
      </c>
      <c r="AT184" s="238" t="s">
        <v>163</v>
      </c>
      <c r="AU184" s="238" t="s">
        <v>85</v>
      </c>
      <c r="AY184" s="18" t="s">
        <v>161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83</v>
      </c>
      <c r="BK184" s="239">
        <f>ROUND(I184*H184,2)</f>
        <v>0</v>
      </c>
      <c r="BL184" s="18" t="s">
        <v>246</v>
      </c>
      <c r="BM184" s="238" t="s">
        <v>393</v>
      </c>
    </row>
    <row r="185" spans="1:65" s="2" customFormat="1" ht="24.15" customHeight="1">
      <c r="A185" s="39"/>
      <c r="B185" s="40"/>
      <c r="C185" s="227" t="s">
        <v>394</v>
      </c>
      <c r="D185" s="227" t="s">
        <v>163</v>
      </c>
      <c r="E185" s="228" t="s">
        <v>395</v>
      </c>
      <c r="F185" s="229" t="s">
        <v>396</v>
      </c>
      <c r="G185" s="230" t="s">
        <v>183</v>
      </c>
      <c r="H185" s="231">
        <v>105</v>
      </c>
      <c r="I185" s="232"/>
      <c r="J185" s="233">
        <f>ROUND(I185*H185,2)</f>
        <v>0</v>
      </c>
      <c r="K185" s="229" t="s">
        <v>167</v>
      </c>
      <c r="L185" s="45"/>
      <c r="M185" s="234" t="s">
        <v>1</v>
      </c>
      <c r="N185" s="235" t="s">
        <v>41</v>
      </c>
      <c r="O185" s="92"/>
      <c r="P185" s="236">
        <f>O185*H185</f>
        <v>0</v>
      </c>
      <c r="Q185" s="236">
        <v>0.00016</v>
      </c>
      <c r="R185" s="236">
        <f>Q185*H185</f>
        <v>0.016800000000000002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246</v>
      </c>
      <c r="AT185" s="238" t="s">
        <v>163</v>
      </c>
      <c r="AU185" s="238" t="s">
        <v>85</v>
      </c>
      <c r="AY185" s="18" t="s">
        <v>161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83</v>
      </c>
      <c r="BK185" s="239">
        <f>ROUND(I185*H185,2)</f>
        <v>0</v>
      </c>
      <c r="BL185" s="18" t="s">
        <v>246</v>
      </c>
      <c r="BM185" s="238" t="s">
        <v>397</v>
      </c>
    </row>
    <row r="186" spans="1:65" s="2" customFormat="1" ht="24.15" customHeight="1">
      <c r="A186" s="39"/>
      <c r="B186" s="40"/>
      <c r="C186" s="227" t="s">
        <v>398</v>
      </c>
      <c r="D186" s="227" t="s">
        <v>163</v>
      </c>
      <c r="E186" s="228" t="s">
        <v>399</v>
      </c>
      <c r="F186" s="229" t="s">
        <v>400</v>
      </c>
      <c r="G186" s="230" t="s">
        <v>203</v>
      </c>
      <c r="H186" s="231">
        <v>0.059</v>
      </c>
      <c r="I186" s="232"/>
      <c r="J186" s="233">
        <f>ROUND(I186*H186,2)</f>
        <v>0</v>
      </c>
      <c r="K186" s="229" t="s">
        <v>167</v>
      </c>
      <c r="L186" s="45"/>
      <c r="M186" s="284" t="s">
        <v>1</v>
      </c>
      <c r="N186" s="285" t="s">
        <v>41</v>
      </c>
      <c r="O186" s="286"/>
      <c r="P186" s="287">
        <f>O186*H186</f>
        <v>0</v>
      </c>
      <c r="Q186" s="287">
        <v>0</v>
      </c>
      <c r="R186" s="287">
        <f>Q186*H186</f>
        <v>0</v>
      </c>
      <c r="S186" s="287">
        <v>0</v>
      </c>
      <c r="T186" s="28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246</v>
      </c>
      <c r="AT186" s="238" t="s">
        <v>163</v>
      </c>
      <c r="AU186" s="238" t="s">
        <v>85</v>
      </c>
      <c r="AY186" s="18" t="s">
        <v>161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83</v>
      </c>
      <c r="BK186" s="239">
        <f>ROUND(I186*H186,2)</f>
        <v>0</v>
      </c>
      <c r="BL186" s="18" t="s">
        <v>246</v>
      </c>
      <c r="BM186" s="238" t="s">
        <v>401</v>
      </c>
    </row>
    <row r="187" spans="1:31" s="2" customFormat="1" ht="6.95" customHeight="1">
      <c r="A187" s="39"/>
      <c r="B187" s="67"/>
      <c r="C187" s="68"/>
      <c r="D187" s="68"/>
      <c r="E187" s="68"/>
      <c r="F187" s="68"/>
      <c r="G187" s="68"/>
      <c r="H187" s="68"/>
      <c r="I187" s="68"/>
      <c r="J187" s="68"/>
      <c r="K187" s="68"/>
      <c r="L187" s="45"/>
      <c r="M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</row>
  </sheetData>
  <sheetProtection password="CC35" sheet="1" objects="1" scenarios="1" formatColumns="0" formatRows="0" autoFilter="0"/>
  <autoFilter ref="C127:K18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133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 xml:space="preserve">Rekonstrukce  ulice  Kostelní v  Konici</v>
      </c>
      <c r="F7" s="151"/>
      <c r="G7" s="151"/>
      <c r="H7" s="151"/>
      <c r="L7" s="21"/>
    </row>
    <row r="8" spans="2:12" s="1" customFormat="1" ht="12" customHeight="1">
      <c r="B8" s="21"/>
      <c r="D8" s="151" t="s">
        <v>134</v>
      </c>
      <c r="L8" s="21"/>
    </row>
    <row r="9" spans="1:31" s="2" customFormat="1" ht="16.5" customHeight="1">
      <c r="A9" s="39"/>
      <c r="B9" s="45"/>
      <c r="C9" s="39"/>
      <c r="D9" s="39"/>
      <c r="E9" s="152" t="s">
        <v>135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30" customHeight="1">
      <c r="A11" s="39"/>
      <c r="B11" s="45"/>
      <c r="C11" s="39"/>
      <c r="D11" s="39"/>
      <c r="E11" s="153" t="s">
        <v>402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ROUND((SUM(BE126:BE183)),2)</f>
        <v>0</v>
      </c>
      <c r="G35" s="39"/>
      <c r="H35" s="39"/>
      <c r="I35" s="165">
        <v>0.21</v>
      </c>
      <c r="J35" s="164">
        <f>ROUND(((SUM(BE126:BE183))*I35),2)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ROUND((SUM(BF126:BF183)),2)</f>
        <v>0</v>
      </c>
      <c r="G36" s="39"/>
      <c r="H36" s="39"/>
      <c r="I36" s="165">
        <v>0.15</v>
      </c>
      <c r="J36" s="164">
        <f>ROUND(((SUM(BF126:BF183))*I36),2)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ROUND((SUM(BG126:BG183)),2)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ROUND((SUM(BH126:BH183)),2)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ROUND((SUM(BI126:BI183)),2)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 xml:space="preserve">Rekonstrukce  ulice  Kostelní v  Konici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135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30" customHeight="1">
      <c r="A89" s="39"/>
      <c r="B89" s="40"/>
      <c r="C89" s="41"/>
      <c r="D89" s="41"/>
      <c r="E89" s="77" t="str">
        <f>E11</f>
        <v>SO 104a - Nové uliční vpusti a vsakovací šachta (retenční systém)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Konice</v>
      </c>
      <c r="G91" s="41"/>
      <c r="H91" s="41"/>
      <c r="I91" s="33" t="s">
        <v>22</v>
      </c>
      <c r="J91" s="80" t="str">
        <f>IF(J14="","",J14)</f>
        <v>10. 2. 2023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Konice</v>
      </c>
      <c r="G93" s="41"/>
      <c r="H93" s="41"/>
      <c r="I93" s="33" t="s">
        <v>30</v>
      </c>
      <c r="J93" s="37" t="str">
        <f>E23</f>
        <v>Ing. Zdeněk Vitásek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Martin  Pniok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139</v>
      </c>
      <c r="D96" s="186"/>
      <c r="E96" s="186"/>
      <c r="F96" s="186"/>
      <c r="G96" s="186"/>
      <c r="H96" s="186"/>
      <c r="I96" s="186"/>
      <c r="J96" s="187" t="s">
        <v>140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141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142</v>
      </c>
    </row>
    <row r="99" spans="1:31" s="9" customFormat="1" ht="24.95" customHeight="1">
      <c r="A99" s="9"/>
      <c r="B99" s="189"/>
      <c r="C99" s="190"/>
      <c r="D99" s="191" t="s">
        <v>143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144</v>
      </c>
      <c r="E100" s="197"/>
      <c r="F100" s="197"/>
      <c r="G100" s="197"/>
      <c r="H100" s="197"/>
      <c r="I100" s="197"/>
      <c r="J100" s="198">
        <f>J128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403</v>
      </c>
      <c r="E101" s="197"/>
      <c r="F101" s="197"/>
      <c r="G101" s="197"/>
      <c r="H101" s="197"/>
      <c r="I101" s="197"/>
      <c r="J101" s="198">
        <f>J157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404</v>
      </c>
      <c r="E102" s="197"/>
      <c r="F102" s="197"/>
      <c r="G102" s="197"/>
      <c r="H102" s="197"/>
      <c r="I102" s="197"/>
      <c r="J102" s="198">
        <f>J162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290</v>
      </c>
      <c r="E103" s="197"/>
      <c r="F103" s="197"/>
      <c r="G103" s="197"/>
      <c r="H103" s="197"/>
      <c r="I103" s="197"/>
      <c r="J103" s="198">
        <f>J167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292</v>
      </c>
      <c r="E104" s="197"/>
      <c r="F104" s="197"/>
      <c r="G104" s="197"/>
      <c r="H104" s="197"/>
      <c r="I104" s="197"/>
      <c r="J104" s="198">
        <f>J182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146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4" t="str">
        <f>E7</f>
        <v xml:space="preserve">Rekonstrukce  ulice  Kostelní v  Konici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134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184" t="s">
        <v>135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136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30" customHeight="1">
      <c r="A118" s="39"/>
      <c r="B118" s="40"/>
      <c r="C118" s="41"/>
      <c r="D118" s="41"/>
      <c r="E118" s="77" t="str">
        <f>E11</f>
        <v>SO 104a - Nové uliční vpusti a vsakovací šachta (retenční systém)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>Konice</v>
      </c>
      <c r="G120" s="41"/>
      <c r="H120" s="41"/>
      <c r="I120" s="33" t="s">
        <v>22</v>
      </c>
      <c r="J120" s="80" t="str">
        <f>IF(J14="","",J14)</f>
        <v>10. 2. 2023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E17</f>
        <v>město Konice</v>
      </c>
      <c r="G122" s="41"/>
      <c r="H122" s="41"/>
      <c r="I122" s="33" t="s">
        <v>30</v>
      </c>
      <c r="J122" s="37" t="str">
        <f>E23</f>
        <v>Ing. Zdeněk Vitásek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IF(E20="","",E20)</f>
        <v>Vyplň údaj</v>
      </c>
      <c r="G123" s="41"/>
      <c r="H123" s="41"/>
      <c r="I123" s="33" t="s">
        <v>33</v>
      </c>
      <c r="J123" s="37" t="str">
        <f>E26</f>
        <v xml:space="preserve">Martin  Pniok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0"/>
      <c r="B125" s="201"/>
      <c r="C125" s="202" t="s">
        <v>147</v>
      </c>
      <c r="D125" s="203" t="s">
        <v>61</v>
      </c>
      <c r="E125" s="203" t="s">
        <v>57</v>
      </c>
      <c r="F125" s="203" t="s">
        <v>58</v>
      </c>
      <c r="G125" s="203" t="s">
        <v>148</v>
      </c>
      <c r="H125" s="203" t="s">
        <v>149</v>
      </c>
      <c r="I125" s="203" t="s">
        <v>150</v>
      </c>
      <c r="J125" s="203" t="s">
        <v>140</v>
      </c>
      <c r="K125" s="204" t="s">
        <v>151</v>
      </c>
      <c r="L125" s="205"/>
      <c r="M125" s="101" t="s">
        <v>1</v>
      </c>
      <c r="N125" s="102" t="s">
        <v>40</v>
      </c>
      <c r="O125" s="102" t="s">
        <v>152</v>
      </c>
      <c r="P125" s="102" t="s">
        <v>153</v>
      </c>
      <c r="Q125" s="102" t="s">
        <v>154</v>
      </c>
      <c r="R125" s="102" t="s">
        <v>155</v>
      </c>
      <c r="S125" s="102" t="s">
        <v>156</v>
      </c>
      <c r="T125" s="103" t="s">
        <v>157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9"/>
      <c r="B126" s="40"/>
      <c r="C126" s="108" t="s">
        <v>158</v>
      </c>
      <c r="D126" s="41"/>
      <c r="E126" s="41"/>
      <c r="F126" s="41"/>
      <c r="G126" s="41"/>
      <c r="H126" s="41"/>
      <c r="I126" s="41"/>
      <c r="J126" s="206">
        <f>BK126</f>
        <v>0</v>
      </c>
      <c r="K126" s="41"/>
      <c r="L126" s="45"/>
      <c r="M126" s="104"/>
      <c r="N126" s="207"/>
      <c r="O126" s="105"/>
      <c r="P126" s="208">
        <f>P127</f>
        <v>0</v>
      </c>
      <c r="Q126" s="105"/>
      <c r="R126" s="208">
        <f>R127</f>
        <v>44.767756899999995</v>
      </c>
      <c r="S126" s="105"/>
      <c r="T126" s="209">
        <f>T127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75</v>
      </c>
      <c r="AU126" s="18" t="s">
        <v>142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75</v>
      </c>
      <c r="E127" s="214" t="s">
        <v>159</v>
      </c>
      <c r="F127" s="214" t="s">
        <v>160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P128+P157+P162+P167+P182</f>
        <v>0</v>
      </c>
      <c r="Q127" s="219"/>
      <c r="R127" s="220">
        <f>R128+R157+R162+R167+R182</f>
        <v>44.767756899999995</v>
      </c>
      <c r="S127" s="219"/>
      <c r="T127" s="221">
        <f>T128+T157+T162+T167+T182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83</v>
      </c>
      <c r="AT127" s="223" t="s">
        <v>75</v>
      </c>
      <c r="AU127" s="223" t="s">
        <v>76</v>
      </c>
      <c r="AY127" s="222" t="s">
        <v>161</v>
      </c>
      <c r="BK127" s="224">
        <f>BK128+BK157+BK162+BK167+BK182</f>
        <v>0</v>
      </c>
    </row>
    <row r="128" spans="1:63" s="12" customFormat="1" ht="22.8" customHeight="1">
      <c r="A128" s="12"/>
      <c r="B128" s="211"/>
      <c r="C128" s="212"/>
      <c r="D128" s="213" t="s">
        <v>75</v>
      </c>
      <c r="E128" s="225" t="s">
        <v>83</v>
      </c>
      <c r="F128" s="225" t="s">
        <v>162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SUM(P129:P156)</f>
        <v>0</v>
      </c>
      <c r="Q128" s="219"/>
      <c r="R128" s="220">
        <f>SUM(R129:R156)</f>
        <v>36.239999999999995</v>
      </c>
      <c r="S128" s="219"/>
      <c r="T128" s="221">
        <f>SUM(T129:T156)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83</v>
      </c>
      <c r="AT128" s="223" t="s">
        <v>75</v>
      </c>
      <c r="AU128" s="223" t="s">
        <v>83</v>
      </c>
      <c r="AY128" s="222" t="s">
        <v>161</v>
      </c>
      <c r="BK128" s="224">
        <f>SUM(BK129:BK156)</f>
        <v>0</v>
      </c>
    </row>
    <row r="129" spans="1:65" s="2" customFormat="1" ht="24.15" customHeight="1">
      <c r="A129" s="39"/>
      <c r="B129" s="40"/>
      <c r="C129" s="227" t="s">
        <v>83</v>
      </c>
      <c r="D129" s="227" t="s">
        <v>163</v>
      </c>
      <c r="E129" s="228" t="s">
        <v>405</v>
      </c>
      <c r="F129" s="229" t="s">
        <v>406</v>
      </c>
      <c r="G129" s="230" t="s">
        <v>192</v>
      </c>
      <c r="H129" s="231">
        <v>3</v>
      </c>
      <c r="I129" s="232"/>
      <c r="J129" s="233">
        <f>ROUND(I129*H129,2)</f>
        <v>0</v>
      </c>
      <c r="K129" s="229" t="s">
        <v>167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168</v>
      </c>
      <c r="AT129" s="238" t="s">
        <v>163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83</v>
      </c>
      <c r="BK129" s="239">
        <f>ROUND(I129*H129,2)</f>
        <v>0</v>
      </c>
      <c r="BL129" s="18" t="s">
        <v>168</v>
      </c>
      <c r="BM129" s="238" t="s">
        <v>407</v>
      </c>
    </row>
    <row r="130" spans="1:51" s="13" customFormat="1" ht="12">
      <c r="A130" s="13"/>
      <c r="B130" s="240"/>
      <c r="C130" s="241"/>
      <c r="D130" s="242" t="s">
        <v>170</v>
      </c>
      <c r="E130" s="243" t="s">
        <v>1</v>
      </c>
      <c r="F130" s="244" t="s">
        <v>408</v>
      </c>
      <c r="G130" s="241"/>
      <c r="H130" s="245">
        <v>3</v>
      </c>
      <c r="I130" s="246"/>
      <c r="J130" s="241"/>
      <c r="K130" s="241"/>
      <c r="L130" s="247"/>
      <c r="M130" s="248"/>
      <c r="N130" s="249"/>
      <c r="O130" s="249"/>
      <c r="P130" s="249"/>
      <c r="Q130" s="249"/>
      <c r="R130" s="249"/>
      <c r="S130" s="249"/>
      <c r="T130" s="25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170</v>
      </c>
      <c r="AU130" s="251" t="s">
        <v>85</v>
      </c>
      <c r="AV130" s="13" t="s">
        <v>85</v>
      </c>
      <c r="AW130" s="13" t="s">
        <v>32</v>
      </c>
      <c r="AX130" s="13" t="s">
        <v>83</v>
      </c>
      <c r="AY130" s="251" t="s">
        <v>161</v>
      </c>
    </row>
    <row r="131" spans="1:65" s="2" customFormat="1" ht="33" customHeight="1">
      <c r="A131" s="39"/>
      <c r="B131" s="40"/>
      <c r="C131" s="227" t="s">
        <v>85</v>
      </c>
      <c r="D131" s="227" t="s">
        <v>163</v>
      </c>
      <c r="E131" s="228" t="s">
        <v>409</v>
      </c>
      <c r="F131" s="229" t="s">
        <v>410</v>
      </c>
      <c r="G131" s="230" t="s">
        <v>192</v>
      </c>
      <c r="H131" s="231">
        <v>40.32</v>
      </c>
      <c r="I131" s="232"/>
      <c r="J131" s="233">
        <f>ROUND(I131*H131,2)</f>
        <v>0</v>
      </c>
      <c r="K131" s="229" t="s">
        <v>167</v>
      </c>
      <c r="L131" s="45"/>
      <c r="M131" s="234" t="s">
        <v>1</v>
      </c>
      <c r="N131" s="235" t="s">
        <v>41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168</v>
      </c>
      <c r="AT131" s="238" t="s">
        <v>163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83</v>
      </c>
      <c r="BK131" s="239">
        <f>ROUND(I131*H131,2)</f>
        <v>0</v>
      </c>
      <c r="BL131" s="18" t="s">
        <v>168</v>
      </c>
      <c r="BM131" s="238" t="s">
        <v>411</v>
      </c>
    </row>
    <row r="132" spans="1:51" s="13" customFormat="1" ht="12">
      <c r="A132" s="13"/>
      <c r="B132" s="240"/>
      <c r="C132" s="241"/>
      <c r="D132" s="242" t="s">
        <v>170</v>
      </c>
      <c r="E132" s="243" t="s">
        <v>1</v>
      </c>
      <c r="F132" s="244" t="s">
        <v>412</v>
      </c>
      <c r="G132" s="241"/>
      <c r="H132" s="245">
        <v>40.32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170</v>
      </c>
      <c r="AU132" s="251" t="s">
        <v>85</v>
      </c>
      <c r="AV132" s="13" t="s">
        <v>85</v>
      </c>
      <c r="AW132" s="13" t="s">
        <v>32</v>
      </c>
      <c r="AX132" s="13" t="s">
        <v>83</v>
      </c>
      <c r="AY132" s="251" t="s">
        <v>161</v>
      </c>
    </row>
    <row r="133" spans="1:65" s="2" customFormat="1" ht="37.8" customHeight="1">
      <c r="A133" s="39"/>
      <c r="B133" s="40"/>
      <c r="C133" s="227" t="s">
        <v>177</v>
      </c>
      <c r="D133" s="227" t="s">
        <v>163</v>
      </c>
      <c r="E133" s="228" t="s">
        <v>197</v>
      </c>
      <c r="F133" s="229" t="s">
        <v>198</v>
      </c>
      <c r="G133" s="230" t="s">
        <v>192</v>
      </c>
      <c r="H133" s="231">
        <v>65.16</v>
      </c>
      <c r="I133" s="232"/>
      <c r="J133" s="233">
        <f>ROUND(I133*H133,2)</f>
        <v>0</v>
      </c>
      <c r="K133" s="229" t="s">
        <v>167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168</v>
      </c>
      <c r="AT133" s="238" t="s">
        <v>163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83</v>
      </c>
      <c r="BK133" s="239">
        <f>ROUND(I133*H133,2)</f>
        <v>0</v>
      </c>
      <c r="BL133" s="18" t="s">
        <v>168</v>
      </c>
      <c r="BM133" s="238" t="s">
        <v>413</v>
      </c>
    </row>
    <row r="134" spans="1:51" s="13" customFormat="1" ht="12">
      <c r="A134" s="13"/>
      <c r="B134" s="240"/>
      <c r="C134" s="241"/>
      <c r="D134" s="242" t="s">
        <v>170</v>
      </c>
      <c r="E134" s="243" t="s">
        <v>1</v>
      </c>
      <c r="F134" s="244" t="s">
        <v>414</v>
      </c>
      <c r="G134" s="241"/>
      <c r="H134" s="245">
        <v>43.32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170</v>
      </c>
      <c r="AU134" s="251" t="s">
        <v>85</v>
      </c>
      <c r="AV134" s="13" t="s">
        <v>85</v>
      </c>
      <c r="AW134" s="13" t="s">
        <v>32</v>
      </c>
      <c r="AX134" s="13" t="s">
        <v>76</v>
      </c>
      <c r="AY134" s="251" t="s">
        <v>161</v>
      </c>
    </row>
    <row r="135" spans="1:51" s="13" customFormat="1" ht="12">
      <c r="A135" s="13"/>
      <c r="B135" s="240"/>
      <c r="C135" s="241"/>
      <c r="D135" s="242" t="s">
        <v>170</v>
      </c>
      <c r="E135" s="243" t="s">
        <v>1</v>
      </c>
      <c r="F135" s="244" t="s">
        <v>415</v>
      </c>
      <c r="G135" s="241"/>
      <c r="H135" s="245">
        <v>21.84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170</v>
      </c>
      <c r="AU135" s="251" t="s">
        <v>85</v>
      </c>
      <c r="AV135" s="13" t="s">
        <v>85</v>
      </c>
      <c r="AW135" s="13" t="s">
        <v>32</v>
      </c>
      <c r="AX135" s="13" t="s">
        <v>76</v>
      </c>
      <c r="AY135" s="251" t="s">
        <v>161</v>
      </c>
    </row>
    <row r="136" spans="1:51" s="15" customFormat="1" ht="12">
      <c r="A136" s="15"/>
      <c r="B136" s="262"/>
      <c r="C136" s="263"/>
      <c r="D136" s="242" t="s">
        <v>170</v>
      </c>
      <c r="E136" s="264" t="s">
        <v>1</v>
      </c>
      <c r="F136" s="265" t="s">
        <v>221</v>
      </c>
      <c r="G136" s="263"/>
      <c r="H136" s="266">
        <v>65.16</v>
      </c>
      <c r="I136" s="267"/>
      <c r="J136" s="263"/>
      <c r="K136" s="263"/>
      <c r="L136" s="268"/>
      <c r="M136" s="269"/>
      <c r="N136" s="270"/>
      <c r="O136" s="270"/>
      <c r="P136" s="270"/>
      <c r="Q136" s="270"/>
      <c r="R136" s="270"/>
      <c r="S136" s="270"/>
      <c r="T136" s="271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2" t="s">
        <v>170</v>
      </c>
      <c r="AU136" s="272" t="s">
        <v>85</v>
      </c>
      <c r="AV136" s="15" t="s">
        <v>168</v>
      </c>
      <c r="AW136" s="15" t="s">
        <v>32</v>
      </c>
      <c r="AX136" s="15" t="s">
        <v>83</v>
      </c>
      <c r="AY136" s="272" t="s">
        <v>161</v>
      </c>
    </row>
    <row r="137" spans="1:65" s="2" customFormat="1" ht="24.15" customHeight="1">
      <c r="A137" s="39"/>
      <c r="B137" s="40"/>
      <c r="C137" s="227" t="s">
        <v>168</v>
      </c>
      <c r="D137" s="227" t="s">
        <v>163</v>
      </c>
      <c r="E137" s="228" t="s">
        <v>416</v>
      </c>
      <c r="F137" s="229" t="s">
        <v>417</v>
      </c>
      <c r="G137" s="230" t="s">
        <v>192</v>
      </c>
      <c r="H137" s="231">
        <v>65.16</v>
      </c>
      <c r="I137" s="232"/>
      <c r="J137" s="233">
        <f>ROUND(I137*H137,2)</f>
        <v>0</v>
      </c>
      <c r="K137" s="229" t="s">
        <v>167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168</v>
      </c>
      <c r="AT137" s="238" t="s">
        <v>163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83</v>
      </c>
      <c r="BK137" s="239">
        <f>ROUND(I137*H137,2)</f>
        <v>0</v>
      </c>
      <c r="BL137" s="18" t="s">
        <v>168</v>
      </c>
      <c r="BM137" s="238" t="s">
        <v>418</v>
      </c>
    </row>
    <row r="138" spans="1:51" s="13" customFormat="1" ht="12">
      <c r="A138" s="13"/>
      <c r="B138" s="240"/>
      <c r="C138" s="241"/>
      <c r="D138" s="242" t="s">
        <v>170</v>
      </c>
      <c r="E138" s="243" t="s">
        <v>1</v>
      </c>
      <c r="F138" s="244" t="s">
        <v>414</v>
      </c>
      <c r="G138" s="241"/>
      <c r="H138" s="245">
        <v>43.32</v>
      </c>
      <c r="I138" s="246"/>
      <c r="J138" s="241"/>
      <c r="K138" s="241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170</v>
      </c>
      <c r="AU138" s="251" t="s">
        <v>85</v>
      </c>
      <c r="AV138" s="13" t="s">
        <v>85</v>
      </c>
      <c r="AW138" s="13" t="s">
        <v>32</v>
      </c>
      <c r="AX138" s="13" t="s">
        <v>76</v>
      </c>
      <c r="AY138" s="251" t="s">
        <v>161</v>
      </c>
    </row>
    <row r="139" spans="1:51" s="13" customFormat="1" ht="12">
      <c r="A139" s="13"/>
      <c r="B139" s="240"/>
      <c r="C139" s="241"/>
      <c r="D139" s="242" t="s">
        <v>170</v>
      </c>
      <c r="E139" s="243" t="s">
        <v>1</v>
      </c>
      <c r="F139" s="244" t="s">
        <v>415</v>
      </c>
      <c r="G139" s="241"/>
      <c r="H139" s="245">
        <v>21.84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170</v>
      </c>
      <c r="AU139" s="251" t="s">
        <v>85</v>
      </c>
      <c r="AV139" s="13" t="s">
        <v>85</v>
      </c>
      <c r="AW139" s="13" t="s">
        <v>32</v>
      </c>
      <c r="AX139" s="13" t="s">
        <v>76</v>
      </c>
      <c r="AY139" s="251" t="s">
        <v>161</v>
      </c>
    </row>
    <row r="140" spans="1:51" s="15" customFormat="1" ht="12">
      <c r="A140" s="15"/>
      <c r="B140" s="262"/>
      <c r="C140" s="263"/>
      <c r="D140" s="242" t="s">
        <v>170</v>
      </c>
      <c r="E140" s="264" t="s">
        <v>1</v>
      </c>
      <c r="F140" s="265" t="s">
        <v>221</v>
      </c>
      <c r="G140" s="263"/>
      <c r="H140" s="266">
        <v>65.16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2" t="s">
        <v>170</v>
      </c>
      <c r="AU140" s="272" t="s">
        <v>85</v>
      </c>
      <c r="AV140" s="15" t="s">
        <v>168</v>
      </c>
      <c r="AW140" s="15" t="s">
        <v>32</v>
      </c>
      <c r="AX140" s="15" t="s">
        <v>83</v>
      </c>
      <c r="AY140" s="272" t="s">
        <v>161</v>
      </c>
    </row>
    <row r="141" spans="1:65" s="2" customFormat="1" ht="33" customHeight="1">
      <c r="A141" s="39"/>
      <c r="B141" s="40"/>
      <c r="C141" s="227" t="s">
        <v>185</v>
      </c>
      <c r="D141" s="227" t="s">
        <v>163</v>
      </c>
      <c r="E141" s="228" t="s">
        <v>201</v>
      </c>
      <c r="F141" s="229" t="s">
        <v>202</v>
      </c>
      <c r="G141" s="230" t="s">
        <v>203</v>
      </c>
      <c r="H141" s="231">
        <v>40.812</v>
      </c>
      <c r="I141" s="232"/>
      <c r="J141" s="233">
        <f>ROUND(I141*H141,2)</f>
        <v>0</v>
      </c>
      <c r="K141" s="229" t="s">
        <v>167</v>
      </c>
      <c r="L141" s="45"/>
      <c r="M141" s="234" t="s">
        <v>1</v>
      </c>
      <c r="N141" s="235" t="s">
        <v>41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168</v>
      </c>
      <c r="AT141" s="238" t="s">
        <v>163</v>
      </c>
      <c r="AU141" s="238" t="s">
        <v>85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83</v>
      </c>
      <c r="BK141" s="239">
        <f>ROUND(I141*H141,2)</f>
        <v>0</v>
      </c>
      <c r="BL141" s="18" t="s">
        <v>168</v>
      </c>
      <c r="BM141" s="238" t="s">
        <v>419</v>
      </c>
    </row>
    <row r="142" spans="1:51" s="13" customFormat="1" ht="12">
      <c r="A142" s="13"/>
      <c r="B142" s="240"/>
      <c r="C142" s="241"/>
      <c r="D142" s="242" t="s">
        <v>170</v>
      </c>
      <c r="E142" s="243" t="s">
        <v>1</v>
      </c>
      <c r="F142" s="244" t="s">
        <v>420</v>
      </c>
      <c r="G142" s="241"/>
      <c r="H142" s="245">
        <v>82.308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170</v>
      </c>
      <c r="AU142" s="251" t="s">
        <v>85</v>
      </c>
      <c r="AV142" s="13" t="s">
        <v>85</v>
      </c>
      <c r="AW142" s="13" t="s">
        <v>32</v>
      </c>
      <c r="AX142" s="13" t="s">
        <v>76</v>
      </c>
      <c r="AY142" s="251" t="s">
        <v>161</v>
      </c>
    </row>
    <row r="143" spans="1:51" s="13" customFormat="1" ht="12">
      <c r="A143" s="13"/>
      <c r="B143" s="240"/>
      <c r="C143" s="241"/>
      <c r="D143" s="242" t="s">
        <v>170</v>
      </c>
      <c r="E143" s="243" t="s">
        <v>1</v>
      </c>
      <c r="F143" s="244" t="s">
        <v>421</v>
      </c>
      <c r="G143" s="241"/>
      <c r="H143" s="245">
        <v>-41.496</v>
      </c>
      <c r="I143" s="246"/>
      <c r="J143" s="241"/>
      <c r="K143" s="241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170</v>
      </c>
      <c r="AU143" s="251" t="s">
        <v>85</v>
      </c>
      <c r="AV143" s="13" t="s">
        <v>85</v>
      </c>
      <c r="AW143" s="13" t="s">
        <v>32</v>
      </c>
      <c r="AX143" s="13" t="s">
        <v>76</v>
      </c>
      <c r="AY143" s="251" t="s">
        <v>161</v>
      </c>
    </row>
    <row r="144" spans="1:51" s="15" customFormat="1" ht="12">
      <c r="A144" s="15"/>
      <c r="B144" s="262"/>
      <c r="C144" s="263"/>
      <c r="D144" s="242" t="s">
        <v>170</v>
      </c>
      <c r="E144" s="264" t="s">
        <v>1</v>
      </c>
      <c r="F144" s="265" t="s">
        <v>221</v>
      </c>
      <c r="G144" s="263"/>
      <c r="H144" s="266">
        <v>40.812000000000005</v>
      </c>
      <c r="I144" s="267"/>
      <c r="J144" s="263"/>
      <c r="K144" s="263"/>
      <c r="L144" s="268"/>
      <c r="M144" s="269"/>
      <c r="N144" s="270"/>
      <c r="O144" s="270"/>
      <c r="P144" s="270"/>
      <c r="Q144" s="270"/>
      <c r="R144" s="270"/>
      <c r="S144" s="270"/>
      <c r="T144" s="27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2" t="s">
        <v>170</v>
      </c>
      <c r="AU144" s="272" t="s">
        <v>85</v>
      </c>
      <c r="AV144" s="15" t="s">
        <v>168</v>
      </c>
      <c r="AW144" s="15" t="s">
        <v>32</v>
      </c>
      <c r="AX144" s="15" t="s">
        <v>83</v>
      </c>
      <c r="AY144" s="272" t="s">
        <v>161</v>
      </c>
    </row>
    <row r="145" spans="1:65" s="2" customFormat="1" ht="16.5" customHeight="1">
      <c r="A145" s="39"/>
      <c r="B145" s="40"/>
      <c r="C145" s="227" t="s">
        <v>189</v>
      </c>
      <c r="D145" s="227" t="s">
        <v>163</v>
      </c>
      <c r="E145" s="228" t="s">
        <v>207</v>
      </c>
      <c r="F145" s="229" t="s">
        <v>208</v>
      </c>
      <c r="G145" s="230" t="s">
        <v>192</v>
      </c>
      <c r="H145" s="231">
        <v>43.32</v>
      </c>
      <c r="I145" s="232"/>
      <c r="J145" s="233">
        <f>ROUND(I145*H145,2)</f>
        <v>0</v>
      </c>
      <c r="K145" s="229" t="s">
        <v>167</v>
      </c>
      <c r="L145" s="45"/>
      <c r="M145" s="234" t="s">
        <v>1</v>
      </c>
      <c r="N145" s="235" t="s">
        <v>41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168</v>
      </c>
      <c r="AT145" s="238" t="s">
        <v>163</v>
      </c>
      <c r="AU145" s="238" t="s">
        <v>85</v>
      </c>
      <c r="AY145" s="18" t="s">
        <v>161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83</v>
      </c>
      <c r="BK145" s="239">
        <f>ROUND(I145*H145,2)</f>
        <v>0</v>
      </c>
      <c r="BL145" s="18" t="s">
        <v>168</v>
      </c>
      <c r="BM145" s="238" t="s">
        <v>422</v>
      </c>
    </row>
    <row r="146" spans="1:51" s="13" customFormat="1" ht="12">
      <c r="A146" s="13"/>
      <c r="B146" s="240"/>
      <c r="C146" s="241"/>
      <c r="D146" s="242" t="s">
        <v>170</v>
      </c>
      <c r="E146" s="243" t="s">
        <v>1</v>
      </c>
      <c r="F146" s="244" t="s">
        <v>414</v>
      </c>
      <c r="G146" s="241"/>
      <c r="H146" s="245">
        <v>43.32</v>
      </c>
      <c r="I146" s="246"/>
      <c r="J146" s="241"/>
      <c r="K146" s="241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170</v>
      </c>
      <c r="AU146" s="251" t="s">
        <v>85</v>
      </c>
      <c r="AV146" s="13" t="s">
        <v>85</v>
      </c>
      <c r="AW146" s="13" t="s">
        <v>32</v>
      </c>
      <c r="AX146" s="13" t="s">
        <v>83</v>
      </c>
      <c r="AY146" s="251" t="s">
        <v>161</v>
      </c>
    </row>
    <row r="147" spans="1:65" s="2" customFormat="1" ht="24.15" customHeight="1">
      <c r="A147" s="39"/>
      <c r="B147" s="40"/>
      <c r="C147" s="227" t="s">
        <v>196</v>
      </c>
      <c r="D147" s="227" t="s">
        <v>163</v>
      </c>
      <c r="E147" s="228" t="s">
        <v>423</v>
      </c>
      <c r="F147" s="229" t="s">
        <v>424</v>
      </c>
      <c r="G147" s="230" t="s">
        <v>192</v>
      </c>
      <c r="H147" s="231">
        <v>3</v>
      </c>
      <c r="I147" s="232"/>
      <c r="J147" s="233">
        <f>ROUND(I147*H147,2)</f>
        <v>0</v>
      </c>
      <c r="K147" s="229" t="s">
        <v>167</v>
      </c>
      <c r="L147" s="45"/>
      <c r="M147" s="234" t="s">
        <v>1</v>
      </c>
      <c r="N147" s="235" t="s">
        <v>41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168</v>
      </c>
      <c r="AT147" s="238" t="s">
        <v>163</v>
      </c>
      <c r="AU147" s="238" t="s">
        <v>85</v>
      </c>
      <c r="AY147" s="18" t="s">
        <v>161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83</v>
      </c>
      <c r="BK147" s="239">
        <f>ROUND(I147*H147,2)</f>
        <v>0</v>
      </c>
      <c r="BL147" s="18" t="s">
        <v>168</v>
      </c>
      <c r="BM147" s="238" t="s">
        <v>425</v>
      </c>
    </row>
    <row r="148" spans="1:51" s="13" customFormat="1" ht="12">
      <c r="A148" s="13"/>
      <c r="B148" s="240"/>
      <c r="C148" s="241"/>
      <c r="D148" s="242" t="s">
        <v>170</v>
      </c>
      <c r="E148" s="243" t="s">
        <v>1</v>
      </c>
      <c r="F148" s="244" t="s">
        <v>408</v>
      </c>
      <c r="G148" s="241"/>
      <c r="H148" s="245">
        <v>3</v>
      </c>
      <c r="I148" s="246"/>
      <c r="J148" s="241"/>
      <c r="K148" s="241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170</v>
      </c>
      <c r="AU148" s="251" t="s">
        <v>85</v>
      </c>
      <c r="AV148" s="13" t="s">
        <v>85</v>
      </c>
      <c r="AW148" s="13" t="s">
        <v>32</v>
      </c>
      <c r="AX148" s="13" t="s">
        <v>83</v>
      </c>
      <c r="AY148" s="251" t="s">
        <v>161</v>
      </c>
    </row>
    <row r="149" spans="1:65" s="2" customFormat="1" ht="16.5" customHeight="1">
      <c r="A149" s="39"/>
      <c r="B149" s="40"/>
      <c r="C149" s="289" t="s">
        <v>200</v>
      </c>
      <c r="D149" s="289" t="s">
        <v>323</v>
      </c>
      <c r="E149" s="290" t="s">
        <v>426</v>
      </c>
      <c r="F149" s="291" t="s">
        <v>427</v>
      </c>
      <c r="G149" s="292" t="s">
        <v>203</v>
      </c>
      <c r="H149" s="293">
        <v>6</v>
      </c>
      <c r="I149" s="294"/>
      <c r="J149" s="295">
        <f>ROUND(I149*H149,2)</f>
        <v>0</v>
      </c>
      <c r="K149" s="291" t="s">
        <v>167</v>
      </c>
      <c r="L149" s="296"/>
      <c r="M149" s="297" t="s">
        <v>1</v>
      </c>
      <c r="N149" s="298" t="s">
        <v>41</v>
      </c>
      <c r="O149" s="92"/>
      <c r="P149" s="236">
        <f>O149*H149</f>
        <v>0</v>
      </c>
      <c r="Q149" s="236">
        <v>1</v>
      </c>
      <c r="R149" s="236">
        <f>Q149*H149</f>
        <v>6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200</v>
      </c>
      <c r="AT149" s="238" t="s">
        <v>323</v>
      </c>
      <c r="AU149" s="238" t="s">
        <v>85</v>
      </c>
      <c r="AY149" s="18" t="s">
        <v>161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83</v>
      </c>
      <c r="BK149" s="239">
        <f>ROUND(I149*H149,2)</f>
        <v>0</v>
      </c>
      <c r="BL149" s="18" t="s">
        <v>168</v>
      </c>
      <c r="BM149" s="238" t="s">
        <v>428</v>
      </c>
    </row>
    <row r="150" spans="1:51" s="13" customFormat="1" ht="12">
      <c r="A150" s="13"/>
      <c r="B150" s="240"/>
      <c r="C150" s="241"/>
      <c r="D150" s="242" t="s">
        <v>170</v>
      </c>
      <c r="E150" s="243" t="s">
        <v>1</v>
      </c>
      <c r="F150" s="244" t="s">
        <v>429</v>
      </c>
      <c r="G150" s="241"/>
      <c r="H150" s="245">
        <v>6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170</v>
      </c>
      <c r="AU150" s="251" t="s">
        <v>85</v>
      </c>
      <c r="AV150" s="13" t="s">
        <v>85</v>
      </c>
      <c r="AW150" s="13" t="s">
        <v>32</v>
      </c>
      <c r="AX150" s="13" t="s">
        <v>83</v>
      </c>
      <c r="AY150" s="251" t="s">
        <v>161</v>
      </c>
    </row>
    <row r="151" spans="1:65" s="2" customFormat="1" ht="24.15" customHeight="1">
      <c r="A151" s="39"/>
      <c r="B151" s="40"/>
      <c r="C151" s="227" t="s">
        <v>206</v>
      </c>
      <c r="D151" s="227" t="s">
        <v>163</v>
      </c>
      <c r="E151" s="228" t="s">
        <v>430</v>
      </c>
      <c r="F151" s="229" t="s">
        <v>431</v>
      </c>
      <c r="G151" s="230" t="s">
        <v>192</v>
      </c>
      <c r="H151" s="231">
        <v>15.12</v>
      </c>
      <c r="I151" s="232"/>
      <c r="J151" s="233">
        <f>ROUND(I151*H151,2)</f>
        <v>0</v>
      </c>
      <c r="K151" s="229" t="s">
        <v>167</v>
      </c>
      <c r="L151" s="45"/>
      <c r="M151" s="234" t="s">
        <v>1</v>
      </c>
      <c r="N151" s="235" t="s">
        <v>41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168</v>
      </c>
      <c r="AT151" s="238" t="s">
        <v>163</v>
      </c>
      <c r="AU151" s="238" t="s">
        <v>85</v>
      </c>
      <c r="AY151" s="18" t="s">
        <v>161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83</v>
      </c>
      <c r="BK151" s="239">
        <f>ROUND(I151*H151,2)</f>
        <v>0</v>
      </c>
      <c r="BL151" s="18" t="s">
        <v>168</v>
      </c>
      <c r="BM151" s="238" t="s">
        <v>432</v>
      </c>
    </row>
    <row r="152" spans="1:51" s="13" customFormat="1" ht="12">
      <c r="A152" s="13"/>
      <c r="B152" s="240"/>
      <c r="C152" s="241"/>
      <c r="D152" s="242" t="s">
        <v>170</v>
      </c>
      <c r="E152" s="243" t="s">
        <v>1</v>
      </c>
      <c r="F152" s="244" t="s">
        <v>433</v>
      </c>
      <c r="G152" s="241"/>
      <c r="H152" s="245">
        <v>15.12</v>
      </c>
      <c r="I152" s="246"/>
      <c r="J152" s="241"/>
      <c r="K152" s="241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170</v>
      </c>
      <c r="AU152" s="251" t="s">
        <v>85</v>
      </c>
      <c r="AV152" s="13" t="s">
        <v>85</v>
      </c>
      <c r="AW152" s="13" t="s">
        <v>32</v>
      </c>
      <c r="AX152" s="13" t="s">
        <v>83</v>
      </c>
      <c r="AY152" s="251" t="s">
        <v>161</v>
      </c>
    </row>
    <row r="153" spans="1:65" s="2" customFormat="1" ht="16.5" customHeight="1">
      <c r="A153" s="39"/>
      <c r="B153" s="40"/>
      <c r="C153" s="289" t="s">
        <v>212</v>
      </c>
      <c r="D153" s="289" t="s">
        <v>323</v>
      </c>
      <c r="E153" s="290" t="s">
        <v>434</v>
      </c>
      <c r="F153" s="291" t="s">
        <v>435</v>
      </c>
      <c r="G153" s="292" t="s">
        <v>203</v>
      </c>
      <c r="H153" s="293">
        <v>30.24</v>
      </c>
      <c r="I153" s="294"/>
      <c r="J153" s="295">
        <f>ROUND(I153*H153,2)</f>
        <v>0</v>
      </c>
      <c r="K153" s="291" t="s">
        <v>167</v>
      </c>
      <c r="L153" s="296"/>
      <c r="M153" s="297" t="s">
        <v>1</v>
      </c>
      <c r="N153" s="298" t="s">
        <v>41</v>
      </c>
      <c r="O153" s="92"/>
      <c r="P153" s="236">
        <f>O153*H153</f>
        <v>0</v>
      </c>
      <c r="Q153" s="236">
        <v>1</v>
      </c>
      <c r="R153" s="236">
        <f>Q153*H153</f>
        <v>30.24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200</v>
      </c>
      <c r="AT153" s="238" t="s">
        <v>323</v>
      </c>
      <c r="AU153" s="238" t="s">
        <v>85</v>
      </c>
      <c r="AY153" s="18" t="s">
        <v>161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83</v>
      </c>
      <c r="BK153" s="239">
        <f>ROUND(I153*H153,2)</f>
        <v>0</v>
      </c>
      <c r="BL153" s="18" t="s">
        <v>168</v>
      </c>
      <c r="BM153" s="238" t="s">
        <v>436</v>
      </c>
    </row>
    <row r="154" spans="1:51" s="13" customFormat="1" ht="12">
      <c r="A154" s="13"/>
      <c r="B154" s="240"/>
      <c r="C154" s="241"/>
      <c r="D154" s="242" t="s">
        <v>170</v>
      </c>
      <c r="E154" s="241"/>
      <c r="F154" s="244" t="s">
        <v>437</v>
      </c>
      <c r="G154" s="241"/>
      <c r="H154" s="245">
        <v>30.24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170</v>
      </c>
      <c r="AU154" s="251" t="s">
        <v>85</v>
      </c>
      <c r="AV154" s="13" t="s">
        <v>85</v>
      </c>
      <c r="AW154" s="13" t="s">
        <v>4</v>
      </c>
      <c r="AX154" s="13" t="s">
        <v>83</v>
      </c>
      <c r="AY154" s="251" t="s">
        <v>161</v>
      </c>
    </row>
    <row r="155" spans="1:65" s="2" customFormat="1" ht="24.15" customHeight="1">
      <c r="A155" s="39"/>
      <c r="B155" s="40"/>
      <c r="C155" s="227" t="s">
        <v>222</v>
      </c>
      <c r="D155" s="227" t="s">
        <v>163</v>
      </c>
      <c r="E155" s="228" t="s">
        <v>430</v>
      </c>
      <c r="F155" s="229" t="s">
        <v>431</v>
      </c>
      <c r="G155" s="230" t="s">
        <v>192</v>
      </c>
      <c r="H155" s="231">
        <v>21.84</v>
      </c>
      <c r="I155" s="232"/>
      <c r="J155" s="233">
        <f>ROUND(I155*H155,2)</f>
        <v>0</v>
      </c>
      <c r="K155" s="229" t="s">
        <v>167</v>
      </c>
      <c r="L155" s="45"/>
      <c r="M155" s="234" t="s">
        <v>1</v>
      </c>
      <c r="N155" s="235" t="s">
        <v>41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168</v>
      </c>
      <c r="AT155" s="238" t="s">
        <v>163</v>
      </c>
      <c r="AU155" s="238" t="s">
        <v>85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83</v>
      </c>
      <c r="BK155" s="239">
        <f>ROUND(I155*H155,2)</f>
        <v>0</v>
      </c>
      <c r="BL155" s="18" t="s">
        <v>168</v>
      </c>
      <c r="BM155" s="238" t="s">
        <v>438</v>
      </c>
    </row>
    <row r="156" spans="1:51" s="13" customFormat="1" ht="12">
      <c r="A156" s="13"/>
      <c r="B156" s="240"/>
      <c r="C156" s="241"/>
      <c r="D156" s="242" t="s">
        <v>170</v>
      </c>
      <c r="E156" s="243" t="s">
        <v>1</v>
      </c>
      <c r="F156" s="244" t="s">
        <v>439</v>
      </c>
      <c r="G156" s="241"/>
      <c r="H156" s="245">
        <v>21.84</v>
      </c>
      <c r="I156" s="246"/>
      <c r="J156" s="241"/>
      <c r="K156" s="241"/>
      <c r="L156" s="247"/>
      <c r="M156" s="248"/>
      <c r="N156" s="249"/>
      <c r="O156" s="249"/>
      <c r="P156" s="249"/>
      <c r="Q156" s="249"/>
      <c r="R156" s="249"/>
      <c r="S156" s="249"/>
      <c r="T156" s="25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1" t="s">
        <v>170</v>
      </c>
      <c r="AU156" s="251" t="s">
        <v>85</v>
      </c>
      <c r="AV156" s="13" t="s">
        <v>85</v>
      </c>
      <c r="AW156" s="13" t="s">
        <v>32</v>
      </c>
      <c r="AX156" s="13" t="s">
        <v>83</v>
      </c>
      <c r="AY156" s="251" t="s">
        <v>161</v>
      </c>
    </row>
    <row r="157" spans="1:63" s="12" customFormat="1" ht="22.8" customHeight="1">
      <c r="A157" s="12"/>
      <c r="B157" s="211"/>
      <c r="C157" s="212"/>
      <c r="D157" s="213" t="s">
        <v>75</v>
      </c>
      <c r="E157" s="225" t="s">
        <v>85</v>
      </c>
      <c r="F157" s="225" t="s">
        <v>440</v>
      </c>
      <c r="G157" s="212"/>
      <c r="H157" s="212"/>
      <c r="I157" s="215"/>
      <c r="J157" s="226">
        <f>BK157</f>
        <v>0</v>
      </c>
      <c r="K157" s="212"/>
      <c r="L157" s="217"/>
      <c r="M157" s="218"/>
      <c r="N157" s="219"/>
      <c r="O157" s="219"/>
      <c r="P157" s="220">
        <f>SUM(P158:P161)</f>
        <v>0</v>
      </c>
      <c r="Q157" s="219"/>
      <c r="R157" s="220">
        <f>SUM(R158:R161)</f>
        <v>0.0086497</v>
      </c>
      <c r="S157" s="219"/>
      <c r="T157" s="221">
        <f>SUM(T158:T161)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2" t="s">
        <v>83</v>
      </c>
      <c r="AT157" s="223" t="s">
        <v>75</v>
      </c>
      <c r="AU157" s="223" t="s">
        <v>83</v>
      </c>
      <c r="AY157" s="222" t="s">
        <v>161</v>
      </c>
      <c r="BK157" s="224">
        <f>SUM(BK158:BK161)</f>
        <v>0</v>
      </c>
    </row>
    <row r="158" spans="1:65" s="2" customFormat="1" ht="33" customHeight="1">
      <c r="A158" s="39"/>
      <c r="B158" s="40"/>
      <c r="C158" s="227" t="s">
        <v>227</v>
      </c>
      <c r="D158" s="227" t="s">
        <v>163</v>
      </c>
      <c r="E158" s="228" t="s">
        <v>441</v>
      </c>
      <c r="F158" s="229" t="s">
        <v>442</v>
      </c>
      <c r="G158" s="230" t="s">
        <v>166</v>
      </c>
      <c r="H158" s="231">
        <v>13</v>
      </c>
      <c r="I158" s="232"/>
      <c r="J158" s="233">
        <f>ROUND(I158*H158,2)</f>
        <v>0</v>
      </c>
      <c r="K158" s="229" t="s">
        <v>167</v>
      </c>
      <c r="L158" s="45"/>
      <c r="M158" s="234" t="s">
        <v>1</v>
      </c>
      <c r="N158" s="235" t="s">
        <v>41</v>
      </c>
      <c r="O158" s="92"/>
      <c r="P158" s="236">
        <f>O158*H158</f>
        <v>0</v>
      </c>
      <c r="Q158" s="236">
        <v>0.00031</v>
      </c>
      <c r="R158" s="236">
        <f>Q158*H158</f>
        <v>0.00403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168</v>
      </c>
      <c r="AT158" s="238" t="s">
        <v>163</v>
      </c>
      <c r="AU158" s="238" t="s">
        <v>85</v>
      </c>
      <c r="AY158" s="18" t="s">
        <v>161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83</v>
      </c>
      <c r="BK158" s="239">
        <f>ROUND(I158*H158,2)</f>
        <v>0</v>
      </c>
      <c r="BL158" s="18" t="s">
        <v>168</v>
      </c>
      <c r="BM158" s="238" t="s">
        <v>443</v>
      </c>
    </row>
    <row r="159" spans="1:51" s="13" customFormat="1" ht="12">
      <c r="A159" s="13"/>
      <c r="B159" s="240"/>
      <c r="C159" s="241"/>
      <c r="D159" s="242" t="s">
        <v>170</v>
      </c>
      <c r="E159" s="243" t="s">
        <v>1</v>
      </c>
      <c r="F159" s="244" t="s">
        <v>444</v>
      </c>
      <c r="G159" s="241"/>
      <c r="H159" s="245">
        <v>13</v>
      </c>
      <c r="I159" s="246"/>
      <c r="J159" s="241"/>
      <c r="K159" s="241"/>
      <c r="L159" s="247"/>
      <c r="M159" s="248"/>
      <c r="N159" s="249"/>
      <c r="O159" s="249"/>
      <c r="P159" s="249"/>
      <c r="Q159" s="249"/>
      <c r="R159" s="249"/>
      <c r="S159" s="249"/>
      <c r="T159" s="25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1" t="s">
        <v>170</v>
      </c>
      <c r="AU159" s="251" t="s">
        <v>85</v>
      </c>
      <c r="AV159" s="13" t="s">
        <v>85</v>
      </c>
      <c r="AW159" s="13" t="s">
        <v>32</v>
      </c>
      <c r="AX159" s="13" t="s">
        <v>83</v>
      </c>
      <c r="AY159" s="251" t="s">
        <v>161</v>
      </c>
    </row>
    <row r="160" spans="1:65" s="2" customFormat="1" ht="24.15" customHeight="1">
      <c r="A160" s="39"/>
      <c r="B160" s="40"/>
      <c r="C160" s="289" t="s">
        <v>233</v>
      </c>
      <c r="D160" s="289" t="s">
        <v>323</v>
      </c>
      <c r="E160" s="290" t="s">
        <v>445</v>
      </c>
      <c r="F160" s="291" t="s">
        <v>446</v>
      </c>
      <c r="G160" s="292" t="s">
        <v>166</v>
      </c>
      <c r="H160" s="293">
        <v>15.399</v>
      </c>
      <c r="I160" s="294"/>
      <c r="J160" s="295">
        <f>ROUND(I160*H160,2)</f>
        <v>0</v>
      </c>
      <c r="K160" s="291" t="s">
        <v>167</v>
      </c>
      <c r="L160" s="296"/>
      <c r="M160" s="297" t="s">
        <v>1</v>
      </c>
      <c r="N160" s="298" t="s">
        <v>41</v>
      </c>
      <c r="O160" s="92"/>
      <c r="P160" s="236">
        <f>O160*H160</f>
        <v>0</v>
      </c>
      <c r="Q160" s="236">
        <v>0.0003</v>
      </c>
      <c r="R160" s="236">
        <f>Q160*H160</f>
        <v>0.004619699999999999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200</v>
      </c>
      <c r="AT160" s="238" t="s">
        <v>323</v>
      </c>
      <c r="AU160" s="238" t="s">
        <v>85</v>
      </c>
      <c r="AY160" s="18" t="s">
        <v>161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83</v>
      </c>
      <c r="BK160" s="239">
        <f>ROUND(I160*H160,2)</f>
        <v>0</v>
      </c>
      <c r="BL160" s="18" t="s">
        <v>168</v>
      </c>
      <c r="BM160" s="238" t="s">
        <v>447</v>
      </c>
    </row>
    <row r="161" spans="1:51" s="13" customFormat="1" ht="12">
      <c r="A161" s="13"/>
      <c r="B161" s="240"/>
      <c r="C161" s="241"/>
      <c r="D161" s="242" t="s">
        <v>170</v>
      </c>
      <c r="E161" s="241"/>
      <c r="F161" s="244" t="s">
        <v>448</v>
      </c>
      <c r="G161" s="241"/>
      <c r="H161" s="245">
        <v>15.399</v>
      </c>
      <c r="I161" s="246"/>
      <c r="J161" s="241"/>
      <c r="K161" s="241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170</v>
      </c>
      <c r="AU161" s="251" t="s">
        <v>85</v>
      </c>
      <c r="AV161" s="13" t="s">
        <v>85</v>
      </c>
      <c r="AW161" s="13" t="s">
        <v>4</v>
      </c>
      <c r="AX161" s="13" t="s">
        <v>83</v>
      </c>
      <c r="AY161" s="251" t="s">
        <v>161</v>
      </c>
    </row>
    <row r="162" spans="1:63" s="12" customFormat="1" ht="22.8" customHeight="1">
      <c r="A162" s="12"/>
      <c r="B162" s="211"/>
      <c r="C162" s="212"/>
      <c r="D162" s="213" t="s">
        <v>75</v>
      </c>
      <c r="E162" s="225" t="s">
        <v>168</v>
      </c>
      <c r="F162" s="225" t="s">
        <v>449</v>
      </c>
      <c r="G162" s="212"/>
      <c r="H162" s="212"/>
      <c r="I162" s="215"/>
      <c r="J162" s="226">
        <f>BK162</f>
        <v>0</v>
      </c>
      <c r="K162" s="212"/>
      <c r="L162" s="217"/>
      <c r="M162" s="218"/>
      <c r="N162" s="219"/>
      <c r="O162" s="219"/>
      <c r="P162" s="220">
        <f>SUM(P163:P166)</f>
        <v>0</v>
      </c>
      <c r="Q162" s="219"/>
      <c r="R162" s="220">
        <f>SUM(R163:R166)</f>
        <v>6.8568672</v>
      </c>
      <c r="S162" s="219"/>
      <c r="T162" s="221">
        <f>SUM(T163:T166)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2" t="s">
        <v>83</v>
      </c>
      <c r="AT162" s="223" t="s">
        <v>75</v>
      </c>
      <c r="AU162" s="223" t="s">
        <v>83</v>
      </c>
      <c r="AY162" s="222" t="s">
        <v>161</v>
      </c>
      <c r="BK162" s="224">
        <f>SUM(BK163:BK166)</f>
        <v>0</v>
      </c>
    </row>
    <row r="163" spans="1:65" s="2" customFormat="1" ht="24.15" customHeight="1">
      <c r="A163" s="39"/>
      <c r="B163" s="40"/>
      <c r="C163" s="227" t="s">
        <v>239</v>
      </c>
      <c r="D163" s="227" t="s">
        <v>163</v>
      </c>
      <c r="E163" s="228" t="s">
        <v>450</v>
      </c>
      <c r="F163" s="229" t="s">
        <v>451</v>
      </c>
      <c r="G163" s="230" t="s">
        <v>192</v>
      </c>
      <c r="H163" s="231">
        <v>3.36</v>
      </c>
      <c r="I163" s="232"/>
      <c r="J163" s="233">
        <f>ROUND(I163*H163,2)</f>
        <v>0</v>
      </c>
      <c r="K163" s="229" t="s">
        <v>167</v>
      </c>
      <c r="L163" s="45"/>
      <c r="M163" s="234" t="s">
        <v>1</v>
      </c>
      <c r="N163" s="235" t="s">
        <v>41</v>
      </c>
      <c r="O163" s="92"/>
      <c r="P163" s="236">
        <f>O163*H163</f>
        <v>0</v>
      </c>
      <c r="Q163" s="236">
        <v>1.89077</v>
      </c>
      <c r="R163" s="236">
        <f>Q163*H163</f>
        <v>6.3529872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168</v>
      </c>
      <c r="AT163" s="238" t="s">
        <v>163</v>
      </c>
      <c r="AU163" s="238" t="s">
        <v>85</v>
      </c>
      <c r="AY163" s="18" t="s">
        <v>161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83</v>
      </c>
      <c r="BK163" s="239">
        <f>ROUND(I163*H163,2)</f>
        <v>0</v>
      </c>
      <c r="BL163" s="18" t="s">
        <v>168</v>
      </c>
      <c r="BM163" s="238" t="s">
        <v>452</v>
      </c>
    </row>
    <row r="164" spans="1:51" s="13" customFormat="1" ht="12">
      <c r="A164" s="13"/>
      <c r="B164" s="240"/>
      <c r="C164" s="241"/>
      <c r="D164" s="242" t="s">
        <v>170</v>
      </c>
      <c r="E164" s="243" t="s">
        <v>1</v>
      </c>
      <c r="F164" s="244" t="s">
        <v>453</v>
      </c>
      <c r="G164" s="241"/>
      <c r="H164" s="245">
        <v>3.36</v>
      </c>
      <c r="I164" s="246"/>
      <c r="J164" s="241"/>
      <c r="K164" s="241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170</v>
      </c>
      <c r="AU164" s="251" t="s">
        <v>85</v>
      </c>
      <c r="AV164" s="13" t="s">
        <v>85</v>
      </c>
      <c r="AW164" s="13" t="s">
        <v>32</v>
      </c>
      <c r="AX164" s="13" t="s">
        <v>83</v>
      </c>
      <c r="AY164" s="251" t="s">
        <v>161</v>
      </c>
    </row>
    <row r="165" spans="1:65" s="2" customFormat="1" ht="21.75" customHeight="1">
      <c r="A165" s="39"/>
      <c r="B165" s="40"/>
      <c r="C165" s="227" t="s">
        <v>8</v>
      </c>
      <c r="D165" s="227" t="s">
        <v>163</v>
      </c>
      <c r="E165" s="228" t="s">
        <v>454</v>
      </c>
      <c r="F165" s="229" t="s">
        <v>455</v>
      </c>
      <c r="G165" s="230" t="s">
        <v>350</v>
      </c>
      <c r="H165" s="231">
        <v>2</v>
      </c>
      <c r="I165" s="232"/>
      <c r="J165" s="233">
        <f>ROUND(I165*H165,2)</f>
        <v>0</v>
      </c>
      <c r="K165" s="229" t="s">
        <v>167</v>
      </c>
      <c r="L165" s="45"/>
      <c r="M165" s="234" t="s">
        <v>1</v>
      </c>
      <c r="N165" s="235" t="s">
        <v>41</v>
      </c>
      <c r="O165" s="92"/>
      <c r="P165" s="236">
        <f>O165*H165</f>
        <v>0</v>
      </c>
      <c r="Q165" s="236">
        <v>0.22394</v>
      </c>
      <c r="R165" s="236">
        <f>Q165*H165</f>
        <v>0.44788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168</v>
      </c>
      <c r="AT165" s="238" t="s">
        <v>163</v>
      </c>
      <c r="AU165" s="238" t="s">
        <v>85</v>
      </c>
      <c r="AY165" s="18" t="s">
        <v>161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83</v>
      </c>
      <c r="BK165" s="239">
        <f>ROUND(I165*H165,2)</f>
        <v>0</v>
      </c>
      <c r="BL165" s="18" t="s">
        <v>168</v>
      </c>
      <c r="BM165" s="238" t="s">
        <v>456</v>
      </c>
    </row>
    <row r="166" spans="1:65" s="2" customFormat="1" ht="16.5" customHeight="1">
      <c r="A166" s="39"/>
      <c r="B166" s="40"/>
      <c r="C166" s="289" t="s">
        <v>246</v>
      </c>
      <c r="D166" s="289" t="s">
        <v>323</v>
      </c>
      <c r="E166" s="290" t="s">
        <v>457</v>
      </c>
      <c r="F166" s="291" t="s">
        <v>458</v>
      </c>
      <c r="G166" s="292" t="s">
        <v>350</v>
      </c>
      <c r="H166" s="293">
        <v>2</v>
      </c>
      <c r="I166" s="294"/>
      <c r="J166" s="295">
        <f>ROUND(I166*H166,2)</f>
        <v>0</v>
      </c>
      <c r="K166" s="291" t="s">
        <v>1</v>
      </c>
      <c r="L166" s="296"/>
      <c r="M166" s="297" t="s">
        <v>1</v>
      </c>
      <c r="N166" s="298" t="s">
        <v>41</v>
      </c>
      <c r="O166" s="92"/>
      <c r="P166" s="236">
        <f>O166*H166</f>
        <v>0</v>
      </c>
      <c r="Q166" s="236">
        <v>0.028</v>
      </c>
      <c r="R166" s="236">
        <f>Q166*H166</f>
        <v>0.056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200</v>
      </c>
      <c r="AT166" s="238" t="s">
        <v>323</v>
      </c>
      <c r="AU166" s="238" t="s">
        <v>85</v>
      </c>
      <c r="AY166" s="18" t="s">
        <v>161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83</v>
      </c>
      <c r="BK166" s="239">
        <f>ROUND(I166*H166,2)</f>
        <v>0</v>
      </c>
      <c r="BL166" s="18" t="s">
        <v>168</v>
      </c>
      <c r="BM166" s="238" t="s">
        <v>459</v>
      </c>
    </row>
    <row r="167" spans="1:63" s="12" customFormat="1" ht="22.8" customHeight="1">
      <c r="A167" s="12"/>
      <c r="B167" s="211"/>
      <c r="C167" s="212"/>
      <c r="D167" s="213" t="s">
        <v>75</v>
      </c>
      <c r="E167" s="225" t="s">
        <v>200</v>
      </c>
      <c r="F167" s="225" t="s">
        <v>347</v>
      </c>
      <c r="G167" s="212"/>
      <c r="H167" s="212"/>
      <c r="I167" s="215"/>
      <c r="J167" s="226">
        <f>BK167</f>
        <v>0</v>
      </c>
      <c r="K167" s="212"/>
      <c r="L167" s="217"/>
      <c r="M167" s="218"/>
      <c r="N167" s="219"/>
      <c r="O167" s="219"/>
      <c r="P167" s="220">
        <f>SUM(P168:P181)</f>
        <v>0</v>
      </c>
      <c r="Q167" s="219"/>
      <c r="R167" s="220">
        <f>SUM(R168:R181)</f>
        <v>1.66224</v>
      </c>
      <c r="S167" s="219"/>
      <c r="T167" s="221">
        <f>SUM(T168:T181)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2" t="s">
        <v>83</v>
      </c>
      <c r="AT167" s="223" t="s">
        <v>75</v>
      </c>
      <c r="AU167" s="223" t="s">
        <v>83</v>
      </c>
      <c r="AY167" s="222" t="s">
        <v>161</v>
      </c>
      <c r="BK167" s="224">
        <f>SUM(BK168:BK181)</f>
        <v>0</v>
      </c>
    </row>
    <row r="168" spans="1:65" s="2" customFormat="1" ht="24.15" customHeight="1">
      <c r="A168" s="39"/>
      <c r="B168" s="40"/>
      <c r="C168" s="227" t="s">
        <v>257</v>
      </c>
      <c r="D168" s="227" t="s">
        <v>163</v>
      </c>
      <c r="E168" s="228" t="s">
        <v>460</v>
      </c>
      <c r="F168" s="229" t="s">
        <v>461</v>
      </c>
      <c r="G168" s="230" t="s">
        <v>183</v>
      </c>
      <c r="H168" s="231">
        <v>40</v>
      </c>
      <c r="I168" s="232"/>
      <c r="J168" s="233">
        <f>ROUND(I168*H168,2)</f>
        <v>0</v>
      </c>
      <c r="K168" s="229" t="s">
        <v>167</v>
      </c>
      <c r="L168" s="45"/>
      <c r="M168" s="234" t="s">
        <v>1</v>
      </c>
      <c r="N168" s="235" t="s">
        <v>41</v>
      </c>
      <c r="O168" s="92"/>
      <c r="P168" s="236">
        <f>O168*H168</f>
        <v>0</v>
      </c>
      <c r="Q168" s="236">
        <v>0.00248</v>
      </c>
      <c r="R168" s="236">
        <f>Q168*H168</f>
        <v>0.0992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168</v>
      </c>
      <c r="AT168" s="238" t="s">
        <v>163</v>
      </c>
      <c r="AU168" s="238" t="s">
        <v>85</v>
      </c>
      <c r="AY168" s="18" t="s">
        <v>161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83</v>
      </c>
      <c r="BK168" s="239">
        <f>ROUND(I168*H168,2)</f>
        <v>0</v>
      </c>
      <c r="BL168" s="18" t="s">
        <v>168</v>
      </c>
      <c r="BM168" s="238" t="s">
        <v>462</v>
      </c>
    </row>
    <row r="169" spans="1:65" s="2" customFormat="1" ht="21.75" customHeight="1">
      <c r="A169" s="39"/>
      <c r="B169" s="40"/>
      <c r="C169" s="227" t="s">
        <v>362</v>
      </c>
      <c r="D169" s="227" t="s">
        <v>163</v>
      </c>
      <c r="E169" s="228" t="s">
        <v>463</v>
      </c>
      <c r="F169" s="229" t="s">
        <v>464</v>
      </c>
      <c r="G169" s="230" t="s">
        <v>183</v>
      </c>
      <c r="H169" s="231">
        <v>40</v>
      </c>
      <c r="I169" s="232"/>
      <c r="J169" s="233">
        <f>ROUND(I169*H169,2)</f>
        <v>0</v>
      </c>
      <c r="K169" s="229" t="s">
        <v>167</v>
      </c>
      <c r="L169" s="45"/>
      <c r="M169" s="234" t="s">
        <v>1</v>
      </c>
      <c r="N169" s="235" t="s">
        <v>41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168</v>
      </c>
      <c r="AT169" s="238" t="s">
        <v>163</v>
      </c>
      <c r="AU169" s="238" t="s">
        <v>85</v>
      </c>
      <c r="AY169" s="18" t="s">
        <v>161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83</v>
      </c>
      <c r="BK169" s="239">
        <f>ROUND(I169*H169,2)</f>
        <v>0</v>
      </c>
      <c r="BL169" s="18" t="s">
        <v>168</v>
      </c>
      <c r="BM169" s="238" t="s">
        <v>465</v>
      </c>
    </row>
    <row r="170" spans="1:65" s="2" customFormat="1" ht="24.15" customHeight="1">
      <c r="A170" s="39"/>
      <c r="B170" s="40"/>
      <c r="C170" s="227" t="s">
        <v>364</v>
      </c>
      <c r="D170" s="227" t="s">
        <v>163</v>
      </c>
      <c r="E170" s="228" t="s">
        <v>466</v>
      </c>
      <c r="F170" s="229" t="s">
        <v>467</v>
      </c>
      <c r="G170" s="230" t="s">
        <v>350</v>
      </c>
      <c r="H170" s="231">
        <v>2</v>
      </c>
      <c r="I170" s="232"/>
      <c r="J170" s="233">
        <f>ROUND(I170*H170,2)</f>
        <v>0</v>
      </c>
      <c r="K170" s="229" t="s">
        <v>167</v>
      </c>
      <c r="L170" s="45"/>
      <c r="M170" s="234" t="s">
        <v>1</v>
      </c>
      <c r="N170" s="235" t="s">
        <v>41</v>
      </c>
      <c r="O170" s="92"/>
      <c r="P170" s="236">
        <f>O170*H170</f>
        <v>0</v>
      </c>
      <c r="Q170" s="236">
        <v>0.12422</v>
      </c>
      <c r="R170" s="236">
        <f>Q170*H170</f>
        <v>0.24844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168</v>
      </c>
      <c r="AT170" s="238" t="s">
        <v>163</v>
      </c>
      <c r="AU170" s="238" t="s">
        <v>85</v>
      </c>
      <c r="AY170" s="18" t="s">
        <v>161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83</v>
      </c>
      <c r="BK170" s="239">
        <f>ROUND(I170*H170,2)</f>
        <v>0</v>
      </c>
      <c r="BL170" s="18" t="s">
        <v>168</v>
      </c>
      <c r="BM170" s="238" t="s">
        <v>468</v>
      </c>
    </row>
    <row r="171" spans="1:65" s="2" customFormat="1" ht="21.75" customHeight="1">
      <c r="A171" s="39"/>
      <c r="B171" s="40"/>
      <c r="C171" s="289" t="s">
        <v>368</v>
      </c>
      <c r="D171" s="289" t="s">
        <v>323</v>
      </c>
      <c r="E171" s="290" t="s">
        <v>469</v>
      </c>
      <c r="F171" s="291" t="s">
        <v>470</v>
      </c>
      <c r="G171" s="292" t="s">
        <v>350</v>
      </c>
      <c r="H171" s="293">
        <v>2</v>
      </c>
      <c r="I171" s="294"/>
      <c r="J171" s="295">
        <f>ROUND(I171*H171,2)</f>
        <v>0</v>
      </c>
      <c r="K171" s="291" t="s">
        <v>167</v>
      </c>
      <c r="L171" s="296"/>
      <c r="M171" s="297" t="s">
        <v>1</v>
      </c>
      <c r="N171" s="298" t="s">
        <v>41</v>
      </c>
      <c r="O171" s="92"/>
      <c r="P171" s="236">
        <f>O171*H171</f>
        <v>0</v>
      </c>
      <c r="Q171" s="236">
        <v>0.067</v>
      </c>
      <c r="R171" s="236">
        <f>Q171*H171</f>
        <v>0.134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200</v>
      </c>
      <c r="AT171" s="238" t="s">
        <v>323</v>
      </c>
      <c r="AU171" s="238" t="s">
        <v>85</v>
      </c>
      <c r="AY171" s="18" t="s">
        <v>161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83</v>
      </c>
      <c r="BK171" s="239">
        <f>ROUND(I171*H171,2)</f>
        <v>0</v>
      </c>
      <c r="BL171" s="18" t="s">
        <v>168</v>
      </c>
      <c r="BM171" s="238" t="s">
        <v>471</v>
      </c>
    </row>
    <row r="172" spans="1:65" s="2" customFormat="1" ht="24.15" customHeight="1">
      <c r="A172" s="39"/>
      <c r="B172" s="40"/>
      <c r="C172" s="227" t="s">
        <v>7</v>
      </c>
      <c r="D172" s="227" t="s">
        <v>163</v>
      </c>
      <c r="E172" s="228" t="s">
        <v>472</v>
      </c>
      <c r="F172" s="229" t="s">
        <v>473</v>
      </c>
      <c r="G172" s="230" t="s">
        <v>350</v>
      </c>
      <c r="H172" s="231">
        <v>2</v>
      </c>
      <c r="I172" s="232"/>
      <c r="J172" s="233">
        <f>ROUND(I172*H172,2)</f>
        <v>0</v>
      </c>
      <c r="K172" s="229" t="s">
        <v>167</v>
      </c>
      <c r="L172" s="45"/>
      <c r="M172" s="234" t="s">
        <v>1</v>
      </c>
      <c r="N172" s="235" t="s">
        <v>41</v>
      </c>
      <c r="O172" s="92"/>
      <c r="P172" s="236">
        <f>O172*H172</f>
        <v>0</v>
      </c>
      <c r="Q172" s="236">
        <v>0.02972</v>
      </c>
      <c r="R172" s="236">
        <f>Q172*H172</f>
        <v>0.05944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168</v>
      </c>
      <c r="AT172" s="238" t="s">
        <v>163</v>
      </c>
      <c r="AU172" s="238" t="s">
        <v>85</v>
      </c>
      <c r="AY172" s="18" t="s">
        <v>161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83</v>
      </c>
      <c r="BK172" s="239">
        <f>ROUND(I172*H172,2)</f>
        <v>0</v>
      </c>
      <c r="BL172" s="18" t="s">
        <v>168</v>
      </c>
      <c r="BM172" s="238" t="s">
        <v>474</v>
      </c>
    </row>
    <row r="173" spans="1:65" s="2" customFormat="1" ht="21.75" customHeight="1">
      <c r="A173" s="39"/>
      <c r="B173" s="40"/>
      <c r="C173" s="289" t="s">
        <v>376</v>
      </c>
      <c r="D173" s="289" t="s">
        <v>323</v>
      </c>
      <c r="E173" s="290" t="s">
        <v>475</v>
      </c>
      <c r="F173" s="291" t="s">
        <v>476</v>
      </c>
      <c r="G173" s="292" t="s">
        <v>350</v>
      </c>
      <c r="H173" s="293">
        <v>2</v>
      </c>
      <c r="I173" s="294"/>
      <c r="J173" s="295">
        <f>ROUND(I173*H173,2)</f>
        <v>0</v>
      </c>
      <c r="K173" s="291" t="s">
        <v>167</v>
      </c>
      <c r="L173" s="296"/>
      <c r="M173" s="297" t="s">
        <v>1</v>
      </c>
      <c r="N173" s="298" t="s">
        <v>41</v>
      </c>
      <c r="O173" s="92"/>
      <c r="P173" s="236">
        <f>O173*H173</f>
        <v>0</v>
      </c>
      <c r="Q173" s="236">
        <v>0.04</v>
      </c>
      <c r="R173" s="236">
        <f>Q173*H173</f>
        <v>0.08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200</v>
      </c>
      <c r="AT173" s="238" t="s">
        <v>323</v>
      </c>
      <c r="AU173" s="238" t="s">
        <v>85</v>
      </c>
      <c r="AY173" s="18" t="s">
        <v>161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83</v>
      </c>
      <c r="BK173" s="239">
        <f>ROUND(I173*H173,2)</f>
        <v>0</v>
      </c>
      <c r="BL173" s="18" t="s">
        <v>168</v>
      </c>
      <c r="BM173" s="238" t="s">
        <v>477</v>
      </c>
    </row>
    <row r="174" spans="1:65" s="2" customFormat="1" ht="24.15" customHeight="1">
      <c r="A174" s="39"/>
      <c r="B174" s="40"/>
      <c r="C174" s="227" t="s">
        <v>383</v>
      </c>
      <c r="D174" s="227" t="s">
        <v>163</v>
      </c>
      <c r="E174" s="228" t="s">
        <v>478</v>
      </c>
      <c r="F174" s="229" t="s">
        <v>479</v>
      </c>
      <c r="G174" s="230" t="s">
        <v>350</v>
      </c>
      <c r="H174" s="231">
        <v>2</v>
      </c>
      <c r="I174" s="232"/>
      <c r="J174" s="233">
        <f>ROUND(I174*H174,2)</f>
        <v>0</v>
      </c>
      <c r="K174" s="229" t="s">
        <v>167</v>
      </c>
      <c r="L174" s="45"/>
      <c r="M174" s="234" t="s">
        <v>1</v>
      </c>
      <c r="N174" s="235" t="s">
        <v>41</v>
      </c>
      <c r="O174" s="92"/>
      <c r="P174" s="236">
        <f>O174*H174</f>
        <v>0</v>
      </c>
      <c r="Q174" s="236">
        <v>0.02972</v>
      </c>
      <c r="R174" s="236">
        <f>Q174*H174</f>
        <v>0.05944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168</v>
      </c>
      <c r="AT174" s="238" t="s">
        <v>163</v>
      </c>
      <c r="AU174" s="238" t="s">
        <v>85</v>
      </c>
      <c r="AY174" s="18" t="s">
        <v>161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83</v>
      </c>
      <c r="BK174" s="239">
        <f>ROUND(I174*H174,2)</f>
        <v>0</v>
      </c>
      <c r="BL174" s="18" t="s">
        <v>168</v>
      </c>
      <c r="BM174" s="238" t="s">
        <v>480</v>
      </c>
    </row>
    <row r="175" spans="1:65" s="2" customFormat="1" ht="24.15" customHeight="1">
      <c r="A175" s="39"/>
      <c r="B175" s="40"/>
      <c r="C175" s="289" t="s">
        <v>282</v>
      </c>
      <c r="D175" s="289" t="s">
        <v>323</v>
      </c>
      <c r="E175" s="290" t="s">
        <v>481</v>
      </c>
      <c r="F175" s="291" t="s">
        <v>482</v>
      </c>
      <c r="G175" s="292" t="s">
        <v>350</v>
      </c>
      <c r="H175" s="293">
        <v>2</v>
      </c>
      <c r="I175" s="294"/>
      <c r="J175" s="295">
        <f>ROUND(I175*H175,2)</f>
        <v>0</v>
      </c>
      <c r="K175" s="291" t="s">
        <v>167</v>
      </c>
      <c r="L175" s="296"/>
      <c r="M175" s="297" t="s">
        <v>1</v>
      </c>
      <c r="N175" s="298" t="s">
        <v>41</v>
      </c>
      <c r="O175" s="92"/>
      <c r="P175" s="236">
        <f>O175*H175</f>
        <v>0</v>
      </c>
      <c r="Q175" s="236">
        <v>0.04</v>
      </c>
      <c r="R175" s="236">
        <f>Q175*H175</f>
        <v>0.08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200</v>
      </c>
      <c r="AT175" s="238" t="s">
        <v>323</v>
      </c>
      <c r="AU175" s="238" t="s">
        <v>85</v>
      </c>
      <c r="AY175" s="18" t="s">
        <v>161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83</v>
      </c>
      <c r="BK175" s="239">
        <f>ROUND(I175*H175,2)</f>
        <v>0</v>
      </c>
      <c r="BL175" s="18" t="s">
        <v>168</v>
      </c>
      <c r="BM175" s="238" t="s">
        <v>483</v>
      </c>
    </row>
    <row r="176" spans="1:65" s="2" customFormat="1" ht="24.15" customHeight="1">
      <c r="A176" s="39"/>
      <c r="B176" s="40"/>
      <c r="C176" s="227" t="s">
        <v>394</v>
      </c>
      <c r="D176" s="227" t="s">
        <v>163</v>
      </c>
      <c r="E176" s="228" t="s">
        <v>484</v>
      </c>
      <c r="F176" s="229" t="s">
        <v>485</v>
      </c>
      <c r="G176" s="230" t="s">
        <v>350</v>
      </c>
      <c r="H176" s="231">
        <v>2</v>
      </c>
      <c r="I176" s="232"/>
      <c r="J176" s="233">
        <f>ROUND(I176*H176,2)</f>
        <v>0</v>
      </c>
      <c r="K176" s="229" t="s">
        <v>167</v>
      </c>
      <c r="L176" s="45"/>
      <c r="M176" s="234" t="s">
        <v>1</v>
      </c>
      <c r="N176" s="235" t="s">
        <v>41</v>
      </c>
      <c r="O176" s="92"/>
      <c r="P176" s="236">
        <f>O176*H176</f>
        <v>0</v>
      </c>
      <c r="Q176" s="236">
        <v>0.02972</v>
      </c>
      <c r="R176" s="236">
        <f>Q176*H176</f>
        <v>0.05944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168</v>
      </c>
      <c r="AT176" s="238" t="s">
        <v>163</v>
      </c>
      <c r="AU176" s="238" t="s">
        <v>85</v>
      </c>
      <c r="AY176" s="18" t="s">
        <v>161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83</v>
      </c>
      <c r="BK176" s="239">
        <f>ROUND(I176*H176,2)</f>
        <v>0</v>
      </c>
      <c r="BL176" s="18" t="s">
        <v>168</v>
      </c>
      <c r="BM176" s="238" t="s">
        <v>486</v>
      </c>
    </row>
    <row r="177" spans="1:65" s="2" customFormat="1" ht="24.15" customHeight="1">
      <c r="A177" s="39"/>
      <c r="B177" s="40"/>
      <c r="C177" s="289" t="s">
        <v>398</v>
      </c>
      <c r="D177" s="289" t="s">
        <v>323</v>
      </c>
      <c r="E177" s="290" t="s">
        <v>487</v>
      </c>
      <c r="F177" s="291" t="s">
        <v>488</v>
      </c>
      <c r="G177" s="292" t="s">
        <v>350</v>
      </c>
      <c r="H177" s="293">
        <v>2</v>
      </c>
      <c r="I177" s="294"/>
      <c r="J177" s="295">
        <f>ROUND(I177*H177,2)</f>
        <v>0</v>
      </c>
      <c r="K177" s="291" t="s">
        <v>167</v>
      </c>
      <c r="L177" s="296"/>
      <c r="M177" s="297" t="s">
        <v>1</v>
      </c>
      <c r="N177" s="298" t="s">
        <v>41</v>
      </c>
      <c r="O177" s="92"/>
      <c r="P177" s="236">
        <f>O177*H177</f>
        <v>0</v>
      </c>
      <c r="Q177" s="236">
        <v>0.09</v>
      </c>
      <c r="R177" s="236">
        <f>Q177*H177</f>
        <v>0.18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200</v>
      </c>
      <c r="AT177" s="238" t="s">
        <v>323</v>
      </c>
      <c r="AU177" s="238" t="s">
        <v>85</v>
      </c>
      <c r="AY177" s="18" t="s">
        <v>161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83</v>
      </c>
      <c r="BK177" s="239">
        <f>ROUND(I177*H177,2)</f>
        <v>0</v>
      </c>
      <c r="BL177" s="18" t="s">
        <v>168</v>
      </c>
      <c r="BM177" s="238" t="s">
        <v>489</v>
      </c>
    </row>
    <row r="178" spans="1:65" s="2" customFormat="1" ht="24.15" customHeight="1">
      <c r="A178" s="39"/>
      <c r="B178" s="40"/>
      <c r="C178" s="227" t="s">
        <v>490</v>
      </c>
      <c r="D178" s="227" t="s">
        <v>163</v>
      </c>
      <c r="E178" s="228" t="s">
        <v>491</v>
      </c>
      <c r="F178" s="229" t="s">
        <v>492</v>
      </c>
      <c r="G178" s="230" t="s">
        <v>350</v>
      </c>
      <c r="H178" s="231">
        <v>2</v>
      </c>
      <c r="I178" s="232"/>
      <c r="J178" s="233">
        <f>ROUND(I178*H178,2)</f>
        <v>0</v>
      </c>
      <c r="K178" s="229" t="s">
        <v>167</v>
      </c>
      <c r="L178" s="45"/>
      <c r="M178" s="234" t="s">
        <v>1</v>
      </c>
      <c r="N178" s="235" t="s">
        <v>41</v>
      </c>
      <c r="O178" s="92"/>
      <c r="P178" s="236">
        <f>O178*H178</f>
        <v>0</v>
      </c>
      <c r="Q178" s="236">
        <v>0.21734</v>
      </c>
      <c r="R178" s="236">
        <f>Q178*H178</f>
        <v>0.43468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168</v>
      </c>
      <c r="AT178" s="238" t="s">
        <v>163</v>
      </c>
      <c r="AU178" s="238" t="s">
        <v>85</v>
      </c>
      <c r="AY178" s="18" t="s">
        <v>161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83</v>
      </c>
      <c r="BK178" s="239">
        <f>ROUND(I178*H178,2)</f>
        <v>0</v>
      </c>
      <c r="BL178" s="18" t="s">
        <v>168</v>
      </c>
      <c r="BM178" s="238" t="s">
        <v>493</v>
      </c>
    </row>
    <row r="179" spans="1:65" s="2" customFormat="1" ht="24.15" customHeight="1">
      <c r="A179" s="39"/>
      <c r="B179" s="40"/>
      <c r="C179" s="289" t="s">
        <v>494</v>
      </c>
      <c r="D179" s="289" t="s">
        <v>323</v>
      </c>
      <c r="E179" s="290" t="s">
        <v>495</v>
      </c>
      <c r="F179" s="291" t="s">
        <v>496</v>
      </c>
      <c r="G179" s="292" t="s">
        <v>350</v>
      </c>
      <c r="H179" s="293">
        <v>2</v>
      </c>
      <c r="I179" s="294"/>
      <c r="J179" s="295">
        <f>ROUND(I179*H179,2)</f>
        <v>0</v>
      </c>
      <c r="K179" s="291" t="s">
        <v>167</v>
      </c>
      <c r="L179" s="296"/>
      <c r="M179" s="297" t="s">
        <v>1</v>
      </c>
      <c r="N179" s="298" t="s">
        <v>41</v>
      </c>
      <c r="O179" s="92"/>
      <c r="P179" s="236">
        <f>O179*H179</f>
        <v>0</v>
      </c>
      <c r="Q179" s="236">
        <v>0.108</v>
      </c>
      <c r="R179" s="236">
        <f>Q179*H179</f>
        <v>0.216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200</v>
      </c>
      <c r="AT179" s="238" t="s">
        <v>323</v>
      </c>
      <c r="AU179" s="238" t="s">
        <v>85</v>
      </c>
      <c r="AY179" s="18" t="s">
        <v>161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83</v>
      </c>
      <c r="BK179" s="239">
        <f>ROUND(I179*H179,2)</f>
        <v>0</v>
      </c>
      <c r="BL179" s="18" t="s">
        <v>168</v>
      </c>
      <c r="BM179" s="238" t="s">
        <v>497</v>
      </c>
    </row>
    <row r="180" spans="1:65" s="2" customFormat="1" ht="24.15" customHeight="1">
      <c r="A180" s="39"/>
      <c r="B180" s="40"/>
      <c r="C180" s="289" t="s">
        <v>498</v>
      </c>
      <c r="D180" s="289" t="s">
        <v>323</v>
      </c>
      <c r="E180" s="290" t="s">
        <v>499</v>
      </c>
      <c r="F180" s="291" t="s">
        <v>500</v>
      </c>
      <c r="G180" s="292" t="s">
        <v>350</v>
      </c>
      <c r="H180" s="293">
        <v>2</v>
      </c>
      <c r="I180" s="294"/>
      <c r="J180" s="295">
        <f>ROUND(I180*H180,2)</f>
        <v>0</v>
      </c>
      <c r="K180" s="291" t="s">
        <v>167</v>
      </c>
      <c r="L180" s="296"/>
      <c r="M180" s="297" t="s">
        <v>1</v>
      </c>
      <c r="N180" s="298" t="s">
        <v>41</v>
      </c>
      <c r="O180" s="92"/>
      <c r="P180" s="236">
        <f>O180*H180</f>
        <v>0</v>
      </c>
      <c r="Q180" s="236">
        <v>0.004</v>
      </c>
      <c r="R180" s="236">
        <f>Q180*H180</f>
        <v>0.008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200</v>
      </c>
      <c r="AT180" s="238" t="s">
        <v>323</v>
      </c>
      <c r="AU180" s="238" t="s">
        <v>85</v>
      </c>
      <c r="AY180" s="18" t="s">
        <v>161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83</v>
      </c>
      <c r="BK180" s="239">
        <f>ROUND(I180*H180,2)</f>
        <v>0</v>
      </c>
      <c r="BL180" s="18" t="s">
        <v>168</v>
      </c>
      <c r="BM180" s="238" t="s">
        <v>501</v>
      </c>
    </row>
    <row r="181" spans="1:65" s="2" customFormat="1" ht="21.75" customHeight="1">
      <c r="A181" s="39"/>
      <c r="B181" s="40"/>
      <c r="C181" s="227" t="s">
        <v>502</v>
      </c>
      <c r="D181" s="227" t="s">
        <v>163</v>
      </c>
      <c r="E181" s="228" t="s">
        <v>503</v>
      </c>
      <c r="F181" s="229" t="s">
        <v>504</v>
      </c>
      <c r="G181" s="230" t="s">
        <v>183</v>
      </c>
      <c r="H181" s="231">
        <v>40</v>
      </c>
      <c r="I181" s="232"/>
      <c r="J181" s="233">
        <f>ROUND(I181*H181,2)</f>
        <v>0</v>
      </c>
      <c r="K181" s="229" t="s">
        <v>167</v>
      </c>
      <c r="L181" s="45"/>
      <c r="M181" s="234" t="s">
        <v>1</v>
      </c>
      <c r="N181" s="235" t="s">
        <v>41</v>
      </c>
      <c r="O181" s="92"/>
      <c r="P181" s="236">
        <f>O181*H181</f>
        <v>0</v>
      </c>
      <c r="Q181" s="236">
        <v>9E-05</v>
      </c>
      <c r="R181" s="236">
        <f>Q181*H181</f>
        <v>0.0036000000000000003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168</v>
      </c>
      <c r="AT181" s="238" t="s">
        <v>163</v>
      </c>
      <c r="AU181" s="238" t="s">
        <v>85</v>
      </c>
      <c r="AY181" s="18" t="s">
        <v>161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83</v>
      </c>
      <c r="BK181" s="239">
        <f>ROUND(I181*H181,2)</f>
        <v>0</v>
      </c>
      <c r="BL181" s="18" t="s">
        <v>168</v>
      </c>
      <c r="BM181" s="238" t="s">
        <v>505</v>
      </c>
    </row>
    <row r="182" spans="1:63" s="12" customFormat="1" ht="22.8" customHeight="1">
      <c r="A182" s="12"/>
      <c r="B182" s="211"/>
      <c r="C182" s="212"/>
      <c r="D182" s="213" t="s">
        <v>75</v>
      </c>
      <c r="E182" s="225" t="s">
        <v>381</v>
      </c>
      <c r="F182" s="225" t="s">
        <v>382</v>
      </c>
      <c r="G182" s="212"/>
      <c r="H182" s="212"/>
      <c r="I182" s="215"/>
      <c r="J182" s="226">
        <f>BK182</f>
        <v>0</v>
      </c>
      <c r="K182" s="212"/>
      <c r="L182" s="217"/>
      <c r="M182" s="218"/>
      <c r="N182" s="219"/>
      <c r="O182" s="219"/>
      <c r="P182" s="220">
        <f>P183</f>
        <v>0</v>
      </c>
      <c r="Q182" s="219"/>
      <c r="R182" s="220">
        <f>R183</f>
        <v>0</v>
      </c>
      <c r="S182" s="219"/>
      <c r="T182" s="221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2" t="s">
        <v>83</v>
      </c>
      <c r="AT182" s="223" t="s">
        <v>75</v>
      </c>
      <c r="AU182" s="223" t="s">
        <v>83</v>
      </c>
      <c r="AY182" s="222" t="s">
        <v>161</v>
      </c>
      <c r="BK182" s="224">
        <f>BK183</f>
        <v>0</v>
      </c>
    </row>
    <row r="183" spans="1:65" s="2" customFormat="1" ht="24.15" customHeight="1">
      <c r="A183" s="39"/>
      <c r="B183" s="40"/>
      <c r="C183" s="227" t="s">
        <v>506</v>
      </c>
      <c r="D183" s="227" t="s">
        <v>163</v>
      </c>
      <c r="E183" s="228" t="s">
        <v>384</v>
      </c>
      <c r="F183" s="229" t="s">
        <v>385</v>
      </c>
      <c r="G183" s="230" t="s">
        <v>203</v>
      </c>
      <c r="H183" s="231">
        <v>44.768</v>
      </c>
      <c r="I183" s="232"/>
      <c r="J183" s="233">
        <f>ROUND(I183*H183,2)</f>
        <v>0</v>
      </c>
      <c r="K183" s="229" t="s">
        <v>167</v>
      </c>
      <c r="L183" s="45"/>
      <c r="M183" s="284" t="s">
        <v>1</v>
      </c>
      <c r="N183" s="285" t="s">
        <v>41</v>
      </c>
      <c r="O183" s="286"/>
      <c r="P183" s="287">
        <f>O183*H183</f>
        <v>0</v>
      </c>
      <c r="Q183" s="287">
        <v>0</v>
      </c>
      <c r="R183" s="287">
        <f>Q183*H183</f>
        <v>0</v>
      </c>
      <c r="S183" s="287">
        <v>0</v>
      </c>
      <c r="T183" s="28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168</v>
      </c>
      <c r="AT183" s="238" t="s">
        <v>163</v>
      </c>
      <c r="AU183" s="238" t="s">
        <v>85</v>
      </c>
      <c r="AY183" s="18" t="s">
        <v>161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83</v>
      </c>
      <c r="BK183" s="239">
        <f>ROUND(I183*H183,2)</f>
        <v>0</v>
      </c>
      <c r="BL183" s="18" t="s">
        <v>168</v>
      </c>
      <c r="BM183" s="238" t="s">
        <v>507</v>
      </c>
    </row>
    <row r="184" spans="1:31" s="2" customFormat="1" ht="6.95" customHeight="1">
      <c r="A184" s="39"/>
      <c r="B184" s="67"/>
      <c r="C184" s="68"/>
      <c r="D184" s="68"/>
      <c r="E184" s="68"/>
      <c r="F184" s="68"/>
      <c r="G184" s="68"/>
      <c r="H184" s="68"/>
      <c r="I184" s="68"/>
      <c r="J184" s="68"/>
      <c r="K184" s="68"/>
      <c r="L184" s="45"/>
      <c r="M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</row>
  </sheetData>
  <sheetProtection password="CC35" sheet="1" objects="1" scenarios="1" formatColumns="0" formatRows="0" autoFilter="0"/>
  <autoFilter ref="C125:K18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133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 xml:space="preserve">Rekonstrukce  ulice  Kostelní v  Konici</v>
      </c>
      <c r="F7" s="151"/>
      <c r="G7" s="151"/>
      <c r="H7" s="151"/>
      <c r="L7" s="21"/>
    </row>
    <row r="8" spans="2:12" s="1" customFormat="1" ht="12" customHeight="1">
      <c r="B8" s="21"/>
      <c r="D8" s="151" t="s">
        <v>134</v>
      </c>
      <c r="L8" s="21"/>
    </row>
    <row r="9" spans="1:31" s="2" customFormat="1" ht="16.5" customHeight="1">
      <c r="A9" s="39"/>
      <c r="B9" s="45"/>
      <c r="C9" s="39"/>
      <c r="D9" s="39"/>
      <c r="E9" s="152" t="s">
        <v>135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30" customHeight="1">
      <c r="A11" s="39"/>
      <c r="B11" s="45"/>
      <c r="C11" s="39"/>
      <c r="D11" s="39"/>
      <c r="E11" s="153" t="s">
        <v>508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ROUND((SUM(BE125:BE150)),2)</f>
        <v>0</v>
      </c>
      <c r="G35" s="39"/>
      <c r="H35" s="39"/>
      <c r="I35" s="165">
        <v>0.21</v>
      </c>
      <c r="J35" s="164">
        <f>ROUND(((SUM(BE125:BE150))*I35),2)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ROUND((SUM(BF125:BF150)),2)</f>
        <v>0</v>
      </c>
      <c r="G36" s="39"/>
      <c r="H36" s="39"/>
      <c r="I36" s="165">
        <v>0.15</v>
      </c>
      <c r="J36" s="164">
        <f>ROUND(((SUM(BF125:BF150))*I36),2)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ROUND((SUM(BG125:BG150)),2)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ROUND((SUM(BH125:BH150)),2)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ROUND((SUM(BI125:BI150)),2)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 xml:space="preserve">Rekonstrukce  ulice  Kostelní v  Konici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135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30" customHeight="1">
      <c r="A89" s="39"/>
      <c r="B89" s="40"/>
      <c r="C89" s="41"/>
      <c r="D89" s="41"/>
      <c r="E89" s="77" t="str">
        <f>E11</f>
        <v>SO 801 - Sadové úpravy, jemné terénní úpravy a rekultivace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Konice</v>
      </c>
      <c r="G91" s="41"/>
      <c r="H91" s="41"/>
      <c r="I91" s="33" t="s">
        <v>22</v>
      </c>
      <c r="J91" s="80" t="str">
        <f>IF(J14="","",J14)</f>
        <v>10. 2. 2023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Konice</v>
      </c>
      <c r="G93" s="41"/>
      <c r="H93" s="41"/>
      <c r="I93" s="33" t="s">
        <v>30</v>
      </c>
      <c r="J93" s="37" t="str">
        <f>E23</f>
        <v>Ing. Zdeněk Vitásek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Martin  Pniok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139</v>
      </c>
      <c r="D96" s="186"/>
      <c r="E96" s="186"/>
      <c r="F96" s="186"/>
      <c r="G96" s="186"/>
      <c r="H96" s="186"/>
      <c r="I96" s="186"/>
      <c r="J96" s="187" t="s">
        <v>140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141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142</v>
      </c>
    </row>
    <row r="99" spans="1:31" s="9" customFormat="1" ht="24.95" customHeight="1">
      <c r="A99" s="9"/>
      <c r="B99" s="189"/>
      <c r="C99" s="190"/>
      <c r="D99" s="191" t="s">
        <v>143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144</v>
      </c>
      <c r="E100" s="197"/>
      <c r="F100" s="197"/>
      <c r="G100" s="197"/>
      <c r="H100" s="197"/>
      <c r="I100" s="197"/>
      <c r="J100" s="198">
        <f>J127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289</v>
      </c>
      <c r="E101" s="197"/>
      <c r="F101" s="197"/>
      <c r="G101" s="197"/>
      <c r="H101" s="197"/>
      <c r="I101" s="197"/>
      <c r="J101" s="198">
        <f>J145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291</v>
      </c>
      <c r="E102" s="197"/>
      <c r="F102" s="197"/>
      <c r="G102" s="197"/>
      <c r="H102" s="197"/>
      <c r="I102" s="197"/>
      <c r="J102" s="198">
        <f>J147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292</v>
      </c>
      <c r="E103" s="197"/>
      <c r="F103" s="197"/>
      <c r="G103" s="197"/>
      <c r="H103" s="197"/>
      <c r="I103" s="197"/>
      <c r="J103" s="198">
        <f>J149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146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 xml:space="preserve">Rekonstrukce  ulice  Kostelní v  Konici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134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4" t="s">
        <v>135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136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30" customHeight="1">
      <c r="A117" s="39"/>
      <c r="B117" s="40"/>
      <c r="C117" s="41"/>
      <c r="D117" s="41"/>
      <c r="E117" s="77" t="str">
        <f>E11</f>
        <v>SO 801 - Sadové úpravy, jemné terénní úpravy a rekultivace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>Konice</v>
      </c>
      <c r="G119" s="41"/>
      <c r="H119" s="41"/>
      <c r="I119" s="33" t="s">
        <v>22</v>
      </c>
      <c r="J119" s="80" t="str">
        <f>IF(J14="","",J14)</f>
        <v>10. 2. 2023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E17</f>
        <v>město Konice</v>
      </c>
      <c r="G121" s="41"/>
      <c r="H121" s="41"/>
      <c r="I121" s="33" t="s">
        <v>30</v>
      </c>
      <c r="J121" s="37" t="str">
        <f>E23</f>
        <v>Ing. Zdeněk Vitásek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IF(E20="","",E20)</f>
        <v>Vyplň údaj</v>
      </c>
      <c r="G122" s="41"/>
      <c r="H122" s="41"/>
      <c r="I122" s="33" t="s">
        <v>33</v>
      </c>
      <c r="J122" s="37" t="str">
        <f>E26</f>
        <v xml:space="preserve">Martin  Pniok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147</v>
      </c>
      <c r="D124" s="203" t="s">
        <v>61</v>
      </c>
      <c r="E124" s="203" t="s">
        <v>57</v>
      </c>
      <c r="F124" s="203" t="s">
        <v>58</v>
      </c>
      <c r="G124" s="203" t="s">
        <v>148</v>
      </c>
      <c r="H124" s="203" t="s">
        <v>149</v>
      </c>
      <c r="I124" s="203" t="s">
        <v>150</v>
      </c>
      <c r="J124" s="203" t="s">
        <v>140</v>
      </c>
      <c r="K124" s="204" t="s">
        <v>151</v>
      </c>
      <c r="L124" s="205"/>
      <c r="M124" s="101" t="s">
        <v>1</v>
      </c>
      <c r="N124" s="102" t="s">
        <v>40</v>
      </c>
      <c r="O124" s="102" t="s">
        <v>152</v>
      </c>
      <c r="P124" s="102" t="s">
        <v>153</v>
      </c>
      <c r="Q124" s="102" t="s">
        <v>154</v>
      </c>
      <c r="R124" s="102" t="s">
        <v>155</v>
      </c>
      <c r="S124" s="102" t="s">
        <v>156</v>
      </c>
      <c r="T124" s="103" t="s">
        <v>157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158</v>
      </c>
      <c r="D125" s="41"/>
      <c r="E125" s="41"/>
      <c r="F125" s="41"/>
      <c r="G125" s="41"/>
      <c r="H125" s="41"/>
      <c r="I125" s="41"/>
      <c r="J125" s="206">
        <f>BK125</f>
        <v>0</v>
      </c>
      <c r="K125" s="41"/>
      <c r="L125" s="45"/>
      <c r="M125" s="104"/>
      <c r="N125" s="207"/>
      <c r="O125" s="105"/>
      <c r="P125" s="208">
        <f>P126</f>
        <v>0</v>
      </c>
      <c r="Q125" s="105"/>
      <c r="R125" s="208">
        <f>R126</f>
        <v>33.2243</v>
      </c>
      <c r="S125" s="105"/>
      <c r="T125" s="209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142</v>
      </c>
      <c r="BK125" s="210">
        <f>BK126</f>
        <v>0</v>
      </c>
    </row>
    <row r="126" spans="1:63" s="12" customFormat="1" ht="25.9" customHeight="1">
      <c r="A126" s="12"/>
      <c r="B126" s="211"/>
      <c r="C126" s="212"/>
      <c r="D126" s="213" t="s">
        <v>75</v>
      </c>
      <c r="E126" s="214" t="s">
        <v>159</v>
      </c>
      <c r="F126" s="214" t="s">
        <v>160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P127+P145+P147+P149</f>
        <v>0</v>
      </c>
      <c r="Q126" s="219"/>
      <c r="R126" s="220">
        <f>R127+R145+R147+R149</f>
        <v>33.2243</v>
      </c>
      <c r="S126" s="219"/>
      <c r="T126" s="221">
        <f>T127+T145+T147+T149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83</v>
      </c>
      <c r="AT126" s="223" t="s">
        <v>75</v>
      </c>
      <c r="AU126" s="223" t="s">
        <v>76</v>
      </c>
      <c r="AY126" s="222" t="s">
        <v>161</v>
      </c>
      <c r="BK126" s="224">
        <f>BK127+BK145+BK147+BK149</f>
        <v>0</v>
      </c>
    </row>
    <row r="127" spans="1:63" s="12" customFormat="1" ht="22.8" customHeight="1">
      <c r="A127" s="12"/>
      <c r="B127" s="211"/>
      <c r="C127" s="212"/>
      <c r="D127" s="213" t="s">
        <v>75</v>
      </c>
      <c r="E127" s="225" t="s">
        <v>83</v>
      </c>
      <c r="F127" s="225" t="s">
        <v>162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SUM(P128:P144)</f>
        <v>0</v>
      </c>
      <c r="Q127" s="219"/>
      <c r="R127" s="220">
        <f>SUM(R128:R144)</f>
        <v>12.8008</v>
      </c>
      <c r="S127" s="219"/>
      <c r="T127" s="221">
        <f>SUM(T128:T144)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83</v>
      </c>
      <c r="AT127" s="223" t="s">
        <v>75</v>
      </c>
      <c r="AU127" s="223" t="s">
        <v>83</v>
      </c>
      <c r="AY127" s="222" t="s">
        <v>161</v>
      </c>
      <c r="BK127" s="224">
        <f>SUM(BK128:BK144)</f>
        <v>0</v>
      </c>
    </row>
    <row r="128" spans="1:65" s="2" customFormat="1" ht="24.15" customHeight="1">
      <c r="A128" s="39"/>
      <c r="B128" s="40"/>
      <c r="C128" s="227" t="s">
        <v>83</v>
      </c>
      <c r="D128" s="227" t="s">
        <v>163</v>
      </c>
      <c r="E128" s="228" t="s">
        <v>509</v>
      </c>
      <c r="F128" s="229" t="s">
        <v>510</v>
      </c>
      <c r="G128" s="230" t="s">
        <v>166</v>
      </c>
      <c r="H128" s="231">
        <v>40</v>
      </c>
      <c r="I128" s="232"/>
      <c r="J128" s="233">
        <f>ROUND(I128*H128,2)</f>
        <v>0</v>
      </c>
      <c r="K128" s="229" t="s">
        <v>167</v>
      </c>
      <c r="L128" s="45"/>
      <c r="M128" s="234" t="s">
        <v>1</v>
      </c>
      <c r="N128" s="235" t="s">
        <v>41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168</v>
      </c>
      <c r="AT128" s="238" t="s">
        <v>163</v>
      </c>
      <c r="AU128" s="238" t="s">
        <v>85</v>
      </c>
      <c r="AY128" s="18" t="s">
        <v>161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83</v>
      </c>
      <c r="BK128" s="239">
        <f>ROUND(I128*H128,2)</f>
        <v>0</v>
      </c>
      <c r="BL128" s="18" t="s">
        <v>168</v>
      </c>
      <c r="BM128" s="238" t="s">
        <v>511</v>
      </c>
    </row>
    <row r="129" spans="1:65" s="2" customFormat="1" ht="37.8" customHeight="1">
      <c r="A129" s="39"/>
      <c r="B129" s="40"/>
      <c r="C129" s="227" t="s">
        <v>85</v>
      </c>
      <c r="D129" s="227" t="s">
        <v>163</v>
      </c>
      <c r="E129" s="228" t="s">
        <v>197</v>
      </c>
      <c r="F129" s="229" t="s">
        <v>198</v>
      </c>
      <c r="G129" s="230" t="s">
        <v>192</v>
      </c>
      <c r="H129" s="231">
        <v>8</v>
      </c>
      <c r="I129" s="232"/>
      <c r="J129" s="233">
        <f>ROUND(I129*H129,2)</f>
        <v>0</v>
      </c>
      <c r="K129" s="229" t="s">
        <v>167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168</v>
      </c>
      <c r="AT129" s="238" t="s">
        <v>163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83</v>
      </c>
      <c r="BK129" s="239">
        <f>ROUND(I129*H129,2)</f>
        <v>0</v>
      </c>
      <c r="BL129" s="18" t="s">
        <v>168</v>
      </c>
      <c r="BM129" s="238" t="s">
        <v>512</v>
      </c>
    </row>
    <row r="130" spans="1:51" s="13" customFormat="1" ht="12">
      <c r="A130" s="13"/>
      <c r="B130" s="240"/>
      <c r="C130" s="241"/>
      <c r="D130" s="242" t="s">
        <v>170</v>
      </c>
      <c r="E130" s="243" t="s">
        <v>1</v>
      </c>
      <c r="F130" s="244" t="s">
        <v>513</v>
      </c>
      <c r="G130" s="241"/>
      <c r="H130" s="245">
        <v>8</v>
      </c>
      <c r="I130" s="246"/>
      <c r="J130" s="241"/>
      <c r="K130" s="241"/>
      <c r="L130" s="247"/>
      <c r="M130" s="248"/>
      <c r="N130" s="249"/>
      <c r="O130" s="249"/>
      <c r="P130" s="249"/>
      <c r="Q130" s="249"/>
      <c r="R130" s="249"/>
      <c r="S130" s="249"/>
      <c r="T130" s="25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170</v>
      </c>
      <c r="AU130" s="251" t="s">
        <v>85</v>
      </c>
      <c r="AV130" s="13" t="s">
        <v>85</v>
      </c>
      <c r="AW130" s="13" t="s">
        <v>32</v>
      </c>
      <c r="AX130" s="13" t="s">
        <v>83</v>
      </c>
      <c r="AY130" s="251" t="s">
        <v>161</v>
      </c>
    </row>
    <row r="131" spans="1:65" s="2" customFormat="1" ht="24.15" customHeight="1">
      <c r="A131" s="39"/>
      <c r="B131" s="40"/>
      <c r="C131" s="227" t="s">
        <v>177</v>
      </c>
      <c r="D131" s="227" t="s">
        <v>163</v>
      </c>
      <c r="E131" s="228" t="s">
        <v>416</v>
      </c>
      <c r="F131" s="229" t="s">
        <v>417</v>
      </c>
      <c r="G131" s="230" t="s">
        <v>192</v>
      </c>
      <c r="H131" s="231">
        <v>8</v>
      </c>
      <c r="I131" s="232"/>
      <c r="J131" s="233">
        <f>ROUND(I131*H131,2)</f>
        <v>0</v>
      </c>
      <c r="K131" s="229" t="s">
        <v>167</v>
      </c>
      <c r="L131" s="45"/>
      <c r="M131" s="234" t="s">
        <v>1</v>
      </c>
      <c r="N131" s="235" t="s">
        <v>41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168</v>
      </c>
      <c r="AT131" s="238" t="s">
        <v>163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83</v>
      </c>
      <c r="BK131" s="239">
        <f>ROUND(I131*H131,2)</f>
        <v>0</v>
      </c>
      <c r="BL131" s="18" t="s">
        <v>168</v>
      </c>
      <c r="BM131" s="238" t="s">
        <v>514</v>
      </c>
    </row>
    <row r="132" spans="1:51" s="13" customFormat="1" ht="12">
      <c r="A132" s="13"/>
      <c r="B132" s="240"/>
      <c r="C132" s="241"/>
      <c r="D132" s="242" t="s">
        <v>170</v>
      </c>
      <c r="E132" s="243" t="s">
        <v>1</v>
      </c>
      <c r="F132" s="244" t="s">
        <v>513</v>
      </c>
      <c r="G132" s="241"/>
      <c r="H132" s="245">
        <v>8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170</v>
      </c>
      <c r="AU132" s="251" t="s">
        <v>85</v>
      </c>
      <c r="AV132" s="13" t="s">
        <v>85</v>
      </c>
      <c r="AW132" s="13" t="s">
        <v>32</v>
      </c>
      <c r="AX132" s="13" t="s">
        <v>83</v>
      </c>
      <c r="AY132" s="251" t="s">
        <v>161</v>
      </c>
    </row>
    <row r="133" spans="1:65" s="2" customFormat="1" ht="33" customHeight="1">
      <c r="A133" s="39"/>
      <c r="B133" s="40"/>
      <c r="C133" s="227" t="s">
        <v>168</v>
      </c>
      <c r="D133" s="227" t="s">
        <v>163</v>
      </c>
      <c r="E133" s="228" t="s">
        <v>201</v>
      </c>
      <c r="F133" s="229" t="s">
        <v>202</v>
      </c>
      <c r="G133" s="230" t="s">
        <v>203</v>
      </c>
      <c r="H133" s="231">
        <v>15.2</v>
      </c>
      <c r="I133" s="232"/>
      <c r="J133" s="233">
        <f>ROUND(I133*H133,2)</f>
        <v>0</v>
      </c>
      <c r="K133" s="229" t="s">
        <v>167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168</v>
      </c>
      <c r="AT133" s="238" t="s">
        <v>163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83</v>
      </c>
      <c r="BK133" s="239">
        <f>ROUND(I133*H133,2)</f>
        <v>0</v>
      </c>
      <c r="BL133" s="18" t="s">
        <v>168</v>
      </c>
      <c r="BM133" s="238" t="s">
        <v>515</v>
      </c>
    </row>
    <row r="134" spans="1:51" s="13" customFormat="1" ht="12">
      <c r="A134" s="13"/>
      <c r="B134" s="240"/>
      <c r="C134" s="241"/>
      <c r="D134" s="242" t="s">
        <v>170</v>
      </c>
      <c r="E134" s="241"/>
      <c r="F134" s="244" t="s">
        <v>516</v>
      </c>
      <c r="G134" s="241"/>
      <c r="H134" s="245">
        <v>15.2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170</v>
      </c>
      <c r="AU134" s="251" t="s">
        <v>85</v>
      </c>
      <c r="AV134" s="13" t="s">
        <v>85</v>
      </c>
      <c r="AW134" s="13" t="s">
        <v>4</v>
      </c>
      <c r="AX134" s="13" t="s">
        <v>83</v>
      </c>
      <c r="AY134" s="251" t="s">
        <v>161</v>
      </c>
    </row>
    <row r="135" spans="1:65" s="2" customFormat="1" ht="16.5" customHeight="1">
      <c r="A135" s="39"/>
      <c r="B135" s="40"/>
      <c r="C135" s="227" t="s">
        <v>185</v>
      </c>
      <c r="D135" s="227" t="s">
        <v>163</v>
      </c>
      <c r="E135" s="228" t="s">
        <v>207</v>
      </c>
      <c r="F135" s="229" t="s">
        <v>208</v>
      </c>
      <c r="G135" s="230" t="s">
        <v>192</v>
      </c>
      <c r="H135" s="231">
        <v>8</v>
      </c>
      <c r="I135" s="232"/>
      <c r="J135" s="233">
        <f>ROUND(I135*H135,2)</f>
        <v>0</v>
      </c>
      <c r="K135" s="229" t="s">
        <v>167</v>
      </c>
      <c r="L135" s="45"/>
      <c r="M135" s="234" t="s">
        <v>1</v>
      </c>
      <c r="N135" s="235" t="s">
        <v>41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168</v>
      </c>
      <c r="AT135" s="238" t="s">
        <v>163</v>
      </c>
      <c r="AU135" s="238" t="s">
        <v>85</v>
      </c>
      <c r="AY135" s="18" t="s">
        <v>161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83</v>
      </c>
      <c r="BK135" s="239">
        <f>ROUND(I135*H135,2)</f>
        <v>0</v>
      </c>
      <c r="BL135" s="18" t="s">
        <v>168</v>
      </c>
      <c r="BM135" s="238" t="s">
        <v>517</v>
      </c>
    </row>
    <row r="136" spans="1:65" s="2" customFormat="1" ht="24.15" customHeight="1">
      <c r="A136" s="39"/>
      <c r="B136" s="40"/>
      <c r="C136" s="227" t="s">
        <v>189</v>
      </c>
      <c r="D136" s="227" t="s">
        <v>163</v>
      </c>
      <c r="E136" s="228" t="s">
        <v>518</v>
      </c>
      <c r="F136" s="229" t="s">
        <v>519</v>
      </c>
      <c r="G136" s="230" t="s">
        <v>166</v>
      </c>
      <c r="H136" s="231">
        <v>40</v>
      </c>
      <c r="I136" s="232"/>
      <c r="J136" s="233">
        <f>ROUND(I136*H136,2)</f>
        <v>0</v>
      </c>
      <c r="K136" s="229" t="s">
        <v>167</v>
      </c>
      <c r="L136" s="45"/>
      <c r="M136" s="234" t="s">
        <v>1</v>
      </c>
      <c r="N136" s="235" t="s">
        <v>41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168</v>
      </c>
      <c r="AT136" s="238" t="s">
        <v>163</v>
      </c>
      <c r="AU136" s="238" t="s">
        <v>85</v>
      </c>
      <c r="AY136" s="18" t="s">
        <v>161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83</v>
      </c>
      <c r="BK136" s="239">
        <f>ROUND(I136*H136,2)</f>
        <v>0</v>
      </c>
      <c r="BL136" s="18" t="s">
        <v>168</v>
      </c>
      <c r="BM136" s="238" t="s">
        <v>520</v>
      </c>
    </row>
    <row r="137" spans="1:65" s="2" customFormat="1" ht="16.5" customHeight="1">
      <c r="A137" s="39"/>
      <c r="B137" s="40"/>
      <c r="C137" s="289" t="s">
        <v>196</v>
      </c>
      <c r="D137" s="289" t="s">
        <v>323</v>
      </c>
      <c r="E137" s="290" t="s">
        <v>521</v>
      </c>
      <c r="F137" s="291" t="s">
        <v>522</v>
      </c>
      <c r="G137" s="292" t="s">
        <v>203</v>
      </c>
      <c r="H137" s="293">
        <v>12.8</v>
      </c>
      <c r="I137" s="294"/>
      <c r="J137" s="295">
        <f>ROUND(I137*H137,2)</f>
        <v>0</v>
      </c>
      <c r="K137" s="291" t="s">
        <v>167</v>
      </c>
      <c r="L137" s="296"/>
      <c r="M137" s="297" t="s">
        <v>1</v>
      </c>
      <c r="N137" s="298" t="s">
        <v>41</v>
      </c>
      <c r="O137" s="92"/>
      <c r="P137" s="236">
        <f>O137*H137</f>
        <v>0</v>
      </c>
      <c r="Q137" s="236">
        <v>1</v>
      </c>
      <c r="R137" s="236">
        <f>Q137*H137</f>
        <v>12.8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200</v>
      </c>
      <c r="AT137" s="238" t="s">
        <v>323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83</v>
      </c>
      <c r="BK137" s="239">
        <f>ROUND(I137*H137,2)</f>
        <v>0</v>
      </c>
      <c r="BL137" s="18" t="s">
        <v>168</v>
      </c>
      <c r="BM137" s="238" t="s">
        <v>523</v>
      </c>
    </row>
    <row r="138" spans="1:51" s="13" customFormat="1" ht="12">
      <c r="A138" s="13"/>
      <c r="B138" s="240"/>
      <c r="C138" s="241"/>
      <c r="D138" s="242" t="s">
        <v>170</v>
      </c>
      <c r="E138" s="243" t="s">
        <v>1</v>
      </c>
      <c r="F138" s="244" t="s">
        <v>524</v>
      </c>
      <c r="G138" s="241"/>
      <c r="H138" s="245">
        <v>12.8</v>
      </c>
      <c r="I138" s="246"/>
      <c r="J138" s="241"/>
      <c r="K138" s="241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170</v>
      </c>
      <c r="AU138" s="251" t="s">
        <v>85</v>
      </c>
      <c r="AV138" s="13" t="s">
        <v>85</v>
      </c>
      <c r="AW138" s="13" t="s">
        <v>32</v>
      </c>
      <c r="AX138" s="13" t="s">
        <v>83</v>
      </c>
      <c r="AY138" s="251" t="s">
        <v>161</v>
      </c>
    </row>
    <row r="139" spans="1:65" s="2" customFormat="1" ht="24.15" customHeight="1">
      <c r="A139" s="39"/>
      <c r="B139" s="40"/>
      <c r="C139" s="227" t="s">
        <v>200</v>
      </c>
      <c r="D139" s="227" t="s">
        <v>163</v>
      </c>
      <c r="E139" s="228" t="s">
        <v>525</v>
      </c>
      <c r="F139" s="229" t="s">
        <v>526</v>
      </c>
      <c r="G139" s="230" t="s">
        <v>166</v>
      </c>
      <c r="H139" s="231">
        <v>40</v>
      </c>
      <c r="I139" s="232"/>
      <c r="J139" s="233">
        <f>ROUND(I139*H139,2)</f>
        <v>0</v>
      </c>
      <c r="K139" s="229" t="s">
        <v>167</v>
      </c>
      <c r="L139" s="45"/>
      <c r="M139" s="234" t="s">
        <v>1</v>
      </c>
      <c r="N139" s="235" t="s">
        <v>41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168</v>
      </c>
      <c r="AT139" s="238" t="s">
        <v>163</v>
      </c>
      <c r="AU139" s="238" t="s">
        <v>85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83</v>
      </c>
      <c r="BK139" s="239">
        <f>ROUND(I139*H139,2)</f>
        <v>0</v>
      </c>
      <c r="BL139" s="18" t="s">
        <v>168</v>
      </c>
      <c r="BM139" s="238" t="s">
        <v>527</v>
      </c>
    </row>
    <row r="140" spans="1:65" s="2" customFormat="1" ht="16.5" customHeight="1">
      <c r="A140" s="39"/>
      <c r="B140" s="40"/>
      <c r="C140" s="289" t="s">
        <v>206</v>
      </c>
      <c r="D140" s="289" t="s">
        <v>323</v>
      </c>
      <c r="E140" s="290" t="s">
        <v>528</v>
      </c>
      <c r="F140" s="291" t="s">
        <v>529</v>
      </c>
      <c r="G140" s="292" t="s">
        <v>530</v>
      </c>
      <c r="H140" s="293">
        <v>0.8</v>
      </c>
      <c r="I140" s="294"/>
      <c r="J140" s="295">
        <f>ROUND(I140*H140,2)</f>
        <v>0</v>
      </c>
      <c r="K140" s="291" t="s">
        <v>167</v>
      </c>
      <c r="L140" s="296"/>
      <c r="M140" s="297" t="s">
        <v>1</v>
      </c>
      <c r="N140" s="298" t="s">
        <v>41</v>
      </c>
      <c r="O140" s="92"/>
      <c r="P140" s="236">
        <f>O140*H140</f>
        <v>0</v>
      </c>
      <c r="Q140" s="236">
        <v>0.001</v>
      </c>
      <c r="R140" s="236">
        <f>Q140*H140</f>
        <v>0.0008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200</v>
      </c>
      <c r="AT140" s="238" t="s">
        <v>323</v>
      </c>
      <c r="AU140" s="238" t="s">
        <v>85</v>
      </c>
      <c r="AY140" s="18" t="s">
        <v>161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83</v>
      </c>
      <c r="BK140" s="239">
        <f>ROUND(I140*H140,2)</f>
        <v>0</v>
      </c>
      <c r="BL140" s="18" t="s">
        <v>168</v>
      </c>
      <c r="BM140" s="238" t="s">
        <v>531</v>
      </c>
    </row>
    <row r="141" spans="1:51" s="13" customFormat="1" ht="12">
      <c r="A141" s="13"/>
      <c r="B141" s="240"/>
      <c r="C141" s="241"/>
      <c r="D141" s="242" t="s">
        <v>170</v>
      </c>
      <c r="E141" s="241"/>
      <c r="F141" s="244" t="s">
        <v>532</v>
      </c>
      <c r="G141" s="241"/>
      <c r="H141" s="245">
        <v>0.8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170</v>
      </c>
      <c r="AU141" s="251" t="s">
        <v>85</v>
      </c>
      <c r="AV141" s="13" t="s">
        <v>85</v>
      </c>
      <c r="AW141" s="13" t="s">
        <v>4</v>
      </c>
      <c r="AX141" s="13" t="s">
        <v>83</v>
      </c>
      <c r="AY141" s="251" t="s">
        <v>161</v>
      </c>
    </row>
    <row r="142" spans="1:65" s="2" customFormat="1" ht="21.75" customHeight="1">
      <c r="A142" s="39"/>
      <c r="B142" s="40"/>
      <c r="C142" s="227" t="s">
        <v>212</v>
      </c>
      <c r="D142" s="227" t="s">
        <v>163</v>
      </c>
      <c r="E142" s="228" t="s">
        <v>533</v>
      </c>
      <c r="F142" s="229" t="s">
        <v>534</v>
      </c>
      <c r="G142" s="230" t="s">
        <v>166</v>
      </c>
      <c r="H142" s="231">
        <v>40</v>
      </c>
      <c r="I142" s="232"/>
      <c r="J142" s="233">
        <f>ROUND(I142*H142,2)</f>
        <v>0</v>
      </c>
      <c r="K142" s="229" t="s">
        <v>167</v>
      </c>
      <c r="L142" s="45"/>
      <c r="M142" s="234" t="s">
        <v>1</v>
      </c>
      <c r="N142" s="235" t="s">
        <v>41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168</v>
      </c>
      <c r="AT142" s="238" t="s">
        <v>163</v>
      </c>
      <c r="AU142" s="238" t="s">
        <v>85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83</v>
      </c>
      <c r="BK142" s="239">
        <f>ROUND(I142*H142,2)</f>
        <v>0</v>
      </c>
      <c r="BL142" s="18" t="s">
        <v>168</v>
      </c>
      <c r="BM142" s="238" t="s">
        <v>535</v>
      </c>
    </row>
    <row r="143" spans="1:65" s="2" customFormat="1" ht="21.75" customHeight="1">
      <c r="A143" s="39"/>
      <c r="B143" s="40"/>
      <c r="C143" s="227" t="s">
        <v>222</v>
      </c>
      <c r="D143" s="227" t="s">
        <v>163</v>
      </c>
      <c r="E143" s="228" t="s">
        <v>536</v>
      </c>
      <c r="F143" s="229" t="s">
        <v>537</v>
      </c>
      <c r="G143" s="230" t="s">
        <v>192</v>
      </c>
      <c r="H143" s="231">
        <v>0.4</v>
      </c>
      <c r="I143" s="232"/>
      <c r="J143" s="233">
        <f>ROUND(I143*H143,2)</f>
        <v>0</v>
      </c>
      <c r="K143" s="229" t="s">
        <v>167</v>
      </c>
      <c r="L143" s="45"/>
      <c r="M143" s="234" t="s">
        <v>1</v>
      </c>
      <c r="N143" s="235" t="s">
        <v>41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168</v>
      </c>
      <c r="AT143" s="238" t="s">
        <v>163</v>
      </c>
      <c r="AU143" s="238" t="s">
        <v>85</v>
      </c>
      <c r="AY143" s="18" t="s">
        <v>161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83</v>
      </c>
      <c r="BK143" s="239">
        <f>ROUND(I143*H143,2)</f>
        <v>0</v>
      </c>
      <c r="BL143" s="18" t="s">
        <v>168</v>
      </c>
      <c r="BM143" s="238" t="s">
        <v>538</v>
      </c>
    </row>
    <row r="144" spans="1:51" s="13" customFormat="1" ht="12">
      <c r="A144" s="13"/>
      <c r="B144" s="240"/>
      <c r="C144" s="241"/>
      <c r="D144" s="242" t="s">
        <v>170</v>
      </c>
      <c r="E144" s="243" t="s">
        <v>1</v>
      </c>
      <c r="F144" s="244" t="s">
        <v>539</v>
      </c>
      <c r="G144" s="241"/>
      <c r="H144" s="245">
        <v>0.4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170</v>
      </c>
      <c r="AU144" s="251" t="s">
        <v>85</v>
      </c>
      <c r="AV144" s="13" t="s">
        <v>85</v>
      </c>
      <c r="AW144" s="13" t="s">
        <v>32</v>
      </c>
      <c r="AX144" s="13" t="s">
        <v>83</v>
      </c>
      <c r="AY144" s="251" t="s">
        <v>161</v>
      </c>
    </row>
    <row r="145" spans="1:63" s="12" customFormat="1" ht="22.8" customHeight="1">
      <c r="A145" s="12"/>
      <c r="B145" s="211"/>
      <c r="C145" s="212"/>
      <c r="D145" s="213" t="s">
        <v>75</v>
      </c>
      <c r="E145" s="225" t="s">
        <v>185</v>
      </c>
      <c r="F145" s="225" t="s">
        <v>313</v>
      </c>
      <c r="G145" s="212"/>
      <c r="H145" s="212"/>
      <c r="I145" s="215"/>
      <c r="J145" s="226">
        <f>BK145</f>
        <v>0</v>
      </c>
      <c r="K145" s="212"/>
      <c r="L145" s="217"/>
      <c r="M145" s="218"/>
      <c r="N145" s="219"/>
      <c r="O145" s="219"/>
      <c r="P145" s="220">
        <f>P146</f>
        <v>0</v>
      </c>
      <c r="Q145" s="219"/>
      <c r="R145" s="220">
        <f>R146</f>
        <v>20.4</v>
      </c>
      <c r="S145" s="219"/>
      <c r="T145" s="221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2" t="s">
        <v>83</v>
      </c>
      <c r="AT145" s="223" t="s">
        <v>75</v>
      </c>
      <c r="AU145" s="223" t="s">
        <v>83</v>
      </c>
      <c r="AY145" s="222" t="s">
        <v>161</v>
      </c>
      <c r="BK145" s="224">
        <f>BK146</f>
        <v>0</v>
      </c>
    </row>
    <row r="146" spans="1:65" s="2" customFormat="1" ht="24.15" customHeight="1">
      <c r="A146" s="39"/>
      <c r="B146" s="40"/>
      <c r="C146" s="227" t="s">
        <v>227</v>
      </c>
      <c r="D146" s="227" t="s">
        <v>163</v>
      </c>
      <c r="E146" s="228" t="s">
        <v>540</v>
      </c>
      <c r="F146" s="229" t="s">
        <v>541</v>
      </c>
      <c r="G146" s="230" t="s">
        <v>166</v>
      </c>
      <c r="H146" s="231">
        <v>50</v>
      </c>
      <c r="I146" s="232"/>
      <c r="J146" s="233">
        <f>ROUND(I146*H146,2)</f>
        <v>0</v>
      </c>
      <c r="K146" s="229" t="s">
        <v>167</v>
      </c>
      <c r="L146" s="45"/>
      <c r="M146" s="234" t="s">
        <v>1</v>
      </c>
      <c r="N146" s="235" t="s">
        <v>41</v>
      </c>
      <c r="O146" s="92"/>
      <c r="P146" s="236">
        <f>O146*H146</f>
        <v>0</v>
      </c>
      <c r="Q146" s="236">
        <v>0.408</v>
      </c>
      <c r="R146" s="236">
        <f>Q146*H146</f>
        <v>20.4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168</v>
      </c>
      <c r="AT146" s="238" t="s">
        <v>163</v>
      </c>
      <c r="AU146" s="238" t="s">
        <v>85</v>
      </c>
      <c r="AY146" s="18" t="s">
        <v>161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83</v>
      </c>
      <c r="BK146" s="239">
        <f>ROUND(I146*H146,2)</f>
        <v>0</v>
      </c>
      <c r="BL146" s="18" t="s">
        <v>168</v>
      </c>
      <c r="BM146" s="238" t="s">
        <v>542</v>
      </c>
    </row>
    <row r="147" spans="1:63" s="12" customFormat="1" ht="22.8" customHeight="1">
      <c r="A147" s="12"/>
      <c r="B147" s="211"/>
      <c r="C147" s="212"/>
      <c r="D147" s="213" t="s">
        <v>75</v>
      </c>
      <c r="E147" s="225" t="s">
        <v>206</v>
      </c>
      <c r="F147" s="225" t="s">
        <v>355</v>
      </c>
      <c r="G147" s="212"/>
      <c r="H147" s="212"/>
      <c r="I147" s="215"/>
      <c r="J147" s="226">
        <f>BK147</f>
        <v>0</v>
      </c>
      <c r="K147" s="212"/>
      <c r="L147" s="217"/>
      <c r="M147" s="218"/>
      <c r="N147" s="219"/>
      <c r="O147" s="219"/>
      <c r="P147" s="220">
        <f>P148</f>
        <v>0</v>
      </c>
      <c r="Q147" s="219"/>
      <c r="R147" s="220">
        <f>R148</f>
        <v>0.0235</v>
      </c>
      <c r="S147" s="219"/>
      <c r="T147" s="221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2" t="s">
        <v>83</v>
      </c>
      <c r="AT147" s="223" t="s">
        <v>75</v>
      </c>
      <c r="AU147" s="223" t="s">
        <v>83</v>
      </c>
      <c r="AY147" s="222" t="s">
        <v>161</v>
      </c>
      <c r="BK147" s="224">
        <f>BK148</f>
        <v>0</v>
      </c>
    </row>
    <row r="148" spans="1:65" s="2" customFormat="1" ht="24.15" customHeight="1">
      <c r="A148" s="39"/>
      <c r="B148" s="40"/>
      <c r="C148" s="227" t="s">
        <v>233</v>
      </c>
      <c r="D148" s="227" t="s">
        <v>163</v>
      </c>
      <c r="E148" s="228" t="s">
        <v>543</v>
      </c>
      <c r="F148" s="229" t="s">
        <v>544</v>
      </c>
      <c r="G148" s="230" t="s">
        <v>166</v>
      </c>
      <c r="H148" s="231">
        <v>50</v>
      </c>
      <c r="I148" s="232"/>
      <c r="J148" s="233">
        <f>ROUND(I148*H148,2)</f>
        <v>0</v>
      </c>
      <c r="K148" s="229" t="s">
        <v>167</v>
      </c>
      <c r="L148" s="45"/>
      <c r="M148" s="234" t="s">
        <v>1</v>
      </c>
      <c r="N148" s="235" t="s">
        <v>41</v>
      </c>
      <c r="O148" s="92"/>
      <c r="P148" s="236">
        <f>O148*H148</f>
        <v>0</v>
      </c>
      <c r="Q148" s="236">
        <v>0.00047</v>
      </c>
      <c r="R148" s="236">
        <f>Q148*H148</f>
        <v>0.0235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168</v>
      </c>
      <c r="AT148" s="238" t="s">
        <v>163</v>
      </c>
      <c r="AU148" s="238" t="s">
        <v>85</v>
      </c>
      <c r="AY148" s="18" t="s">
        <v>161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83</v>
      </c>
      <c r="BK148" s="239">
        <f>ROUND(I148*H148,2)</f>
        <v>0</v>
      </c>
      <c r="BL148" s="18" t="s">
        <v>168</v>
      </c>
      <c r="BM148" s="238" t="s">
        <v>545</v>
      </c>
    </row>
    <row r="149" spans="1:63" s="12" customFormat="1" ht="22.8" customHeight="1">
      <c r="A149" s="12"/>
      <c r="B149" s="211"/>
      <c r="C149" s="212"/>
      <c r="D149" s="213" t="s">
        <v>75</v>
      </c>
      <c r="E149" s="225" t="s">
        <v>381</v>
      </c>
      <c r="F149" s="225" t="s">
        <v>382</v>
      </c>
      <c r="G149" s="212"/>
      <c r="H149" s="212"/>
      <c r="I149" s="215"/>
      <c r="J149" s="226">
        <f>BK149</f>
        <v>0</v>
      </c>
      <c r="K149" s="212"/>
      <c r="L149" s="217"/>
      <c r="M149" s="218"/>
      <c r="N149" s="219"/>
      <c r="O149" s="219"/>
      <c r="P149" s="220">
        <f>P150</f>
        <v>0</v>
      </c>
      <c r="Q149" s="219"/>
      <c r="R149" s="220">
        <f>R150</f>
        <v>0</v>
      </c>
      <c r="S149" s="219"/>
      <c r="T149" s="221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2" t="s">
        <v>83</v>
      </c>
      <c r="AT149" s="223" t="s">
        <v>75</v>
      </c>
      <c r="AU149" s="223" t="s">
        <v>83</v>
      </c>
      <c r="AY149" s="222" t="s">
        <v>161</v>
      </c>
      <c r="BK149" s="224">
        <f>BK150</f>
        <v>0</v>
      </c>
    </row>
    <row r="150" spans="1:65" s="2" customFormat="1" ht="24.15" customHeight="1">
      <c r="A150" s="39"/>
      <c r="B150" s="40"/>
      <c r="C150" s="227" t="s">
        <v>239</v>
      </c>
      <c r="D150" s="227" t="s">
        <v>163</v>
      </c>
      <c r="E150" s="228" t="s">
        <v>384</v>
      </c>
      <c r="F150" s="229" t="s">
        <v>385</v>
      </c>
      <c r="G150" s="230" t="s">
        <v>203</v>
      </c>
      <c r="H150" s="231">
        <v>33.224</v>
      </c>
      <c r="I150" s="232"/>
      <c r="J150" s="233">
        <f>ROUND(I150*H150,2)</f>
        <v>0</v>
      </c>
      <c r="K150" s="229" t="s">
        <v>167</v>
      </c>
      <c r="L150" s="45"/>
      <c r="M150" s="284" t="s">
        <v>1</v>
      </c>
      <c r="N150" s="285" t="s">
        <v>41</v>
      </c>
      <c r="O150" s="286"/>
      <c r="P150" s="287">
        <f>O150*H150</f>
        <v>0</v>
      </c>
      <c r="Q150" s="287">
        <v>0</v>
      </c>
      <c r="R150" s="287">
        <f>Q150*H150</f>
        <v>0</v>
      </c>
      <c r="S150" s="287">
        <v>0</v>
      </c>
      <c r="T150" s="28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168</v>
      </c>
      <c r="AT150" s="238" t="s">
        <v>163</v>
      </c>
      <c r="AU150" s="238" t="s">
        <v>85</v>
      </c>
      <c r="AY150" s="18" t="s">
        <v>161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83</v>
      </c>
      <c r="BK150" s="239">
        <f>ROUND(I150*H150,2)</f>
        <v>0</v>
      </c>
      <c r="BL150" s="18" t="s">
        <v>168</v>
      </c>
      <c r="BM150" s="238" t="s">
        <v>546</v>
      </c>
    </row>
    <row r="151" spans="1:31" s="2" customFormat="1" ht="6.95" customHeight="1">
      <c r="A151" s="39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124:K15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133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 xml:space="preserve">Rekonstrukce  ulice  Kostelní v  Konici</v>
      </c>
      <c r="F7" s="151"/>
      <c r="G7" s="151"/>
      <c r="H7" s="151"/>
      <c r="L7" s="21"/>
    </row>
    <row r="8" spans="2:12" s="1" customFormat="1" ht="12" customHeight="1">
      <c r="B8" s="21"/>
      <c r="D8" s="151" t="s">
        <v>134</v>
      </c>
      <c r="L8" s="21"/>
    </row>
    <row r="9" spans="1:31" s="2" customFormat="1" ht="16.5" customHeight="1">
      <c r="A9" s="39"/>
      <c r="B9" s="45"/>
      <c r="C9" s="39"/>
      <c r="D9" s="39"/>
      <c r="E9" s="152" t="s">
        <v>547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30" customHeight="1">
      <c r="A11" s="39"/>
      <c r="B11" s="45"/>
      <c r="C11" s="39"/>
      <c r="D11" s="39"/>
      <c r="E11" s="153" t="s">
        <v>548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ROUND((SUM(BE123:BE132)),2)</f>
        <v>0</v>
      </c>
      <c r="G35" s="39"/>
      <c r="H35" s="39"/>
      <c r="I35" s="165">
        <v>0.21</v>
      </c>
      <c r="J35" s="164">
        <f>ROUND(((SUM(BE123:BE132))*I35),2)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ROUND((SUM(BF123:BF132)),2)</f>
        <v>0</v>
      </c>
      <c r="G36" s="39"/>
      <c r="H36" s="39"/>
      <c r="I36" s="165">
        <v>0.15</v>
      </c>
      <c r="J36" s="164">
        <f>ROUND(((SUM(BF123:BF132))*I36),2)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ROUND((SUM(BG123:BG132)),2)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ROUND((SUM(BH123:BH132)),2)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ROUND((SUM(BI123:BI132)),2)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 xml:space="preserve">Rekonstrukce  ulice  Kostelní v  Konici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547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30" customHeight="1">
      <c r="A89" s="39"/>
      <c r="B89" s="40"/>
      <c r="C89" s="41"/>
      <c r="D89" s="41"/>
      <c r="E89" s="77" t="str">
        <f>E11</f>
        <v xml:space="preserve">SO  001c - Příprava území , demolice stávajících zpevněných ploch (žiivice)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Konice</v>
      </c>
      <c r="G91" s="41"/>
      <c r="H91" s="41"/>
      <c r="I91" s="33" t="s">
        <v>22</v>
      </c>
      <c r="J91" s="80" t="str">
        <f>IF(J14="","",J14)</f>
        <v>10. 2. 2023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Konice</v>
      </c>
      <c r="G93" s="41"/>
      <c r="H93" s="41"/>
      <c r="I93" s="33" t="s">
        <v>30</v>
      </c>
      <c r="J93" s="37" t="str">
        <f>E23</f>
        <v>Ing. Zdeněk Vitásek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Martin  Pniok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139</v>
      </c>
      <c r="D96" s="186"/>
      <c r="E96" s="186"/>
      <c r="F96" s="186"/>
      <c r="G96" s="186"/>
      <c r="H96" s="186"/>
      <c r="I96" s="186"/>
      <c r="J96" s="187" t="s">
        <v>140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141</v>
      </c>
      <c r="D98" s="41"/>
      <c r="E98" s="41"/>
      <c r="F98" s="41"/>
      <c r="G98" s="41"/>
      <c r="H98" s="41"/>
      <c r="I98" s="41"/>
      <c r="J98" s="111">
        <f>J123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142</v>
      </c>
    </row>
    <row r="99" spans="1:31" s="9" customFormat="1" ht="24.95" customHeight="1">
      <c r="A99" s="9"/>
      <c r="B99" s="189"/>
      <c r="C99" s="190"/>
      <c r="D99" s="191" t="s">
        <v>143</v>
      </c>
      <c r="E99" s="192"/>
      <c r="F99" s="192"/>
      <c r="G99" s="192"/>
      <c r="H99" s="192"/>
      <c r="I99" s="192"/>
      <c r="J99" s="193">
        <f>J124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144</v>
      </c>
      <c r="E100" s="197"/>
      <c r="F100" s="197"/>
      <c r="G100" s="197"/>
      <c r="H100" s="197"/>
      <c r="I100" s="197"/>
      <c r="J100" s="198">
        <f>J125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145</v>
      </c>
      <c r="E101" s="197"/>
      <c r="F101" s="197"/>
      <c r="G101" s="197"/>
      <c r="H101" s="197"/>
      <c r="I101" s="197"/>
      <c r="J101" s="198">
        <f>J127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146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84" t="str">
        <f>E7</f>
        <v xml:space="preserve">Rekonstrukce  ulice  Kostelní v  Konici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2:12" s="1" customFormat="1" ht="12" customHeight="1">
      <c r="B112" s="22"/>
      <c r="C112" s="33" t="s">
        <v>134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31" s="2" customFormat="1" ht="16.5" customHeight="1">
      <c r="A113" s="39"/>
      <c r="B113" s="40"/>
      <c r="C113" s="41"/>
      <c r="D113" s="41"/>
      <c r="E113" s="184" t="s">
        <v>547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136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30" customHeight="1">
      <c r="A115" s="39"/>
      <c r="B115" s="40"/>
      <c r="C115" s="41"/>
      <c r="D115" s="41"/>
      <c r="E115" s="77" t="str">
        <f>E11</f>
        <v xml:space="preserve">SO  001c - Příprava území , demolice stávajících zpevněných ploch (žiivice)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F14</f>
        <v>Konice</v>
      </c>
      <c r="G117" s="41"/>
      <c r="H117" s="41"/>
      <c r="I117" s="33" t="s">
        <v>22</v>
      </c>
      <c r="J117" s="80" t="str">
        <f>IF(J14="","",J14)</f>
        <v>10. 2. 2023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E17</f>
        <v>město Konice</v>
      </c>
      <c r="G119" s="41"/>
      <c r="H119" s="41"/>
      <c r="I119" s="33" t="s">
        <v>30</v>
      </c>
      <c r="J119" s="37" t="str">
        <f>E23</f>
        <v>Ing. Zdeněk Vitásek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IF(E20="","",E20)</f>
        <v>Vyplň údaj</v>
      </c>
      <c r="G120" s="41"/>
      <c r="H120" s="41"/>
      <c r="I120" s="33" t="s">
        <v>33</v>
      </c>
      <c r="J120" s="37" t="str">
        <f>E26</f>
        <v xml:space="preserve">Martin  Pniok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0"/>
      <c r="B122" s="201"/>
      <c r="C122" s="202" t="s">
        <v>147</v>
      </c>
      <c r="D122" s="203" t="s">
        <v>61</v>
      </c>
      <c r="E122" s="203" t="s">
        <v>57</v>
      </c>
      <c r="F122" s="203" t="s">
        <v>58</v>
      </c>
      <c r="G122" s="203" t="s">
        <v>148</v>
      </c>
      <c r="H122" s="203" t="s">
        <v>149</v>
      </c>
      <c r="I122" s="203" t="s">
        <v>150</v>
      </c>
      <c r="J122" s="203" t="s">
        <v>140</v>
      </c>
      <c r="K122" s="204" t="s">
        <v>151</v>
      </c>
      <c r="L122" s="205"/>
      <c r="M122" s="101" t="s">
        <v>1</v>
      </c>
      <c r="N122" s="102" t="s">
        <v>40</v>
      </c>
      <c r="O122" s="102" t="s">
        <v>152</v>
      </c>
      <c r="P122" s="102" t="s">
        <v>153</v>
      </c>
      <c r="Q122" s="102" t="s">
        <v>154</v>
      </c>
      <c r="R122" s="102" t="s">
        <v>155</v>
      </c>
      <c r="S122" s="102" t="s">
        <v>156</v>
      </c>
      <c r="T122" s="103" t="s">
        <v>157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63" s="2" customFormat="1" ht="22.8" customHeight="1">
      <c r="A123" s="39"/>
      <c r="B123" s="40"/>
      <c r="C123" s="108" t="s">
        <v>158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</f>
        <v>0</v>
      </c>
      <c r="Q123" s="105"/>
      <c r="R123" s="208">
        <f>R124</f>
        <v>0.00092</v>
      </c>
      <c r="S123" s="105"/>
      <c r="T123" s="209">
        <f>T124</f>
        <v>2.645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142</v>
      </c>
      <c r="BK123" s="210">
        <f>BK124</f>
        <v>0</v>
      </c>
    </row>
    <row r="124" spans="1:63" s="12" customFormat="1" ht="25.9" customHeight="1">
      <c r="A124" s="12"/>
      <c r="B124" s="211"/>
      <c r="C124" s="212"/>
      <c r="D124" s="213" t="s">
        <v>75</v>
      </c>
      <c r="E124" s="214" t="s">
        <v>159</v>
      </c>
      <c r="F124" s="214" t="s">
        <v>160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P125+P127</f>
        <v>0</v>
      </c>
      <c r="Q124" s="219"/>
      <c r="R124" s="220">
        <f>R125+R127</f>
        <v>0.00092</v>
      </c>
      <c r="S124" s="219"/>
      <c r="T124" s="221">
        <f>T125+T127</f>
        <v>2.645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83</v>
      </c>
      <c r="AT124" s="223" t="s">
        <v>75</v>
      </c>
      <c r="AU124" s="223" t="s">
        <v>76</v>
      </c>
      <c r="AY124" s="222" t="s">
        <v>161</v>
      </c>
      <c r="BK124" s="224">
        <f>BK125+BK127</f>
        <v>0</v>
      </c>
    </row>
    <row r="125" spans="1:63" s="12" customFormat="1" ht="22.8" customHeight="1">
      <c r="A125" s="12"/>
      <c r="B125" s="211"/>
      <c r="C125" s="212"/>
      <c r="D125" s="213" t="s">
        <v>75</v>
      </c>
      <c r="E125" s="225" t="s">
        <v>83</v>
      </c>
      <c r="F125" s="225" t="s">
        <v>162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P126</f>
        <v>0</v>
      </c>
      <c r="Q125" s="219"/>
      <c r="R125" s="220">
        <f>R126</f>
        <v>0.00092</v>
      </c>
      <c r="S125" s="219"/>
      <c r="T125" s="221">
        <f>T126</f>
        <v>2.645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83</v>
      </c>
      <c r="AT125" s="223" t="s">
        <v>75</v>
      </c>
      <c r="AU125" s="223" t="s">
        <v>83</v>
      </c>
      <c r="AY125" s="222" t="s">
        <v>161</v>
      </c>
      <c r="BK125" s="224">
        <f>BK126</f>
        <v>0</v>
      </c>
    </row>
    <row r="126" spans="1:65" s="2" customFormat="1" ht="24.15" customHeight="1">
      <c r="A126" s="39"/>
      <c r="B126" s="40"/>
      <c r="C126" s="227" t="s">
        <v>83</v>
      </c>
      <c r="D126" s="227" t="s">
        <v>163</v>
      </c>
      <c r="E126" s="228" t="s">
        <v>549</v>
      </c>
      <c r="F126" s="229" t="s">
        <v>550</v>
      </c>
      <c r="G126" s="230" t="s">
        <v>166</v>
      </c>
      <c r="H126" s="231">
        <v>23</v>
      </c>
      <c r="I126" s="232"/>
      <c r="J126" s="233">
        <f>ROUND(I126*H126,2)</f>
        <v>0</v>
      </c>
      <c r="K126" s="229" t="s">
        <v>167</v>
      </c>
      <c r="L126" s="45"/>
      <c r="M126" s="234" t="s">
        <v>1</v>
      </c>
      <c r="N126" s="235" t="s">
        <v>41</v>
      </c>
      <c r="O126" s="92"/>
      <c r="P126" s="236">
        <f>O126*H126</f>
        <v>0</v>
      </c>
      <c r="Q126" s="236">
        <v>4E-05</v>
      </c>
      <c r="R126" s="236">
        <f>Q126*H126</f>
        <v>0.00092</v>
      </c>
      <c r="S126" s="236">
        <v>0.115</v>
      </c>
      <c r="T126" s="237">
        <f>S126*H126</f>
        <v>2.645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168</v>
      </c>
      <c r="AT126" s="238" t="s">
        <v>163</v>
      </c>
      <c r="AU126" s="238" t="s">
        <v>85</v>
      </c>
      <c r="AY126" s="18" t="s">
        <v>161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83</v>
      </c>
      <c r="BK126" s="239">
        <f>ROUND(I126*H126,2)</f>
        <v>0</v>
      </c>
      <c r="BL126" s="18" t="s">
        <v>168</v>
      </c>
      <c r="BM126" s="238" t="s">
        <v>551</v>
      </c>
    </row>
    <row r="127" spans="1:63" s="12" customFormat="1" ht="22.8" customHeight="1">
      <c r="A127" s="12"/>
      <c r="B127" s="211"/>
      <c r="C127" s="212"/>
      <c r="D127" s="213" t="s">
        <v>75</v>
      </c>
      <c r="E127" s="225" t="s">
        <v>210</v>
      </c>
      <c r="F127" s="225" t="s">
        <v>211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SUM(P128:P132)</f>
        <v>0</v>
      </c>
      <c r="Q127" s="219"/>
      <c r="R127" s="220">
        <f>SUM(R128:R132)</f>
        <v>0</v>
      </c>
      <c r="S127" s="219"/>
      <c r="T127" s="221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83</v>
      </c>
      <c r="AT127" s="223" t="s">
        <v>75</v>
      </c>
      <c r="AU127" s="223" t="s">
        <v>83</v>
      </c>
      <c r="AY127" s="222" t="s">
        <v>161</v>
      </c>
      <c r="BK127" s="224">
        <f>SUM(BK128:BK132)</f>
        <v>0</v>
      </c>
    </row>
    <row r="128" spans="1:65" s="2" customFormat="1" ht="21.75" customHeight="1">
      <c r="A128" s="39"/>
      <c r="B128" s="40"/>
      <c r="C128" s="227" t="s">
        <v>85</v>
      </c>
      <c r="D128" s="227" t="s">
        <v>163</v>
      </c>
      <c r="E128" s="228" t="s">
        <v>228</v>
      </c>
      <c r="F128" s="229" t="s">
        <v>229</v>
      </c>
      <c r="G128" s="230" t="s">
        <v>203</v>
      </c>
      <c r="H128" s="231">
        <v>2.645</v>
      </c>
      <c r="I128" s="232"/>
      <c r="J128" s="233">
        <f>ROUND(I128*H128,2)</f>
        <v>0</v>
      </c>
      <c r="K128" s="229" t="s">
        <v>167</v>
      </c>
      <c r="L128" s="45"/>
      <c r="M128" s="234" t="s">
        <v>1</v>
      </c>
      <c r="N128" s="235" t="s">
        <v>41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168</v>
      </c>
      <c r="AT128" s="238" t="s">
        <v>163</v>
      </c>
      <c r="AU128" s="238" t="s">
        <v>85</v>
      </c>
      <c r="AY128" s="18" t="s">
        <v>161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83</v>
      </c>
      <c r="BK128" s="239">
        <f>ROUND(I128*H128,2)</f>
        <v>0</v>
      </c>
      <c r="BL128" s="18" t="s">
        <v>168</v>
      </c>
      <c r="BM128" s="238" t="s">
        <v>552</v>
      </c>
    </row>
    <row r="129" spans="1:65" s="2" customFormat="1" ht="24.15" customHeight="1">
      <c r="A129" s="39"/>
      <c r="B129" s="40"/>
      <c r="C129" s="227" t="s">
        <v>177</v>
      </c>
      <c r="D129" s="227" t="s">
        <v>163</v>
      </c>
      <c r="E129" s="228" t="s">
        <v>234</v>
      </c>
      <c r="F129" s="229" t="s">
        <v>235</v>
      </c>
      <c r="G129" s="230" t="s">
        <v>203</v>
      </c>
      <c r="H129" s="231">
        <v>23.805</v>
      </c>
      <c r="I129" s="232"/>
      <c r="J129" s="233">
        <f>ROUND(I129*H129,2)</f>
        <v>0</v>
      </c>
      <c r="K129" s="229" t="s">
        <v>167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168</v>
      </c>
      <c r="AT129" s="238" t="s">
        <v>163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83</v>
      </c>
      <c r="BK129" s="239">
        <f>ROUND(I129*H129,2)</f>
        <v>0</v>
      </c>
      <c r="BL129" s="18" t="s">
        <v>168</v>
      </c>
      <c r="BM129" s="238" t="s">
        <v>553</v>
      </c>
    </row>
    <row r="130" spans="1:51" s="13" customFormat="1" ht="12">
      <c r="A130" s="13"/>
      <c r="B130" s="240"/>
      <c r="C130" s="241"/>
      <c r="D130" s="242" t="s">
        <v>170</v>
      </c>
      <c r="E130" s="241"/>
      <c r="F130" s="244" t="s">
        <v>554</v>
      </c>
      <c r="G130" s="241"/>
      <c r="H130" s="245">
        <v>23.805</v>
      </c>
      <c r="I130" s="246"/>
      <c r="J130" s="241"/>
      <c r="K130" s="241"/>
      <c r="L130" s="247"/>
      <c r="M130" s="248"/>
      <c r="N130" s="249"/>
      <c r="O130" s="249"/>
      <c r="P130" s="249"/>
      <c r="Q130" s="249"/>
      <c r="R130" s="249"/>
      <c r="S130" s="249"/>
      <c r="T130" s="25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170</v>
      </c>
      <c r="AU130" s="251" t="s">
        <v>85</v>
      </c>
      <c r="AV130" s="13" t="s">
        <v>85</v>
      </c>
      <c r="AW130" s="13" t="s">
        <v>4</v>
      </c>
      <c r="AX130" s="13" t="s">
        <v>83</v>
      </c>
      <c r="AY130" s="251" t="s">
        <v>161</v>
      </c>
    </row>
    <row r="131" spans="1:65" s="2" customFormat="1" ht="24.15" customHeight="1">
      <c r="A131" s="39"/>
      <c r="B131" s="40"/>
      <c r="C131" s="227" t="s">
        <v>168</v>
      </c>
      <c r="D131" s="227" t="s">
        <v>163</v>
      </c>
      <c r="E131" s="228" t="s">
        <v>240</v>
      </c>
      <c r="F131" s="229" t="s">
        <v>241</v>
      </c>
      <c r="G131" s="230" t="s">
        <v>203</v>
      </c>
      <c r="H131" s="231">
        <v>2.645</v>
      </c>
      <c r="I131" s="232"/>
      <c r="J131" s="233">
        <f>ROUND(I131*H131,2)</f>
        <v>0</v>
      </c>
      <c r="K131" s="229" t="s">
        <v>167</v>
      </c>
      <c r="L131" s="45"/>
      <c r="M131" s="234" t="s">
        <v>1</v>
      </c>
      <c r="N131" s="235" t="s">
        <v>41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168</v>
      </c>
      <c r="AT131" s="238" t="s">
        <v>163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83</v>
      </c>
      <c r="BK131" s="239">
        <f>ROUND(I131*H131,2)</f>
        <v>0</v>
      </c>
      <c r="BL131" s="18" t="s">
        <v>168</v>
      </c>
      <c r="BM131" s="238" t="s">
        <v>555</v>
      </c>
    </row>
    <row r="132" spans="1:65" s="2" customFormat="1" ht="44.25" customHeight="1">
      <c r="A132" s="39"/>
      <c r="B132" s="40"/>
      <c r="C132" s="227" t="s">
        <v>185</v>
      </c>
      <c r="D132" s="227" t="s">
        <v>163</v>
      </c>
      <c r="E132" s="228" t="s">
        <v>258</v>
      </c>
      <c r="F132" s="229" t="s">
        <v>259</v>
      </c>
      <c r="G132" s="230" t="s">
        <v>203</v>
      </c>
      <c r="H132" s="231">
        <v>2.645</v>
      </c>
      <c r="I132" s="232"/>
      <c r="J132" s="233">
        <f>ROUND(I132*H132,2)</f>
        <v>0</v>
      </c>
      <c r="K132" s="229" t="s">
        <v>167</v>
      </c>
      <c r="L132" s="45"/>
      <c r="M132" s="284" t="s">
        <v>1</v>
      </c>
      <c r="N132" s="285" t="s">
        <v>41</v>
      </c>
      <c r="O132" s="286"/>
      <c r="P132" s="287">
        <f>O132*H132</f>
        <v>0</v>
      </c>
      <c r="Q132" s="287">
        <v>0</v>
      </c>
      <c r="R132" s="287">
        <f>Q132*H132</f>
        <v>0</v>
      </c>
      <c r="S132" s="287">
        <v>0</v>
      </c>
      <c r="T132" s="28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168</v>
      </c>
      <c r="AT132" s="238" t="s">
        <v>163</v>
      </c>
      <c r="AU132" s="238" t="s">
        <v>85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83</v>
      </c>
      <c r="BK132" s="239">
        <f>ROUND(I132*H132,2)</f>
        <v>0</v>
      </c>
      <c r="BL132" s="18" t="s">
        <v>168</v>
      </c>
      <c r="BM132" s="238" t="s">
        <v>556</v>
      </c>
    </row>
    <row r="133" spans="1:31" s="2" customFormat="1" ht="6.95" customHeight="1">
      <c r="A133" s="39"/>
      <c r="B133" s="67"/>
      <c r="C133" s="68"/>
      <c r="D133" s="68"/>
      <c r="E133" s="68"/>
      <c r="F133" s="68"/>
      <c r="G133" s="68"/>
      <c r="H133" s="68"/>
      <c r="I133" s="68"/>
      <c r="J133" s="68"/>
      <c r="K133" s="68"/>
      <c r="L133" s="45"/>
      <c r="M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</sheetData>
  <sheetProtection password="CC35" sheet="1" objects="1" scenarios="1" formatColumns="0" formatRows="0" autoFilter="0"/>
  <autoFilter ref="C122:K13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133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 xml:space="preserve">Rekonstrukce  ulice  Kostelní v  Konici</v>
      </c>
      <c r="F7" s="151"/>
      <c r="G7" s="151"/>
      <c r="H7" s="151"/>
      <c r="L7" s="21"/>
    </row>
    <row r="8" spans="2:12" s="1" customFormat="1" ht="12" customHeight="1">
      <c r="B8" s="21"/>
      <c r="D8" s="151" t="s">
        <v>134</v>
      </c>
      <c r="L8" s="21"/>
    </row>
    <row r="9" spans="1:31" s="2" customFormat="1" ht="16.5" customHeight="1">
      <c r="A9" s="39"/>
      <c r="B9" s="45"/>
      <c r="C9" s="39"/>
      <c r="D9" s="39"/>
      <c r="E9" s="152" t="s">
        <v>547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557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ROUND((SUM(BE124:BE157)),2)</f>
        <v>0</v>
      </c>
      <c r="G35" s="39"/>
      <c r="H35" s="39"/>
      <c r="I35" s="165">
        <v>0.21</v>
      </c>
      <c r="J35" s="164">
        <f>ROUND(((SUM(BE124:BE157))*I35),2)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ROUND((SUM(BF124:BF157)),2)</f>
        <v>0</v>
      </c>
      <c r="G36" s="39"/>
      <c r="H36" s="39"/>
      <c r="I36" s="165">
        <v>0.15</v>
      </c>
      <c r="J36" s="164">
        <f>ROUND(((SUM(BF124:BF157))*I36),2)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ROUND((SUM(BG124:BG157)),2)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ROUND((SUM(BH124:BH157)),2)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ROUND((SUM(BI124:BI157)),2)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 xml:space="preserve">Rekonstrukce  ulice  Kostelní v  Konici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547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102 - Chodníky (bet.dlažba)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Konice</v>
      </c>
      <c r="G91" s="41"/>
      <c r="H91" s="41"/>
      <c r="I91" s="33" t="s">
        <v>22</v>
      </c>
      <c r="J91" s="80" t="str">
        <f>IF(J14="","",J14)</f>
        <v>10. 2. 2023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Konice</v>
      </c>
      <c r="G93" s="41"/>
      <c r="H93" s="41"/>
      <c r="I93" s="33" t="s">
        <v>30</v>
      </c>
      <c r="J93" s="37" t="str">
        <f>E23</f>
        <v>Ing. Zdeněk Vitásek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Martin  Pniok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139</v>
      </c>
      <c r="D96" s="186"/>
      <c r="E96" s="186"/>
      <c r="F96" s="186"/>
      <c r="G96" s="186"/>
      <c r="H96" s="186"/>
      <c r="I96" s="186"/>
      <c r="J96" s="187" t="s">
        <v>140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141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142</v>
      </c>
    </row>
    <row r="99" spans="1:31" s="9" customFormat="1" ht="24.95" customHeight="1">
      <c r="A99" s="9"/>
      <c r="B99" s="189"/>
      <c r="C99" s="190"/>
      <c r="D99" s="191" t="s">
        <v>143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144</v>
      </c>
      <c r="E100" s="197"/>
      <c r="F100" s="197"/>
      <c r="G100" s="197"/>
      <c r="H100" s="197"/>
      <c r="I100" s="197"/>
      <c r="J100" s="198">
        <f>J126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289</v>
      </c>
      <c r="E101" s="197"/>
      <c r="F101" s="197"/>
      <c r="G101" s="197"/>
      <c r="H101" s="197"/>
      <c r="I101" s="197"/>
      <c r="J101" s="198">
        <f>J147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292</v>
      </c>
      <c r="E102" s="197"/>
      <c r="F102" s="197"/>
      <c r="G102" s="197"/>
      <c r="H102" s="197"/>
      <c r="I102" s="197"/>
      <c r="J102" s="198">
        <f>J156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146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 xml:space="preserve">Rekonstrukce  ulice  Kostelní v  Konici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134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547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136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SO 102 - Chodníky (bet.dlažba)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>Konice</v>
      </c>
      <c r="G118" s="41"/>
      <c r="H118" s="41"/>
      <c r="I118" s="33" t="s">
        <v>22</v>
      </c>
      <c r="J118" s="80" t="str">
        <f>IF(J14="","",J14)</f>
        <v>10. 2. 2023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E17</f>
        <v>město Konice</v>
      </c>
      <c r="G120" s="41"/>
      <c r="H120" s="41"/>
      <c r="I120" s="33" t="s">
        <v>30</v>
      </c>
      <c r="J120" s="37" t="str">
        <f>E23</f>
        <v>Ing. Zdeněk Vitásek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IF(E20="","",E20)</f>
        <v>Vyplň údaj</v>
      </c>
      <c r="G121" s="41"/>
      <c r="H121" s="41"/>
      <c r="I121" s="33" t="s">
        <v>33</v>
      </c>
      <c r="J121" s="37" t="str">
        <f>E26</f>
        <v xml:space="preserve">Martin  Pniok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147</v>
      </c>
      <c r="D123" s="203" t="s">
        <v>61</v>
      </c>
      <c r="E123" s="203" t="s">
        <v>57</v>
      </c>
      <c r="F123" s="203" t="s">
        <v>58</v>
      </c>
      <c r="G123" s="203" t="s">
        <v>148</v>
      </c>
      <c r="H123" s="203" t="s">
        <v>149</v>
      </c>
      <c r="I123" s="203" t="s">
        <v>150</v>
      </c>
      <c r="J123" s="203" t="s">
        <v>140</v>
      </c>
      <c r="K123" s="204" t="s">
        <v>151</v>
      </c>
      <c r="L123" s="205"/>
      <c r="M123" s="101" t="s">
        <v>1</v>
      </c>
      <c r="N123" s="102" t="s">
        <v>40</v>
      </c>
      <c r="O123" s="102" t="s">
        <v>152</v>
      </c>
      <c r="P123" s="102" t="s">
        <v>153</v>
      </c>
      <c r="Q123" s="102" t="s">
        <v>154</v>
      </c>
      <c r="R123" s="102" t="s">
        <v>155</v>
      </c>
      <c r="S123" s="102" t="s">
        <v>156</v>
      </c>
      <c r="T123" s="103" t="s">
        <v>157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158</v>
      </c>
      <c r="D124" s="41"/>
      <c r="E124" s="41"/>
      <c r="F124" s="41"/>
      <c r="G124" s="41"/>
      <c r="H124" s="41"/>
      <c r="I124" s="41"/>
      <c r="J124" s="206">
        <f>BK124</f>
        <v>0</v>
      </c>
      <c r="K124" s="41"/>
      <c r="L124" s="45"/>
      <c r="M124" s="104"/>
      <c r="N124" s="207"/>
      <c r="O124" s="105"/>
      <c r="P124" s="208">
        <f>P125</f>
        <v>0</v>
      </c>
      <c r="Q124" s="105"/>
      <c r="R124" s="208">
        <f>R125</f>
        <v>191.48815000000002</v>
      </c>
      <c r="S124" s="105"/>
      <c r="T124" s="209">
        <f>T125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142</v>
      </c>
      <c r="BK124" s="210">
        <f>BK125</f>
        <v>0</v>
      </c>
    </row>
    <row r="125" spans="1:63" s="12" customFormat="1" ht="25.9" customHeight="1">
      <c r="A125" s="12"/>
      <c r="B125" s="211"/>
      <c r="C125" s="212"/>
      <c r="D125" s="213" t="s">
        <v>75</v>
      </c>
      <c r="E125" s="214" t="s">
        <v>159</v>
      </c>
      <c r="F125" s="214" t="s">
        <v>160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P126+P147+P156</f>
        <v>0</v>
      </c>
      <c r="Q125" s="219"/>
      <c r="R125" s="220">
        <f>R126+R147+R156</f>
        <v>191.48815000000002</v>
      </c>
      <c r="S125" s="219"/>
      <c r="T125" s="221">
        <f>T126+T147+T156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83</v>
      </c>
      <c r="AT125" s="223" t="s">
        <v>75</v>
      </c>
      <c r="AU125" s="223" t="s">
        <v>76</v>
      </c>
      <c r="AY125" s="222" t="s">
        <v>161</v>
      </c>
      <c r="BK125" s="224">
        <f>BK126+BK147+BK156</f>
        <v>0</v>
      </c>
    </row>
    <row r="126" spans="1:63" s="12" customFormat="1" ht="22.8" customHeight="1">
      <c r="A126" s="12"/>
      <c r="B126" s="211"/>
      <c r="C126" s="212"/>
      <c r="D126" s="213" t="s">
        <v>75</v>
      </c>
      <c r="E126" s="225" t="s">
        <v>83</v>
      </c>
      <c r="F126" s="225" t="s">
        <v>162</v>
      </c>
      <c r="G126" s="212"/>
      <c r="H126" s="212"/>
      <c r="I126" s="215"/>
      <c r="J126" s="226">
        <f>BK126</f>
        <v>0</v>
      </c>
      <c r="K126" s="212"/>
      <c r="L126" s="217"/>
      <c r="M126" s="218"/>
      <c r="N126" s="219"/>
      <c r="O126" s="219"/>
      <c r="P126" s="220">
        <f>SUM(P127:P146)</f>
        <v>0</v>
      </c>
      <c r="Q126" s="219"/>
      <c r="R126" s="220">
        <f>SUM(R127:R146)</f>
        <v>0</v>
      </c>
      <c r="S126" s="219"/>
      <c r="T126" s="221">
        <f>SUM(T127:T146)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83</v>
      </c>
      <c r="AT126" s="223" t="s">
        <v>75</v>
      </c>
      <c r="AU126" s="223" t="s">
        <v>83</v>
      </c>
      <c r="AY126" s="222" t="s">
        <v>161</v>
      </c>
      <c r="BK126" s="224">
        <f>SUM(BK127:BK146)</f>
        <v>0</v>
      </c>
    </row>
    <row r="127" spans="1:65" s="2" customFormat="1" ht="37.8" customHeight="1">
      <c r="A127" s="39"/>
      <c r="B127" s="40"/>
      <c r="C127" s="227" t="s">
        <v>83</v>
      </c>
      <c r="D127" s="227" t="s">
        <v>163</v>
      </c>
      <c r="E127" s="228" t="s">
        <v>295</v>
      </c>
      <c r="F127" s="229" t="s">
        <v>296</v>
      </c>
      <c r="G127" s="230" t="s">
        <v>192</v>
      </c>
      <c r="H127" s="231">
        <v>48</v>
      </c>
      <c r="I127" s="232"/>
      <c r="J127" s="233">
        <f>ROUND(I127*H127,2)</f>
        <v>0</v>
      </c>
      <c r="K127" s="229" t="s">
        <v>167</v>
      </c>
      <c r="L127" s="45"/>
      <c r="M127" s="234" t="s">
        <v>1</v>
      </c>
      <c r="N127" s="235" t="s">
        <v>41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168</v>
      </c>
      <c r="AT127" s="238" t="s">
        <v>163</v>
      </c>
      <c r="AU127" s="238" t="s">
        <v>85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83</v>
      </c>
      <c r="BK127" s="239">
        <f>ROUND(I127*H127,2)</f>
        <v>0</v>
      </c>
      <c r="BL127" s="18" t="s">
        <v>168</v>
      </c>
      <c r="BM127" s="238" t="s">
        <v>558</v>
      </c>
    </row>
    <row r="128" spans="1:51" s="14" customFormat="1" ht="12">
      <c r="A128" s="14"/>
      <c r="B128" s="252"/>
      <c r="C128" s="253"/>
      <c r="D128" s="242" t="s">
        <v>170</v>
      </c>
      <c r="E128" s="254" t="s">
        <v>1</v>
      </c>
      <c r="F128" s="255" t="s">
        <v>298</v>
      </c>
      <c r="G128" s="253"/>
      <c r="H128" s="254" t="s">
        <v>1</v>
      </c>
      <c r="I128" s="256"/>
      <c r="J128" s="253"/>
      <c r="K128" s="253"/>
      <c r="L128" s="257"/>
      <c r="M128" s="258"/>
      <c r="N128" s="259"/>
      <c r="O128" s="259"/>
      <c r="P128" s="259"/>
      <c r="Q128" s="259"/>
      <c r="R128" s="259"/>
      <c r="S128" s="259"/>
      <c r="T128" s="26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1" t="s">
        <v>170</v>
      </c>
      <c r="AU128" s="261" t="s">
        <v>85</v>
      </c>
      <c r="AV128" s="14" t="s">
        <v>83</v>
      </c>
      <c r="AW128" s="14" t="s">
        <v>32</v>
      </c>
      <c r="AX128" s="14" t="s">
        <v>76</v>
      </c>
      <c r="AY128" s="261" t="s">
        <v>161</v>
      </c>
    </row>
    <row r="129" spans="1:51" s="13" customFormat="1" ht="12">
      <c r="A129" s="13"/>
      <c r="B129" s="240"/>
      <c r="C129" s="241"/>
      <c r="D129" s="242" t="s">
        <v>170</v>
      </c>
      <c r="E129" s="243" t="s">
        <v>1</v>
      </c>
      <c r="F129" s="244" t="s">
        <v>559</v>
      </c>
      <c r="G129" s="241"/>
      <c r="H129" s="245">
        <v>47</v>
      </c>
      <c r="I129" s="246"/>
      <c r="J129" s="241"/>
      <c r="K129" s="241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170</v>
      </c>
      <c r="AU129" s="251" t="s">
        <v>85</v>
      </c>
      <c r="AV129" s="13" t="s">
        <v>85</v>
      </c>
      <c r="AW129" s="13" t="s">
        <v>32</v>
      </c>
      <c r="AX129" s="13" t="s">
        <v>76</v>
      </c>
      <c r="AY129" s="251" t="s">
        <v>161</v>
      </c>
    </row>
    <row r="130" spans="1:51" s="13" customFormat="1" ht="12">
      <c r="A130" s="13"/>
      <c r="B130" s="240"/>
      <c r="C130" s="241"/>
      <c r="D130" s="242" t="s">
        <v>170</v>
      </c>
      <c r="E130" s="243" t="s">
        <v>1</v>
      </c>
      <c r="F130" s="244" t="s">
        <v>560</v>
      </c>
      <c r="G130" s="241"/>
      <c r="H130" s="245">
        <v>1</v>
      </c>
      <c r="I130" s="246"/>
      <c r="J130" s="241"/>
      <c r="K130" s="241"/>
      <c r="L130" s="247"/>
      <c r="M130" s="248"/>
      <c r="N130" s="249"/>
      <c r="O130" s="249"/>
      <c r="P130" s="249"/>
      <c r="Q130" s="249"/>
      <c r="R130" s="249"/>
      <c r="S130" s="249"/>
      <c r="T130" s="25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170</v>
      </c>
      <c r="AU130" s="251" t="s">
        <v>85</v>
      </c>
      <c r="AV130" s="13" t="s">
        <v>85</v>
      </c>
      <c r="AW130" s="13" t="s">
        <v>32</v>
      </c>
      <c r="AX130" s="13" t="s">
        <v>76</v>
      </c>
      <c r="AY130" s="251" t="s">
        <v>161</v>
      </c>
    </row>
    <row r="131" spans="1:51" s="15" customFormat="1" ht="12">
      <c r="A131" s="15"/>
      <c r="B131" s="262"/>
      <c r="C131" s="263"/>
      <c r="D131" s="242" t="s">
        <v>170</v>
      </c>
      <c r="E131" s="264" t="s">
        <v>1</v>
      </c>
      <c r="F131" s="265" t="s">
        <v>221</v>
      </c>
      <c r="G131" s="263"/>
      <c r="H131" s="266">
        <v>48</v>
      </c>
      <c r="I131" s="267"/>
      <c r="J131" s="263"/>
      <c r="K131" s="263"/>
      <c r="L131" s="268"/>
      <c r="M131" s="269"/>
      <c r="N131" s="270"/>
      <c r="O131" s="270"/>
      <c r="P131" s="270"/>
      <c r="Q131" s="270"/>
      <c r="R131" s="270"/>
      <c r="S131" s="270"/>
      <c r="T131" s="271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2" t="s">
        <v>170</v>
      </c>
      <c r="AU131" s="272" t="s">
        <v>85</v>
      </c>
      <c r="AV131" s="15" t="s">
        <v>168</v>
      </c>
      <c r="AW131" s="15" t="s">
        <v>32</v>
      </c>
      <c r="AX131" s="15" t="s">
        <v>83</v>
      </c>
      <c r="AY131" s="272" t="s">
        <v>161</v>
      </c>
    </row>
    <row r="132" spans="1:65" s="2" customFormat="1" ht="24.15" customHeight="1">
      <c r="A132" s="39"/>
      <c r="B132" s="40"/>
      <c r="C132" s="227" t="s">
        <v>85</v>
      </c>
      <c r="D132" s="227" t="s">
        <v>163</v>
      </c>
      <c r="E132" s="228" t="s">
        <v>416</v>
      </c>
      <c r="F132" s="229" t="s">
        <v>417</v>
      </c>
      <c r="G132" s="230" t="s">
        <v>192</v>
      </c>
      <c r="H132" s="231">
        <v>48</v>
      </c>
      <c r="I132" s="232"/>
      <c r="J132" s="233">
        <f>ROUND(I132*H132,2)</f>
        <v>0</v>
      </c>
      <c r="K132" s="229" t="s">
        <v>167</v>
      </c>
      <c r="L132" s="45"/>
      <c r="M132" s="234" t="s">
        <v>1</v>
      </c>
      <c r="N132" s="235" t="s">
        <v>41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168</v>
      </c>
      <c r="AT132" s="238" t="s">
        <v>163</v>
      </c>
      <c r="AU132" s="238" t="s">
        <v>85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83</v>
      </c>
      <c r="BK132" s="239">
        <f>ROUND(I132*H132,2)</f>
        <v>0</v>
      </c>
      <c r="BL132" s="18" t="s">
        <v>168</v>
      </c>
      <c r="BM132" s="238" t="s">
        <v>561</v>
      </c>
    </row>
    <row r="133" spans="1:51" s="14" customFormat="1" ht="12">
      <c r="A133" s="14"/>
      <c r="B133" s="252"/>
      <c r="C133" s="253"/>
      <c r="D133" s="242" t="s">
        <v>170</v>
      </c>
      <c r="E133" s="254" t="s">
        <v>1</v>
      </c>
      <c r="F133" s="255" t="s">
        <v>298</v>
      </c>
      <c r="G133" s="253"/>
      <c r="H133" s="254" t="s">
        <v>1</v>
      </c>
      <c r="I133" s="256"/>
      <c r="J133" s="253"/>
      <c r="K133" s="253"/>
      <c r="L133" s="257"/>
      <c r="M133" s="258"/>
      <c r="N133" s="259"/>
      <c r="O133" s="259"/>
      <c r="P133" s="259"/>
      <c r="Q133" s="259"/>
      <c r="R133" s="259"/>
      <c r="S133" s="259"/>
      <c r="T133" s="26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1" t="s">
        <v>170</v>
      </c>
      <c r="AU133" s="261" t="s">
        <v>85</v>
      </c>
      <c r="AV133" s="14" t="s">
        <v>83</v>
      </c>
      <c r="AW133" s="14" t="s">
        <v>32</v>
      </c>
      <c r="AX133" s="14" t="s">
        <v>76</v>
      </c>
      <c r="AY133" s="261" t="s">
        <v>161</v>
      </c>
    </row>
    <row r="134" spans="1:51" s="13" customFormat="1" ht="12">
      <c r="A134" s="13"/>
      <c r="B134" s="240"/>
      <c r="C134" s="241"/>
      <c r="D134" s="242" t="s">
        <v>170</v>
      </c>
      <c r="E134" s="243" t="s">
        <v>1</v>
      </c>
      <c r="F134" s="244" t="s">
        <v>559</v>
      </c>
      <c r="G134" s="241"/>
      <c r="H134" s="245">
        <v>47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170</v>
      </c>
      <c r="AU134" s="251" t="s">
        <v>85</v>
      </c>
      <c r="AV134" s="13" t="s">
        <v>85</v>
      </c>
      <c r="AW134" s="13" t="s">
        <v>32</v>
      </c>
      <c r="AX134" s="13" t="s">
        <v>76</v>
      </c>
      <c r="AY134" s="251" t="s">
        <v>161</v>
      </c>
    </row>
    <row r="135" spans="1:51" s="13" customFormat="1" ht="12">
      <c r="A135" s="13"/>
      <c r="B135" s="240"/>
      <c r="C135" s="241"/>
      <c r="D135" s="242" t="s">
        <v>170</v>
      </c>
      <c r="E135" s="243" t="s">
        <v>1</v>
      </c>
      <c r="F135" s="244" t="s">
        <v>560</v>
      </c>
      <c r="G135" s="241"/>
      <c r="H135" s="245">
        <v>1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170</v>
      </c>
      <c r="AU135" s="251" t="s">
        <v>85</v>
      </c>
      <c r="AV135" s="13" t="s">
        <v>85</v>
      </c>
      <c r="AW135" s="13" t="s">
        <v>32</v>
      </c>
      <c r="AX135" s="13" t="s">
        <v>76</v>
      </c>
      <c r="AY135" s="251" t="s">
        <v>161</v>
      </c>
    </row>
    <row r="136" spans="1:51" s="15" customFormat="1" ht="12">
      <c r="A136" s="15"/>
      <c r="B136" s="262"/>
      <c r="C136" s="263"/>
      <c r="D136" s="242" t="s">
        <v>170</v>
      </c>
      <c r="E136" s="264" t="s">
        <v>1</v>
      </c>
      <c r="F136" s="265" t="s">
        <v>221</v>
      </c>
      <c r="G136" s="263"/>
      <c r="H136" s="266">
        <v>48</v>
      </c>
      <c r="I136" s="267"/>
      <c r="J136" s="263"/>
      <c r="K136" s="263"/>
      <c r="L136" s="268"/>
      <c r="M136" s="269"/>
      <c r="N136" s="270"/>
      <c r="O136" s="270"/>
      <c r="P136" s="270"/>
      <c r="Q136" s="270"/>
      <c r="R136" s="270"/>
      <c r="S136" s="270"/>
      <c r="T136" s="271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2" t="s">
        <v>170</v>
      </c>
      <c r="AU136" s="272" t="s">
        <v>85</v>
      </c>
      <c r="AV136" s="15" t="s">
        <v>168</v>
      </c>
      <c r="AW136" s="15" t="s">
        <v>32</v>
      </c>
      <c r="AX136" s="15" t="s">
        <v>83</v>
      </c>
      <c r="AY136" s="272" t="s">
        <v>161</v>
      </c>
    </row>
    <row r="137" spans="1:65" s="2" customFormat="1" ht="24.15" customHeight="1">
      <c r="A137" s="39"/>
      <c r="B137" s="40"/>
      <c r="C137" s="227" t="s">
        <v>177</v>
      </c>
      <c r="D137" s="227" t="s">
        <v>163</v>
      </c>
      <c r="E137" s="228" t="s">
        <v>305</v>
      </c>
      <c r="F137" s="229" t="s">
        <v>306</v>
      </c>
      <c r="G137" s="230" t="s">
        <v>192</v>
      </c>
      <c r="H137" s="231">
        <v>48</v>
      </c>
      <c r="I137" s="232"/>
      <c r="J137" s="233">
        <f>ROUND(I137*H137,2)</f>
        <v>0</v>
      </c>
      <c r="K137" s="229" t="s">
        <v>167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168</v>
      </c>
      <c r="AT137" s="238" t="s">
        <v>163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83</v>
      </c>
      <c r="BK137" s="239">
        <f>ROUND(I137*H137,2)</f>
        <v>0</v>
      </c>
      <c r="BL137" s="18" t="s">
        <v>168</v>
      </c>
      <c r="BM137" s="238" t="s">
        <v>562</v>
      </c>
    </row>
    <row r="138" spans="1:51" s="14" customFormat="1" ht="12">
      <c r="A138" s="14"/>
      <c r="B138" s="252"/>
      <c r="C138" s="253"/>
      <c r="D138" s="242" t="s">
        <v>170</v>
      </c>
      <c r="E138" s="254" t="s">
        <v>1</v>
      </c>
      <c r="F138" s="255" t="s">
        <v>194</v>
      </c>
      <c r="G138" s="253"/>
      <c r="H138" s="254" t="s">
        <v>1</v>
      </c>
      <c r="I138" s="256"/>
      <c r="J138" s="253"/>
      <c r="K138" s="253"/>
      <c r="L138" s="257"/>
      <c r="M138" s="258"/>
      <c r="N138" s="259"/>
      <c r="O138" s="259"/>
      <c r="P138" s="259"/>
      <c r="Q138" s="259"/>
      <c r="R138" s="259"/>
      <c r="S138" s="259"/>
      <c r="T138" s="26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1" t="s">
        <v>170</v>
      </c>
      <c r="AU138" s="261" t="s">
        <v>85</v>
      </c>
      <c r="AV138" s="14" t="s">
        <v>83</v>
      </c>
      <c r="AW138" s="14" t="s">
        <v>32</v>
      </c>
      <c r="AX138" s="14" t="s">
        <v>76</v>
      </c>
      <c r="AY138" s="261" t="s">
        <v>161</v>
      </c>
    </row>
    <row r="139" spans="1:51" s="13" customFormat="1" ht="12">
      <c r="A139" s="13"/>
      <c r="B139" s="240"/>
      <c r="C139" s="241"/>
      <c r="D139" s="242" t="s">
        <v>170</v>
      </c>
      <c r="E139" s="243" t="s">
        <v>1</v>
      </c>
      <c r="F139" s="244" t="s">
        <v>559</v>
      </c>
      <c r="G139" s="241"/>
      <c r="H139" s="245">
        <v>47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170</v>
      </c>
      <c r="AU139" s="251" t="s">
        <v>85</v>
      </c>
      <c r="AV139" s="13" t="s">
        <v>85</v>
      </c>
      <c r="AW139" s="13" t="s">
        <v>32</v>
      </c>
      <c r="AX139" s="13" t="s">
        <v>76</v>
      </c>
      <c r="AY139" s="251" t="s">
        <v>161</v>
      </c>
    </row>
    <row r="140" spans="1:51" s="13" customFormat="1" ht="12">
      <c r="A140" s="13"/>
      <c r="B140" s="240"/>
      <c r="C140" s="241"/>
      <c r="D140" s="242" t="s">
        <v>170</v>
      </c>
      <c r="E140" s="243" t="s">
        <v>1</v>
      </c>
      <c r="F140" s="244" t="s">
        <v>560</v>
      </c>
      <c r="G140" s="241"/>
      <c r="H140" s="245">
        <v>1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170</v>
      </c>
      <c r="AU140" s="251" t="s">
        <v>85</v>
      </c>
      <c r="AV140" s="13" t="s">
        <v>85</v>
      </c>
      <c r="AW140" s="13" t="s">
        <v>32</v>
      </c>
      <c r="AX140" s="13" t="s">
        <v>76</v>
      </c>
      <c r="AY140" s="251" t="s">
        <v>161</v>
      </c>
    </row>
    <row r="141" spans="1:51" s="15" customFormat="1" ht="12">
      <c r="A141" s="15"/>
      <c r="B141" s="262"/>
      <c r="C141" s="263"/>
      <c r="D141" s="242" t="s">
        <v>170</v>
      </c>
      <c r="E141" s="264" t="s">
        <v>1</v>
      </c>
      <c r="F141" s="265" t="s">
        <v>221</v>
      </c>
      <c r="G141" s="263"/>
      <c r="H141" s="266">
        <v>48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2" t="s">
        <v>170</v>
      </c>
      <c r="AU141" s="272" t="s">
        <v>85</v>
      </c>
      <c r="AV141" s="15" t="s">
        <v>168</v>
      </c>
      <c r="AW141" s="15" t="s">
        <v>32</v>
      </c>
      <c r="AX141" s="15" t="s">
        <v>83</v>
      </c>
      <c r="AY141" s="272" t="s">
        <v>161</v>
      </c>
    </row>
    <row r="142" spans="1:65" s="2" customFormat="1" ht="24.15" customHeight="1">
      <c r="A142" s="39"/>
      <c r="B142" s="40"/>
      <c r="C142" s="227" t="s">
        <v>168</v>
      </c>
      <c r="D142" s="227" t="s">
        <v>163</v>
      </c>
      <c r="E142" s="228" t="s">
        <v>308</v>
      </c>
      <c r="F142" s="229" t="s">
        <v>309</v>
      </c>
      <c r="G142" s="230" t="s">
        <v>166</v>
      </c>
      <c r="H142" s="231">
        <v>240</v>
      </c>
      <c r="I142" s="232"/>
      <c r="J142" s="233">
        <f>ROUND(I142*H142,2)</f>
        <v>0</v>
      </c>
      <c r="K142" s="229" t="s">
        <v>167</v>
      </c>
      <c r="L142" s="45"/>
      <c r="M142" s="234" t="s">
        <v>1</v>
      </c>
      <c r="N142" s="235" t="s">
        <v>41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168</v>
      </c>
      <c r="AT142" s="238" t="s">
        <v>163</v>
      </c>
      <c r="AU142" s="238" t="s">
        <v>85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83</v>
      </c>
      <c r="BK142" s="239">
        <f>ROUND(I142*H142,2)</f>
        <v>0</v>
      </c>
      <c r="BL142" s="18" t="s">
        <v>168</v>
      </c>
      <c r="BM142" s="238" t="s">
        <v>563</v>
      </c>
    </row>
    <row r="143" spans="1:51" s="14" customFormat="1" ht="12">
      <c r="A143" s="14"/>
      <c r="B143" s="252"/>
      <c r="C143" s="253"/>
      <c r="D143" s="242" t="s">
        <v>170</v>
      </c>
      <c r="E143" s="254" t="s">
        <v>1</v>
      </c>
      <c r="F143" s="255" t="s">
        <v>311</v>
      </c>
      <c r="G143" s="253"/>
      <c r="H143" s="254" t="s">
        <v>1</v>
      </c>
      <c r="I143" s="256"/>
      <c r="J143" s="253"/>
      <c r="K143" s="253"/>
      <c r="L143" s="257"/>
      <c r="M143" s="258"/>
      <c r="N143" s="259"/>
      <c r="O143" s="259"/>
      <c r="P143" s="259"/>
      <c r="Q143" s="259"/>
      <c r="R143" s="259"/>
      <c r="S143" s="259"/>
      <c r="T143" s="26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1" t="s">
        <v>170</v>
      </c>
      <c r="AU143" s="261" t="s">
        <v>85</v>
      </c>
      <c r="AV143" s="14" t="s">
        <v>83</v>
      </c>
      <c r="AW143" s="14" t="s">
        <v>32</v>
      </c>
      <c r="AX143" s="14" t="s">
        <v>76</v>
      </c>
      <c r="AY143" s="261" t="s">
        <v>161</v>
      </c>
    </row>
    <row r="144" spans="1:51" s="13" customFormat="1" ht="12">
      <c r="A144" s="13"/>
      <c r="B144" s="240"/>
      <c r="C144" s="241"/>
      <c r="D144" s="242" t="s">
        <v>170</v>
      </c>
      <c r="E144" s="243" t="s">
        <v>1</v>
      </c>
      <c r="F144" s="244" t="s">
        <v>564</v>
      </c>
      <c r="G144" s="241"/>
      <c r="H144" s="245">
        <v>235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170</v>
      </c>
      <c r="AU144" s="251" t="s">
        <v>85</v>
      </c>
      <c r="AV144" s="13" t="s">
        <v>85</v>
      </c>
      <c r="AW144" s="13" t="s">
        <v>32</v>
      </c>
      <c r="AX144" s="13" t="s">
        <v>76</v>
      </c>
      <c r="AY144" s="251" t="s">
        <v>161</v>
      </c>
    </row>
    <row r="145" spans="1:51" s="13" customFormat="1" ht="12">
      <c r="A145" s="13"/>
      <c r="B145" s="240"/>
      <c r="C145" s="241"/>
      <c r="D145" s="242" t="s">
        <v>170</v>
      </c>
      <c r="E145" s="243" t="s">
        <v>1</v>
      </c>
      <c r="F145" s="244" t="s">
        <v>185</v>
      </c>
      <c r="G145" s="241"/>
      <c r="H145" s="245">
        <v>5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170</v>
      </c>
      <c r="AU145" s="251" t="s">
        <v>85</v>
      </c>
      <c r="AV145" s="13" t="s">
        <v>85</v>
      </c>
      <c r="AW145" s="13" t="s">
        <v>32</v>
      </c>
      <c r="AX145" s="13" t="s">
        <v>76</v>
      </c>
      <c r="AY145" s="251" t="s">
        <v>161</v>
      </c>
    </row>
    <row r="146" spans="1:51" s="15" customFormat="1" ht="12">
      <c r="A146" s="15"/>
      <c r="B146" s="262"/>
      <c r="C146" s="263"/>
      <c r="D146" s="242" t="s">
        <v>170</v>
      </c>
      <c r="E146" s="264" t="s">
        <v>1</v>
      </c>
      <c r="F146" s="265" t="s">
        <v>221</v>
      </c>
      <c r="G146" s="263"/>
      <c r="H146" s="266">
        <v>240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2" t="s">
        <v>170</v>
      </c>
      <c r="AU146" s="272" t="s">
        <v>85</v>
      </c>
      <c r="AV146" s="15" t="s">
        <v>168</v>
      </c>
      <c r="AW146" s="15" t="s">
        <v>32</v>
      </c>
      <c r="AX146" s="15" t="s">
        <v>83</v>
      </c>
      <c r="AY146" s="272" t="s">
        <v>161</v>
      </c>
    </row>
    <row r="147" spans="1:63" s="12" customFormat="1" ht="22.8" customHeight="1">
      <c r="A147" s="12"/>
      <c r="B147" s="211"/>
      <c r="C147" s="212"/>
      <c r="D147" s="213" t="s">
        <v>75</v>
      </c>
      <c r="E147" s="225" t="s">
        <v>185</v>
      </c>
      <c r="F147" s="225" t="s">
        <v>313</v>
      </c>
      <c r="G147" s="212"/>
      <c r="H147" s="212"/>
      <c r="I147" s="215"/>
      <c r="J147" s="226">
        <f>BK147</f>
        <v>0</v>
      </c>
      <c r="K147" s="212"/>
      <c r="L147" s="217"/>
      <c r="M147" s="218"/>
      <c r="N147" s="219"/>
      <c r="O147" s="219"/>
      <c r="P147" s="220">
        <f>SUM(P148:P155)</f>
        <v>0</v>
      </c>
      <c r="Q147" s="219"/>
      <c r="R147" s="220">
        <f>SUM(R148:R155)</f>
        <v>191.48815000000002</v>
      </c>
      <c r="S147" s="219"/>
      <c r="T147" s="221">
        <f>SUM(T148:T155)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2" t="s">
        <v>83</v>
      </c>
      <c r="AT147" s="223" t="s">
        <v>75</v>
      </c>
      <c r="AU147" s="223" t="s">
        <v>83</v>
      </c>
      <c r="AY147" s="222" t="s">
        <v>161</v>
      </c>
      <c r="BK147" s="224">
        <f>SUM(BK148:BK155)</f>
        <v>0</v>
      </c>
    </row>
    <row r="148" spans="1:65" s="2" customFormat="1" ht="24.15" customHeight="1">
      <c r="A148" s="39"/>
      <c r="B148" s="40"/>
      <c r="C148" s="227" t="s">
        <v>185</v>
      </c>
      <c r="D148" s="227" t="s">
        <v>163</v>
      </c>
      <c r="E148" s="228" t="s">
        <v>317</v>
      </c>
      <c r="F148" s="229" t="s">
        <v>318</v>
      </c>
      <c r="G148" s="230" t="s">
        <v>166</v>
      </c>
      <c r="H148" s="231">
        <v>240</v>
      </c>
      <c r="I148" s="232"/>
      <c r="J148" s="233">
        <f>ROUND(I148*H148,2)</f>
        <v>0</v>
      </c>
      <c r="K148" s="229" t="s">
        <v>167</v>
      </c>
      <c r="L148" s="45"/>
      <c r="M148" s="234" t="s">
        <v>1</v>
      </c>
      <c r="N148" s="235" t="s">
        <v>41</v>
      </c>
      <c r="O148" s="92"/>
      <c r="P148" s="236">
        <f>O148*H148</f>
        <v>0</v>
      </c>
      <c r="Q148" s="236">
        <v>0.575</v>
      </c>
      <c r="R148" s="236">
        <f>Q148*H148</f>
        <v>138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168</v>
      </c>
      <c r="AT148" s="238" t="s">
        <v>163</v>
      </c>
      <c r="AU148" s="238" t="s">
        <v>85</v>
      </c>
      <c r="AY148" s="18" t="s">
        <v>161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83</v>
      </c>
      <c r="BK148" s="239">
        <f>ROUND(I148*H148,2)</f>
        <v>0</v>
      </c>
      <c r="BL148" s="18" t="s">
        <v>168</v>
      </c>
      <c r="BM148" s="238" t="s">
        <v>565</v>
      </c>
    </row>
    <row r="149" spans="1:51" s="13" customFormat="1" ht="12">
      <c r="A149" s="13"/>
      <c r="B149" s="240"/>
      <c r="C149" s="241"/>
      <c r="D149" s="242" t="s">
        <v>170</v>
      </c>
      <c r="E149" s="243" t="s">
        <v>1</v>
      </c>
      <c r="F149" s="244" t="s">
        <v>338</v>
      </c>
      <c r="G149" s="241"/>
      <c r="H149" s="245">
        <v>240</v>
      </c>
      <c r="I149" s="246"/>
      <c r="J149" s="241"/>
      <c r="K149" s="241"/>
      <c r="L149" s="247"/>
      <c r="M149" s="248"/>
      <c r="N149" s="249"/>
      <c r="O149" s="249"/>
      <c r="P149" s="249"/>
      <c r="Q149" s="249"/>
      <c r="R149" s="249"/>
      <c r="S149" s="249"/>
      <c r="T149" s="25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1" t="s">
        <v>170</v>
      </c>
      <c r="AU149" s="251" t="s">
        <v>85</v>
      </c>
      <c r="AV149" s="13" t="s">
        <v>85</v>
      </c>
      <c r="AW149" s="13" t="s">
        <v>32</v>
      </c>
      <c r="AX149" s="13" t="s">
        <v>83</v>
      </c>
      <c r="AY149" s="251" t="s">
        <v>161</v>
      </c>
    </row>
    <row r="150" spans="1:65" s="2" customFormat="1" ht="33" customHeight="1">
      <c r="A150" s="39"/>
      <c r="B150" s="40"/>
      <c r="C150" s="227" t="s">
        <v>189</v>
      </c>
      <c r="D150" s="227" t="s">
        <v>163</v>
      </c>
      <c r="E150" s="228" t="s">
        <v>335</v>
      </c>
      <c r="F150" s="229" t="s">
        <v>336</v>
      </c>
      <c r="G150" s="230" t="s">
        <v>166</v>
      </c>
      <c r="H150" s="231">
        <v>240</v>
      </c>
      <c r="I150" s="232"/>
      <c r="J150" s="233">
        <f>ROUND(I150*H150,2)</f>
        <v>0</v>
      </c>
      <c r="K150" s="229" t="s">
        <v>167</v>
      </c>
      <c r="L150" s="45"/>
      <c r="M150" s="234" t="s">
        <v>1</v>
      </c>
      <c r="N150" s="235" t="s">
        <v>41</v>
      </c>
      <c r="O150" s="92"/>
      <c r="P150" s="236">
        <f>O150*H150</f>
        <v>0</v>
      </c>
      <c r="Q150" s="236">
        <v>0.08922</v>
      </c>
      <c r="R150" s="236">
        <f>Q150*H150</f>
        <v>21.412799999999997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168</v>
      </c>
      <c r="AT150" s="238" t="s">
        <v>163</v>
      </c>
      <c r="AU150" s="238" t="s">
        <v>85</v>
      </c>
      <c r="AY150" s="18" t="s">
        <v>161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83</v>
      </c>
      <c r="BK150" s="239">
        <f>ROUND(I150*H150,2)</f>
        <v>0</v>
      </c>
      <c r="BL150" s="18" t="s">
        <v>168</v>
      </c>
      <c r="BM150" s="238" t="s">
        <v>566</v>
      </c>
    </row>
    <row r="151" spans="1:51" s="13" customFormat="1" ht="12">
      <c r="A151" s="13"/>
      <c r="B151" s="240"/>
      <c r="C151" s="241"/>
      <c r="D151" s="242" t="s">
        <v>170</v>
      </c>
      <c r="E151" s="243" t="s">
        <v>1</v>
      </c>
      <c r="F151" s="244" t="s">
        <v>338</v>
      </c>
      <c r="G151" s="241"/>
      <c r="H151" s="245">
        <v>240</v>
      </c>
      <c r="I151" s="246"/>
      <c r="J151" s="241"/>
      <c r="K151" s="241"/>
      <c r="L151" s="247"/>
      <c r="M151" s="248"/>
      <c r="N151" s="249"/>
      <c r="O151" s="249"/>
      <c r="P151" s="249"/>
      <c r="Q151" s="249"/>
      <c r="R151" s="249"/>
      <c r="S151" s="249"/>
      <c r="T151" s="25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1" t="s">
        <v>170</v>
      </c>
      <c r="AU151" s="251" t="s">
        <v>85</v>
      </c>
      <c r="AV151" s="13" t="s">
        <v>85</v>
      </c>
      <c r="AW151" s="13" t="s">
        <v>32</v>
      </c>
      <c r="AX151" s="13" t="s">
        <v>83</v>
      </c>
      <c r="AY151" s="251" t="s">
        <v>161</v>
      </c>
    </row>
    <row r="152" spans="1:65" s="2" customFormat="1" ht="21.75" customHeight="1">
      <c r="A152" s="39"/>
      <c r="B152" s="40"/>
      <c r="C152" s="289" t="s">
        <v>196</v>
      </c>
      <c r="D152" s="289" t="s">
        <v>323</v>
      </c>
      <c r="E152" s="290" t="s">
        <v>339</v>
      </c>
      <c r="F152" s="291" t="s">
        <v>340</v>
      </c>
      <c r="G152" s="292" t="s">
        <v>166</v>
      </c>
      <c r="H152" s="293">
        <v>239.7</v>
      </c>
      <c r="I152" s="294"/>
      <c r="J152" s="295">
        <f>ROUND(I152*H152,2)</f>
        <v>0</v>
      </c>
      <c r="K152" s="291" t="s">
        <v>167</v>
      </c>
      <c r="L152" s="296"/>
      <c r="M152" s="297" t="s">
        <v>1</v>
      </c>
      <c r="N152" s="298" t="s">
        <v>41</v>
      </c>
      <c r="O152" s="92"/>
      <c r="P152" s="236">
        <f>O152*H152</f>
        <v>0</v>
      </c>
      <c r="Q152" s="236">
        <v>0.131</v>
      </c>
      <c r="R152" s="236">
        <f>Q152*H152</f>
        <v>31.4007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200</v>
      </c>
      <c r="AT152" s="238" t="s">
        <v>323</v>
      </c>
      <c r="AU152" s="238" t="s">
        <v>85</v>
      </c>
      <c r="AY152" s="18" t="s">
        <v>161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83</v>
      </c>
      <c r="BK152" s="239">
        <f>ROUND(I152*H152,2)</f>
        <v>0</v>
      </c>
      <c r="BL152" s="18" t="s">
        <v>168</v>
      </c>
      <c r="BM152" s="238" t="s">
        <v>567</v>
      </c>
    </row>
    <row r="153" spans="1:51" s="13" customFormat="1" ht="12">
      <c r="A153" s="13"/>
      <c r="B153" s="240"/>
      <c r="C153" s="241"/>
      <c r="D153" s="242" t="s">
        <v>170</v>
      </c>
      <c r="E153" s="243" t="s">
        <v>1</v>
      </c>
      <c r="F153" s="244" t="s">
        <v>342</v>
      </c>
      <c r="G153" s="241"/>
      <c r="H153" s="245">
        <v>239.7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170</v>
      </c>
      <c r="AU153" s="251" t="s">
        <v>85</v>
      </c>
      <c r="AV153" s="13" t="s">
        <v>85</v>
      </c>
      <c r="AW153" s="13" t="s">
        <v>32</v>
      </c>
      <c r="AX153" s="13" t="s">
        <v>83</v>
      </c>
      <c r="AY153" s="251" t="s">
        <v>161</v>
      </c>
    </row>
    <row r="154" spans="1:65" s="2" customFormat="1" ht="24.15" customHeight="1">
      <c r="A154" s="39"/>
      <c r="B154" s="40"/>
      <c r="C154" s="289" t="s">
        <v>200</v>
      </c>
      <c r="D154" s="289" t="s">
        <v>323</v>
      </c>
      <c r="E154" s="290" t="s">
        <v>343</v>
      </c>
      <c r="F154" s="291" t="s">
        <v>344</v>
      </c>
      <c r="G154" s="292" t="s">
        <v>166</v>
      </c>
      <c r="H154" s="293">
        <v>5.15</v>
      </c>
      <c r="I154" s="294"/>
      <c r="J154" s="295">
        <f>ROUND(I154*H154,2)</f>
        <v>0</v>
      </c>
      <c r="K154" s="291" t="s">
        <v>167</v>
      </c>
      <c r="L154" s="296"/>
      <c r="M154" s="297" t="s">
        <v>1</v>
      </c>
      <c r="N154" s="298" t="s">
        <v>41</v>
      </c>
      <c r="O154" s="92"/>
      <c r="P154" s="236">
        <f>O154*H154</f>
        <v>0</v>
      </c>
      <c r="Q154" s="236">
        <v>0.131</v>
      </c>
      <c r="R154" s="236">
        <f>Q154*H154</f>
        <v>0.6746500000000001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200</v>
      </c>
      <c r="AT154" s="238" t="s">
        <v>323</v>
      </c>
      <c r="AU154" s="238" t="s">
        <v>85</v>
      </c>
      <c r="AY154" s="18" t="s">
        <v>161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83</v>
      </c>
      <c r="BK154" s="239">
        <f>ROUND(I154*H154,2)</f>
        <v>0</v>
      </c>
      <c r="BL154" s="18" t="s">
        <v>168</v>
      </c>
      <c r="BM154" s="238" t="s">
        <v>568</v>
      </c>
    </row>
    <row r="155" spans="1:51" s="13" customFormat="1" ht="12">
      <c r="A155" s="13"/>
      <c r="B155" s="240"/>
      <c r="C155" s="241"/>
      <c r="D155" s="242" t="s">
        <v>170</v>
      </c>
      <c r="E155" s="243" t="s">
        <v>1</v>
      </c>
      <c r="F155" s="244" t="s">
        <v>346</v>
      </c>
      <c r="G155" s="241"/>
      <c r="H155" s="245">
        <v>5.15</v>
      </c>
      <c r="I155" s="246"/>
      <c r="J155" s="241"/>
      <c r="K155" s="241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170</v>
      </c>
      <c r="AU155" s="251" t="s">
        <v>85</v>
      </c>
      <c r="AV155" s="13" t="s">
        <v>85</v>
      </c>
      <c r="AW155" s="13" t="s">
        <v>32</v>
      </c>
      <c r="AX155" s="13" t="s">
        <v>83</v>
      </c>
      <c r="AY155" s="251" t="s">
        <v>161</v>
      </c>
    </row>
    <row r="156" spans="1:63" s="12" customFormat="1" ht="22.8" customHeight="1">
      <c r="A156" s="12"/>
      <c r="B156" s="211"/>
      <c r="C156" s="212"/>
      <c r="D156" s="213" t="s">
        <v>75</v>
      </c>
      <c r="E156" s="225" t="s">
        <v>381</v>
      </c>
      <c r="F156" s="225" t="s">
        <v>382</v>
      </c>
      <c r="G156" s="212"/>
      <c r="H156" s="212"/>
      <c r="I156" s="215"/>
      <c r="J156" s="226">
        <f>BK156</f>
        <v>0</v>
      </c>
      <c r="K156" s="212"/>
      <c r="L156" s="217"/>
      <c r="M156" s="218"/>
      <c r="N156" s="219"/>
      <c r="O156" s="219"/>
      <c r="P156" s="220">
        <f>P157</f>
        <v>0</v>
      </c>
      <c r="Q156" s="219"/>
      <c r="R156" s="220">
        <f>R157</f>
        <v>0</v>
      </c>
      <c r="S156" s="219"/>
      <c r="T156" s="221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2" t="s">
        <v>83</v>
      </c>
      <c r="AT156" s="223" t="s">
        <v>75</v>
      </c>
      <c r="AU156" s="223" t="s">
        <v>83</v>
      </c>
      <c r="AY156" s="222" t="s">
        <v>161</v>
      </c>
      <c r="BK156" s="224">
        <f>BK157</f>
        <v>0</v>
      </c>
    </row>
    <row r="157" spans="1:65" s="2" customFormat="1" ht="24.15" customHeight="1">
      <c r="A157" s="39"/>
      <c r="B157" s="40"/>
      <c r="C157" s="227" t="s">
        <v>206</v>
      </c>
      <c r="D157" s="227" t="s">
        <v>163</v>
      </c>
      <c r="E157" s="228" t="s">
        <v>384</v>
      </c>
      <c r="F157" s="229" t="s">
        <v>385</v>
      </c>
      <c r="G157" s="230" t="s">
        <v>203</v>
      </c>
      <c r="H157" s="231">
        <v>191.488</v>
      </c>
      <c r="I157" s="232"/>
      <c r="J157" s="233">
        <f>ROUND(I157*H157,2)</f>
        <v>0</v>
      </c>
      <c r="K157" s="229" t="s">
        <v>167</v>
      </c>
      <c r="L157" s="45"/>
      <c r="M157" s="284" t="s">
        <v>1</v>
      </c>
      <c r="N157" s="285" t="s">
        <v>41</v>
      </c>
      <c r="O157" s="286"/>
      <c r="P157" s="287">
        <f>O157*H157</f>
        <v>0</v>
      </c>
      <c r="Q157" s="287">
        <v>0</v>
      </c>
      <c r="R157" s="287">
        <f>Q157*H157</f>
        <v>0</v>
      </c>
      <c r="S157" s="287">
        <v>0</v>
      </c>
      <c r="T157" s="28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168</v>
      </c>
      <c r="AT157" s="238" t="s">
        <v>163</v>
      </c>
      <c r="AU157" s="238" t="s">
        <v>85</v>
      </c>
      <c r="AY157" s="18" t="s">
        <v>161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83</v>
      </c>
      <c r="BK157" s="239">
        <f>ROUND(I157*H157,2)</f>
        <v>0</v>
      </c>
      <c r="BL157" s="18" t="s">
        <v>168</v>
      </c>
      <c r="BM157" s="238" t="s">
        <v>569</v>
      </c>
    </row>
    <row r="158" spans="1:31" s="2" customFormat="1" ht="6.95" customHeight="1">
      <c r="A158" s="39"/>
      <c r="B158" s="67"/>
      <c r="C158" s="68"/>
      <c r="D158" s="68"/>
      <c r="E158" s="68"/>
      <c r="F158" s="68"/>
      <c r="G158" s="68"/>
      <c r="H158" s="68"/>
      <c r="I158" s="68"/>
      <c r="J158" s="68"/>
      <c r="K158" s="68"/>
      <c r="L158" s="45"/>
      <c r="M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</sheetData>
  <sheetProtection password="CC35" sheet="1" objects="1" scenarios="1" formatColumns="0" formatRows="0" autoFilter="0"/>
  <autoFilter ref="C123:K15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133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 xml:space="preserve">Rekonstrukce  ulice  Kostelní v  Konici</v>
      </c>
      <c r="F7" s="151"/>
      <c r="G7" s="151"/>
      <c r="H7" s="151"/>
      <c r="L7" s="21"/>
    </row>
    <row r="8" spans="2:12" s="1" customFormat="1" ht="12" customHeight="1">
      <c r="B8" s="21"/>
      <c r="D8" s="151" t="s">
        <v>134</v>
      </c>
      <c r="L8" s="21"/>
    </row>
    <row r="9" spans="1:31" s="2" customFormat="1" ht="16.5" customHeight="1">
      <c r="A9" s="39"/>
      <c r="B9" s="45"/>
      <c r="C9" s="39"/>
      <c r="D9" s="39"/>
      <c r="E9" s="152" t="s">
        <v>547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30" customHeight="1">
      <c r="A11" s="39"/>
      <c r="B11" s="45"/>
      <c r="C11" s="39"/>
      <c r="D11" s="39"/>
      <c r="E11" s="153" t="s">
        <v>570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ROUND((SUM(BE124:BE132)),2)</f>
        <v>0</v>
      </c>
      <c r="G35" s="39"/>
      <c r="H35" s="39"/>
      <c r="I35" s="165">
        <v>0.21</v>
      </c>
      <c r="J35" s="164">
        <f>ROUND(((SUM(BE124:BE132))*I35),2)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ROUND((SUM(BF124:BF132)),2)</f>
        <v>0</v>
      </c>
      <c r="G36" s="39"/>
      <c r="H36" s="39"/>
      <c r="I36" s="165">
        <v>0.15</v>
      </c>
      <c r="J36" s="164">
        <f>ROUND(((SUM(BF124:BF132))*I36),2)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ROUND((SUM(BG124:BG132)),2)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ROUND((SUM(BH124:BH132)),2)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ROUND((SUM(BI124:BI132)),2)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 xml:space="preserve">Rekonstrukce  ulice  Kostelní v  Konici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547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30" customHeight="1">
      <c r="A89" s="39"/>
      <c r="B89" s="40"/>
      <c r="C89" s="41"/>
      <c r="D89" s="41"/>
      <c r="E89" s="77" t="str">
        <f>E11</f>
        <v>SO 103 - Výměna povrchu stávající komunikace kolem nové silniční obruby (živice)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Konice</v>
      </c>
      <c r="G91" s="41"/>
      <c r="H91" s="41"/>
      <c r="I91" s="33" t="s">
        <v>22</v>
      </c>
      <c r="J91" s="80" t="str">
        <f>IF(J14="","",J14)</f>
        <v>10. 2. 2023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Konice</v>
      </c>
      <c r="G93" s="41"/>
      <c r="H93" s="41"/>
      <c r="I93" s="33" t="s">
        <v>30</v>
      </c>
      <c r="J93" s="37" t="str">
        <f>E23</f>
        <v>Ing. Zdeněk Vitásek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Martin  Pniok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139</v>
      </c>
      <c r="D96" s="186"/>
      <c r="E96" s="186"/>
      <c r="F96" s="186"/>
      <c r="G96" s="186"/>
      <c r="H96" s="186"/>
      <c r="I96" s="186"/>
      <c r="J96" s="187" t="s">
        <v>140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141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142</v>
      </c>
    </row>
    <row r="99" spans="1:31" s="9" customFormat="1" ht="24.95" customHeight="1">
      <c r="A99" s="9"/>
      <c r="B99" s="189"/>
      <c r="C99" s="190"/>
      <c r="D99" s="191" t="s">
        <v>143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289</v>
      </c>
      <c r="E100" s="197"/>
      <c r="F100" s="197"/>
      <c r="G100" s="197"/>
      <c r="H100" s="197"/>
      <c r="I100" s="197"/>
      <c r="J100" s="198">
        <f>J126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291</v>
      </c>
      <c r="E101" s="197"/>
      <c r="F101" s="197"/>
      <c r="G101" s="197"/>
      <c r="H101" s="197"/>
      <c r="I101" s="197"/>
      <c r="J101" s="198">
        <f>J129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292</v>
      </c>
      <c r="E102" s="197"/>
      <c r="F102" s="197"/>
      <c r="G102" s="197"/>
      <c r="H102" s="197"/>
      <c r="I102" s="197"/>
      <c r="J102" s="198">
        <f>J131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146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 xml:space="preserve">Rekonstrukce  ulice  Kostelní v  Konici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134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547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136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30" customHeight="1">
      <c r="A116" s="39"/>
      <c r="B116" s="40"/>
      <c r="C116" s="41"/>
      <c r="D116" s="41"/>
      <c r="E116" s="77" t="str">
        <f>E11</f>
        <v>SO 103 - Výměna povrchu stávající komunikace kolem nové silniční obruby (živice)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>Konice</v>
      </c>
      <c r="G118" s="41"/>
      <c r="H118" s="41"/>
      <c r="I118" s="33" t="s">
        <v>22</v>
      </c>
      <c r="J118" s="80" t="str">
        <f>IF(J14="","",J14)</f>
        <v>10. 2. 2023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E17</f>
        <v>město Konice</v>
      </c>
      <c r="G120" s="41"/>
      <c r="H120" s="41"/>
      <c r="I120" s="33" t="s">
        <v>30</v>
      </c>
      <c r="J120" s="37" t="str">
        <f>E23</f>
        <v>Ing. Zdeněk Vitásek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IF(E20="","",E20)</f>
        <v>Vyplň údaj</v>
      </c>
      <c r="G121" s="41"/>
      <c r="H121" s="41"/>
      <c r="I121" s="33" t="s">
        <v>33</v>
      </c>
      <c r="J121" s="37" t="str">
        <f>E26</f>
        <v xml:space="preserve">Martin  Pniok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147</v>
      </c>
      <c r="D123" s="203" t="s">
        <v>61</v>
      </c>
      <c r="E123" s="203" t="s">
        <v>57</v>
      </c>
      <c r="F123" s="203" t="s">
        <v>58</v>
      </c>
      <c r="G123" s="203" t="s">
        <v>148</v>
      </c>
      <c r="H123" s="203" t="s">
        <v>149</v>
      </c>
      <c r="I123" s="203" t="s">
        <v>150</v>
      </c>
      <c r="J123" s="203" t="s">
        <v>140</v>
      </c>
      <c r="K123" s="204" t="s">
        <v>151</v>
      </c>
      <c r="L123" s="205"/>
      <c r="M123" s="101" t="s">
        <v>1</v>
      </c>
      <c r="N123" s="102" t="s">
        <v>40</v>
      </c>
      <c r="O123" s="102" t="s">
        <v>152</v>
      </c>
      <c r="P123" s="102" t="s">
        <v>153</v>
      </c>
      <c r="Q123" s="102" t="s">
        <v>154</v>
      </c>
      <c r="R123" s="102" t="s">
        <v>155</v>
      </c>
      <c r="S123" s="102" t="s">
        <v>156</v>
      </c>
      <c r="T123" s="103" t="s">
        <v>157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158</v>
      </c>
      <c r="D124" s="41"/>
      <c r="E124" s="41"/>
      <c r="F124" s="41"/>
      <c r="G124" s="41"/>
      <c r="H124" s="41"/>
      <c r="I124" s="41"/>
      <c r="J124" s="206">
        <f>BK124</f>
        <v>0</v>
      </c>
      <c r="K124" s="41"/>
      <c r="L124" s="45"/>
      <c r="M124" s="104"/>
      <c r="N124" s="207"/>
      <c r="O124" s="105"/>
      <c r="P124" s="208">
        <f>P125</f>
        <v>0</v>
      </c>
      <c r="Q124" s="105"/>
      <c r="R124" s="208">
        <f>R125</f>
        <v>2.99391</v>
      </c>
      <c r="S124" s="105"/>
      <c r="T124" s="209">
        <f>T125</f>
        <v>0.46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142</v>
      </c>
      <c r="BK124" s="210">
        <f>BK125</f>
        <v>0</v>
      </c>
    </row>
    <row r="125" spans="1:63" s="12" customFormat="1" ht="25.9" customHeight="1">
      <c r="A125" s="12"/>
      <c r="B125" s="211"/>
      <c r="C125" s="212"/>
      <c r="D125" s="213" t="s">
        <v>75</v>
      </c>
      <c r="E125" s="214" t="s">
        <v>159</v>
      </c>
      <c r="F125" s="214" t="s">
        <v>160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P126+P129+P131</f>
        <v>0</v>
      </c>
      <c r="Q125" s="219"/>
      <c r="R125" s="220">
        <f>R126+R129+R131</f>
        <v>2.99391</v>
      </c>
      <c r="S125" s="219"/>
      <c r="T125" s="221">
        <f>T126+T129+T131</f>
        <v>0.46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83</v>
      </c>
      <c r="AT125" s="223" t="s">
        <v>75</v>
      </c>
      <c r="AU125" s="223" t="s">
        <v>76</v>
      </c>
      <c r="AY125" s="222" t="s">
        <v>161</v>
      </c>
      <c r="BK125" s="224">
        <f>BK126+BK129+BK131</f>
        <v>0</v>
      </c>
    </row>
    <row r="126" spans="1:63" s="12" customFormat="1" ht="22.8" customHeight="1">
      <c r="A126" s="12"/>
      <c r="B126" s="211"/>
      <c r="C126" s="212"/>
      <c r="D126" s="213" t="s">
        <v>75</v>
      </c>
      <c r="E126" s="225" t="s">
        <v>185</v>
      </c>
      <c r="F126" s="225" t="s">
        <v>313</v>
      </c>
      <c r="G126" s="212"/>
      <c r="H126" s="212"/>
      <c r="I126" s="215"/>
      <c r="J126" s="226">
        <f>BK126</f>
        <v>0</v>
      </c>
      <c r="K126" s="212"/>
      <c r="L126" s="217"/>
      <c r="M126" s="218"/>
      <c r="N126" s="219"/>
      <c r="O126" s="219"/>
      <c r="P126" s="220">
        <f>SUM(P127:P128)</f>
        <v>0</v>
      </c>
      <c r="Q126" s="219"/>
      <c r="R126" s="220">
        <f>SUM(R127:R128)</f>
        <v>2.99391</v>
      </c>
      <c r="S126" s="219"/>
      <c r="T126" s="221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83</v>
      </c>
      <c r="AT126" s="223" t="s">
        <v>75</v>
      </c>
      <c r="AU126" s="223" t="s">
        <v>83</v>
      </c>
      <c r="AY126" s="222" t="s">
        <v>161</v>
      </c>
      <c r="BK126" s="224">
        <f>SUM(BK127:BK128)</f>
        <v>0</v>
      </c>
    </row>
    <row r="127" spans="1:65" s="2" customFormat="1" ht="33" customHeight="1">
      <c r="A127" s="39"/>
      <c r="B127" s="40"/>
      <c r="C127" s="227" t="s">
        <v>83</v>
      </c>
      <c r="D127" s="227" t="s">
        <v>163</v>
      </c>
      <c r="E127" s="228" t="s">
        <v>571</v>
      </c>
      <c r="F127" s="229" t="s">
        <v>572</v>
      </c>
      <c r="G127" s="230" t="s">
        <v>166</v>
      </c>
      <c r="H127" s="231">
        <v>23</v>
      </c>
      <c r="I127" s="232"/>
      <c r="J127" s="233">
        <f>ROUND(I127*H127,2)</f>
        <v>0</v>
      </c>
      <c r="K127" s="229" t="s">
        <v>167</v>
      </c>
      <c r="L127" s="45"/>
      <c r="M127" s="234" t="s">
        <v>1</v>
      </c>
      <c r="N127" s="235" t="s">
        <v>41</v>
      </c>
      <c r="O127" s="92"/>
      <c r="P127" s="236">
        <f>O127*H127</f>
        <v>0</v>
      </c>
      <c r="Q127" s="236">
        <v>0.12966</v>
      </c>
      <c r="R127" s="236">
        <f>Q127*H127</f>
        <v>2.98218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168</v>
      </c>
      <c r="AT127" s="238" t="s">
        <v>163</v>
      </c>
      <c r="AU127" s="238" t="s">
        <v>85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83</v>
      </c>
      <c r="BK127" s="239">
        <f>ROUND(I127*H127,2)</f>
        <v>0</v>
      </c>
      <c r="BL127" s="18" t="s">
        <v>168</v>
      </c>
      <c r="BM127" s="238" t="s">
        <v>573</v>
      </c>
    </row>
    <row r="128" spans="1:65" s="2" customFormat="1" ht="24.15" customHeight="1">
      <c r="A128" s="39"/>
      <c r="B128" s="40"/>
      <c r="C128" s="227" t="s">
        <v>85</v>
      </c>
      <c r="D128" s="227" t="s">
        <v>163</v>
      </c>
      <c r="E128" s="228" t="s">
        <v>574</v>
      </c>
      <c r="F128" s="229" t="s">
        <v>575</v>
      </c>
      <c r="G128" s="230" t="s">
        <v>166</v>
      </c>
      <c r="H128" s="231">
        <v>23</v>
      </c>
      <c r="I128" s="232"/>
      <c r="J128" s="233">
        <f>ROUND(I128*H128,2)</f>
        <v>0</v>
      </c>
      <c r="K128" s="229" t="s">
        <v>167</v>
      </c>
      <c r="L128" s="45"/>
      <c r="M128" s="234" t="s">
        <v>1</v>
      </c>
      <c r="N128" s="235" t="s">
        <v>41</v>
      </c>
      <c r="O128" s="92"/>
      <c r="P128" s="236">
        <f>O128*H128</f>
        <v>0</v>
      </c>
      <c r="Q128" s="236">
        <v>0.00051</v>
      </c>
      <c r="R128" s="236">
        <f>Q128*H128</f>
        <v>0.01173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168</v>
      </c>
      <c r="AT128" s="238" t="s">
        <v>163</v>
      </c>
      <c r="AU128" s="238" t="s">
        <v>85</v>
      </c>
      <c r="AY128" s="18" t="s">
        <v>161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83</v>
      </c>
      <c r="BK128" s="239">
        <f>ROUND(I128*H128,2)</f>
        <v>0</v>
      </c>
      <c r="BL128" s="18" t="s">
        <v>168</v>
      </c>
      <c r="BM128" s="238" t="s">
        <v>576</v>
      </c>
    </row>
    <row r="129" spans="1:63" s="12" customFormat="1" ht="22.8" customHeight="1">
      <c r="A129" s="12"/>
      <c r="B129" s="211"/>
      <c r="C129" s="212"/>
      <c r="D129" s="213" t="s">
        <v>75</v>
      </c>
      <c r="E129" s="225" t="s">
        <v>206</v>
      </c>
      <c r="F129" s="225" t="s">
        <v>355</v>
      </c>
      <c r="G129" s="212"/>
      <c r="H129" s="212"/>
      <c r="I129" s="215"/>
      <c r="J129" s="226">
        <f>BK129</f>
        <v>0</v>
      </c>
      <c r="K129" s="212"/>
      <c r="L129" s="217"/>
      <c r="M129" s="218"/>
      <c r="N129" s="219"/>
      <c r="O129" s="219"/>
      <c r="P129" s="220">
        <f>P130</f>
        <v>0</v>
      </c>
      <c r="Q129" s="219"/>
      <c r="R129" s="220">
        <f>R130</f>
        <v>0</v>
      </c>
      <c r="S129" s="219"/>
      <c r="T129" s="221">
        <f>T130</f>
        <v>0.46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83</v>
      </c>
      <c r="AT129" s="223" t="s">
        <v>75</v>
      </c>
      <c r="AU129" s="223" t="s">
        <v>83</v>
      </c>
      <c r="AY129" s="222" t="s">
        <v>161</v>
      </c>
      <c r="BK129" s="224">
        <f>BK130</f>
        <v>0</v>
      </c>
    </row>
    <row r="130" spans="1:65" s="2" customFormat="1" ht="24.15" customHeight="1">
      <c r="A130" s="39"/>
      <c r="B130" s="40"/>
      <c r="C130" s="227" t="s">
        <v>177</v>
      </c>
      <c r="D130" s="227" t="s">
        <v>163</v>
      </c>
      <c r="E130" s="228" t="s">
        <v>577</v>
      </c>
      <c r="F130" s="229" t="s">
        <v>578</v>
      </c>
      <c r="G130" s="230" t="s">
        <v>166</v>
      </c>
      <c r="H130" s="231">
        <v>23</v>
      </c>
      <c r="I130" s="232"/>
      <c r="J130" s="233">
        <f>ROUND(I130*H130,2)</f>
        <v>0</v>
      </c>
      <c r="K130" s="229" t="s">
        <v>167</v>
      </c>
      <c r="L130" s="45"/>
      <c r="M130" s="234" t="s">
        <v>1</v>
      </c>
      <c r="N130" s="235" t="s">
        <v>41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0.02</v>
      </c>
      <c r="T130" s="237">
        <f>S130*H130</f>
        <v>0.46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168</v>
      </c>
      <c r="AT130" s="238" t="s">
        <v>163</v>
      </c>
      <c r="AU130" s="238" t="s">
        <v>85</v>
      </c>
      <c r="AY130" s="18" t="s">
        <v>161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83</v>
      </c>
      <c r="BK130" s="239">
        <f>ROUND(I130*H130,2)</f>
        <v>0</v>
      </c>
      <c r="BL130" s="18" t="s">
        <v>168</v>
      </c>
      <c r="BM130" s="238" t="s">
        <v>579</v>
      </c>
    </row>
    <row r="131" spans="1:63" s="12" customFormat="1" ht="22.8" customHeight="1">
      <c r="A131" s="12"/>
      <c r="B131" s="211"/>
      <c r="C131" s="212"/>
      <c r="D131" s="213" t="s">
        <v>75</v>
      </c>
      <c r="E131" s="225" t="s">
        <v>381</v>
      </c>
      <c r="F131" s="225" t="s">
        <v>382</v>
      </c>
      <c r="G131" s="212"/>
      <c r="H131" s="212"/>
      <c r="I131" s="215"/>
      <c r="J131" s="226">
        <f>BK131</f>
        <v>0</v>
      </c>
      <c r="K131" s="212"/>
      <c r="L131" s="217"/>
      <c r="M131" s="218"/>
      <c r="N131" s="219"/>
      <c r="O131" s="219"/>
      <c r="P131" s="220">
        <f>P132</f>
        <v>0</v>
      </c>
      <c r="Q131" s="219"/>
      <c r="R131" s="220">
        <f>R132</f>
        <v>0</v>
      </c>
      <c r="S131" s="219"/>
      <c r="T131" s="221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83</v>
      </c>
      <c r="AT131" s="223" t="s">
        <v>75</v>
      </c>
      <c r="AU131" s="223" t="s">
        <v>83</v>
      </c>
      <c r="AY131" s="222" t="s">
        <v>161</v>
      </c>
      <c r="BK131" s="224">
        <f>BK132</f>
        <v>0</v>
      </c>
    </row>
    <row r="132" spans="1:65" s="2" customFormat="1" ht="24.15" customHeight="1">
      <c r="A132" s="39"/>
      <c r="B132" s="40"/>
      <c r="C132" s="227" t="s">
        <v>168</v>
      </c>
      <c r="D132" s="227" t="s">
        <v>163</v>
      </c>
      <c r="E132" s="228" t="s">
        <v>384</v>
      </c>
      <c r="F132" s="229" t="s">
        <v>385</v>
      </c>
      <c r="G132" s="230" t="s">
        <v>203</v>
      </c>
      <c r="H132" s="231">
        <v>2.994</v>
      </c>
      <c r="I132" s="232"/>
      <c r="J132" s="233">
        <f>ROUND(I132*H132,2)</f>
        <v>0</v>
      </c>
      <c r="K132" s="229" t="s">
        <v>167</v>
      </c>
      <c r="L132" s="45"/>
      <c r="M132" s="284" t="s">
        <v>1</v>
      </c>
      <c r="N132" s="285" t="s">
        <v>41</v>
      </c>
      <c r="O132" s="286"/>
      <c r="P132" s="287">
        <f>O132*H132</f>
        <v>0</v>
      </c>
      <c r="Q132" s="287">
        <v>0</v>
      </c>
      <c r="R132" s="287">
        <f>Q132*H132</f>
        <v>0</v>
      </c>
      <c r="S132" s="287">
        <v>0</v>
      </c>
      <c r="T132" s="28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168</v>
      </c>
      <c r="AT132" s="238" t="s">
        <v>163</v>
      </c>
      <c r="AU132" s="238" t="s">
        <v>85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83</v>
      </c>
      <c r="BK132" s="239">
        <f>ROUND(I132*H132,2)</f>
        <v>0</v>
      </c>
      <c r="BL132" s="18" t="s">
        <v>168</v>
      </c>
      <c r="BM132" s="238" t="s">
        <v>580</v>
      </c>
    </row>
    <row r="133" spans="1:31" s="2" customFormat="1" ht="6.95" customHeight="1">
      <c r="A133" s="39"/>
      <c r="B133" s="67"/>
      <c r="C133" s="68"/>
      <c r="D133" s="68"/>
      <c r="E133" s="68"/>
      <c r="F133" s="68"/>
      <c r="G133" s="68"/>
      <c r="H133" s="68"/>
      <c r="I133" s="68"/>
      <c r="J133" s="68"/>
      <c r="K133" s="68"/>
      <c r="L133" s="45"/>
      <c r="M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</sheetData>
  <sheetProtection password="CC35" sheet="1" objects="1" scenarios="1" formatColumns="0" formatRows="0" autoFilter="0"/>
  <autoFilter ref="C123:K13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LAPTOP-V6F5C2G1\Radka</cp:lastModifiedBy>
  <dcterms:created xsi:type="dcterms:W3CDTF">2023-02-15T14:53:00Z</dcterms:created>
  <dcterms:modified xsi:type="dcterms:W3CDTF">2023-02-15T14:53:17Z</dcterms:modified>
  <cp:category/>
  <cp:version/>
  <cp:contentType/>
  <cp:contentStatus/>
</cp:coreProperties>
</file>