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726"/>
  <workbookPr/>
  <bookViews>
    <workbookView xWindow="65416" yWindow="65416" windowWidth="29040" windowHeight="15840" activeTab="0"/>
  </bookViews>
  <sheets>
    <sheet name="Rekapitulace stavby" sheetId="1" r:id="rId1"/>
    <sheet name="D.1.1a - Architektonicko ..." sheetId="2" r:id="rId2"/>
    <sheet name="D.1.1b - Restaurování vým..." sheetId="3" r:id="rId3"/>
    <sheet name="D.1.4.3 - Slaboproud" sheetId="4" r:id="rId4"/>
    <sheet name="VRN - Vedlejší rozpočtové..." sheetId="5" r:id="rId5"/>
    <sheet name="Seznam figur" sheetId="6" r:id="rId6"/>
  </sheets>
  <definedNames>
    <definedName name="_xlnm._FilterDatabase" localSheetId="1" hidden="1">'D.1.1a - Architektonicko ...'!$C$125:$K$755</definedName>
    <definedName name="_xlnm._FilterDatabase" localSheetId="2" hidden="1">'D.1.1b - Restaurování vým...'!$C$122:$K$207</definedName>
    <definedName name="_xlnm._FilterDatabase" localSheetId="3" hidden="1">'D.1.4.3 - Slaboproud'!$C$117:$K$144</definedName>
    <definedName name="_xlnm._FilterDatabase" localSheetId="4" hidden="1">'VRN - Vedlejší rozpočtové...'!$C$121:$K$153</definedName>
    <definedName name="_xlnm.Print_Area" localSheetId="1">'D.1.1a - Architektonicko ...'!$C$4:$J$76,'D.1.1a - Architektonicko ...'!$C$82:$J$107,'D.1.1a - Architektonicko ...'!$C$113:$K$755</definedName>
    <definedName name="_xlnm.Print_Area" localSheetId="2">'D.1.1b - Restaurování vým...'!$C$4:$J$76,'D.1.1b - Restaurování vým...'!$C$82:$J$104,'D.1.1b - Restaurování vým...'!$C$110:$K$207</definedName>
    <definedName name="_xlnm.Print_Area" localSheetId="3">'D.1.4.3 - Slaboproud'!$C$4:$J$76,'D.1.4.3 - Slaboproud'!$C$82:$J$99,'D.1.4.3 - Slaboproud'!$C$105:$K$144</definedName>
    <definedName name="_xlnm.Print_Area" localSheetId="0">'Rekapitulace stavby'!$D$4:$AO$76,'Rekapitulace stavby'!$C$82:$AQ$99</definedName>
    <definedName name="_xlnm.Print_Area" localSheetId="5">'Seznam figur'!$C$4:$G$65</definedName>
    <definedName name="_xlnm.Print_Area" localSheetId="4">'VRN - Vedlejší rozpočtové...'!$C$4:$J$76,'VRN - Vedlejší rozpočtové...'!$C$82:$J$103,'VRN - Vedlejší rozpočtové...'!$C$109:$K$153</definedName>
    <definedName name="_xlnm.Print_Titles" localSheetId="0">'Rekapitulace stavby'!$92:$92</definedName>
    <definedName name="_xlnm.Print_Titles" localSheetId="1">'D.1.1a - Architektonicko ...'!$125:$125</definedName>
    <definedName name="_xlnm.Print_Titles" localSheetId="2">'D.1.1b - Restaurování vým...'!$122:$122</definedName>
    <definedName name="_xlnm.Print_Titles" localSheetId="3">'D.1.4.3 - Slaboproud'!$117:$117</definedName>
    <definedName name="_xlnm.Print_Titles" localSheetId="4">'VRN - Vedlejší rozpočtové...'!$121:$121</definedName>
    <definedName name="_xlnm.Print_Titles" localSheetId="5">'Seznam figur'!$9:$9</definedName>
  </definedNames>
  <calcPr calcId="191029"/>
  <extLst/>
</workbook>
</file>

<file path=xl/sharedStrings.xml><?xml version="1.0" encoding="utf-8"?>
<sst xmlns="http://schemas.openxmlformats.org/spreadsheetml/2006/main" count="8902" uniqueCount="936">
  <si>
    <t>Export Komplet</t>
  </si>
  <si>
    <t/>
  </si>
  <si>
    <t>2.0</t>
  </si>
  <si>
    <t>ZAMOK</t>
  </si>
  <si>
    <t>False</t>
  </si>
  <si>
    <t>{f5b3e893-803f-438b-a8e1-ce08f2efb46e}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</si>
  <si>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</si>
  <si>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</si>
  <si>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</si>
  <si>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</si>
  <si>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</si>
  <si>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</si>
  <si>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</si>
  <si>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</si>
  <si>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20221013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</si>
  <si>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</si>
  <si>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</si>
  <si>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Grunta, kostel Nanebevzetí Panny Marie, celková obnova stavby</t>
  </si>
  <si>
    <t>KSO:</t>
  </si>
  <si>
    <t>CC-CZ:</t>
  </si>
  <si>
    <t>Místo:</t>
  </si>
  <si>
    <t>Grunta</t>
  </si>
  <si>
    <t>Datum:</t>
  </si>
  <si>
    <t>13. 10. 2022</t>
  </si>
  <si>
    <t>Zadavatel:</t>
  </si>
  <si>
    <t>IČ:</t>
  </si>
  <si>
    <t>46403523</t>
  </si>
  <si>
    <t xml:space="preserve">Římskokatolická farn. - arciděkanství Kutná Hora </t>
  </si>
  <si>
    <t>DIČ:</t>
  </si>
  <si>
    <t>Uchazeč:</t>
  </si>
  <si>
    <t>Vyplň údaj</t>
  </si>
  <si>
    <t>Projektant:</t>
  </si>
  <si>
    <t>48155586</t>
  </si>
  <si>
    <t>INRECO, s.r.o.</t>
  </si>
  <si>
    <t>CZ48155586</t>
  </si>
  <si>
    <t>True</t>
  </si>
  <si>
    <t>Zpracovatel:</t>
  </si>
  <si>
    <t>05985404</t>
  </si>
  <si>
    <t>BACing s.r.o.</t>
  </si>
  <si>
    <t>0585404</t>
  </si>
  <si>
    <t>Poznámka:</t>
  </si>
  <si>
    <t>Ocenění R položek je provedeno dle zkušenosti projektanta s obdobnými stavbami.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</si>
  <si>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</si>
  <si>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</si>
  <si>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</si>
  <si>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</si>
  <si>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</si>
  <si>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</si>
  <si>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</si>
  <si>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</si>
  <si>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</si>
  <si>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</si>
  <si>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</si>
  <si>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</si>
  <si>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</si>
  <si>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</si>
  <si>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</si>
  <si>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</si>
  <si>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</si>
  <si>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</si>
  <si>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</si>
  <si>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</si>
  <si>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</si>
  <si>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</si>
  <si>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</si>
  <si>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</si>
  <si>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</si>
  <si>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</si>
  <si>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</si>
  <si>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</si>
  <si>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</si>
  <si>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</si>
  <si>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</si>
  <si>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</si>
  <si>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</si>
  <si>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</si>
  <si>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</si>
  <si>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</si>
  <si>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</si>
  <si>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</si>
  <si>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</si>
  <si>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</si>
  <si>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</si>
  <si>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</si>
  <si>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</si>
  <si>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</si>
  <si>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</si>
  <si>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D.1.1a</t>
  </si>
  <si>
    <t>Architektonicko - stavební řešení</t>
  </si>
  <si>
    <t>STA</t>
  </si>
  <si>
    <t>1</t>
  </si>
  <si>
    <t>{8e1a55a6-1bfc-40e8-90c9-5ff16b4a1701}</t>
  </si>
  <si>
    <t>2</t>
  </si>
  <si>
    <t>D.1.1b</t>
  </si>
  <si>
    <t>Restaurování výmalby</t>
  </si>
  <si>
    <t>{62a0e1d3-b256-4ff7-a0ad-260d377e7ca4}</t>
  </si>
  <si>
    <t>D.1.4.3</t>
  </si>
  <si>
    <t>Slaboproud</t>
  </si>
  <si>
    <t>{680c91bb-b285-4213-beef-ccaf207688da}</t>
  </si>
  <si>
    <t>VRN</t>
  </si>
  <si>
    <t>Vedlejší rozpočtové náklady</t>
  </si>
  <si>
    <t>VON</t>
  </si>
  <si>
    <t>{65f9d222-f0c0-4c3f-8d86-0e946d4f85f8}</t>
  </si>
  <si>
    <t>LP</t>
  </si>
  <si>
    <t>lešení prostorové</t>
  </si>
  <si>
    <t>m3</t>
  </si>
  <si>
    <t>3264,768</t>
  </si>
  <si>
    <t>LP_vnější</t>
  </si>
  <si>
    <t>lešení prostorové vnější</t>
  </si>
  <si>
    <t>KRYCÍ LIST SOUPISU PRACÍ</t>
  </si>
  <si>
    <t>Objekt:</t>
  </si>
  <si>
    <t>D.1.1a - Architektonicko - stavební řešení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</si>
  <si>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</si>
  <si>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</si>
  <si>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</si>
  <si>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</si>
  <si>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</si>
  <si>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</si>
  <si>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</si>
  <si>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</si>
  <si>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6 - Úpravy povrchů, podlahy a osazování výplní</t>
  </si>
  <si>
    <t xml:space="preserve">    65 - Restaurátorské práce</t>
  </si>
  <si>
    <t xml:space="preserve">      65b - Restaurátorské práce - restaurování vitráží</t>
  </si>
  <si>
    <t xml:space="preserve">    65a - Restaurátorské práce - oprava kamenných prvků</t>
  </si>
  <si>
    <t xml:space="preserve">    9 - Ostatní konstrukce a práce, bourání</t>
  </si>
  <si>
    <t xml:space="preserve">    997 - Přesun sutě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</si>
  <si>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</si>
  <si>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</si>
  <si>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</si>
  <si>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</si>
  <si>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</si>
  <si>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</si>
  <si>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</si>
  <si>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</si>
  <si>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</si>
  <si>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</si>
  <si>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</si>
  <si>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</si>
  <si>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</si>
  <si>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</si>
  <si>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</si>
  <si>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</si>
  <si>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</si>
  <si>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</si>
  <si>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</si>
  <si>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120001101R</t>
  </si>
  <si>
    <t>Příplatek za ztížení sejmutí ornice</t>
  </si>
  <si>
    <t>4</t>
  </si>
  <si>
    <t>-2069019363</t>
  </si>
  <si>
    <t>VV</t>
  </si>
  <si>
    <t>S.2 Situace</t>
  </si>
  <si>
    <t>Přehled (Z03) HTÚ</t>
  </si>
  <si>
    <t>184*0,2</t>
  </si>
  <si>
    <t>Součet</t>
  </si>
  <si>
    <t>121112003</t>
  </si>
  <si>
    <t>Sejmutí ornice tl vrstvy do 200 mm ručně</t>
  </si>
  <si>
    <t>m2</t>
  </si>
  <si>
    <t>CS ÚRS 2022 02</t>
  </si>
  <si>
    <t>1874732810</t>
  </si>
  <si>
    <t>184</t>
  </si>
  <si>
    <t>3</t>
  </si>
  <si>
    <t>132212131</t>
  </si>
  <si>
    <t>Hloubení nezapažených rýh šířky do 800 mm v soudržných horninách třídy těžitelnosti I skupiny 3 ručně</t>
  </si>
  <si>
    <t>179137810</t>
  </si>
  <si>
    <t>D.1.1.1 Technická zpráva</t>
  </si>
  <si>
    <t>5.7. Schodiště</t>
  </si>
  <si>
    <t>D.1.1.2.01 Půdorys přízemí</t>
  </si>
  <si>
    <t>"P2" 5,3*0,45*1,2</t>
  </si>
  <si>
    <t>162351103</t>
  </si>
  <si>
    <t>Vodorovné přemístění přes 50 do 500 m výkopku/sypaniny z horniny třídy těžitelnosti I skupiny 1 až 3</t>
  </si>
  <si>
    <t>-11853984</t>
  </si>
  <si>
    <t>S.02 Situace</t>
  </si>
  <si>
    <t>na mezideponii</t>
  </si>
  <si>
    <t>Mezisoučet</t>
  </si>
  <si>
    <t>z mezideponie zpět na stavbu</t>
  </si>
  <si>
    <t>5</t>
  </si>
  <si>
    <t>162651112</t>
  </si>
  <si>
    <t>Vodorovné přemístění přes 4 000 do 5000 m výkopku/sypaniny z horniny třídy těžitelnosti I skupiny 1 až 3</t>
  </si>
  <si>
    <t>-155460743</t>
  </si>
  <si>
    <t>6</t>
  </si>
  <si>
    <t>167111101</t>
  </si>
  <si>
    <t>Nakládání výkopku z hornin třídy těžitelnosti I skupiny 1 až 3 ručně</t>
  </si>
  <si>
    <t>724813931</t>
  </si>
  <si>
    <t>7</t>
  </si>
  <si>
    <t>171201221</t>
  </si>
  <si>
    <t>Poplatek za uložení na skládce (skládkovné) zeminy a kamení kód odpadu 17 05 04</t>
  </si>
  <si>
    <t>t</t>
  </si>
  <si>
    <t>1465856954</t>
  </si>
  <si>
    <t>2,862*1,8 'Přepočtené koeficientem množství</t>
  </si>
  <si>
    <t>8</t>
  </si>
  <si>
    <t>171251201</t>
  </si>
  <si>
    <t>Uložení sypaniny na skládky nebo meziskládky</t>
  </si>
  <si>
    <t>-176194491</t>
  </si>
  <si>
    <t>9</t>
  </si>
  <si>
    <t>181311103</t>
  </si>
  <si>
    <t>Rozprostření ornice tl vrstvy do 200 mm v rovině nebo ve svahu do 1:5 ručně</t>
  </si>
  <si>
    <t>-2081865463</t>
  </si>
  <si>
    <t>10</t>
  </si>
  <si>
    <t>181411131</t>
  </si>
  <si>
    <t>Založení parkového trávníku výsevem plochy do 1000 m2 v rovině a ve svahu do 1:5</t>
  </si>
  <si>
    <t>148503302</t>
  </si>
  <si>
    <t>11</t>
  </si>
  <si>
    <t>M</t>
  </si>
  <si>
    <t>00572410</t>
  </si>
  <si>
    <t>osivo směs travní parková</t>
  </si>
  <si>
    <t>kg</t>
  </si>
  <si>
    <t>-1379971069</t>
  </si>
  <si>
    <t>184*0,015 'Přepočtené koeficientem množství</t>
  </si>
  <si>
    <t>Zakládání</t>
  </si>
  <si>
    <t>12</t>
  </si>
  <si>
    <t>274271129</t>
  </si>
  <si>
    <t>Základové pásy z cihel betonových dl 290 mm na maltu MC 15</t>
  </si>
  <si>
    <t>CS ÚRS 2019 02</t>
  </si>
  <si>
    <t>1034750179</t>
  </si>
  <si>
    <t>13</t>
  </si>
  <si>
    <t>282606014R</t>
  </si>
  <si>
    <t>Trysková injektáž  - mobilizace a demobilizace zařízení staveniště (přeprava zařízení stěhování 1x na a 1x ze stavby, materiálů, pracovníků, montáž a demontáž technologického centra pro tryskovou injektáž, napojení na přípojné body - voda a elektřina)</t>
  </si>
  <si>
    <t>kus</t>
  </si>
  <si>
    <t>-1391885195</t>
  </si>
  <si>
    <t>14</t>
  </si>
  <si>
    <t>282606015R</t>
  </si>
  <si>
    <t>Trysková injektáž (TI) pro podchycení základů objektu - vrty pro tryskovou injektáž v hornině tř.I-III, průměr do 150 mm</t>
  </si>
  <si>
    <t>m</t>
  </si>
  <si>
    <t>688446131</t>
  </si>
  <si>
    <t>D.1.2.A Stavebně konstrukční</t>
  </si>
  <si>
    <t>Statické zajištění základů a zdiva</t>
  </si>
  <si>
    <t xml:space="preserve">S.03 Podchycení základů </t>
  </si>
  <si>
    <t>"odměřeno z projektové dokumentace" 4151</t>
  </si>
  <si>
    <t>282606016R</t>
  </si>
  <si>
    <t>Trysková injektáž - příplatek za zvláštní technologická opatření z důvodu přísných deformačních kritérií</t>
  </si>
  <si>
    <t>2139805359</t>
  </si>
  <si>
    <t>16</t>
  </si>
  <si>
    <t>282606017R</t>
  </si>
  <si>
    <t>Trysková injektáž -  příprava a zpevnění pracovní plochy</t>
  </si>
  <si>
    <t>-1411824902</t>
  </si>
  <si>
    <t>17</t>
  </si>
  <si>
    <t>282606018R</t>
  </si>
  <si>
    <t>Trysková injektáž - odvedení a odvoz nekontaminovaného vyplaveného materiálu při tryskání, včetně skládkovného</t>
  </si>
  <si>
    <t>-1783915</t>
  </si>
  <si>
    <t>18</t>
  </si>
  <si>
    <t>282606021R</t>
  </si>
  <si>
    <t>Trysková injektáž - náklady na zpřístupnění návrtových bodů</t>
  </si>
  <si>
    <t>-381844940</t>
  </si>
  <si>
    <t>19</t>
  </si>
  <si>
    <t>282606025R</t>
  </si>
  <si>
    <t>Trysková injektáž (TI) pro podchycení základů objektu - příplatek za vrtání přes překážky (dřevo, žel. beton, balvany a podobně)</t>
  </si>
  <si>
    <t>-1942613074</t>
  </si>
  <si>
    <t>830</t>
  </si>
  <si>
    <t>20</t>
  </si>
  <si>
    <t>282606035R</t>
  </si>
  <si>
    <t>Trysková injektáž (TI) pro podchycení základů objektu - tryskání průměr sloupu 1000 mm</t>
  </si>
  <si>
    <t>1955392379</t>
  </si>
  <si>
    <t>Výkaz materiálu</t>
  </si>
  <si>
    <t>"P01 - P49" 1527,6</t>
  </si>
  <si>
    <t>08211321R</t>
  </si>
  <si>
    <t>voda pitná pro ostatní odběratele</t>
  </si>
  <si>
    <t>1349063373</t>
  </si>
  <si>
    <t>2705</t>
  </si>
  <si>
    <t>22</t>
  </si>
  <si>
    <t>081236454R</t>
  </si>
  <si>
    <t>Trysková injektáž - pronájem mobilního proudového agregátu</t>
  </si>
  <si>
    <t>den</t>
  </si>
  <si>
    <t>1673084593</t>
  </si>
  <si>
    <t>Úpravy povrchů, podlahy a osazování výplní</t>
  </si>
  <si>
    <t>23</t>
  </si>
  <si>
    <t>619996135</t>
  </si>
  <si>
    <t>Ochrana konstrukcí nebo samostatných prvků obedněním</t>
  </si>
  <si>
    <t>127465274</t>
  </si>
  <si>
    <t>5.1. Přípravné práce</t>
  </si>
  <si>
    <t>220</t>
  </si>
  <si>
    <t>24</t>
  </si>
  <si>
    <t>619996145</t>
  </si>
  <si>
    <t>Ochrana konstrukcí nebo samostatných prvků obalením geotextilií</t>
  </si>
  <si>
    <t>-1750445202</t>
  </si>
  <si>
    <t>175</t>
  </si>
  <si>
    <t>65</t>
  </si>
  <si>
    <t>Restaurátorské práce</t>
  </si>
  <si>
    <t>65b</t>
  </si>
  <si>
    <t>Restaurátorské práce - restaurování vitráží</t>
  </si>
  <si>
    <t>25</t>
  </si>
  <si>
    <t>65b102_VIT8</t>
  </si>
  <si>
    <t>Restaurátorská oprava vitráže ozn. VIT 8 dle projektové dokumentace a restaurátorské záměru, včetně odborné demontáže, provizorního zasklení, odborné montáže a zapravení kamenickým tmelem</t>
  </si>
  <si>
    <t>1567140421</t>
  </si>
  <si>
    <t>5.3. Bourací práce</t>
  </si>
  <si>
    <t>E.01.11 Restaurátorský průzkum a záměr na restaurování vitrají</t>
  </si>
  <si>
    <t>"VIT 8"1</t>
  </si>
  <si>
    <t>26</t>
  </si>
  <si>
    <t>65b102_VIT9</t>
  </si>
  <si>
    <t>Restaurátorská oprava vitráže ozn. VIT 9 dle projektové dokumentace a restaurátorské záměru, včetně odborné demontáže, provizorního zasklení, odborné montáže a zapravení kamenickým tmelem</t>
  </si>
  <si>
    <t>-872760366</t>
  </si>
  <si>
    <t>"VIT 9"1</t>
  </si>
  <si>
    <t>27</t>
  </si>
  <si>
    <t>65b102_VIT10</t>
  </si>
  <si>
    <t>Restaurátorská oprava vitráže ozn. VIT 10 dle projektové dokumentace a restaurátorské záměru, včetně odborné demontáže, provizorního zasklení, odborné montáže a zapravení kamenickým tmelem</t>
  </si>
  <si>
    <t>1078454484</t>
  </si>
  <si>
    <t>"VIT 10"1</t>
  </si>
  <si>
    <t>28</t>
  </si>
  <si>
    <t>65b102_VIT11</t>
  </si>
  <si>
    <t>Restaurátorská oprava vitráže ozn. VIT 11 dle projektové dokumentace a restaurátorské záměru, včetně odborné demontáže, provizorního zasklení, odborné montáže a zapravení kamenickým tmelem</t>
  </si>
  <si>
    <t>-1236126148</t>
  </si>
  <si>
    <t>"VIT 11"1</t>
  </si>
  <si>
    <t>29</t>
  </si>
  <si>
    <t>65b102_VIT12</t>
  </si>
  <si>
    <t>Restaurátorská oprava vitráže ozn. VIT 12 dle projektové dokumentace a restaurátorské záměru, včetně odborné demontáže, provizorního zasklení, odborné montáže a zapravení kamenickým tmelem</t>
  </si>
  <si>
    <t>1584006137</t>
  </si>
  <si>
    <t>"VIT 12"1</t>
  </si>
  <si>
    <t>30</t>
  </si>
  <si>
    <t>65b102_VIT13</t>
  </si>
  <si>
    <t>Restaurátorská oprava vitráže ozn. VIT 13 dle projektové dokumentace a restaurátorské záměru, včetně odborné demontáže, provizorního zasklení, odborné montáže a zapravení kamenickým tmelem</t>
  </si>
  <si>
    <t>515479371</t>
  </si>
  <si>
    <t>"VIT 13"1</t>
  </si>
  <si>
    <t>31</t>
  </si>
  <si>
    <t>65b102_VIT26</t>
  </si>
  <si>
    <t>Restaurátorská oprava vitráže ozn. VIT 26 dle projektové dokumentace a restaurátorské záměru, včetně odborné demontáže, provizorního zasklení, odborné montáže a zapravení kamenickým tmelem</t>
  </si>
  <si>
    <t>-1272237401</t>
  </si>
  <si>
    <t>"VIT 26"1</t>
  </si>
  <si>
    <t>32</t>
  </si>
  <si>
    <t>65b102_VIT27</t>
  </si>
  <si>
    <t>Restaurátorská oprava vitráže ozn. VIT 27 dle projektové dokumentace a restaurátorské záměru, včetně odborné demontáže, provizorního zasklení, odborné montáže a zapravení kamenickým tmelem</t>
  </si>
  <si>
    <t>837855791</t>
  </si>
  <si>
    <t>"VIT 27"1</t>
  </si>
  <si>
    <t>33</t>
  </si>
  <si>
    <t>65b102_VIT28</t>
  </si>
  <si>
    <t>Restaurátorská oprava vitráže ozn. VIT 28 dle projektové dokumentace a restaurátorské záměru, včetně odborné demontáže, provizorního zasklení, odborné montáže a zapravení kamenickým tmelem</t>
  </si>
  <si>
    <t>-1952716978</t>
  </si>
  <si>
    <t>"VIT 28"1</t>
  </si>
  <si>
    <t>34</t>
  </si>
  <si>
    <t>65b102_VIT29</t>
  </si>
  <si>
    <t>Restaurátorská oprava vitráže ozn. VIT 29 dle projektové dokumentace a restaurátorské záměru, včetně odborné demontáže, provizorního zasklení, odborné montáže a zapravení kamenickým tmelem</t>
  </si>
  <si>
    <t>1168860063</t>
  </si>
  <si>
    <t>"VIT 29"1</t>
  </si>
  <si>
    <t>35</t>
  </si>
  <si>
    <t>65b102_VIT30</t>
  </si>
  <si>
    <t>Restaurátorská oprava vitráže ozn. VIT 30 dle projektové dokumentace a restaurátorské záměru, včetně odborné demontáže, provizorního zasklení, odborné montáže a zapravení kamenickým tmelem</t>
  </si>
  <si>
    <t>1047492492</t>
  </si>
  <si>
    <t>"VIT 30"1</t>
  </si>
  <si>
    <t>36</t>
  </si>
  <si>
    <t>65b102_VIT31</t>
  </si>
  <si>
    <t>Restaurátorská oprava vitráže ozn. VIT 31 dle projektové dokumentace a restaurátorské záměru, včetně odborné demontáže, provizorního zasklení, odborné montáže a zapravení kamenickým tmelem</t>
  </si>
  <si>
    <t>-2127231154</t>
  </si>
  <si>
    <t>"VIT 31"1</t>
  </si>
  <si>
    <t>37</t>
  </si>
  <si>
    <t>65b102_VIT38</t>
  </si>
  <si>
    <t>Restaurátorská oprava vitráže ozn. VIT 38 dle projektové dokumentace a restaurátorské záměru, včetně odborné demontáže, provizorního zasklení, odborné montáže a zapravení kamenickým tmelem</t>
  </si>
  <si>
    <t>-955675153</t>
  </si>
  <si>
    <t>"VIT 38"1</t>
  </si>
  <si>
    <t>38</t>
  </si>
  <si>
    <t>65b102_VIT39</t>
  </si>
  <si>
    <t>Restaurátorská oprava vitráže ozn. VIT 39 dle projektové dokumentace a restaurátorské záměru, včetně odborné demontáže, provizorního zasklení, odborné montáže a zapravení kamenickým tmelem</t>
  </si>
  <si>
    <t>-1725694409</t>
  </si>
  <si>
    <t>"VIT 39"1</t>
  </si>
  <si>
    <t>39</t>
  </si>
  <si>
    <t>65b102_VIT40</t>
  </si>
  <si>
    <t>Restaurátorská oprava vitráže ozn. VIT 40 dle projektové dokumentace a restaurátorské záměru, včetně odborné demontáže, provizorního zasklení, odborné montáže a zapravení kamenickým tmelem</t>
  </si>
  <si>
    <t>-1551223282</t>
  </si>
  <si>
    <t>"VIT 40"1</t>
  </si>
  <si>
    <t>40</t>
  </si>
  <si>
    <t>65b102_VIT41</t>
  </si>
  <si>
    <t>Restaurátorská oprava vitráže ozn. VIT 41 dle projektové dokumentace a restaurátorské záměru,  včetně odborné demontáže, provizorního zasklení, odborné montáže a zapravení kamenickým tmelem</t>
  </si>
  <si>
    <t>-1389546620</t>
  </si>
  <si>
    <t>"VIT 41"1</t>
  </si>
  <si>
    <t>41</t>
  </si>
  <si>
    <t>65b102_VIT42</t>
  </si>
  <si>
    <t>Restaurátorská oprava vitráže ozn. VIT 42 dle projektové dokumentace a restaurátorské záměru, včetně odborné demontáže, provizorního zasklení, odborné montáže a zapravení kamenickým tmelem</t>
  </si>
  <si>
    <t>-433278432</t>
  </si>
  <si>
    <t>"VIT 42"1</t>
  </si>
  <si>
    <t>42</t>
  </si>
  <si>
    <t>65b102_VIT43</t>
  </si>
  <si>
    <t>Restaurátorská oprava vitráže ozn. VIT 43 dle projektové dokumentace a restaurátorské záměru, včetně odborné demontáže, provizorního zasklení, odborné montáže a zapravení kamenickým tmelem</t>
  </si>
  <si>
    <t>-361435863</t>
  </si>
  <si>
    <t>"VIT 43"1</t>
  </si>
  <si>
    <t>43</t>
  </si>
  <si>
    <t>65b102_VIT50</t>
  </si>
  <si>
    <t>Restaurátorská oprava vitráže ozn. VIT 50 dle projektové dokumentace a restaurátorské záměru, včetně odborné demontáže, provizorního zasklení, odborné montáže a zapravení kamenickým tmelem</t>
  </si>
  <si>
    <t>-1037082956</t>
  </si>
  <si>
    <t>"VIT 50"1</t>
  </si>
  <si>
    <t>44</t>
  </si>
  <si>
    <t>65b102_VIT51</t>
  </si>
  <si>
    <t>Restaurátorská oprava vitráže ozn. VIT 51 dle projektové dokumentace a restaurátorské záměru, včetně odborné demontáže, provizorního zasklení, odborné montáže a zapravení kamenickým tmelem</t>
  </si>
  <si>
    <t>1457509010</t>
  </si>
  <si>
    <t>"VIT 51"1</t>
  </si>
  <si>
    <t>45</t>
  </si>
  <si>
    <t>65b102_VIT52</t>
  </si>
  <si>
    <t>Restaurátorská oprava vitráže ozn. VIT 52 dle projektové dokumentace a restaurátorské záměru, včetně odborné demontáže, provizorního zasklení, odborné montáže a zapravení kamenickým tmelem</t>
  </si>
  <si>
    <t>-1910525122</t>
  </si>
  <si>
    <t>"VIT 52"1</t>
  </si>
  <si>
    <t>46</t>
  </si>
  <si>
    <t>65b102_VIT53</t>
  </si>
  <si>
    <t>Restaurátorská oprava vitráže ozn. VIT 53 dle projektové dokumentace a restaurátorské záměru, včetně odborné demontáže, provizorního zasklení, odborné montáže a zapravení kamenickým tmelem</t>
  </si>
  <si>
    <t>980026790</t>
  </si>
  <si>
    <t>"VIT 53"1</t>
  </si>
  <si>
    <t>47</t>
  </si>
  <si>
    <t>65b102_VIT54</t>
  </si>
  <si>
    <t>Restaurátorská oprava vitráže ozn. VIT 54 dle projektové dokumentace a restaurátorské záměru, včetně odborné demontáže, provizorního zasklení, odborné montáže a zapravení kamenickým tmelem</t>
  </si>
  <si>
    <t>689162192</t>
  </si>
  <si>
    <t>"VIT 54"1</t>
  </si>
  <si>
    <t>48</t>
  </si>
  <si>
    <t>65b102_VIT55</t>
  </si>
  <si>
    <t>Restaurátorská oprava vitráže ozn. VIT 55 dle projektové dokumentace a restaurátorské záměru, včetně odborné demontáže, provizorního zasklení, odborné montáže a zapravení kamenickým tmelem</t>
  </si>
  <si>
    <t>1593712495</t>
  </si>
  <si>
    <t>"VIT 55"1</t>
  </si>
  <si>
    <t>49</t>
  </si>
  <si>
    <t>650102001R</t>
  </si>
  <si>
    <t>Ostatní náklady včetně dopravy</t>
  </si>
  <si>
    <t>1534193032</t>
  </si>
  <si>
    <t>50</t>
  </si>
  <si>
    <t>650001104R</t>
  </si>
  <si>
    <t>Podrobný restaurátorský průzkum - vitráže</t>
  </si>
  <si>
    <t>23681909</t>
  </si>
  <si>
    <t>51</t>
  </si>
  <si>
    <t>650102002R</t>
  </si>
  <si>
    <t>Závěrečná restaurátorská zpráva - vitráže</t>
  </si>
  <si>
    <t>1179551505</t>
  </si>
  <si>
    <t>65a</t>
  </si>
  <si>
    <t>Restaurátorské práce - oprava kamenných prvků</t>
  </si>
  <si>
    <t>52</t>
  </si>
  <si>
    <t>65a001_P2</t>
  </si>
  <si>
    <t>Restaurátorská oprava vnějšího schodiště P2 (rozebrání, úprava spádu v rámci maltového lože, očištění a zpětné uložení stupňů - lehké poškození kamene, lokální pokrytí biologickým znečištěním hloubkové a celoplošné poškozené spárování)</t>
  </si>
  <si>
    <t>823057494</t>
  </si>
  <si>
    <t>5.11.1 Povrchové úpravy vnější</t>
  </si>
  <si>
    <t>MŽ2</t>
  </si>
  <si>
    <t>E.01.05 Restaurátorský průzkum a záměr</t>
  </si>
  <si>
    <t>"P2" 1</t>
  </si>
  <si>
    <t>Ostatní konstrukce a práce, bourání</t>
  </si>
  <si>
    <t>53</t>
  </si>
  <si>
    <t>941111122</t>
  </si>
  <si>
    <t>Montáž lešení řadového trubkového lehkého s podlahami zatížení do 200 kg/m2 š do 1,2 m v do 25 m</t>
  </si>
  <si>
    <t>1740745985</t>
  </si>
  <si>
    <t>S.11 Lešení</t>
  </si>
  <si>
    <t>demontáž vitráží</t>
  </si>
  <si>
    <t>"Sever, loď" 148,4+6,8*13,7+5,2*12,4</t>
  </si>
  <si>
    <t>"Jih, loď" 148,4+6,8*13,7+5,2*12,4</t>
  </si>
  <si>
    <t>montáž vitráží</t>
  </si>
  <si>
    <t>54</t>
  </si>
  <si>
    <t>941111222R</t>
  </si>
  <si>
    <t>Příplatek k lešení řadovému trubkovému lehkému s podlahami š 1,2 m v 40 m za první a ZKD den použití</t>
  </si>
  <si>
    <t>-1986367844</t>
  </si>
  <si>
    <t>demontáž vitráží  a oprava záklenků - pronájem 35 dní</t>
  </si>
  <si>
    <t>"Sever, loď" (148,4+6,8*13,7+5,2*12,4)*35</t>
  </si>
  <si>
    <t>"Jih, loď" (148,4+6,8*13,7+5,2*12,4)*35</t>
  </si>
  <si>
    <t>montáž vitráží  - pronájem 21 dní</t>
  </si>
  <si>
    <t>"Sever, loď" (148,4+6,8*13,7+5,2*12,4)*21</t>
  </si>
  <si>
    <t>"Jih, loď" (148,4+6,8*13,7+5,2*12,4)*21</t>
  </si>
  <si>
    <t>55</t>
  </si>
  <si>
    <t>941111822</t>
  </si>
  <si>
    <t>Demontáž lešení řadového trubkového lehkého s podlahami zatížení do 200 kg/m2 š do 1,2 m v do 25 m</t>
  </si>
  <si>
    <t>-316758624</t>
  </si>
  <si>
    <t>56</t>
  </si>
  <si>
    <t>943211111</t>
  </si>
  <si>
    <t>Montáž lešení prostorového rámového lehkého s podlahami zatížení do 200 kg/m2 v do 10 m</t>
  </si>
  <si>
    <t>-1109854252</t>
  </si>
  <si>
    <t>demontáž vítráží</t>
  </si>
  <si>
    <t>výkaz 1/2 kostela</t>
  </si>
  <si>
    <t>"Východ, loď" 4,36*(12,3+13,7+5,2)*6</t>
  </si>
  <si>
    <t>1/2 kostela</t>
  </si>
  <si>
    <t>"Západ,loď" 4,36*(12,3+13,7+5,2)*6</t>
  </si>
  <si>
    <t xml:space="preserve">montáž vitráží </t>
  </si>
  <si>
    <t>57</t>
  </si>
  <si>
    <t>943211119</t>
  </si>
  <si>
    <t>Příplatek k lešení prostorovému rámovému lehkému s podlahami za půdorysnou plochu do 6 m2</t>
  </si>
  <si>
    <t>-1074098606</t>
  </si>
  <si>
    <t>58</t>
  </si>
  <si>
    <t>943211211</t>
  </si>
  <si>
    <t>Příplatek k lešení prostorovému rámovému lehkému s podlahami v do 10 m za první a ZKD den použití</t>
  </si>
  <si>
    <t>1992778456</t>
  </si>
  <si>
    <t>demontáž vítráží - pronájem 35 dní</t>
  </si>
  <si>
    <t>"Východ, loď" (4,36*(12,3+13,7+5,2)*6)*35</t>
  </si>
  <si>
    <t>"Západ,loď" (4,36*(12,3+13,7+5,2)*6)*35</t>
  </si>
  <si>
    <t>"Východ, loď" (4,36*(12,3+13,7+5,2)*6)*21</t>
  </si>
  <si>
    <t>59</t>
  </si>
  <si>
    <t>943211811</t>
  </si>
  <si>
    <t>Demontáž lešení prostorového rámového lehkého s podlahami zatížení do 200 kg/m2 v do 10 m</t>
  </si>
  <si>
    <t>-776265786</t>
  </si>
  <si>
    <t>60</t>
  </si>
  <si>
    <t>944111111</t>
  </si>
  <si>
    <t>Montáž ochranného zábradlí trubkového na vnějších stranách objektů odkloněného od svislice do 15°</t>
  </si>
  <si>
    <t>-1320594653</t>
  </si>
  <si>
    <t xml:space="preserve">Východ, loď </t>
  </si>
  <si>
    <t>((18,11+6,8+5,2)*6+7,91*12)</t>
  </si>
  <si>
    <t>61</t>
  </si>
  <si>
    <t>944111211</t>
  </si>
  <si>
    <t>Příplatek k ochrannému zábradlí trubkovému na vnějších stranách objektů za první a ZKD den použití</t>
  </si>
  <si>
    <t>-1538838596</t>
  </si>
  <si>
    <t>demontáž vitráží - pronájem 35 dní</t>
  </si>
  <si>
    <t>((18,11+6,8+5,2)*6+7,91*12)*35</t>
  </si>
  <si>
    <t>montáž vitráží - pronájem 21 dní</t>
  </si>
  <si>
    <t>((18,11+6,8+5,2)*6+7,91*12)*21</t>
  </si>
  <si>
    <t>62</t>
  </si>
  <si>
    <t>944111811</t>
  </si>
  <si>
    <t>Demontáž ochranného zábradlí trubkového na vnějších stranách objektů odkloněného od svislice do 15°</t>
  </si>
  <si>
    <t>-1431378569</t>
  </si>
  <si>
    <t>63</t>
  </si>
  <si>
    <t>944511111</t>
  </si>
  <si>
    <t>Montáž ochranné sítě z textilie z umělých vláken</t>
  </si>
  <si>
    <t>-1711998159</t>
  </si>
  <si>
    <t>64</t>
  </si>
  <si>
    <t>944511211</t>
  </si>
  <si>
    <t>Příplatek k ochranné síti za první a ZKD den použití</t>
  </si>
  <si>
    <t>-1317353768</t>
  </si>
  <si>
    <t>944511811</t>
  </si>
  <si>
    <t>Demontáž ochranné sítě z textilie z umělých vláken</t>
  </si>
  <si>
    <t>412882654</t>
  </si>
  <si>
    <t>66</t>
  </si>
  <si>
    <t>944711113</t>
  </si>
  <si>
    <t>Montáž záchytné stříšky š do 2,5 m</t>
  </si>
  <si>
    <t>1426917408</t>
  </si>
  <si>
    <t>lešení</t>
  </si>
  <si>
    <t>4+2</t>
  </si>
  <si>
    <t>67</t>
  </si>
  <si>
    <t>944711213</t>
  </si>
  <si>
    <t>Příplatek k záchytné stříšce š do 2,5 m za první a ZKD den použití</t>
  </si>
  <si>
    <t>-531323197</t>
  </si>
  <si>
    <t>6*120 'Přepočtené koeficientem množství</t>
  </si>
  <si>
    <t>68</t>
  </si>
  <si>
    <t>944711813</t>
  </si>
  <si>
    <t>Demontáž záchytné stříšky š do 2,5 m</t>
  </si>
  <si>
    <t>249303409</t>
  </si>
  <si>
    <t>69</t>
  </si>
  <si>
    <t>946112115</t>
  </si>
  <si>
    <t>Montáž pojízdných věží trubkových/dílcových š do 1,6 m dl do 3,2 m v do 5,5 m</t>
  </si>
  <si>
    <t>-1847240881</t>
  </si>
  <si>
    <t>70</t>
  </si>
  <si>
    <t>946112215</t>
  </si>
  <si>
    <t>Příplatek k pojízdným věžím š do 1,6 m dl do 3,2 m v do 5,5 m za první a ZKD den použití</t>
  </si>
  <si>
    <t>-1154162574</t>
  </si>
  <si>
    <t>4*7</t>
  </si>
  <si>
    <t>4*14</t>
  </si>
  <si>
    <t>71</t>
  </si>
  <si>
    <t>946112815</t>
  </si>
  <si>
    <t>Demontáž pojízdných věží trubkových/dílcových š do 1,6 m dl do 3,2 m v do 5,5 m</t>
  </si>
  <si>
    <t>-651760977</t>
  </si>
  <si>
    <t>72</t>
  </si>
  <si>
    <t>946112815R</t>
  </si>
  <si>
    <t>Dovoz, odvoz a manipulace lešení</t>
  </si>
  <si>
    <t>-1486175274</t>
  </si>
  <si>
    <t>demontáž vitráží, lešení pro střechu</t>
  </si>
  <si>
    <t>73</t>
  </si>
  <si>
    <t>952901114</t>
  </si>
  <si>
    <t>Vyčištění budov bytové a občanské výstavby při výšce podlaží přes 4 m</t>
  </si>
  <si>
    <t>-462452369</t>
  </si>
  <si>
    <t>D.1.1.2.1 Půdorys v úrovni přízemí</t>
  </si>
  <si>
    <t>"m.č. 101" 7,62</t>
  </si>
  <si>
    <t>"m.č. 102" 114,3</t>
  </si>
  <si>
    <t>"m.č. 103" 64,17</t>
  </si>
  <si>
    <t>"m.č. 104" 64,19</t>
  </si>
  <si>
    <t>"m.č. 105" 43,97</t>
  </si>
  <si>
    <t>D.1.1.2.2 Půdorys v úrovni kruchty</t>
  </si>
  <si>
    <t>"m.č. 202" 21,27</t>
  </si>
  <si>
    <t>74</t>
  </si>
  <si>
    <t>952903001</t>
  </si>
  <si>
    <t>Čištění budov odstranění ptačího nebo netopýřího trusu z podlahy</t>
  </si>
  <si>
    <t>-531401235</t>
  </si>
  <si>
    <t>2,9*3*2*2</t>
  </si>
  <si>
    <t>75</t>
  </si>
  <si>
    <t>962022491</t>
  </si>
  <si>
    <t>Bourání zdiva nadzákladového kamenného na MC přes 1 m3</t>
  </si>
  <si>
    <t>942572850</t>
  </si>
  <si>
    <t>76</t>
  </si>
  <si>
    <t>985131411R</t>
  </si>
  <si>
    <t>Očištění líce stěn stlačeným vzduchem</t>
  </si>
  <si>
    <t>-2047848844</t>
  </si>
  <si>
    <t>S.07 Jižní a východní fasáda</t>
  </si>
  <si>
    <t>S.08  Severní fasáda</t>
  </si>
  <si>
    <t>D.1.2.A2 Stavebně-konstrukční</t>
  </si>
  <si>
    <t>výkaz materiálu</t>
  </si>
  <si>
    <t>"SZ04" 102,9*0,5</t>
  </si>
  <si>
    <t>"SZ05" 8,6*0,5</t>
  </si>
  <si>
    <t>77</t>
  </si>
  <si>
    <t>985131311</t>
  </si>
  <si>
    <t>Ruční dočištění ploch stěn, rubu kleneb a podlah ocelových kartáči</t>
  </si>
  <si>
    <t>1057151587</t>
  </si>
  <si>
    <t>S.07 Jižní a váchodní fasáda</t>
  </si>
  <si>
    <t>"Sk01" 16,6*0,3</t>
  </si>
  <si>
    <t>"Sk03" 8,7*0,3</t>
  </si>
  <si>
    <t>"Sk04" 25,1*0,3</t>
  </si>
  <si>
    <t>"Sz01" 25,1*0,3</t>
  </si>
  <si>
    <t>"Sz06" 4*0,3</t>
  </si>
  <si>
    <t>S.06 Půdorys 3.np</t>
  </si>
  <si>
    <t>"Kl04" 3,2*0,3</t>
  </si>
  <si>
    <t>78</t>
  </si>
  <si>
    <t>985131412R</t>
  </si>
  <si>
    <t>Očištění líce kleneb stlačeným vzduchem</t>
  </si>
  <si>
    <t>-1379743544</t>
  </si>
  <si>
    <t>S.04 Půdorys 1.np</t>
  </si>
  <si>
    <t>S.05 Půdorys 2.np</t>
  </si>
  <si>
    <t>"Kl01" 56,1*0,5</t>
  </si>
  <si>
    <t>"Kl02" 44*0,5</t>
  </si>
  <si>
    <t>"Kl03" 46*0,5</t>
  </si>
  <si>
    <t>"Kl04" 3,2*0,5</t>
  </si>
  <si>
    <t>"SZ02" 1,5*0,5</t>
  </si>
  <si>
    <t>"Sz03" 25,2*0,5</t>
  </si>
  <si>
    <t>79</t>
  </si>
  <si>
    <t>985141113</t>
  </si>
  <si>
    <t>Vyčištění trhlin a dutin ve zdivu š do 30 mm hl do 500 mm</t>
  </si>
  <si>
    <t>1815752230</t>
  </si>
  <si>
    <t>"Sk01" 16,6</t>
  </si>
  <si>
    <t>"Sk03" 8,7</t>
  </si>
  <si>
    <t>"SK04" 25,1</t>
  </si>
  <si>
    <t>"Sz01" 25,1</t>
  </si>
  <si>
    <t>"Sz04"102,9</t>
  </si>
  <si>
    <t>"Sz05" 8,6</t>
  </si>
  <si>
    <t>"Sz06" 4</t>
  </si>
  <si>
    <t>80</t>
  </si>
  <si>
    <t>985142111R</t>
  </si>
  <si>
    <t>Vysekání spojovací hmoty ze spár zdiva</t>
  </si>
  <si>
    <t>bm</t>
  </si>
  <si>
    <t>-1320474327</t>
  </si>
  <si>
    <t>"Sz04" 102,9</t>
  </si>
  <si>
    <t>81</t>
  </si>
  <si>
    <t>985142112R</t>
  </si>
  <si>
    <t>Vysekání spojovací hmoty ze spár kleneb</t>
  </si>
  <si>
    <t>-355957767</t>
  </si>
  <si>
    <t>"Kl01" 56,1</t>
  </si>
  <si>
    <t>"Sz02" 1,5</t>
  </si>
  <si>
    <t>"Sz03"25,2</t>
  </si>
  <si>
    <t>82</t>
  </si>
  <si>
    <t>985211111R</t>
  </si>
  <si>
    <t>Vyklínování širokých trhlin z líce klenby dřevěnými klíny včetně jejich odstranění a zapravení děr</t>
  </si>
  <si>
    <t>481480758</t>
  </si>
  <si>
    <t>Výkaz: Statické zajištění zdiva - vodorovné konstrukce: klenby, klenebné pásy, stropy</t>
  </si>
  <si>
    <t>83</t>
  </si>
  <si>
    <t>985231111R</t>
  </si>
  <si>
    <t>Vypnění spár vápennou maltovou směsí s pojivem NHL 3,5</t>
  </si>
  <si>
    <t>-1050422155</t>
  </si>
  <si>
    <t>"Sz05"8,6</t>
  </si>
  <si>
    <t>84</t>
  </si>
  <si>
    <t>985231112R</t>
  </si>
  <si>
    <t>Vypnění spár kleneb vápennou maltovou směsí s pojivem NHL 3,5</t>
  </si>
  <si>
    <t>1048558762</t>
  </si>
  <si>
    <t>"Kl02" 44</t>
  </si>
  <si>
    <t>"Kl04" 3,2</t>
  </si>
  <si>
    <t>"SZ02" 1,5</t>
  </si>
  <si>
    <t>"Sz03" 25,2</t>
  </si>
  <si>
    <t>85</t>
  </si>
  <si>
    <t>985231119R</t>
  </si>
  <si>
    <t>Oprava spárování vápennou maltovou směsí s pojivem NHL 3,5</t>
  </si>
  <si>
    <t>-351112779</t>
  </si>
  <si>
    <t>86</t>
  </si>
  <si>
    <t>985231118R</t>
  </si>
  <si>
    <t>Vyplnění spár rubu kleneb vápennou maltovou směsí s pojivem NHL 3,5</t>
  </si>
  <si>
    <t>-1154515396</t>
  </si>
  <si>
    <t>"Kl05" 13,14+27,14+35,66+35,85+36,22+20,81</t>
  </si>
  <si>
    <t>87</t>
  </si>
  <si>
    <t>985421151</t>
  </si>
  <si>
    <t>Injektáž trhlin š 20 mm v cihelném zdivu tl do 300 mm aktivovanou cementovou maltou včetně vrtů</t>
  </si>
  <si>
    <t>-1997865753</t>
  </si>
  <si>
    <t>88</t>
  </si>
  <si>
    <t>985421151R</t>
  </si>
  <si>
    <t>Injektáž trhlin š 20 mm v cihelném zdivu kleneb tl do 300 mm aktivovanou cementovou maltou včetně vrtů</t>
  </si>
  <si>
    <t>1736587882</t>
  </si>
  <si>
    <t>"Kl03" 46,0</t>
  </si>
  <si>
    <t>89</t>
  </si>
  <si>
    <t>985421153</t>
  </si>
  <si>
    <t>Injektáž trhlin š 20 mm v cihelném zdivu tl do 600 mm aktivovanou cementovou maltou včetně vrtů</t>
  </si>
  <si>
    <t>-1969988674</t>
  </si>
  <si>
    <t>90</t>
  </si>
  <si>
    <t>985422341R</t>
  </si>
  <si>
    <t>Injektáž trhlin š do 45 mm v betonových mazaninách tl do 100 mm cementovým mlékem včetně vrtů</t>
  </si>
  <si>
    <t>-399372780</t>
  </si>
  <si>
    <t>D.1.1.2.03 Půdorys přízemí a kruchta, obnova podlah</t>
  </si>
  <si>
    <t>"tl. 4 mm" 1,1</t>
  </si>
  <si>
    <t>"tl. 23 mm" 1,7</t>
  </si>
  <si>
    <t>"tl. 25 mm" 3,3</t>
  </si>
  <si>
    <t>"tl. 40 mm" 1,15</t>
  </si>
  <si>
    <t>"tl. 42 mm" 1,68</t>
  </si>
  <si>
    <t>91</t>
  </si>
  <si>
    <t>985422351R</t>
  </si>
  <si>
    <t>Injektáž trhlin š do 80 mm v betonových mazaninách tl do 100 mm cementovým mlékem včetně vrtů</t>
  </si>
  <si>
    <t>-364557515</t>
  </si>
  <si>
    <t>"tl.80 mm" 1,69</t>
  </si>
  <si>
    <t>92</t>
  </si>
  <si>
    <t>985426851R</t>
  </si>
  <si>
    <t>Osazení kamenného záklenku do původní podoby (zajištění zdiva nad opravovaným článkem, odstranění nečistot, nevhodných oprav, posunutí článku do původní polohy, injektáž trhlin, vyplnění spár maltovou směsí)</t>
  </si>
  <si>
    <t>760478050</t>
  </si>
  <si>
    <t>"Sk02" 11</t>
  </si>
  <si>
    <t>997</t>
  </si>
  <si>
    <t>Přesun sutě</t>
  </si>
  <si>
    <t>93</t>
  </si>
  <si>
    <t>997013160</t>
  </si>
  <si>
    <t>Vnitrostaveništní doprava suti a vybouraných hmot pro budovy v do 36 m s omezením mechanizace</t>
  </si>
  <si>
    <t>618980941</t>
  </si>
  <si>
    <t>94</t>
  </si>
  <si>
    <t>997013509</t>
  </si>
  <si>
    <t>Příplatek k odvozu suti a vybouraných hmot na skládku ZKD 1 km přes 1 km</t>
  </si>
  <si>
    <t>-87116833</t>
  </si>
  <si>
    <t>18,547*19 'Přepočtené koeficientem množství</t>
  </si>
  <si>
    <t>95</t>
  </si>
  <si>
    <t>997013511</t>
  </si>
  <si>
    <t>Odvoz suti a vybouraných hmot z meziskládky na skládku do 1 km s naložením a se složením</t>
  </si>
  <si>
    <t>-230765122</t>
  </si>
  <si>
    <t>96</t>
  </si>
  <si>
    <t>997013631</t>
  </si>
  <si>
    <t>Poplatek za uložení na skládce (skládkovné) stavebního odpadu směsného kód odpadu 17 09 04</t>
  </si>
  <si>
    <t>689507294</t>
  </si>
  <si>
    <t>998</t>
  </si>
  <si>
    <t>Přesun hmot</t>
  </si>
  <si>
    <t>97</t>
  </si>
  <si>
    <t>998017004</t>
  </si>
  <si>
    <t>Přesun hmot s omezením mechanizace pro budovy v přes 24 do 36 m</t>
  </si>
  <si>
    <t>325524408</t>
  </si>
  <si>
    <t>1143</t>
  </si>
  <si>
    <t>LP_vnitřní</t>
  </si>
  <si>
    <t>lešení prostorové vnitřní</t>
  </si>
  <si>
    <t>D.1.1b - Restaurování výmalby</t>
  </si>
  <si>
    <t xml:space="preserve">      65e - Restaurátorská oprava nástěnných maleb</t>
  </si>
  <si>
    <t>619991001R</t>
  </si>
  <si>
    <t>Zakrytí podlah 2x geotextilií</t>
  </si>
  <si>
    <t>1243449941</t>
  </si>
  <si>
    <t>5.2. Lešení</t>
  </si>
  <si>
    <t>vnitřní prostorové lešení</t>
  </si>
  <si>
    <t>"m.č. 106" 13,92</t>
  </si>
  <si>
    <t>"m.č. 107" 13,57</t>
  </si>
  <si>
    <t>"m.č. 108" 8,72</t>
  </si>
  <si>
    <t>historický a umělecky cenný mobiliář kostela</t>
  </si>
  <si>
    <t>"hlavní oltář" (1,6+2,1)*2*5,5</t>
  </si>
  <si>
    <t>"boční oltář" (1,8+1)*2*3*2</t>
  </si>
  <si>
    <t>"boční oltář" (1,5+1,8)*2*3</t>
  </si>
  <si>
    <t>"mramorové náhrobky" (3,2+0,5)*2,3</t>
  </si>
  <si>
    <t>"zpovědnice" (2,8+1,5)*2*3</t>
  </si>
  <si>
    <t>"kostelní lavice, harmonium" (11+1,6)*2*1,5+(8,1+1,6)*2*1,5</t>
  </si>
  <si>
    <t>"kazatelna" (2+2)*2*3</t>
  </si>
  <si>
    <t>65e</t>
  </si>
  <si>
    <t>Restaurátorská oprava nástěnných maleb</t>
  </si>
  <si>
    <t>65e00101R</t>
  </si>
  <si>
    <t>Restaurátorská oprava nástěnných maleb - loď kostela stěny</t>
  </si>
  <si>
    <t>1397595729</t>
  </si>
  <si>
    <t>E.01.01 Restaurátorský průzkum nástěnné malby</t>
  </si>
  <si>
    <t>5.11.2. Povrchové úpravy vnitřní</t>
  </si>
  <si>
    <t>m.č. 102 Hlavní loď</t>
  </si>
  <si>
    <t>stěny</t>
  </si>
  <si>
    <t>(7,2+9,28+7,2)*0,6*3</t>
  </si>
  <si>
    <t>(29+(3,14*3,47^2)/2-(3,14*1,13^2)/2*2)*3</t>
  </si>
  <si>
    <t>3,85*0,6</t>
  </si>
  <si>
    <t>8,4*0,7+8,1*0,7*2</t>
  </si>
  <si>
    <t>27,5-8,6-(3,14*2,13^2)/2</t>
  </si>
  <si>
    <t>65e00101Rb</t>
  </si>
  <si>
    <t>Restaurátorská oprava nástěnných maleb - loď kostela klenba</t>
  </si>
  <si>
    <t>-1192955341</t>
  </si>
  <si>
    <t>klenby</t>
  </si>
  <si>
    <t>(((5,785+(10,83-8,1))*5,84+7,81*0,6)*2+(5,785+(10,83-8,1))*5,77)*1,25</t>
  </si>
  <si>
    <t>65e001104R</t>
  </si>
  <si>
    <t>Podrobný restaurátorský průzkum - nástěnné malby</t>
  </si>
  <si>
    <t>-1430074901</t>
  </si>
  <si>
    <t>65e102002R</t>
  </si>
  <si>
    <t>Závěrečná restaurátorská zpráva - nástěnné malby</t>
  </si>
  <si>
    <t>-1575792657</t>
  </si>
  <si>
    <t>943111000R</t>
  </si>
  <si>
    <t>Dodávka a montáž dřevěné konstrukce pro roznesení vnitřního prostorového lešení (ochrana podlahy kostela)</t>
  </si>
  <si>
    <t>-1756878808</t>
  </si>
  <si>
    <t>150*0,05</t>
  </si>
  <si>
    <t>"m.č. 102" 114,3*10</t>
  </si>
  <si>
    <t>LP_vnitřní*360</t>
  </si>
  <si>
    <t>prostorové lešení vnitřní</t>
  </si>
  <si>
    <t>997013501</t>
  </si>
  <si>
    <t>Odvoz suti a vybouraných hmot na skládku nebo meziskládku do 1 km se složením</t>
  </si>
  <si>
    <t>-2035624789</t>
  </si>
  <si>
    <t>8,114*19 'Přepočtené koeficientem množství</t>
  </si>
  <si>
    <t>997013811</t>
  </si>
  <si>
    <t>Poplatek za uložení na skládce (skládkovné) stavebního odpadu dřevěného kód odpadu 170 201</t>
  </si>
  <si>
    <t>-664639071</t>
  </si>
  <si>
    <t>998011004</t>
  </si>
  <si>
    <t>Přesun hmot pro budovy zděné v do 36 m</t>
  </si>
  <si>
    <t>-478699247</t>
  </si>
  <si>
    <t>D.1.4.3 - Slaboproud</t>
  </si>
  <si>
    <t>74800728</t>
  </si>
  <si>
    <t>Milan Jandák</t>
  </si>
  <si>
    <t>PSV - Práce a dodávky PSV</t>
  </si>
  <si>
    <t xml:space="preserve">    742 - Elektroinstalace - slaboproud</t>
  </si>
  <si>
    <t>PSV</t>
  </si>
  <si>
    <t>Práce a dodávky PSV</t>
  </si>
  <si>
    <t>742</t>
  </si>
  <si>
    <t>Elektroinstalace - slaboproud</t>
  </si>
  <si>
    <t>742000001R</t>
  </si>
  <si>
    <t>Ústředna s LAN rádiovým modulem</t>
  </si>
  <si>
    <t>268217622</t>
  </si>
  <si>
    <t>742000002R</t>
  </si>
  <si>
    <t>Bezdrátový přístupový modul s displejem, klávesnicí a RFID</t>
  </si>
  <si>
    <t>686633545</t>
  </si>
  <si>
    <t>742000003R</t>
  </si>
  <si>
    <t>Bezdrátový kombinovaný detektor PIR + MW</t>
  </si>
  <si>
    <t>-989121742</t>
  </si>
  <si>
    <t>742000004R</t>
  </si>
  <si>
    <t>Sběrnicový kombinovaný detektor kouře a teploty</t>
  </si>
  <si>
    <t>-1314510349</t>
  </si>
  <si>
    <t>742000005R</t>
  </si>
  <si>
    <t>Sběrnicový expandér - 16 vstupů</t>
  </si>
  <si>
    <t>-1404240780</t>
  </si>
  <si>
    <t>742000006R</t>
  </si>
  <si>
    <t>Sběrnicový duální PIR  a MW detektor pohybu</t>
  </si>
  <si>
    <t>235034244</t>
  </si>
  <si>
    <t>742000007R</t>
  </si>
  <si>
    <t>Sběrnicová siréna vnitřní</t>
  </si>
  <si>
    <t>1961302686</t>
  </si>
  <si>
    <t>742000008R</t>
  </si>
  <si>
    <t>Lithiová baterie 3.6 V 13Ah 1xD</t>
  </si>
  <si>
    <t>-622234093</t>
  </si>
  <si>
    <t>742000009R</t>
  </si>
  <si>
    <t>Plastový kryt sirény - bílý, červený blikač</t>
  </si>
  <si>
    <t>-673662391</t>
  </si>
  <si>
    <t>742000010R</t>
  </si>
  <si>
    <t>Bezdrátová venkovní bateriová siréna</t>
  </si>
  <si>
    <t>-622350934</t>
  </si>
  <si>
    <t>742000011R</t>
  </si>
  <si>
    <t>Instalační kabel</t>
  </si>
  <si>
    <t>-1270025724</t>
  </si>
  <si>
    <t>742000012R</t>
  </si>
  <si>
    <t>Víceúčeolová montážní krabice - střední velikost</t>
  </si>
  <si>
    <t>1131290220</t>
  </si>
  <si>
    <t>742000013R</t>
  </si>
  <si>
    <t>Ovládací segment přístopových modulů</t>
  </si>
  <si>
    <t>336515329</t>
  </si>
  <si>
    <t>742000015R</t>
  </si>
  <si>
    <t>Modul izolátoru sběrnice</t>
  </si>
  <si>
    <t>-331819296</t>
  </si>
  <si>
    <t>742000016R</t>
  </si>
  <si>
    <t>Úložný a instalační materiálu</t>
  </si>
  <si>
    <t>kpl</t>
  </si>
  <si>
    <t>-1665285162</t>
  </si>
  <si>
    <t>742000017R</t>
  </si>
  <si>
    <t>Sběrnicový modul pro bezdrátové připojení komponentů</t>
  </si>
  <si>
    <t>-63077813</t>
  </si>
  <si>
    <t>742000018R</t>
  </si>
  <si>
    <t>Bezdrátový kombinovaný detektor kouře a teploty</t>
  </si>
  <si>
    <t>-2038579238</t>
  </si>
  <si>
    <t>742000019R</t>
  </si>
  <si>
    <t>Montáž, zaškolení, revize, doprava</t>
  </si>
  <si>
    <t>set</t>
  </si>
  <si>
    <t>-702521659</t>
  </si>
  <si>
    <t>742000020R</t>
  </si>
  <si>
    <t>Alkalické baterie</t>
  </si>
  <si>
    <t>-219176449</t>
  </si>
  <si>
    <t>742000021R</t>
  </si>
  <si>
    <t>Lithiové baterie</t>
  </si>
  <si>
    <t>-1628632562</t>
  </si>
  <si>
    <t>742000022R</t>
  </si>
  <si>
    <t>Plast pro bezdrátovou sirénu</t>
  </si>
  <si>
    <t>1042768151</t>
  </si>
  <si>
    <t>742000023R</t>
  </si>
  <si>
    <t>Linerární čidlo v odrazné verzi, dosah 50 m</t>
  </si>
  <si>
    <t>-1700118566</t>
  </si>
  <si>
    <t>742000024R</t>
  </si>
  <si>
    <t>Modul LTE komunikátoru</t>
  </si>
  <si>
    <t>-1061818568</t>
  </si>
  <si>
    <t>998742204</t>
  </si>
  <si>
    <t>Přesun hmot procentní pro slaboproud v objektech v do 36 m</t>
  </si>
  <si>
    <t>%</t>
  </si>
  <si>
    <t>-497695313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</si>
  <si>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</si>
  <si>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</si>
  <si>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</si>
  <si>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</si>
  <si>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VRN7 - Provozní vlivy</t>
  </si>
  <si>
    <t xml:space="preserve">    VRN9 - Ostatní náklady</t>
  </si>
  <si>
    <t>VRN1</t>
  </si>
  <si>
    <t>Průzkumné, geodetické a projektové práce</t>
  </si>
  <si>
    <t>011314000</t>
  </si>
  <si>
    <t>Archeologický dohled</t>
  </si>
  <si>
    <t>soub</t>
  </si>
  <si>
    <t>1024</t>
  </si>
  <si>
    <t>559898416</t>
  </si>
  <si>
    <t>011514000</t>
  </si>
  <si>
    <t>Stavebně-statický průzkum</t>
  </si>
  <si>
    <t>961756650</t>
  </si>
  <si>
    <t>012102100R</t>
  </si>
  <si>
    <t>Ochrana stávajících inženýrských sítí</t>
  </si>
  <si>
    <t>-2146587616</t>
  </si>
  <si>
    <t>012103000</t>
  </si>
  <si>
    <t>Geodetické práce před výstavbou - vytyčení stávajících inženýrských sítí</t>
  </si>
  <si>
    <t>1318562760</t>
  </si>
  <si>
    <t>012203000R</t>
  </si>
  <si>
    <t>Geodetické práce při vytyčení stavby - trysková injektáž</t>
  </si>
  <si>
    <t>-1955759967</t>
  </si>
  <si>
    <t>002606022R</t>
  </si>
  <si>
    <t>Trysková injektáž - geodetický monitoring okolních konstrukcí - nultá etapa</t>
  </si>
  <si>
    <t>345083862</t>
  </si>
  <si>
    <t>002606023R</t>
  </si>
  <si>
    <t xml:space="preserve">Trysková injektáž - geodetický monitoring okolních konstrukcí </t>
  </si>
  <si>
    <t>1545116929</t>
  </si>
  <si>
    <t>002606024R</t>
  </si>
  <si>
    <t>Trysková injektáž - geodetický monitoring okolních konstrukcí  - vyhodnocení měření</t>
  </si>
  <si>
    <t>1988903863</t>
  </si>
  <si>
    <t>012303000</t>
  </si>
  <si>
    <t>Geodetické práce po výstavbě</t>
  </si>
  <si>
    <t>1416757369</t>
  </si>
  <si>
    <t>013254000</t>
  </si>
  <si>
    <t>Dokumentace skutečného provedení stavby</t>
  </si>
  <si>
    <t>1522961766</t>
  </si>
  <si>
    <t>013294000R</t>
  </si>
  <si>
    <t>Dílenská dokumentace - ostatní stavební práce</t>
  </si>
  <si>
    <t>-405411770</t>
  </si>
  <si>
    <t>013294001R</t>
  </si>
  <si>
    <t>Dílenská realizační dokumentace - trysková injektáž</t>
  </si>
  <si>
    <t>-4694904</t>
  </si>
  <si>
    <t>VRN3</t>
  </si>
  <si>
    <t>Zařízení staveniště</t>
  </si>
  <si>
    <t>030001000</t>
  </si>
  <si>
    <t>1855694576</t>
  </si>
  <si>
    <t>034203000R</t>
  </si>
  <si>
    <t>Opatření na ochranu pozemků sousedních se staveništěm - uvedení pozemku do původního stavu</t>
  </si>
  <si>
    <t>-2018543690</t>
  </si>
  <si>
    <t>VRN4</t>
  </si>
  <si>
    <t>Inženýrská činnost</t>
  </si>
  <si>
    <t>042903000R</t>
  </si>
  <si>
    <t>Fotodokumentace prováděného díla</t>
  </si>
  <si>
    <t>1722361782</t>
  </si>
  <si>
    <t>043002000</t>
  </si>
  <si>
    <t>Zkoušky a ostatní měření</t>
  </si>
  <si>
    <t>-296772446</t>
  </si>
  <si>
    <t>045002000</t>
  </si>
  <si>
    <t>Kompletační a koordinační činnost</t>
  </si>
  <si>
    <t>39013006</t>
  </si>
  <si>
    <t>VRN7</t>
  </si>
  <si>
    <t>Provozní vlivy</t>
  </si>
  <si>
    <t>075103000R</t>
  </si>
  <si>
    <t>Vyznačení polohy a ochranného pásma stávajícího podzemního vedení NN a polohu stávajícího zemnícího pásku</t>
  </si>
  <si>
    <t>1432643595</t>
  </si>
  <si>
    <t>VRN9</t>
  </si>
  <si>
    <t>Ostatní náklady</t>
  </si>
  <si>
    <t>094103000</t>
  </si>
  <si>
    <t>Náklady na plánované vyklizení objektu</t>
  </si>
  <si>
    <t>-338999481</t>
  </si>
  <si>
    <t>094503000R</t>
  </si>
  <si>
    <t>Povinná publicita - informační tabule k označení staveniště, billboard min. 200x100 cm, materiál do venkovního prostředí</t>
  </si>
  <si>
    <t>746192061</t>
  </si>
  <si>
    <t>094503001R</t>
  </si>
  <si>
    <t xml:space="preserve">Povinná publicita - kompletní dodávka a osazení pamětní desky 300 x 200 mm (černobílé provedení, materiál např. eloxovaný hliník, mosaz, plast  min. tl. 2 mm) </t>
  </si>
  <si>
    <t>-1422470395</t>
  </si>
  <si>
    <t>SEZNAM FIGUR</t>
  </si>
  <si>
    <t>Výměra</t>
  </si>
  <si>
    <t xml:space="preserve"> D.1.1a</t>
  </si>
  <si>
    <t>Použití figury:</t>
  </si>
  <si>
    <t>odk</t>
  </si>
  <si>
    <t>odkopávky</t>
  </si>
  <si>
    <t>or</t>
  </si>
  <si>
    <t>ornice</t>
  </si>
  <si>
    <t xml:space="preserve"> D.1.1b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</si>
</sst>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2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9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240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9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0" borderId="0" xfId="0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4" borderId="7" xfId="0" applyFill="1" applyBorder="1" applyAlignment="1">
      <alignment vertical="center"/>
    </xf>
    <xf numFmtId="0" fontId="24" fillId="4" borderId="0" xfId="0" applyFont="1" applyFill="1" applyAlignment="1">
      <alignment horizontal="center" vertical="center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5" fillId="0" borderId="3" xfId="0" applyFont="1" applyBorder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4" fontId="26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2" fillId="0" borderId="17" xfId="0" applyNumberFormat="1" applyFont="1" applyBorder="1" applyAlignment="1">
      <alignment vertical="center"/>
    </xf>
    <xf numFmtId="4" fontId="22" fillId="0" borderId="0" xfId="0" applyNumberFormat="1" applyFont="1" applyAlignment="1">
      <alignment vertical="center"/>
    </xf>
    <xf numFmtId="166" fontId="22" fillId="0" borderId="0" xfId="0" applyNumberFormat="1" applyFont="1" applyAlignment="1">
      <alignment vertical="center"/>
    </xf>
    <xf numFmtId="4" fontId="22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31" fillId="0" borderId="17" xfId="0" applyNumberFormat="1" applyFont="1" applyBorder="1" applyAlignment="1">
      <alignment vertical="center"/>
    </xf>
    <xf numFmtId="4" fontId="31" fillId="0" borderId="0" xfId="0" applyNumberFormat="1" applyFont="1" applyAlignment="1">
      <alignment vertical="center"/>
    </xf>
    <xf numFmtId="166" fontId="31" fillId="0" borderId="0" xfId="0" applyNumberFormat="1" applyFont="1" applyAlignment="1">
      <alignment vertical="center"/>
    </xf>
    <xf numFmtId="4" fontId="31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31" fillId="0" borderId="18" xfId="0" applyNumberFormat="1" applyFont="1" applyBorder="1" applyAlignment="1">
      <alignment vertical="center"/>
    </xf>
    <xf numFmtId="4" fontId="31" fillId="0" borderId="19" xfId="0" applyNumberFormat="1" applyFont="1" applyBorder="1" applyAlignment="1">
      <alignment vertical="center"/>
    </xf>
    <xf numFmtId="166" fontId="31" fillId="0" borderId="19" xfId="0" applyNumberFormat="1" applyFont="1" applyBorder="1" applyAlignment="1">
      <alignment vertical="center"/>
    </xf>
    <xf numFmtId="4" fontId="31" fillId="0" borderId="20" xfId="0" applyNumberFormat="1" applyFont="1" applyBorder="1" applyAlignment="1">
      <alignment vertical="center"/>
    </xf>
    <xf numFmtId="0" fontId="32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4" fillId="4" borderId="0" xfId="0" applyFont="1" applyFill="1" applyAlignment="1">
      <alignment horizontal="left" vertical="center"/>
    </xf>
    <xf numFmtId="0" fontId="24" fillId="4" borderId="0" xfId="0" applyFont="1" applyFill="1" applyAlignment="1">
      <alignment horizontal="right" vertical="center"/>
    </xf>
    <xf numFmtId="0" fontId="34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4" fontId="8" fillId="0" borderId="19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24" fillId="4" borderId="13" xfId="0" applyFont="1" applyFill="1" applyBorder="1" applyAlignment="1">
      <alignment horizontal="center" vertical="center" wrapText="1"/>
    </xf>
    <xf numFmtId="0" fontId="24" fillId="4" borderId="14" xfId="0" applyFont="1" applyFill="1" applyBorder="1" applyAlignment="1">
      <alignment horizontal="center" vertical="center" wrapText="1"/>
    </xf>
    <xf numFmtId="0" fontId="24" fillId="4" borderId="15" xfId="0" applyFont="1" applyFill="1" applyBorder="1" applyAlignment="1">
      <alignment horizontal="center" vertical="center" wrapText="1"/>
    </xf>
    <xf numFmtId="4" fontId="26" fillId="0" borderId="0" xfId="0" applyNumberFormat="1" applyFont="1"/>
    <xf numFmtId="166" fontId="35" fillId="0" borderId="10" xfId="0" applyNumberFormat="1" applyFont="1" applyBorder="1"/>
    <xf numFmtId="166" fontId="35" fillId="0" borderId="11" xfId="0" applyNumberFormat="1" applyFont="1" applyBorder="1"/>
    <xf numFmtId="4" fontId="36" fillId="0" borderId="0" xfId="0" applyNumberFormat="1" applyFont="1" applyAlignment="1">
      <alignment vertical="center"/>
    </xf>
    <xf numFmtId="0" fontId="9" fillId="0" borderId="3" xfId="0" applyFont="1" applyBorder="1"/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Protection="1">
      <protection locked="0"/>
    </xf>
    <xf numFmtId="4" fontId="7" fillId="0" borderId="0" xfId="0" applyNumberFormat="1" applyFont="1"/>
    <xf numFmtId="0" fontId="9" fillId="0" borderId="17" xfId="0" applyFont="1" applyBorder="1"/>
    <xf numFmtId="166" fontId="9" fillId="0" borderId="0" xfId="0" applyNumberFormat="1" applyFont="1"/>
    <xf numFmtId="166" fontId="9" fillId="0" borderId="12" xfId="0" applyNumberFormat="1" applyFont="1" applyBorder="1"/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/>
    <xf numFmtId="0" fontId="24" fillId="0" borderId="22" xfId="0" applyFont="1" applyBorder="1" applyAlignment="1">
      <alignment horizontal="center" vertical="center"/>
    </xf>
    <xf numFmtId="49" fontId="24" fillId="0" borderId="22" xfId="0" applyNumberFormat="1" applyFont="1" applyBorder="1" applyAlignment="1">
      <alignment horizontal="left" vertical="center" wrapText="1"/>
    </xf>
    <xf numFmtId="0" fontId="24" fillId="0" borderId="22" xfId="0" applyFont="1" applyBorder="1" applyAlignment="1">
      <alignment horizontal="left" vertical="center" wrapText="1"/>
    </xf>
    <xf numFmtId="0" fontId="24" fillId="0" borderId="22" xfId="0" applyFont="1" applyBorder="1" applyAlignment="1">
      <alignment horizontal="center" vertical="center" wrapText="1"/>
    </xf>
    <xf numFmtId="167" fontId="24" fillId="0" borderId="22" xfId="0" applyNumberFormat="1" applyFont="1" applyBorder="1" applyAlignment="1">
      <alignment vertical="center"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>
      <alignment vertical="center"/>
    </xf>
    <xf numFmtId="0" fontId="25" fillId="2" borderId="17" xfId="0" applyFont="1" applyFill="1" applyBorder="1" applyAlignment="1" applyProtection="1">
      <alignment horizontal="left" vertical="center"/>
      <protection locked="0"/>
    </xf>
    <xf numFmtId="0" fontId="25" fillId="0" borderId="0" xfId="0" applyFont="1" applyAlignment="1">
      <alignment horizontal="center" vertical="center"/>
    </xf>
    <xf numFmtId="166" fontId="25" fillId="0" borderId="0" xfId="0" applyNumberFormat="1" applyFont="1" applyAlignment="1">
      <alignment vertical="center"/>
    </xf>
    <xf numFmtId="166" fontId="25" fillId="0" borderId="12" xfId="0" applyNumberFormat="1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10" fillId="0" borderId="3" xfId="0" applyFont="1" applyBorder="1" applyAlignment="1">
      <alignment vertical="center"/>
    </xf>
    <xf numFmtId="0" fontId="37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 applyProtection="1">
      <alignment vertical="center"/>
      <protection locked="0"/>
    </xf>
    <xf numFmtId="0" fontId="10" fillId="0" borderId="17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7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7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167" fontId="13" fillId="0" borderId="0" xfId="0" applyNumberFormat="1" applyFont="1" applyAlignment="1">
      <alignment vertical="center"/>
    </xf>
    <xf numFmtId="0" fontId="13" fillId="0" borderId="0" xfId="0" applyFont="1" applyAlignment="1" applyProtection="1">
      <alignment vertical="center"/>
      <protection locked="0"/>
    </xf>
    <xf numFmtId="0" fontId="13" fillId="0" borderId="17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38" fillId="0" borderId="22" xfId="0" applyFont="1" applyBorder="1" applyAlignment="1">
      <alignment horizontal="center" vertical="center"/>
    </xf>
    <xf numFmtId="49" fontId="38" fillId="0" borderId="22" xfId="0" applyNumberFormat="1" applyFont="1" applyBorder="1" applyAlignment="1">
      <alignment horizontal="left" vertical="center" wrapText="1"/>
    </xf>
    <xf numFmtId="0" fontId="38" fillId="0" borderId="22" xfId="0" applyFont="1" applyBorder="1" applyAlignment="1">
      <alignment horizontal="left" vertical="center" wrapText="1"/>
    </xf>
    <xf numFmtId="0" fontId="38" fillId="0" borderId="22" xfId="0" applyFont="1" applyBorder="1" applyAlignment="1">
      <alignment horizontal="center" vertical="center" wrapText="1"/>
    </xf>
    <xf numFmtId="167" fontId="38" fillId="0" borderId="22" xfId="0" applyNumberFormat="1" applyFont="1" applyBorder="1" applyAlignment="1">
      <alignment vertical="center"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>
      <alignment vertical="center"/>
    </xf>
    <xf numFmtId="0" fontId="39" fillId="0" borderId="3" xfId="0" applyFont="1" applyBorder="1" applyAlignment="1">
      <alignment vertical="center"/>
    </xf>
    <xf numFmtId="0" fontId="38" fillId="2" borderId="17" xfId="0" applyFont="1" applyFill="1" applyBorder="1" applyAlignment="1" applyProtection="1">
      <alignment horizontal="left" vertical="center"/>
      <protection locked="0"/>
    </xf>
    <xf numFmtId="0" fontId="38" fillId="0" borderId="0" xfId="0" applyFont="1" applyAlignment="1">
      <alignment horizontal="center" vertical="center"/>
    </xf>
    <xf numFmtId="0" fontId="25" fillId="2" borderId="18" xfId="0" applyFont="1" applyFill="1" applyBorder="1" applyAlignment="1" applyProtection="1">
      <alignment horizontal="left" vertical="center"/>
      <protection locked="0"/>
    </xf>
    <xf numFmtId="0" fontId="25" fillId="0" borderId="19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166" fontId="25" fillId="0" borderId="19" xfId="0" applyNumberFormat="1" applyFont="1" applyBorder="1" applyAlignment="1">
      <alignment vertical="center"/>
    </xf>
    <xf numFmtId="166" fontId="25" fillId="0" borderId="20" xfId="0" applyNumberFormat="1" applyFont="1" applyBorder="1" applyAlignment="1">
      <alignment vertical="center"/>
    </xf>
    <xf numFmtId="167" fontId="24" fillId="2" borderId="22" xfId="0" applyNumberFormat="1" applyFont="1" applyFill="1" applyBorder="1" applyAlignment="1" applyProtection="1">
      <alignment vertical="center"/>
      <protection locked="0"/>
    </xf>
    <xf numFmtId="0" fontId="5" fillId="0" borderId="0" xfId="0" applyFont="1" applyAlignment="1">
      <alignment horizontal="left" vertical="center" wrapText="1"/>
    </xf>
    <xf numFmtId="0" fontId="40" fillId="0" borderId="13" xfId="0" applyFont="1" applyBorder="1" applyAlignment="1">
      <alignment horizontal="left" vertical="center" wrapText="1"/>
    </xf>
    <xf numFmtId="0" fontId="40" fillId="0" borderId="22" xfId="0" applyFont="1" applyBorder="1" applyAlignment="1">
      <alignment horizontal="left" vertical="center" wrapText="1"/>
    </xf>
    <xf numFmtId="0" fontId="40" fillId="0" borderId="22" xfId="0" applyFont="1" applyBorder="1" applyAlignment="1">
      <alignment horizontal="left" vertical="center"/>
    </xf>
    <xf numFmtId="167" fontId="40" fillId="0" borderId="15" xfId="0" applyNumberFormat="1" applyFont="1" applyBorder="1" applyAlignment="1">
      <alignment vertical="center"/>
    </xf>
    <xf numFmtId="0" fontId="0" fillId="0" borderId="0" xfId="0" applyAlignment="1">
      <alignment horizontal="left" vertical="center" wrapText="1"/>
    </xf>
    <xf numFmtId="167" fontId="0" fillId="0" borderId="0" xfId="0" applyNumberFormat="1" applyAlignment="1">
      <alignment vertical="center"/>
    </xf>
    <xf numFmtId="0" fontId="3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2" fillId="0" borderId="16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0" fontId="23" fillId="0" borderId="17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4" borderId="6" xfId="0" applyFont="1" applyFill="1" applyBorder="1" applyAlignment="1">
      <alignment horizontal="center" vertical="center"/>
    </xf>
    <xf numFmtId="0" fontId="24" fillId="4" borderId="7" xfId="0" applyFont="1" applyFill="1" applyBorder="1" applyAlignment="1">
      <alignment horizontal="left" vertical="center"/>
    </xf>
    <xf numFmtId="0" fontId="24" fillId="4" borderId="7" xfId="0" applyFont="1" applyFill="1" applyBorder="1" applyAlignment="1">
      <alignment horizontal="right" vertical="center"/>
    </xf>
    <xf numFmtId="0" fontId="24" fillId="4" borderId="7" xfId="0" applyFont="1" applyFill="1" applyBorder="1" applyAlignment="1">
      <alignment horizontal="center" vertical="center"/>
    </xf>
    <xf numFmtId="0" fontId="24" fillId="4" borderId="21" xfId="0" applyFont="1" applyFill="1" applyBorder="1" applyAlignment="1">
      <alignment horizontal="left" vertical="center"/>
    </xf>
    <xf numFmtId="0" fontId="29" fillId="0" borderId="0" xfId="0" applyFont="1" applyAlignment="1">
      <alignment horizontal="left" vertical="center" wrapText="1"/>
    </xf>
    <xf numFmtId="4" fontId="30" fillId="0" borderId="0" xfId="0" applyNumberFormat="1" applyFont="1" applyAlignment="1">
      <alignment vertical="center"/>
    </xf>
    <xf numFmtId="0" fontId="30" fillId="0" borderId="0" xfId="0" applyFont="1" applyAlignment="1">
      <alignment vertical="center"/>
    </xf>
    <xf numFmtId="4" fontId="26" fillId="0" borderId="0" xfId="0" applyNumberFormat="1" applyFont="1" applyAlignment="1">
      <alignment horizontal="right" vertical="center"/>
    </xf>
    <xf numFmtId="4" fontId="26" fillId="0" borderId="0" xfId="0" applyNumberFormat="1" applyFont="1" applyAlignment="1">
      <alignment vertical="center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9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4" fontId="20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3" borderId="21" xfId="0" applyFill="1" applyBorder="1" applyAlignment="1">
      <alignment vertical="center"/>
    </xf>
    <xf numFmtId="0" fontId="5" fillId="3" borderId="7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00"/>
  <sheetViews>
    <sheetView showGridLines="0" tabSelected="1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ht="36.95" customHeight="1">
      <c r="AR2" s="221"/>
      <c r="AS2" s="221"/>
      <c r="AT2" s="221"/>
      <c r="AU2" s="221"/>
      <c r="AV2" s="221"/>
      <c r="AW2" s="221"/>
      <c r="AX2" s="221"/>
      <c r="AY2" s="221"/>
      <c r="AZ2" s="221"/>
      <c r="BA2" s="221"/>
      <c r="BB2" s="221"/>
      <c r="BC2" s="221"/>
      <c r="BD2" s="221"/>
      <c r="BE2" s="221"/>
      <c r="BS2" s="17" t="s">
        <v>6</v>
      </c>
      <c r="BT2" s="17" t="s">
        <v>7</v>
      </c>
    </row>
    <row r="3" spans="2:72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ht="24.95" customHeight="1">
      <c r="B4" s="20"/>
      <c r="D4" s="21" t="s">
        <v>9</v>
      </c>
      <c r="AR4" s="20"/>
      <c r="AS4" s="22" t="s">
        <v>10</v>
      </c>
      <c r="BE4" s="23" t="s">
        <v>11</v>
      </c>
      <c r="BS4" s="17" t="s">
        <v>12</v>
      </c>
    </row>
    <row r="5" spans="2:71" ht="12" customHeight="1">
      <c r="B5" s="20"/>
      <c r="D5" s="24" t="s">
        <v>13</v>
      </c>
      <c r="K5" s="220" t="s">
        <v>14</v>
      </c>
      <c r="L5" s="221"/>
      <c r="M5" s="221"/>
      <c r="N5" s="221"/>
      <c r="O5" s="221"/>
      <c r="P5" s="221"/>
      <c r="Q5" s="221"/>
      <c r="R5" s="221"/>
      <c r="S5" s="221"/>
      <c r="T5" s="221"/>
      <c r="U5" s="221"/>
      <c r="V5" s="221"/>
      <c r="W5" s="221"/>
      <c r="X5" s="221"/>
      <c r="Y5" s="221"/>
      <c r="Z5" s="221"/>
      <c r="AA5" s="221"/>
      <c r="AB5" s="221"/>
      <c r="AC5" s="221"/>
      <c r="AD5" s="221"/>
      <c r="AE5" s="221"/>
      <c r="AF5" s="221"/>
      <c r="AG5" s="221"/>
      <c r="AH5" s="221"/>
      <c r="AI5" s="221"/>
      <c r="AJ5" s="221"/>
      <c r="AK5" s="221"/>
      <c r="AL5" s="221"/>
      <c r="AM5" s="221"/>
      <c r="AN5" s="221"/>
      <c r="AO5" s="221"/>
      <c r="AR5" s="20"/>
      <c r="BE5" s="217" t="s">
        <v>15</v>
      </c>
      <c r="BS5" s="17" t="s">
        <v>6</v>
      </c>
    </row>
    <row r="6" spans="2:71" ht="36.95" customHeight="1">
      <c r="B6" s="20"/>
      <c r="D6" s="26" t="s">
        <v>16</v>
      </c>
      <c r="K6" s="222" t="s">
        <v>17</v>
      </c>
      <c r="L6" s="221"/>
      <c r="M6" s="221"/>
      <c r="N6" s="221"/>
      <c r="O6" s="221"/>
      <c r="P6" s="221"/>
      <c r="Q6" s="221"/>
      <c r="R6" s="221"/>
      <c r="S6" s="221"/>
      <c r="T6" s="221"/>
      <c r="U6" s="221"/>
      <c r="V6" s="221"/>
      <c r="W6" s="221"/>
      <c r="X6" s="221"/>
      <c r="Y6" s="221"/>
      <c r="Z6" s="221"/>
      <c r="AA6" s="221"/>
      <c r="AB6" s="221"/>
      <c r="AC6" s="221"/>
      <c r="AD6" s="221"/>
      <c r="AE6" s="221"/>
      <c r="AF6" s="221"/>
      <c r="AG6" s="221"/>
      <c r="AH6" s="221"/>
      <c r="AI6" s="221"/>
      <c r="AJ6" s="221"/>
      <c r="AK6" s="221"/>
      <c r="AL6" s="221"/>
      <c r="AM6" s="221"/>
      <c r="AN6" s="221"/>
      <c r="AO6" s="221"/>
      <c r="AR6" s="20"/>
      <c r="BE6" s="218"/>
      <c r="BS6" s="17" t="s">
        <v>6</v>
      </c>
    </row>
    <row r="7" spans="2:71" ht="12" customHeight="1">
      <c r="B7" s="20"/>
      <c r="D7" s="27" t="s">
        <v>18</v>
      </c>
      <c r="K7" s="25" t="s">
        <v>1</v>
      </c>
      <c r="AK7" s="27" t="s">
        <v>19</v>
      </c>
      <c r="AN7" s="25" t="s">
        <v>1</v>
      </c>
      <c r="AR7" s="20"/>
      <c r="BE7" s="218"/>
      <c r="BS7" s="17" t="s">
        <v>6</v>
      </c>
    </row>
    <row r="8" spans="2:71" ht="12" customHeight="1">
      <c r="B8" s="20"/>
      <c r="D8" s="27" t="s">
        <v>20</v>
      </c>
      <c r="K8" s="25" t="s">
        <v>21</v>
      </c>
      <c r="AK8" s="27" t="s">
        <v>22</v>
      </c>
      <c r="AN8" s="28" t="s">
        <v>23</v>
      </c>
      <c r="AR8" s="20"/>
      <c r="BE8" s="218"/>
      <c r="BS8" s="17" t="s">
        <v>6</v>
      </c>
    </row>
    <row r="9" spans="2:71" ht="14.45" customHeight="1">
      <c r="B9" s="20"/>
      <c r="AR9" s="20"/>
      <c r="BE9" s="218"/>
      <c r="BS9" s="17" t="s">
        <v>6</v>
      </c>
    </row>
    <row r="10" spans="2:71" ht="12" customHeight="1">
      <c r="B10" s="20"/>
      <c r="D10" s="27" t="s">
        <v>24</v>
      </c>
      <c r="AK10" s="27" t="s">
        <v>25</v>
      </c>
      <c r="AN10" s="25" t="s">
        <v>26</v>
      </c>
      <c r="AR10" s="20"/>
      <c r="BE10" s="218"/>
      <c r="BS10" s="17" t="s">
        <v>6</v>
      </c>
    </row>
    <row r="11" spans="2:71" ht="18.4" customHeight="1">
      <c r="B11" s="20"/>
      <c r="E11" s="25" t="s">
        <v>27</v>
      </c>
      <c r="AK11" s="27" t="s">
        <v>28</v>
      </c>
      <c r="AN11" s="25" t="s">
        <v>1</v>
      </c>
      <c r="AR11" s="20"/>
      <c r="BE11" s="218"/>
      <c r="BS11" s="17" t="s">
        <v>6</v>
      </c>
    </row>
    <row r="12" spans="2:71" ht="6.95" customHeight="1">
      <c r="B12" s="20"/>
      <c r="AR12" s="20"/>
      <c r="BE12" s="218"/>
      <c r="BS12" s="17" t="s">
        <v>6</v>
      </c>
    </row>
    <row r="13" spans="2:71" ht="12" customHeight="1">
      <c r="B13" s="20"/>
      <c r="D13" s="27" t="s">
        <v>29</v>
      </c>
      <c r="AK13" s="27" t="s">
        <v>25</v>
      </c>
      <c r="AN13" s="29" t="s">
        <v>30</v>
      </c>
      <c r="AR13" s="20"/>
      <c r="BE13" s="218"/>
      <c r="BS13" s="17" t="s">
        <v>6</v>
      </c>
    </row>
    <row r="14" spans="2:71" ht="12.75">
      <c r="B14" s="20"/>
      <c r="E14" s="223" t="s">
        <v>30</v>
      </c>
      <c r="F14" s="224"/>
      <c r="G14" s="224"/>
      <c r="H14" s="224"/>
      <c r="I14" s="224"/>
      <c r="J14" s="224"/>
      <c r="K14" s="224"/>
      <c r="L14" s="224"/>
      <c r="M14" s="224"/>
      <c r="N14" s="224"/>
      <c r="O14" s="224"/>
      <c r="P14" s="224"/>
      <c r="Q14" s="224"/>
      <c r="R14" s="224"/>
      <c r="S14" s="224"/>
      <c r="T14" s="224"/>
      <c r="U14" s="224"/>
      <c r="V14" s="224"/>
      <c r="W14" s="224"/>
      <c r="X14" s="224"/>
      <c r="Y14" s="224"/>
      <c r="Z14" s="224"/>
      <c r="AA14" s="224"/>
      <c r="AB14" s="224"/>
      <c r="AC14" s="224"/>
      <c r="AD14" s="224"/>
      <c r="AE14" s="224"/>
      <c r="AF14" s="224"/>
      <c r="AG14" s="224"/>
      <c r="AH14" s="224"/>
      <c r="AI14" s="224"/>
      <c r="AJ14" s="224"/>
      <c r="AK14" s="27" t="s">
        <v>28</v>
      </c>
      <c r="AN14" s="29" t="s">
        <v>30</v>
      </c>
      <c r="AR14" s="20"/>
      <c r="BE14" s="218"/>
      <c r="BS14" s="17" t="s">
        <v>6</v>
      </c>
    </row>
    <row r="15" spans="2:71" ht="6.95" customHeight="1">
      <c r="B15" s="20"/>
      <c r="AR15" s="20"/>
      <c r="BE15" s="218"/>
      <c r="BS15" s="17" t="s">
        <v>4</v>
      </c>
    </row>
    <row r="16" spans="2:71" ht="12" customHeight="1">
      <c r="B16" s="20"/>
      <c r="D16" s="27" t="s">
        <v>31</v>
      </c>
      <c r="AK16" s="27" t="s">
        <v>25</v>
      </c>
      <c r="AN16" s="25" t="s">
        <v>32</v>
      </c>
      <c r="AR16" s="20"/>
      <c r="BE16" s="218"/>
      <c r="BS16" s="17" t="s">
        <v>4</v>
      </c>
    </row>
    <row r="17" spans="2:71" ht="18.4" customHeight="1">
      <c r="B17" s="20"/>
      <c r="E17" s="25" t="s">
        <v>33</v>
      </c>
      <c r="AK17" s="27" t="s">
        <v>28</v>
      </c>
      <c r="AN17" s="25" t="s">
        <v>34</v>
      </c>
      <c r="AR17" s="20"/>
      <c r="BE17" s="218"/>
      <c r="BS17" s="17" t="s">
        <v>35</v>
      </c>
    </row>
    <row r="18" spans="2:71" ht="6.95" customHeight="1">
      <c r="B18" s="20"/>
      <c r="AR18" s="20"/>
      <c r="BE18" s="218"/>
      <c r="BS18" s="17" t="s">
        <v>6</v>
      </c>
    </row>
    <row r="19" spans="2:71" ht="12" customHeight="1">
      <c r="B19" s="20"/>
      <c r="D19" s="27" t="s">
        <v>36</v>
      </c>
      <c r="AK19" s="27" t="s">
        <v>25</v>
      </c>
      <c r="AN19" s="25" t="s">
        <v>37</v>
      </c>
      <c r="AR19" s="20"/>
      <c r="BE19" s="218"/>
      <c r="BS19" s="17" t="s">
        <v>6</v>
      </c>
    </row>
    <row r="20" spans="2:71" ht="18.4" customHeight="1">
      <c r="B20" s="20"/>
      <c r="E20" s="25" t="s">
        <v>38</v>
      </c>
      <c r="AK20" s="27" t="s">
        <v>28</v>
      </c>
      <c r="AN20" s="25" t="s">
        <v>39</v>
      </c>
      <c r="AR20" s="20"/>
      <c r="BE20" s="218"/>
      <c r="BS20" s="17" t="s">
        <v>35</v>
      </c>
    </row>
    <row r="21" spans="2:57" ht="6.95" customHeight="1">
      <c r="B21" s="20"/>
      <c r="AR21" s="20"/>
      <c r="BE21" s="218"/>
    </row>
    <row r="22" spans="2:57" ht="12" customHeight="1">
      <c r="B22" s="20"/>
      <c r="D22" s="27" t="s">
        <v>40</v>
      </c>
      <c r="AR22" s="20"/>
      <c r="BE22" s="218"/>
    </row>
    <row r="23" spans="2:57" ht="16.5" customHeight="1">
      <c r="B23" s="20"/>
      <c r="E23" s="225" t="s">
        <v>41</v>
      </c>
      <c r="F23" s="225"/>
      <c r="G23" s="225"/>
      <c r="H23" s="225"/>
      <c r="I23" s="225"/>
      <c r="J23" s="225"/>
      <c r="K23" s="225"/>
      <c r="L23" s="225"/>
      <c r="M23" s="225"/>
      <c r="N23" s="225"/>
      <c r="O23" s="225"/>
      <c r="P23" s="225"/>
      <c r="Q23" s="225"/>
      <c r="R23" s="225"/>
      <c r="S23" s="225"/>
      <c r="T23" s="225"/>
      <c r="U23" s="225"/>
      <c r="V23" s="225"/>
      <c r="W23" s="225"/>
      <c r="X23" s="225"/>
      <c r="Y23" s="225"/>
      <c r="Z23" s="225"/>
      <c r="AA23" s="225"/>
      <c r="AB23" s="225"/>
      <c r="AC23" s="225"/>
      <c r="AD23" s="225"/>
      <c r="AE23" s="225"/>
      <c r="AF23" s="225"/>
      <c r="AG23" s="225"/>
      <c r="AH23" s="225"/>
      <c r="AI23" s="225"/>
      <c r="AJ23" s="225"/>
      <c r="AK23" s="225"/>
      <c r="AL23" s="225"/>
      <c r="AM23" s="225"/>
      <c r="AN23" s="225"/>
      <c r="AR23" s="20"/>
      <c r="BE23" s="218"/>
    </row>
    <row r="24" spans="2:57" ht="6.95" customHeight="1">
      <c r="B24" s="20"/>
      <c r="AR24" s="20"/>
      <c r="BE24" s="218"/>
    </row>
    <row r="25" spans="2:57" ht="6.95" customHeight="1">
      <c r="B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R25" s="20"/>
      <c r="BE25" s="218"/>
    </row>
    <row r="26" spans="2:57" s="1" customFormat="1" ht="25.9" customHeight="1">
      <c r="B26" s="32"/>
      <c r="D26" s="33" t="s">
        <v>42</v>
      </c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226">
        <f>ROUND(AG94,2)</f>
        <v>0</v>
      </c>
      <c r="AL26" s="227"/>
      <c r="AM26" s="227"/>
      <c r="AN26" s="227"/>
      <c r="AO26" s="227"/>
      <c r="AR26" s="32"/>
      <c r="BE26" s="218"/>
    </row>
    <row r="27" spans="2:57" s="1" customFormat="1" ht="6.95" customHeight="1">
      <c r="B27" s="32"/>
      <c r="AR27" s="32"/>
      <c r="BE27" s="218"/>
    </row>
    <row r="28" spans="2:57" s="1" customFormat="1" ht="12.75">
      <c r="B28" s="32"/>
      <c r="L28" s="228" t="s">
        <v>43</v>
      </c>
      <c r="M28" s="228"/>
      <c r="N28" s="228"/>
      <c r="O28" s="228"/>
      <c r="P28" s="228"/>
      <c r="W28" s="228" t="s">
        <v>44</v>
      </c>
      <c r="X28" s="228"/>
      <c r="Y28" s="228"/>
      <c r="Z28" s="228"/>
      <c r="AA28" s="228"/>
      <c r="AB28" s="228"/>
      <c r="AC28" s="228"/>
      <c r="AD28" s="228"/>
      <c r="AE28" s="228"/>
      <c r="AK28" s="228" t="s">
        <v>45</v>
      </c>
      <c r="AL28" s="228"/>
      <c r="AM28" s="228"/>
      <c r="AN28" s="228"/>
      <c r="AO28" s="228"/>
      <c r="AR28" s="32"/>
      <c r="BE28" s="218"/>
    </row>
    <row r="29" spans="2:57" s="2" customFormat="1" ht="14.45" customHeight="1">
      <c r="B29" s="36"/>
      <c r="D29" s="27" t="s">
        <v>46</v>
      </c>
      <c r="F29" s="27" t="s">
        <v>47</v>
      </c>
      <c r="L29" s="231">
        <v>0.21</v>
      </c>
      <c r="M29" s="230"/>
      <c r="N29" s="230"/>
      <c r="O29" s="230"/>
      <c r="P29" s="230"/>
      <c r="W29" s="229">
        <f>ROUND(AZ94,2)</f>
        <v>0</v>
      </c>
      <c r="X29" s="230"/>
      <c r="Y29" s="230"/>
      <c r="Z29" s="230"/>
      <c r="AA29" s="230"/>
      <c r="AB29" s="230"/>
      <c r="AC29" s="230"/>
      <c r="AD29" s="230"/>
      <c r="AE29" s="230"/>
      <c r="AK29" s="229">
        <f>ROUND(AV94,2)</f>
        <v>0</v>
      </c>
      <c r="AL29" s="230"/>
      <c r="AM29" s="230"/>
      <c r="AN29" s="230"/>
      <c r="AO29" s="230"/>
      <c r="AR29" s="36"/>
      <c r="BE29" s="219"/>
    </row>
    <row r="30" spans="2:57" s="2" customFormat="1" ht="14.45" customHeight="1">
      <c r="B30" s="36"/>
      <c r="F30" s="27" t="s">
        <v>48</v>
      </c>
      <c r="L30" s="231">
        <v>0.15</v>
      </c>
      <c r="M30" s="230"/>
      <c r="N30" s="230"/>
      <c r="O30" s="230"/>
      <c r="P30" s="230"/>
      <c r="W30" s="229">
        <f>ROUND(BA94,2)</f>
        <v>0</v>
      </c>
      <c r="X30" s="230"/>
      <c r="Y30" s="230"/>
      <c r="Z30" s="230"/>
      <c r="AA30" s="230"/>
      <c r="AB30" s="230"/>
      <c r="AC30" s="230"/>
      <c r="AD30" s="230"/>
      <c r="AE30" s="230"/>
      <c r="AK30" s="229">
        <f>ROUND(AW94,2)</f>
        <v>0</v>
      </c>
      <c r="AL30" s="230"/>
      <c r="AM30" s="230"/>
      <c r="AN30" s="230"/>
      <c r="AO30" s="230"/>
      <c r="AR30" s="36"/>
      <c r="BE30" s="219"/>
    </row>
    <row r="31" spans="2:57" s="2" customFormat="1" ht="14.45" customHeight="1" hidden="1">
      <c r="B31" s="36"/>
      <c r="F31" s="27" t="s">
        <v>49</v>
      </c>
      <c r="L31" s="231">
        <v>0.21</v>
      </c>
      <c r="M31" s="230"/>
      <c r="N31" s="230"/>
      <c r="O31" s="230"/>
      <c r="P31" s="230"/>
      <c r="W31" s="229">
        <f>ROUND(BB94,2)</f>
        <v>0</v>
      </c>
      <c r="X31" s="230"/>
      <c r="Y31" s="230"/>
      <c r="Z31" s="230"/>
      <c r="AA31" s="230"/>
      <c r="AB31" s="230"/>
      <c r="AC31" s="230"/>
      <c r="AD31" s="230"/>
      <c r="AE31" s="230"/>
      <c r="AK31" s="229">
        <v>0</v>
      </c>
      <c r="AL31" s="230"/>
      <c r="AM31" s="230"/>
      <c r="AN31" s="230"/>
      <c r="AO31" s="230"/>
      <c r="AR31" s="36"/>
      <c r="BE31" s="219"/>
    </row>
    <row r="32" spans="2:57" s="2" customFormat="1" ht="14.45" customHeight="1" hidden="1">
      <c r="B32" s="36"/>
      <c r="F32" s="27" t="s">
        <v>50</v>
      </c>
      <c r="L32" s="231">
        <v>0.15</v>
      </c>
      <c r="M32" s="230"/>
      <c r="N32" s="230"/>
      <c r="O32" s="230"/>
      <c r="P32" s="230"/>
      <c r="W32" s="229">
        <f>ROUND(BC94,2)</f>
        <v>0</v>
      </c>
      <c r="X32" s="230"/>
      <c r="Y32" s="230"/>
      <c r="Z32" s="230"/>
      <c r="AA32" s="230"/>
      <c r="AB32" s="230"/>
      <c r="AC32" s="230"/>
      <c r="AD32" s="230"/>
      <c r="AE32" s="230"/>
      <c r="AK32" s="229">
        <v>0</v>
      </c>
      <c r="AL32" s="230"/>
      <c r="AM32" s="230"/>
      <c r="AN32" s="230"/>
      <c r="AO32" s="230"/>
      <c r="AR32" s="36"/>
      <c r="BE32" s="219"/>
    </row>
    <row r="33" spans="2:57" s="2" customFormat="1" ht="14.45" customHeight="1" hidden="1">
      <c r="B33" s="36"/>
      <c r="F33" s="27" t="s">
        <v>51</v>
      </c>
      <c r="L33" s="231">
        <v>0</v>
      </c>
      <c r="M33" s="230"/>
      <c r="N33" s="230"/>
      <c r="O33" s="230"/>
      <c r="P33" s="230"/>
      <c r="W33" s="229">
        <f>ROUND(BD94,2)</f>
        <v>0</v>
      </c>
      <c r="X33" s="230"/>
      <c r="Y33" s="230"/>
      <c r="Z33" s="230"/>
      <c r="AA33" s="230"/>
      <c r="AB33" s="230"/>
      <c r="AC33" s="230"/>
      <c r="AD33" s="230"/>
      <c r="AE33" s="230"/>
      <c r="AK33" s="229">
        <v>0</v>
      </c>
      <c r="AL33" s="230"/>
      <c r="AM33" s="230"/>
      <c r="AN33" s="230"/>
      <c r="AO33" s="230"/>
      <c r="AR33" s="36"/>
      <c r="BE33" s="219"/>
    </row>
    <row r="34" spans="2:57" s="1" customFormat="1" ht="6.95" customHeight="1">
      <c r="B34" s="32"/>
      <c r="AR34" s="32"/>
      <c r="BE34" s="218"/>
    </row>
    <row r="35" spans="2:44" s="1" customFormat="1" ht="25.9" customHeight="1">
      <c r="B35" s="32"/>
      <c r="C35" s="37"/>
      <c r="D35" s="38" t="s">
        <v>52</v>
      </c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40" t="s">
        <v>53</v>
      </c>
      <c r="U35" s="39"/>
      <c r="V35" s="39"/>
      <c r="W35" s="39"/>
      <c r="X35" s="235" t="s">
        <v>54</v>
      </c>
      <c r="Y35" s="233"/>
      <c r="Z35" s="233"/>
      <c r="AA35" s="233"/>
      <c r="AB35" s="233"/>
      <c r="AC35" s="39"/>
      <c r="AD35" s="39"/>
      <c r="AE35" s="39"/>
      <c r="AF35" s="39"/>
      <c r="AG35" s="39"/>
      <c r="AH35" s="39"/>
      <c r="AI35" s="39"/>
      <c r="AJ35" s="39"/>
      <c r="AK35" s="232">
        <f>SUM(AK26:AK33)</f>
        <v>0</v>
      </c>
      <c r="AL35" s="233"/>
      <c r="AM35" s="233"/>
      <c r="AN35" s="233"/>
      <c r="AO35" s="234"/>
      <c r="AP35" s="37"/>
      <c r="AQ35" s="37"/>
      <c r="AR35" s="32"/>
    </row>
    <row r="36" spans="2:44" s="1" customFormat="1" ht="6.95" customHeight="1">
      <c r="B36" s="32"/>
      <c r="AR36" s="32"/>
    </row>
    <row r="37" spans="2:44" s="1" customFormat="1" ht="14.45" customHeight="1">
      <c r="B37" s="32"/>
      <c r="AR37" s="32"/>
    </row>
    <row r="38" spans="2:44" ht="14.45" customHeight="1">
      <c r="B38" s="20"/>
      <c r="AR38" s="20"/>
    </row>
    <row r="39" spans="2:44" ht="14.45" customHeight="1">
      <c r="B39" s="20"/>
      <c r="AR39" s="20"/>
    </row>
    <row r="40" spans="2:44" ht="14.45" customHeight="1">
      <c r="B40" s="20"/>
      <c r="AR40" s="20"/>
    </row>
    <row r="41" spans="2:44" ht="14.45" customHeight="1">
      <c r="B41" s="20"/>
      <c r="AR41" s="20"/>
    </row>
    <row r="42" spans="2:44" ht="14.45" customHeight="1">
      <c r="B42" s="20"/>
      <c r="AR42" s="20"/>
    </row>
    <row r="43" spans="2:44" ht="14.45" customHeight="1">
      <c r="B43" s="20"/>
      <c r="AR43" s="20"/>
    </row>
    <row r="44" spans="2:44" ht="14.45" customHeight="1">
      <c r="B44" s="20"/>
      <c r="AR44" s="20"/>
    </row>
    <row r="45" spans="2:44" ht="14.45" customHeight="1">
      <c r="B45" s="20"/>
      <c r="AR45" s="20"/>
    </row>
    <row r="46" spans="2:44" ht="14.45" customHeight="1">
      <c r="B46" s="20"/>
      <c r="AR46" s="20"/>
    </row>
    <row r="47" spans="2:44" ht="14.45" customHeight="1">
      <c r="B47" s="20"/>
      <c r="AR47" s="20"/>
    </row>
    <row r="48" spans="2:44" ht="14.45" customHeight="1">
      <c r="B48" s="20"/>
      <c r="AR48" s="20"/>
    </row>
    <row r="49" spans="2:44" s="1" customFormat="1" ht="14.45" customHeight="1">
      <c r="B49" s="32"/>
      <c r="D49" s="41" t="s">
        <v>55</v>
      </c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1" t="s">
        <v>56</v>
      </c>
      <c r="AI49" s="42"/>
      <c r="AJ49" s="42"/>
      <c r="AK49" s="42"/>
      <c r="AL49" s="42"/>
      <c r="AM49" s="42"/>
      <c r="AN49" s="42"/>
      <c r="AO49" s="42"/>
      <c r="AR49" s="32"/>
    </row>
    <row r="50" spans="2:44" ht="11.25">
      <c r="B50" s="20"/>
      <c r="AR50" s="20"/>
    </row>
    <row r="51" spans="2:44" ht="11.25">
      <c r="B51" s="20"/>
      <c r="AR51" s="20"/>
    </row>
    <row r="52" spans="2:44" ht="11.25">
      <c r="B52" s="20"/>
      <c r="AR52" s="20"/>
    </row>
    <row r="53" spans="2:44" ht="11.25">
      <c r="B53" s="20"/>
      <c r="AR53" s="20"/>
    </row>
    <row r="54" spans="2:44" ht="11.25">
      <c r="B54" s="20"/>
      <c r="AR54" s="20"/>
    </row>
    <row r="55" spans="2:44" ht="11.25">
      <c r="B55" s="20"/>
      <c r="AR55" s="20"/>
    </row>
    <row r="56" spans="2:44" ht="11.25">
      <c r="B56" s="20"/>
      <c r="AR56" s="20"/>
    </row>
    <row r="57" spans="2:44" ht="11.25">
      <c r="B57" s="20"/>
      <c r="AR57" s="20"/>
    </row>
    <row r="58" spans="2:44" ht="11.25">
      <c r="B58" s="20"/>
      <c r="AR58" s="20"/>
    </row>
    <row r="59" spans="2:44" ht="11.25">
      <c r="B59" s="20"/>
      <c r="AR59" s="20"/>
    </row>
    <row r="60" spans="2:44" s="1" customFormat="1" ht="12.75">
      <c r="B60" s="32"/>
      <c r="D60" s="43" t="s">
        <v>57</v>
      </c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43" t="s">
        <v>58</v>
      </c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43" t="s">
        <v>57</v>
      </c>
      <c r="AI60" s="34"/>
      <c r="AJ60" s="34"/>
      <c r="AK60" s="34"/>
      <c r="AL60" s="34"/>
      <c r="AM60" s="43" t="s">
        <v>58</v>
      </c>
      <c r="AN60" s="34"/>
      <c r="AO60" s="34"/>
      <c r="AR60" s="32"/>
    </row>
    <row r="61" spans="2:44" ht="11.25">
      <c r="B61" s="20"/>
      <c r="AR61" s="20"/>
    </row>
    <row r="62" spans="2:44" ht="11.25">
      <c r="B62" s="20"/>
      <c r="AR62" s="20"/>
    </row>
    <row r="63" spans="2:44" ht="11.25">
      <c r="B63" s="20"/>
      <c r="AR63" s="20"/>
    </row>
    <row r="64" spans="2:44" s="1" customFormat="1" ht="12.75">
      <c r="B64" s="32"/>
      <c r="D64" s="41" t="s">
        <v>59</v>
      </c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1" t="s">
        <v>60</v>
      </c>
      <c r="AI64" s="42"/>
      <c r="AJ64" s="42"/>
      <c r="AK64" s="42"/>
      <c r="AL64" s="42"/>
      <c r="AM64" s="42"/>
      <c r="AN64" s="42"/>
      <c r="AO64" s="42"/>
      <c r="AR64" s="32"/>
    </row>
    <row r="65" spans="2:44" ht="11.25">
      <c r="B65" s="20"/>
      <c r="AR65" s="20"/>
    </row>
    <row r="66" spans="2:44" ht="11.25">
      <c r="B66" s="20"/>
      <c r="AR66" s="20"/>
    </row>
    <row r="67" spans="2:44" ht="11.25">
      <c r="B67" s="20"/>
      <c r="AR67" s="20"/>
    </row>
    <row r="68" spans="2:44" ht="11.25">
      <c r="B68" s="20"/>
      <c r="AR68" s="20"/>
    </row>
    <row r="69" spans="2:44" ht="11.25">
      <c r="B69" s="20"/>
      <c r="AR69" s="20"/>
    </row>
    <row r="70" spans="2:44" ht="11.25">
      <c r="B70" s="20"/>
      <c r="AR70" s="20"/>
    </row>
    <row r="71" spans="2:44" ht="11.25">
      <c r="B71" s="20"/>
      <c r="AR71" s="20"/>
    </row>
    <row r="72" spans="2:44" ht="11.25">
      <c r="B72" s="20"/>
      <c r="AR72" s="20"/>
    </row>
    <row r="73" spans="2:44" ht="11.25">
      <c r="B73" s="20"/>
      <c r="AR73" s="20"/>
    </row>
    <row r="74" spans="2:44" ht="11.25">
      <c r="B74" s="20"/>
      <c r="AR74" s="20"/>
    </row>
    <row r="75" spans="2:44" s="1" customFormat="1" ht="12.75">
      <c r="B75" s="32"/>
      <c r="D75" s="43" t="s">
        <v>57</v>
      </c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43" t="s">
        <v>58</v>
      </c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43" t="s">
        <v>57</v>
      </c>
      <c r="AI75" s="34"/>
      <c r="AJ75" s="34"/>
      <c r="AK75" s="34"/>
      <c r="AL75" s="34"/>
      <c r="AM75" s="43" t="s">
        <v>58</v>
      </c>
      <c r="AN75" s="34"/>
      <c r="AO75" s="34"/>
      <c r="AR75" s="32"/>
    </row>
    <row r="76" spans="2:44" s="1" customFormat="1" ht="11.25">
      <c r="B76" s="32"/>
      <c r="AR76" s="32"/>
    </row>
    <row r="77" spans="2:44" s="1" customFormat="1" ht="6.95" customHeight="1"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32"/>
    </row>
    <row r="81" spans="2:44" s="1" customFormat="1" ht="6.95" customHeight="1"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32"/>
    </row>
    <row r="82" spans="2:44" s="1" customFormat="1" ht="24.95" customHeight="1">
      <c r="B82" s="32"/>
      <c r="C82" s="21" t="s">
        <v>61</v>
      </c>
      <c r="AR82" s="32"/>
    </row>
    <row r="83" spans="2:44" s="1" customFormat="1" ht="6.95" customHeight="1">
      <c r="B83" s="32"/>
      <c r="AR83" s="32"/>
    </row>
    <row r="84" spans="2:44" s="3" customFormat="1" ht="12" customHeight="1">
      <c r="B84" s="48"/>
      <c r="C84" s="27" t="s">
        <v>13</v>
      </c>
      <c r="L84" s="3" t="str">
        <f>K5</f>
        <v>20221013</v>
      </c>
      <c r="AR84" s="48"/>
    </row>
    <row r="85" spans="2:44" s="4" customFormat="1" ht="36.95" customHeight="1">
      <c r="B85" s="49"/>
      <c r="C85" s="50" t="s">
        <v>16</v>
      </c>
      <c r="L85" s="198" t="str">
        <f>K6</f>
        <v>Grunta, kostel Nanebevzetí Panny Marie, celková obnova stavby</v>
      </c>
      <c r="M85" s="199"/>
      <c r="N85" s="199"/>
      <c r="O85" s="199"/>
      <c r="P85" s="199"/>
      <c r="Q85" s="199"/>
      <c r="R85" s="199"/>
      <c r="S85" s="199"/>
      <c r="T85" s="199"/>
      <c r="U85" s="199"/>
      <c r="V85" s="199"/>
      <c r="W85" s="199"/>
      <c r="X85" s="199"/>
      <c r="Y85" s="199"/>
      <c r="Z85" s="199"/>
      <c r="AA85" s="199"/>
      <c r="AB85" s="199"/>
      <c r="AC85" s="199"/>
      <c r="AD85" s="199"/>
      <c r="AE85" s="199"/>
      <c r="AF85" s="199"/>
      <c r="AG85" s="199"/>
      <c r="AH85" s="199"/>
      <c r="AI85" s="199"/>
      <c r="AJ85" s="199"/>
      <c r="AK85" s="199"/>
      <c r="AL85" s="199"/>
      <c r="AM85" s="199"/>
      <c r="AN85" s="199"/>
      <c r="AO85" s="199"/>
      <c r="AR85" s="49"/>
    </row>
    <row r="86" spans="2:44" s="1" customFormat="1" ht="6.95" customHeight="1">
      <c r="B86" s="32"/>
      <c r="AR86" s="32"/>
    </row>
    <row r="87" spans="2:44" s="1" customFormat="1" ht="12" customHeight="1">
      <c r="B87" s="32"/>
      <c r="C87" s="27" t="s">
        <v>20</v>
      </c>
      <c r="L87" s="51" t="str">
        <f>IF(K8="","",K8)</f>
        <v>Grunta</v>
      </c>
      <c r="AI87" s="27" t="s">
        <v>22</v>
      </c>
      <c r="AM87" s="200" t="str">
        <f>IF(AN8="","",AN8)</f>
        <v>13. 10. 2022</v>
      </c>
      <c r="AN87" s="200"/>
      <c r="AR87" s="32"/>
    </row>
    <row r="88" spans="2:44" s="1" customFormat="1" ht="6.95" customHeight="1">
      <c r="B88" s="32"/>
      <c r="AR88" s="32"/>
    </row>
    <row r="89" spans="2:56" s="1" customFormat="1" ht="15.2" customHeight="1">
      <c r="B89" s="32"/>
      <c r="C89" s="27" t="s">
        <v>24</v>
      </c>
      <c r="L89" s="3" t="str">
        <f>IF(E11="","",E11)</f>
        <v xml:space="preserve">Římskokatolická farn. - arciděkanství Kutná Hora </v>
      </c>
      <c r="AI89" s="27" t="s">
        <v>31</v>
      </c>
      <c r="AM89" s="201" t="str">
        <f>IF(E17="","",E17)</f>
        <v>INRECO, s.r.o.</v>
      </c>
      <c r="AN89" s="202"/>
      <c r="AO89" s="202"/>
      <c r="AP89" s="202"/>
      <c r="AR89" s="32"/>
      <c r="AS89" s="203" t="s">
        <v>62</v>
      </c>
      <c r="AT89" s="204"/>
      <c r="AU89" s="53"/>
      <c r="AV89" s="53"/>
      <c r="AW89" s="53"/>
      <c r="AX89" s="53"/>
      <c r="AY89" s="53"/>
      <c r="AZ89" s="53"/>
      <c r="BA89" s="53"/>
      <c r="BB89" s="53"/>
      <c r="BC89" s="53"/>
      <c r="BD89" s="54"/>
    </row>
    <row r="90" spans="2:56" s="1" customFormat="1" ht="15.2" customHeight="1">
      <c r="B90" s="32"/>
      <c r="C90" s="27" t="s">
        <v>29</v>
      </c>
      <c r="L90" s="3" t="str">
        <f>IF(E14="Vyplň údaj","",E14)</f>
        <v/>
      </c>
      <c r="AI90" s="27" t="s">
        <v>36</v>
      </c>
      <c r="AM90" s="201" t="str">
        <f>IF(E20="","",E20)</f>
        <v>BACing s.r.o.</v>
      </c>
      <c r="AN90" s="202"/>
      <c r="AO90" s="202"/>
      <c r="AP90" s="202"/>
      <c r="AR90" s="32"/>
      <c r="AS90" s="205"/>
      <c r="AT90" s="206"/>
      <c r="BD90" s="56"/>
    </row>
    <row r="91" spans="2:56" s="1" customFormat="1" ht="10.9" customHeight="1">
      <c r="B91" s="32"/>
      <c r="AR91" s="32"/>
      <c r="AS91" s="205"/>
      <c r="AT91" s="206"/>
      <c r="BD91" s="56"/>
    </row>
    <row r="92" spans="2:56" s="1" customFormat="1" ht="29.25" customHeight="1">
      <c r="B92" s="32"/>
      <c r="C92" s="207" t="s">
        <v>63</v>
      </c>
      <c r="D92" s="208"/>
      <c r="E92" s="208"/>
      <c r="F92" s="208"/>
      <c r="G92" s="208"/>
      <c r="H92" s="57"/>
      <c r="I92" s="210" t="s">
        <v>64</v>
      </c>
      <c r="J92" s="208"/>
      <c r="K92" s="208"/>
      <c r="L92" s="208"/>
      <c r="M92" s="208"/>
      <c r="N92" s="208"/>
      <c r="O92" s="208"/>
      <c r="P92" s="208"/>
      <c r="Q92" s="208"/>
      <c r="R92" s="208"/>
      <c r="S92" s="208"/>
      <c r="T92" s="208"/>
      <c r="U92" s="208"/>
      <c r="V92" s="208"/>
      <c r="W92" s="208"/>
      <c r="X92" s="208"/>
      <c r="Y92" s="208"/>
      <c r="Z92" s="208"/>
      <c r="AA92" s="208"/>
      <c r="AB92" s="208"/>
      <c r="AC92" s="208"/>
      <c r="AD92" s="208"/>
      <c r="AE92" s="208"/>
      <c r="AF92" s="208"/>
      <c r="AG92" s="209" t="s">
        <v>65</v>
      </c>
      <c r="AH92" s="208"/>
      <c r="AI92" s="208"/>
      <c r="AJ92" s="208"/>
      <c r="AK92" s="208"/>
      <c r="AL92" s="208"/>
      <c r="AM92" s="208"/>
      <c r="AN92" s="210" t="s">
        <v>66</v>
      </c>
      <c r="AO92" s="208"/>
      <c r="AP92" s="211"/>
      <c r="AQ92" s="58" t="s">
        <v>67</v>
      </c>
      <c r="AR92" s="32"/>
      <c r="AS92" s="59" t="s">
        <v>68</v>
      </c>
      <c r="AT92" s="60" t="s">
        <v>69</v>
      </c>
      <c r="AU92" s="60" t="s">
        <v>70</v>
      </c>
      <c r="AV92" s="60" t="s">
        <v>71</v>
      </c>
      <c r="AW92" s="60" t="s">
        <v>72</v>
      </c>
      <c r="AX92" s="60" t="s">
        <v>73</v>
      </c>
      <c r="AY92" s="60" t="s">
        <v>74</v>
      </c>
      <c r="AZ92" s="60" t="s">
        <v>75</v>
      </c>
      <c r="BA92" s="60" t="s">
        <v>76</v>
      </c>
      <c r="BB92" s="60" t="s">
        <v>77</v>
      </c>
      <c r="BC92" s="60" t="s">
        <v>78</v>
      </c>
      <c r="BD92" s="61" t="s">
        <v>79</v>
      </c>
    </row>
    <row r="93" spans="2:56" s="1" customFormat="1" ht="10.9" customHeight="1">
      <c r="B93" s="32"/>
      <c r="AR93" s="32"/>
      <c r="AS93" s="62"/>
      <c r="AT93" s="53"/>
      <c r="AU93" s="53"/>
      <c r="AV93" s="53"/>
      <c r="AW93" s="53"/>
      <c r="AX93" s="53"/>
      <c r="AY93" s="53"/>
      <c r="AZ93" s="53"/>
      <c r="BA93" s="53"/>
      <c r="BB93" s="53"/>
      <c r="BC93" s="53"/>
      <c r="BD93" s="54"/>
    </row>
    <row r="94" spans="2:90" s="5" customFormat="1" ht="32.45" customHeight="1">
      <c r="B94" s="63"/>
      <c r="C94" s="64" t="s">
        <v>80</v>
      </c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215">
        <f>ROUND(SUM(AG95:AG98),2)</f>
        <v>0</v>
      </c>
      <c r="AH94" s="215"/>
      <c r="AI94" s="215"/>
      <c r="AJ94" s="215"/>
      <c r="AK94" s="215"/>
      <c r="AL94" s="215"/>
      <c r="AM94" s="215"/>
      <c r="AN94" s="216">
        <f>SUM(AG94,AT94)</f>
        <v>0</v>
      </c>
      <c r="AO94" s="216"/>
      <c r="AP94" s="216"/>
      <c r="AQ94" s="67" t="s">
        <v>1</v>
      </c>
      <c r="AR94" s="63"/>
      <c r="AS94" s="68">
        <f>ROUND(SUM(AS95:AS98),2)</f>
        <v>0</v>
      </c>
      <c r="AT94" s="69">
        <f>ROUND(SUM(AV94:AW94),2)</f>
        <v>0</v>
      </c>
      <c r="AU94" s="70">
        <f>ROUND(SUM(AU95:AU98),5)</f>
        <v>0</v>
      </c>
      <c r="AV94" s="69">
        <f>ROUND(AZ94*L29,2)</f>
        <v>0</v>
      </c>
      <c r="AW94" s="69">
        <f>ROUND(BA94*L30,2)</f>
        <v>0</v>
      </c>
      <c r="AX94" s="69">
        <f>ROUND(BB94*L29,2)</f>
        <v>0</v>
      </c>
      <c r="AY94" s="69">
        <f>ROUND(BC94*L30,2)</f>
        <v>0</v>
      </c>
      <c r="AZ94" s="69">
        <f>ROUND(SUM(AZ95:AZ98),2)</f>
        <v>0</v>
      </c>
      <c r="BA94" s="69">
        <f>ROUND(SUM(BA95:BA98),2)</f>
        <v>0</v>
      </c>
      <c r="BB94" s="69">
        <f>ROUND(SUM(BB95:BB98),2)</f>
        <v>0</v>
      </c>
      <c r="BC94" s="69">
        <f>ROUND(SUM(BC95:BC98),2)</f>
        <v>0</v>
      </c>
      <c r="BD94" s="71">
        <f>ROUND(SUM(BD95:BD98),2)</f>
        <v>0</v>
      </c>
      <c r="BS94" s="72" t="s">
        <v>81</v>
      </c>
      <c r="BT94" s="72" t="s">
        <v>82</v>
      </c>
      <c r="BU94" s="73" t="s">
        <v>83</v>
      </c>
      <c r="BV94" s="72" t="s">
        <v>84</v>
      </c>
      <c r="BW94" s="72" t="s">
        <v>5</v>
      </c>
      <c r="BX94" s="72" t="s">
        <v>85</v>
      </c>
      <c r="CL94" s="72" t="s">
        <v>1</v>
      </c>
    </row>
    <row r="95" spans="1:91" s="6" customFormat="1" ht="16.5" customHeight="1">
      <c r="A95" s="74" t="s">
        <v>86</v>
      </c>
      <c r="B95" s="75"/>
      <c r="C95" s="76"/>
      <c r="D95" s="212" t="s">
        <v>87</v>
      </c>
      <c r="E95" s="212"/>
      <c r="F95" s="212"/>
      <c r="G95" s="212"/>
      <c r="H95" s="212"/>
      <c r="I95" s="77"/>
      <c r="J95" s="212" t="s">
        <v>88</v>
      </c>
      <c r="K95" s="212"/>
      <c r="L95" s="212"/>
      <c r="M95" s="212"/>
      <c r="N95" s="212"/>
      <c r="O95" s="212"/>
      <c r="P95" s="212"/>
      <c r="Q95" s="212"/>
      <c r="R95" s="212"/>
      <c r="S95" s="212"/>
      <c r="T95" s="212"/>
      <c r="U95" s="212"/>
      <c r="V95" s="212"/>
      <c r="W95" s="212"/>
      <c r="X95" s="212"/>
      <c r="Y95" s="212"/>
      <c r="Z95" s="212"/>
      <c r="AA95" s="212"/>
      <c r="AB95" s="212"/>
      <c r="AC95" s="212"/>
      <c r="AD95" s="212"/>
      <c r="AE95" s="212"/>
      <c r="AF95" s="212"/>
      <c r="AG95" s="213">
        <f>'D.1.1a - Architektonicko ...'!J30</f>
        <v>0</v>
      </c>
      <c r="AH95" s="214"/>
      <c r="AI95" s="214"/>
      <c r="AJ95" s="214"/>
      <c r="AK95" s="214"/>
      <c r="AL95" s="214"/>
      <c r="AM95" s="214"/>
      <c r="AN95" s="213">
        <f>SUM(AG95,AT95)</f>
        <v>0</v>
      </c>
      <c r="AO95" s="214"/>
      <c r="AP95" s="214"/>
      <c r="AQ95" s="78" t="s">
        <v>89</v>
      </c>
      <c r="AR95" s="75"/>
      <c r="AS95" s="79">
        <v>0</v>
      </c>
      <c r="AT95" s="80">
        <f>ROUND(SUM(AV95:AW95),2)</f>
        <v>0</v>
      </c>
      <c r="AU95" s="81">
        <f>'D.1.1a - Architektonicko ...'!P126</f>
        <v>0</v>
      </c>
      <c r="AV95" s="80">
        <f>'D.1.1a - Architektonicko ...'!J33</f>
        <v>0</v>
      </c>
      <c r="AW95" s="80">
        <f>'D.1.1a - Architektonicko ...'!J34</f>
        <v>0</v>
      </c>
      <c r="AX95" s="80">
        <f>'D.1.1a - Architektonicko ...'!J35</f>
        <v>0</v>
      </c>
      <c r="AY95" s="80">
        <f>'D.1.1a - Architektonicko ...'!J36</f>
        <v>0</v>
      </c>
      <c r="AZ95" s="80">
        <f>'D.1.1a - Architektonicko ...'!F33</f>
        <v>0</v>
      </c>
      <c r="BA95" s="80">
        <f>'D.1.1a - Architektonicko ...'!F34</f>
        <v>0</v>
      </c>
      <c r="BB95" s="80">
        <f>'D.1.1a - Architektonicko ...'!F35</f>
        <v>0</v>
      </c>
      <c r="BC95" s="80">
        <f>'D.1.1a - Architektonicko ...'!F36</f>
        <v>0</v>
      </c>
      <c r="BD95" s="82">
        <f>'D.1.1a - Architektonicko ...'!F37</f>
        <v>0</v>
      </c>
      <c r="BT95" s="83" t="s">
        <v>90</v>
      </c>
      <c r="BV95" s="83" t="s">
        <v>84</v>
      </c>
      <c r="BW95" s="83" t="s">
        <v>91</v>
      </c>
      <c r="BX95" s="83" t="s">
        <v>5</v>
      </c>
      <c r="CL95" s="83" t="s">
        <v>1</v>
      </c>
      <c r="CM95" s="83" t="s">
        <v>92</v>
      </c>
    </row>
    <row r="96" spans="1:91" s="6" customFormat="1" ht="16.5" customHeight="1">
      <c r="A96" s="74" t="s">
        <v>86</v>
      </c>
      <c r="B96" s="75"/>
      <c r="C96" s="76"/>
      <c r="D96" s="212" t="s">
        <v>93</v>
      </c>
      <c r="E96" s="212"/>
      <c r="F96" s="212"/>
      <c r="G96" s="212"/>
      <c r="H96" s="212"/>
      <c r="I96" s="77"/>
      <c r="J96" s="212" t="s">
        <v>94</v>
      </c>
      <c r="K96" s="212"/>
      <c r="L96" s="212"/>
      <c r="M96" s="212"/>
      <c r="N96" s="212"/>
      <c r="O96" s="212"/>
      <c r="P96" s="212"/>
      <c r="Q96" s="212"/>
      <c r="R96" s="212"/>
      <c r="S96" s="212"/>
      <c r="T96" s="212"/>
      <c r="U96" s="212"/>
      <c r="V96" s="212"/>
      <c r="W96" s="212"/>
      <c r="X96" s="212"/>
      <c r="Y96" s="212"/>
      <c r="Z96" s="212"/>
      <c r="AA96" s="212"/>
      <c r="AB96" s="212"/>
      <c r="AC96" s="212"/>
      <c r="AD96" s="212"/>
      <c r="AE96" s="212"/>
      <c r="AF96" s="212"/>
      <c r="AG96" s="213">
        <f>'D.1.1b - Restaurování vým...'!J30</f>
        <v>0</v>
      </c>
      <c r="AH96" s="214"/>
      <c r="AI96" s="214"/>
      <c r="AJ96" s="214"/>
      <c r="AK96" s="214"/>
      <c r="AL96" s="214"/>
      <c r="AM96" s="214"/>
      <c r="AN96" s="213">
        <f>SUM(AG96,AT96)</f>
        <v>0</v>
      </c>
      <c r="AO96" s="214"/>
      <c r="AP96" s="214"/>
      <c r="AQ96" s="78" t="s">
        <v>89</v>
      </c>
      <c r="AR96" s="75"/>
      <c r="AS96" s="79">
        <v>0</v>
      </c>
      <c r="AT96" s="80">
        <f>ROUND(SUM(AV96:AW96),2)</f>
        <v>0</v>
      </c>
      <c r="AU96" s="81">
        <f>'D.1.1b - Restaurování vým...'!P123</f>
        <v>0</v>
      </c>
      <c r="AV96" s="80">
        <f>'D.1.1b - Restaurování vým...'!J33</f>
        <v>0</v>
      </c>
      <c r="AW96" s="80">
        <f>'D.1.1b - Restaurování vým...'!J34</f>
        <v>0</v>
      </c>
      <c r="AX96" s="80">
        <f>'D.1.1b - Restaurování vým...'!J35</f>
        <v>0</v>
      </c>
      <c r="AY96" s="80">
        <f>'D.1.1b - Restaurování vým...'!J36</f>
        <v>0</v>
      </c>
      <c r="AZ96" s="80">
        <f>'D.1.1b - Restaurování vým...'!F33</f>
        <v>0</v>
      </c>
      <c r="BA96" s="80">
        <f>'D.1.1b - Restaurování vým...'!F34</f>
        <v>0</v>
      </c>
      <c r="BB96" s="80">
        <f>'D.1.1b - Restaurování vým...'!F35</f>
        <v>0</v>
      </c>
      <c r="BC96" s="80">
        <f>'D.1.1b - Restaurování vým...'!F36</f>
        <v>0</v>
      </c>
      <c r="BD96" s="82">
        <f>'D.1.1b - Restaurování vým...'!F37</f>
        <v>0</v>
      </c>
      <c r="BT96" s="83" t="s">
        <v>90</v>
      </c>
      <c r="BV96" s="83" t="s">
        <v>84</v>
      </c>
      <c r="BW96" s="83" t="s">
        <v>95</v>
      </c>
      <c r="BX96" s="83" t="s">
        <v>5</v>
      </c>
      <c r="CL96" s="83" t="s">
        <v>1</v>
      </c>
      <c r="CM96" s="83" t="s">
        <v>92</v>
      </c>
    </row>
    <row r="97" spans="1:91" s="6" customFormat="1" ht="16.5" customHeight="1">
      <c r="A97" s="74" t="s">
        <v>86</v>
      </c>
      <c r="B97" s="75"/>
      <c r="C97" s="76"/>
      <c r="D97" s="212" t="s">
        <v>96</v>
      </c>
      <c r="E97" s="212"/>
      <c r="F97" s="212"/>
      <c r="G97" s="212"/>
      <c r="H97" s="212"/>
      <c r="I97" s="77"/>
      <c r="J97" s="212" t="s">
        <v>97</v>
      </c>
      <c r="K97" s="212"/>
      <c r="L97" s="212"/>
      <c r="M97" s="212"/>
      <c r="N97" s="212"/>
      <c r="O97" s="212"/>
      <c r="P97" s="212"/>
      <c r="Q97" s="212"/>
      <c r="R97" s="212"/>
      <c r="S97" s="212"/>
      <c r="T97" s="212"/>
      <c r="U97" s="212"/>
      <c r="V97" s="212"/>
      <c r="W97" s="212"/>
      <c r="X97" s="212"/>
      <c r="Y97" s="212"/>
      <c r="Z97" s="212"/>
      <c r="AA97" s="212"/>
      <c r="AB97" s="212"/>
      <c r="AC97" s="212"/>
      <c r="AD97" s="212"/>
      <c r="AE97" s="212"/>
      <c r="AF97" s="212"/>
      <c r="AG97" s="213">
        <f>'D.1.4.3 - Slaboproud'!J30</f>
        <v>0</v>
      </c>
      <c r="AH97" s="214"/>
      <c r="AI97" s="214"/>
      <c r="AJ97" s="214"/>
      <c r="AK97" s="214"/>
      <c r="AL97" s="214"/>
      <c r="AM97" s="214"/>
      <c r="AN97" s="213">
        <f>SUM(AG97,AT97)</f>
        <v>0</v>
      </c>
      <c r="AO97" s="214"/>
      <c r="AP97" s="214"/>
      <c r="AQ97" s="78" t="s">
        <v>89</v>
      </c>
      <c r="AR97" s="75"/>
      <c r="AS97" s="79">
        <v>0</v>
      </c>
      <c r="AT97" s="80">
        <f>ROUND(SUM(AV97:AW97),2)</f>
        <v>0</v>
      </c>
      <c r="AU97" s="81">
        <f>'D.1.4.3 - Slaboproud'!P118</f>
        <v>0</v>
      </c>
      <c r="AV97" s="80">
        <f>'D.1.4.3 - Slaboproud'!J33</f>
        <v>0</v>
      </c>
      <c r="AW97" s="80">
        <f>'D.1.4.3 - Slaboproud'!J34</f>
        <v>0</v>
      </c>
      <c r="AX97" s="80">
        <f>'D.1.4.3 - Slaboproud'!J35</f>
        <v>0</v>
      </c>
      <c r="AY97" s="80">
        <f>'D.1.4.3 - Slaboproud'!J36</f>
        <v>0</v>
      </c>
      <c r="AZ97" s="80">
        <f>'D.1.4.3 - Slaboproud'!F33</f>
        <v>0</v>
      </c>
      <c r="BA97" s="80">
        <f>'D.1.4.3 - Slaboproud'!F34</f>
        <v>0</v>
      </c>
      <c r="BB97" s="80">
        <f>'D.1.4.3 - Slaboproud'!F35</f>
        <v>0</v>
      </c>
      <c r="BC97" s="80">
        <f>'D.1.4.3 - Slaboproud'!F36</f>
        <v>0</v>
      </c>
      <c r="BD97" s="82">
        <f>'D.1.4.3 - Slaboproud'!F37</f>
        <v>0</v>
      </c>
      <c r="BT97" s="83" t="s">
        <v>90</v>
      </c>
      <c r="BV97" s="83" t="s">
        <v>84</v>
      </c>
      <c r="BW97" s="83" t="s">
        <v>98</v>
      </c>
      <c r="BX97" s="83" t="s">
        <v>5</v>
      </c>
      <c r="CL97" s="83" t="s">
        <v>1</v>
      </c>
      <c r="CM97" s="83" t="s">
        <v>92</v>
      </c>
    </row>
    <row r="98" spans="1:91" s="6" customFormat="1" ht="16.5" customHeight="1">
      <c r="A98" s="74" t="s">
        <v>86</v>
      </c>
      <c r="B98" s="75"/>
      <c r="C98" s="76"/>
      <c r="D98" s="212" t="s">
        <v>99</v>
      </c>
      <c r="E98" s="212"/>
      <c r="F98" s="212"/>
      <c r="G98" s="212"/>
      <c r="H98" s="212"/>
      <c r="I98" s="77"/>
      <c r="J98" s="212" t="s">
        <v>100</v>
      </c>
      <c r="K98" s="212"/>
      <c r="L98" s="212"/>
      <c r="M98" s="212"/>
      <c r="N98" s="212"/>
      <c r="O98" s="212"/>
      <c r="P98" s="212"/>
      <c r="Q98" s="212"/>
      <c r="R98" s="212"/>
      <c r="S98" s="212"/>
      <c r="T98" s="212"/>
      <c r="U98" s="212"/>
      <c r="V98" s="212"/>
      <c r="W98" s="212"/>
      <c r="X98" s="212"/>
      <c r="Y98" s="212"/>
      <c r="Z98" s="212"/>
      <c r="AA98" s="212"/>
      <c r="AB98" s="212"/>
      <c r="AC98" s="212"/>
      <c r="AD98" s="212"/>
      <c r="AE98" s="212"/>
      <c r="AF98" s="212"/>
      <c r="AG98" s="213">
        <f>'VRN - Vedlejší rozpočtové...'!J30</f>
        <v>0</v>
      </c>
      <c r="AH98" s="214"/>
      <c r="AI98" s="214"/>
      <c r="AJ98" s="214"/>
      <c r="AK98" s="214"/>
      <c r="AL98" s="214"/>
      <c r="AM98" s="214"/>
      <c r="AN98" s="213">
        <f>SUM(AG98,AT98)</f>
        <v>0</v>
      </c>
      <c r="AO98" s="214"/>
      <c r="AP98" s="214"/>
      <c r="AQ98" s="78" t="s">
        <v>101</v>
      </c>
      <c r="AR98" s="75"/>
      <c r="AS98" s="84">
        <v>0</v>
      </c>
      <c r="AT98" s="85">
        <f>ROUND(SUM(AV98:AW98),2)</f>
        <v>0</v>
      </c>
      <c r="AU98" s="86">
        <f>'VRN - Vedlejší rozpočtové...'!P122</f>
        <v>0</v>
      </c>
      <c r="AV98" s="85">
        <f>'VRN - Vedlejší rozpočtové...'!J33</f>
        <v>0</v>
      </c>
      <c r="AW98" s="85">
        <f>'VRN - Vedlejší rozpočtové...'!J34</f>
        <v>0</v>
      </c>
      <c r="AX98" s="85">
        <f>'VRN - Vedlejší rozpočtové...'!J35</f>
        <v>0</v>
      </c>
      <c r="AY98" s="85">
        <f>'VRN - Vedlejší rozpočtové...'!J36</f>
        <v>0</v>
      </c>
      <c r="AZ98" s="85">
        <f>'VRN - Vedlejší rozpočtové...'!F33</f>
        <v>0</v>
      </c>
      <c r="BA98" s="85">
        <f>'VRN - Vedlejší rozpočtové...'!F34</f>
        <v>0</v>
      </c>
      <c r="BB98" s="85">
        <f>'VRN - Vedlejší rozpočtové...'!F35</f>
        <v>0</v>
      </c>
      <c r="BC98" s="85">
        <f>'VRN - Vedlejší rozpočtové...'!F36</f>
        <v>0</v>
      </c>
      <c r="BD98" s="87">
        <f>'VRN - Vedlejší rozpočtové...'!F37</f>
        <v>0</v>
      </c>
      <c r="BT98" s="83" t="s">
        <v>90</v>
      </c>
      <c r="BV98" s="83" t="s">
        <v>84</v>
      </c>
      <c r="BW98" s="83" t="s">
        <v>102</v>
      </c>
      <c r="BX98" s="83" t="s">
        <v>5</v>
      </c>
      <c r="CL98" s="83" t="s">
        <v>1</v>
      </c>
      <c r="CM98" s="83" t="s">
        <v>92</v>
      </c>
    </row>
    <row r="99" spans="2:44" s="1" customFormat="1" ht="30" customHeight="1">
      <c r="B99" s="32"/>
      <c r="AR99" s="32"/>
    </row>
    <row r="100" spans="2:44" s="1" customFormat="1" ht="6.95" customHeight="1">
      <c r="B100" s="44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32"/>
    </row>
  </sheetData>
  <sheetProtection algorithmName="SHA-512" hashValue="83Y2jrKIJEhUHDl5zX5cWH7PyxBYFRDEsJLNdt2xID7EjiW+sAoJkXXVX0tXT6iE4P9CDIiPzEdRiZOXXYcdFQ==" saltValue="iCOnk7X/tAnH3cNKwmJN/YGj9hbXRjBcwoR2BJDa3rXtaWLyhm3uaA4EiP8kCJWjiVBo+O+ByP+WSAIHvb5EvA==" spinCount="100000" sheet="1" objects="1" scenarios="1" formatColumns="0" formatRows="0"/>
  <mergeCells count="54"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AN98:AP98"/>
    <mergeCell ref="AG98:AM98"/>
    <mergeCell ref="D98:H98"/>
    <mergeCell ref="J98:AF98"/>
    <mergeCell ref="AG94:AM94"/>
    <mergeCell ref="AN94:AP94"/>
    <mergeCell ref="J96:AF96"/>
    <mergeCell ref="D96:H96"/>
    <mergeCell ref="AG96:AM96"/>
    <mergeCell ref="AN96:AP96"/>
    <mergeCell ref="AN97:AP97"/>
    <mergeCell ref="D97:H97"/>
    <mergeCell ref="J97:AF97"/>
    <mergeCell ref="AG97:AM97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L85:AO85"/>
    <mergeCell ref="AM87:AN87"/>
    <mergeCell ref="AM89:AP89"/>
    <mergeCell ref="AS89:AT91"/>
    <mergeCell ref="AM90:AP90"/>
  </mergeCells>
  <hyperlinks>
    <hyperlink ref="A95" location="'D.1.1a - Architektonicko ...'!C2" display="/"/>
    <hyperlink ref="A96" location="'D.1.1b - Restaurování vým...'!C2" display="/"/>
    <hyperlink ref="A97" location="'D.1.4.3 - Slaboproud'!C2" display="/"/>
    <hyperlink ref="A98" location="'VRN - Vedlejší rozpočtové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756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56" ht="36.95" customHeight="1"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AT2" s="17" t="s">
        <v>91</v>
      </c>
      <c r="AZ2" s="88" t="s">
        <v>103</v>
      </c>
      <c r="BA2" s="88" t="s">
        <v>104</v>
      </c>
      <c r="BB2" s="88" t="s">
        <v>105</v>
      </c>
      <c r="BC2" s="88" t="s">
        <v>106</v>
      </c>
      <c r="BD2" s="88" t="s">
        <v>92</v>
      </c>
    </row>
    <row r="3" spans="2:5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92</v>
      </c>
      <c r="AZ3" s="88" t="s">
        <v>107</v>
      </c>
      <c r="BA3" s="88" t="s">
        <v>108</v>
      </c>
      <c r="BB3" s="88" t="s">
        <v>105</v>
      </c>
      <c r="BC3" s="88" t="s">
        <v>106</v>
      </c>
      <c r="BD3" s="88" t="s">
        <v>92</v>
      </c>
    </row>
    <row r="4" spans="2:46" ht="24.95" customHeight="1">
      <c r="B4" s="20"/>
      <c r="D4" s="21" t="s">
        <v>109</v>
      </c>
      <c r="L4" s="20"/>
      <c r="M4" s="89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27" t="s">
        <v>16</v>
      </c>
      <c r="L6" s="20"/>
    </row>
    <row r="7" spans="2:12" ht="16.5" customHeight="1">
      <c r="B7" s="20"/>
      <c r="E7" s="236" t="str">
        <f>'Rekapitulace stavby'!K6</f>
        <v>Grunta, kostel Nanebevzetí Panny Marie, celková obnova stavby</v>
      </c>
      <c r="F7" s="237"/>
      <c r="G7" s="237"/>
      <c r="H7" s="237"/>
      <c r="L7" s="20"/>
    </row>
    <row r="8" spans="2:12" s="1" customFormat="1" ht="12" customHeight="1">
      <c r="B8" s="32"/>
      <c r="D8" s="27" t="s">
        <v>110</v>
      </c>
      <c r="L8" s="32"/>
    </row>
    <row r="9" spans="2:12" s="1" customFormat="1" ht="16.5" customHeight="1">
      <c r="B9" s="32"/>
      <c r="E9" s="198" t="s">
        <v>111</v>
      </c>
      <c r="F9" s="238"/>
      <c r="G9" s="238"/>
      <c r="H9" s="238"/>
      <c r="L9" s="32"/>
    </row>
    <row r="10" spans="2:12" s="1" customFormat="1" ht="11.25">
      <c r="B10" s="32"/>
      <c r="L10" s="32"/>
    </row>
    <row r="11" spans="2:12" s="1" customFormat="1" ht="12" customHeight="1">
      <c r="B11" s="32"/>
      <c r="D11" s="27" t="s">
        <v>18</v>
      </c>
      <c r="F11" s="25" t="s">
        <v>1</v>
      </c>
      <c r="I11" s="27" t="s">
        <v>19</v>
      </c>
      <c r="J11" s="25" t="s">
        <v>1</v>
      </c>
      <c r="L11" s="32"/>
    </row>
    <row r="12" spans="2:12" s="1" customFormat="1" ht="12" customHeight="1">
      <c r="B12" s="32"/>
      <c r="D12" s="27" t="s">
        <v>20</v>
      </c>
      <c r="F12" s="25" t="s">
        <v>21</v>
      </c>
      <c r="I12" s="27" t="s">
        <v>22</v>
      </c>
      <c r="J12" s="52" t="str">
        <f>'Rekapitulace stavby'!AN8</f>
        <v>13. 10. 2022</v>
      </c>
      <c r="L12" s="32"/>
    </row>
    <row r="13" spans="2:12" s="1" customFormat="1" ht="10.9" customHeight="1">
      <c r="B13" s="32"/>
      <c r="L13" s="32"/>
    </row>
    <row r="14" spans="2:12" s="1" customFormat="1" ht="12" customHeight="1">
      <c r="B14" s="32"/>
      <c r="D14" s="27" t="s">
        <v>24</v>
      </c>
      <c r="I14" s="27" t="s">
        <v>25</v>
      </c>
      <c r="J14" s="25" t="s">
        <v>26</v>
      </c>
      <c r="L14" s="32"/>
    </row>
    <row r="15" spans="2:12" s="1" customFormat="1" ht="18" customHeight="1">
      <c r="B15" s="32"/>
      <c r="E15" s="25" t="s">
        <v>27</v>
      </c>
      <c r="I15" s="27" t="s">
        <v>28</v>
      </c>
      <c r="J15" s="25" t="s">
        <v>1</v>
      </c>
      <c r="L15" s="32"/>
    </row>
    <row r="16" spans="2:12" s="1" customFormat="1" ht="6.95" customHeight="1">
      <c r="B16" s="32"/>
      <c r="L16" s="32"/>
    </row>
    <row r="17" spans="2:12" s="1" customFormat="1" ht="12" customHeight="1">
      <c r="B17" s="32"/>
      <c r="D17" s="27" t="s">
        <v>29</v>
      </c>
      <c r="I17" s="27" t="s">
        <v>25</v>
      </c>
      <c r="J17" s="28" t="str">
        <f>'Rekapitulace stavby'!AN13</f>
        <v>Vyplň údaj</v>
      </c>
      <c r="L17" s="32"/>
    </row>
    <row r="18" spans="2:12" s="1" customFormat="1" ht="18" customHeight="1">
      <c r="B18" s="32"/>
      <c r="E18" s="239" t="str">
        <f>'Rekapitulace stavby'!E14</f>
        <v>Vyplň údaj</v>
      </c>
      <c r="F18" s="220"/>
      <c r="G18" s="220"/>
      <c r="H18" s="220"/>
      <c r="I18" s="27" t="s">
        <v>28</v>
      </c>
      <c r="J18" s="28" t="str">
        <f>'Rekapitulace stavby'!AN14</f>
        <v>Vyplň údaj</v>
      </c>
      <c r="L18" s="32"/>
    </row>
    <row r="19" spans="2:12" s="1" customFormat="1" ht="6.95" customHeight="1">
      <c r="B19" s="32"/>
      <c r="L19" s="32"/>
    </row>
    <row r="20" spans="2:12" s="1" customFormat="1" ht="12" customHeight="1">
      <c r="B20" s="32"/>
      <c r="D20" s="27" t="s">
        <v>31</v>
      </c>
      <c r="I20" s="27" t="s">
        <v>25</v>
      </c>
      <c r="J20" s="25" t="s">
        <v>32</v>
      </c>
      <c r="L20" s="32"/>
    </row>
    <row r="21" spans="2:12" s="1" customFormat="1" ht="18" customHeight="1">
      <c r="B21" s="32"/>
      <c r="E21" s="25" t="s">
        <v>33</v>
      </c>
      <c r="I21" s="27" t="s">
        <v>28</v>
      </c>
      <c r="J21" s="25" t="s">
        <v>34</v>
      </c>
      <c r="L21" s="32"/>
    </row>
    <row r="22" spans="2:12" s="1" customFormat="1" ht="6.95" customHeight="1">
      <c r="B22" s="32"/>
      <c r="L22" s="32"/>
    </row>
    <row r="23" spans="2:12" s="1" customFormat="1" ht="12" customHeight="1">
      <c r="B23" s="32"/>
      <c r="D23" s="27" t="s">
        <v>36</v>
      </c>
      <c r="I23" s="27" t="s">
        <v>25</v>
      </c>
      <c r="J23" s="25" t="s">
        <v>37</v>
      </c>
      <c r="L23" s="32"/>
    </row>
    <row r="24" spans="2:12" s="1" customFormat="1" ht="18" customHeight="1">
      <c r="B24" s="32"/>
      <c r="E24" s="25" t="s">
        <v>38</v>
      </c>
      <c r="I24" s="27" t="s">
        <v>28</v>
      </c>
      <c r="J24" s="25" t="s">
        <v>39</v>
      </c>
      <c r="L24" s="32"/>
    </row>
    <row r="25" spans="2:12" s="1" customFormat="1" ht="6.95" customHeight="1">
      <c r="B25" s="32"/>
      <c r="L25" s="32"/>
    </row>
    <row r="26" spans="2:12" s="1" customFormat="1" ht="12" customHeight="1">
      <c r="B26" s="32"/>
      <c r="D26" s="27" t="s">
        <v>40</v>
      </c>
      <c r="L26" s="32"/>
    </row>
    <row r="27" spans="2:12" s="7" customFormat="1" ht="23.25" customHeight="1">
      <c r="B27" s="90"/>
      <c r="E27" s="225" t="s">
        <v>41</v>
      </c>
      <c r="F27" s="225"/>
      <c r="G27" s="225"/>
      <c r="H27" s="225"/>
      <c r="L27" s="90"/>
    </row>
    <row r="28" spans="2:12" s="1" customFormat="1" ht="6.95" customHeight="1">
      <c r="B28" s="32"/>
      <c r="L28" s="32"/>
    </row>
    <row r="29" spans="2:12" s="1" customFormat="1" ht="6.95" customHeight="1">
      <c r="B29" s="32"/>
      <c r="D29" s="53"/>
      <c r="E29" s="53"/>
      <c r="F29" s="53"/>
      <c r="G29" s="53"/>
      <c r="H29" s="53"/>
      <c r="I29" s="53"/>
      <c r="J29" s="53"/>
      <c r="K29" s="53"/>
      <c r="L29" s="32"/>
    </row>
    <row r="30" spans="2:12" s="1" customFormat="1" ht="25.35" customHeight="1">
      <c r="B30" s="32"/>
      <c r="D30" s="91" t="s">
        <v>42</v>
      </c>
      <c r="J30" s="66">
        <f>ROUND(J126,2)</f>
        <v>0</v>
      </c>
      <c r="L30" s="32"/>
    </row>
    <row r="31" spans="2:12" s="1" customFormat="1" ht="6.95" customHeight="1">
      <c r="B31" s="32"/>
      <c r="D31" s="53"/>
      <c r="E31" s="53"/>
      <c r="F31" s="53"/>
      <c r="G31" s="53"/>
      <c r="H31" s="53"/>
      <c r="I31" s="53"/>
      <c r="J31" s="53"/>
      <c r="K31" s="53"/>
      <c r="L31" s="32"/>
    </row>
    <row r="32" spans="2:12" s="1" customFormat="1" ht="14.45" customHeight="1">
      <c r="B32" s="32"/>
      <c r="F32" s="35" t="s">
        <v>44</v>
      </c>
      <c r="I32" s="35" t="s">
        <v>43</v>
      </c>
      <c r="J32" s="35" t="s">
        <v>45</v>
      </c>
      <c r="L32" s="32"/>
    </row>
    <row r="33" spans="2:12" s="1" customFormat="1" ht="14.45" customHeight="1">
      <c r="B33" s="32"/>
      <c r="D33" s="55" t="s">
        <v>46</v>
      </c>
      <c r="E33" s="27" t="s">
        <v>47</v>
      </c>
      <c r="F33" s="92">
        <f>ROUND((SUM(BE126:BE755)),2)</f>
        <v>0</v>
      </c>
      <c r="I33" s="93">
        <v>0.21</v>
      </c>
      <c r="J33" s="92">
        <f>ROUND(((SUM(BE126:BE755))*I33),2)</f>
        <v>0</v>
      </c>
      <c r="L33" s="32"/>
    </row>
    <row r="34" spans="2:12" s="1" customFormat="1" ht="14.45" customHeight="1">
      <c r="B34" s="32"/>
      <c r="E34" s="27" t="s">
        <v>48</v>
      </c>
      <c r="F34" s="92">
        <f>ROUND((SUM(BF126:BF755)),2)</f>
        <v>0</v>
      </c>
      <c r="I34" s="93">
        <v>0.15</v>
      </c>
      <c r="J34" s="92">
        <f>ROUND(((SUM(BF126:BF755))*I34),2)</f>
        <v>0</v>
      </c>
      <c r="L34" s="32"/>
    </row>
    <row r="35" spans="2:12" s="1" customFormat="1" ht="14.45" customHeight="1" hidden="1">
      <c r="B35" s="32"/>
      <c r="E35" s="27" t="s">
        <v>49</v>
      </c>
      <c r="F35" s="92">
        <f>ROUND((SUM(BG126:BG755)),2)</f>
        <v>0</v>
      </c>
      <c r="I35" s="93">
        <v>0.21</v>
      </c>
      <c r="J35" s="92">
        <f>0</f>
        <v>0</v>
      </c>
      <c r="L35" s="32"/>
    </row>
    <row r="36" spans="2:12" s="1" customFormat="1" ht="14.45" customHeight="1" hidden="1">
      <c r="B36" s="32"/>
      <c r="E36" s="27" t="s">
        <v>50</v>
      </c>
      <c r="F36" s="92">
        <f>ROUND((SUM(BH126:BH755)),2)</f>
        <v>0</v>
      </c>
      <c r="I36" s="93">
        <v>0.15</v>
      </c>
      <c r="J36" s="92">
        <f>0</f>
        <v>0</v>
      </c>
      <c r="L36" s="32"/>
    </row>
    <row r="37" spans="2:12" s="1" customFormat="1" ht="14.45" customHeight="1" hidden="1">
      <c r="B37" s="32"/>
      <c r="E37" s="27" t="s">
        <v>51</v>
      </c>
      <c r="F37" s="92">
        <f>ROUND((SUM(BI126:BI755)),2)</f>
        <v>0</v>
      </c>
      <c r="I37" s="93">
        <v>0</v>
      </c>
      <c r="J37" s="92">
        <f>0</f>
        <v>0</v>
      </c>
      <c r="L37" s="32"/>
    </row>
    <row r="38" spans="2:12" s="1" customFormat="1" ht="6.95" customHeight="1">
      <c r="B38" s="32"/>
      <c r="L38" s="32"/>
    </row>
    <row r="39" spans="2:12" s="1" customFormat="1" ht="25.35" customHeight="1">
      <c r="B39" s="32"/>
      <c r="C39" s="94"/>
      <c r="D39" s="95" t="s">
        <v>52</v>
      </c>
      <c r="E39" s="57"/>
      <c r="F39" s="57"/>
      <c r="G39" s="96" t="s">
        <v>53</v>
      </c>
      <c r="H39" s="97" t="s">
        <v>54</v>
      </c>
      <c r="I39" s="57"/>
      <c r="J39" s="98">
        <f>SUM(J30:J37)</f>
        <v>0</v>
      </c>
      <c r="K39" s="99"/>
      <c r="L39" s="32"/>
    </row>
    <row r="40" spans="2:12" s="1" customFormat="1" ht="14.45" customHeight="1">
      <c r="B40" s="32"/>
      <c r="L40" s="32"/>
    </row>
    <row r="41" spans="2:12" ht="14.45" customHeight="1">
      <c r="B41" s="20"/>
      <c r="L41" s="20"/>
    </row>
    <row r="42" spans="2:12" ht="14.45" customHeight="1">
      <c r="B42" s="20"/>
      <c r="L42" s="20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2"/>
      <c r="D50" s="41" t="s">
        <v>55</v>
      </c>
      <c r="E50" s="42"/>
      <c r="F50" s="42"/>
      <c r="G50" s="41" t="s">
        <v>56</v>
      </c>
      <c r="H50" s="42"/>
      <c r="I50" s="42"/>
      <c r="J50" s="42"/>
      <c r="K50" s="42"/>
      <c r="L50" s="32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2:12" s="1" customFormat="1" ht="12.75">
      <c r="B61" s="32"/>
      <c r="D61" s="43" t="s">
        <v>57</v>
      </c>
      <c r="E61" s="34"/>
      <c r="F61" s="100" t="s">
        <v>58</v>
      </c>
      <c r="G61" s="43" t="s">
        <v>57</v>
      </c>
      <c r="H61" s="34"/>
      <c r="I61" s="34"/>
      <c r="J61" s="101" t="s">
        <v>58</v>
      </c>
      <c r="K61" s="34"/>
      <c r="L61" s="32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2:12" s="1" customFormat="1" ht="12.75">
      <c r="B65" s="32"/>
      <c r="D65" s="41" t="s">
        <v>59</v>
      </c>
      <c r="E65" s="42"/>
      <c r="F65" s="42"/>
      <c r="G65" s="41" t="s">
        <v>60</v>
      </c>
      <c r="H65" s="42"/>
      <c r="I65" s="42"/>
      <c r="J65" s="42"/>
      <c r="K65" s="42"/>
      <c r="L65" s="32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2:12" s="1" customFormat="1" ht="12.75">
      <c r="B76" s="32"/>
      <c r="D76" s="43" t="s">
        <v>57</v>
      </c>
      <c r="E76" s="34"/>
      <c r="F76" s="100" t="s">
        <v>58</v>
      </c>
      <c r="G76" s="43" t="s">
        <v>57</v>
      </c>
      <c r="H76" s="34"/>
      <c r="I76" s="34"/>
      <c r="J76" s="101" t="s">
        <v>58</v>
      </c>
      <c r="K76" s="34"/>
      <c r="L76" s="32"/>
    </row>
    <row r="77" spans="2:12" s="1" customFormat="1" ht="14.45" customHeight="1"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2"/>
    </row>
    <row r="81" spans="2:12" s="1" customFormat="1" ht="6.95" customHeight="1"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2"/>
    </row>
    <row r="82" spans="2:12" s="1" customFormat="1" ht="24.95" customHeight="1">
      <c r="B82" s="32"/>
      <c r="C82" s="21" t="s">
        <v>112</v>
      </c>
      <c r="L82" s="32"/>
    </row>
    <row r="83" spans="2:12" s="1" customFormat="1" ht="6.95" customHeight="1">
      <c r="B83" s="32"/>
      <c r="L83" s="32"/>
    </row>
    <row r="84" spans="2:12" s="1" customFormat="1" ht="12" customHeight="1">
      <c r="B84" s="32"/>
      <c r="C84" s="27" t="s">
        <v>16</v>
      </c>
      <c r="L84" s="32"/>
    </row>
    <row r="85" spans="2:12" s="1" customFormat="1" ht="16.5" customHeight="1">
      <c r="B85" s="32"/>
      <c r="E85" s="236" t="str">
        <f>E7</f>
        <v>Grunta, kostel Nanebevzetí Panny Marie, celková obnova stavby</v>
      </c>
      <c r="F85" s="237"/>
      <c r="G85" s="237"/>
      <c r="H85" s="237"/>
      <c r="L85" s="32"/>
    </row>
    <row r="86" spans="2:12" s="1" customFormat="1" ht="12" customHeight="1">
      <c r="B86" s="32"/>
      <c r="C86" s="27" t="s">
        <v>110</v>
      </c>
      <c r="L86" s="32"/>
    </row>
    <row r="87" spans="2:12" s="1" customFormat="1" ht="16.5" customHeight="1">
      <c r="B87" s="32"/>
      <c r="E87" s="198" t="str">
        <f>E9</f>
        <v>D.1.1a - Architektonicko - stavební řešení</v>
      </c>
      <c r="F87" s="238"/>
      <c r="G87" s="238"/>
      <c r="H87" s="238"/>
      <c r="L87" s="32"/>
    </row>
    <row r="88" spans="2:12" s="1" customFormat="1" ht="6.95" customHeight="1">
      <c r="B88" s="32"/>
      <c r="L88" s="32"/>
    </row>
    <row r="89" spans="2:12" s="1" customFormat="1" ht="12" customHeight="1">
      <c r="B89" s="32"/>
      <c r="C89" s="27" t="s">
        <v>20</v>
      </c>
      <c r="F89" s="25" t="str">
        <f>F12</f>
        <v>Grunta</v>
      </c>
      <c r="I89" s="27" t="s">
        <v>22</v>
      </c>
      <c r="J89" s="52" t="str">
        <f>IF(J12="","",J12)</f>
        <v>13. 10. 2022</v>
      </c>
      <c r="L89" s="32"/>
    </row>
    <row r="90" spans="2:12" s="1" customFormat="1" ht="6.95" customHeight="1">
      <c r="B90" s="32"/>
      <c r="L90" s="32"/>
    </row>
    <row r="91" spans="2:12" s="1" customFormat="1" ht="15.2" customHeight="1">
      <c r="B91" s="32"/>
      <c r="C91" s="27" t="s">
        <v>24</v>
      </c>
      <c r="F91" s="25" t="str">
        <f>E15</f>
        <v xml:space="preserve">Římskokatolická farn. - arciděkanství Kutná Hora </v>
      </c>
      <c r="I91" s="27" t="s">
        <v>31</v>
      </c>
      <c r="J91" s="30" t="str">
        <f>E21</f>
        <v>INRECO, s.r.o.</v>
      </c>
      <c r="L91" s="32"/>
    </row>
    <row r="92" spans="2:12" s="1" customFormat="1" ht="15.2" customHeight="1">
      <c r="B92" s="32"/>
      <c r="C92" s="27" t="s">
        <v>29</v>
      </c>
      <c r="F92" s="25" t="str">
        <f>IF(E18="","",E18)</f>
        <v>Vyplň údaj</v>
      </c>
      <c r="I92" s="27" t="s">
        <v>36</v>
      </c>
      <c r="J92" s="30" t="str">
        <f>E24</f>
        <v>BACing s.r.o.</v>
      </c>
      <c r="L92" s="32"/>
    </row>
    <row r="93" spans="2:12" s="1" customFormat="1" ht="10.35" customHeight="1">
      <c r="B93" s="32"/>
      <c r="L93" s="32"/>
    </row>
    <row r="94" spans="2:12" s="1" customFormat="1" ht="29.25" customHeight="1">
      <c r="B94" s="32"/>
      <c r="C94" s="102" t="s">
        <v>113</v>
      </c>
      <c r="D94" s="94"/>
      <c r="E94" s="94"/>
      <c r="F94" s="94"/>
      <c r="G94" s="94"/>
      <c r="H94" s="94"/>
      <c r="I94" s="94"/>
      <c r="J94" s="103" t="s">
        <v>114</v>
      </c>
      <c r="K94" s="94"/>
      <c r="L94" s="32"/>
    </row>
    <row r="95" spans="2:12" s="1" customFormat="1" ht="10.35" customHeight="1">
      <c r="B95" s="32"/>
      <c r="L95" s="32"/>
    </row>
    <row r="96" spans="2:47" s="1" customFormat="1" ht="22.9" customHeight="1">
      <c r="B96" s="32"/>
      <c r="C96" s="104" t="s">
        <v>115</v>
      </c>
      <c r="J96" s="66">
        <f>J126</f>
        <v>0</v>
      </c>
      <c r="L96" s="32"/>
      <c r="AU96" s="17" t="s">
        <v>116</v>
      </c>
    </row>
    <row r="97" spans="2:12" s="8" customFormat="1" ht="24.95" customHeight="1">
      <c r="B97" s="105"/>
      <c r="D97" s="106" t="s">
        <v>117</v>
      </c>
      <c r="E97" s="107"/>
      <c r="F97" s="107"/>
      <c r="G97" s="107"/>
      <c r="H97" s="107"/>
      <c r="I97" s="107"/>
      <c r="J97" s="108">
        <f>J127</f>
        <v>0</v>
      </c>
      <c r="L97" s="105"/>
    </row>
    <row r="98" spans="2:12" s="9" customFormat="1" ht="19.9" customHeight="1">
      <c r="B98" s="109"/>
      <c r="D98" s="110" t="s">
        <v>118</v>
      </c>
      <c r="E98" s="111"/>
      <c r="F98" s="111"/>
      <c r="G98" s="111"/>
      <c r="H98" s="111"/>
      <c r="I98" s="111"/>
      <c r="J98" s="112">
        <f>J128</f>
        <v>0</v>
      </c>
      <c r="L98" s="109"/>
    </row>
    <row r="99" spans="2:12" s="9" customFormat="1" ht="19.9" customHeight="1">
      <c r="B99" s="109"/>
      <c r="D99" s="110" t="s">
        <v>119</v>
      </c>
      <c r="E99" s="111"/>
      <c r="F99" s="111"/>
      <c r="G99" s="111"/>
      <c r="H99" s="111"/>
      <c r="I99" s="111"/>
      <c r="J99" s="112">
        <f>J194</f>
        <v>0</v>
      </c>
      <c r="L99" s="109"/>
    </row>
    <row r="100" spans="2:12" s="9" customFormat="1" ht="19.9" customHeight="1">
      <c r="B100" s="109"/>
      <c r="D100" s="110" t="s">
        <v>120</v>
      </c>
      <c r="E100" s="111"/>
      <c r="F100" s="111"/>
      <c r="G100" s="111"/>
      <c r="H100" s="111"/>
      <c r="I100" s="111"/>
      <c r="J100" s="112">
        <f>J227</f>
        <v>0</v>
      </c>
      <c r="L100" s="109"/>
    </row>
    <row r="101" spans="2:12" s="9" customFormat="1" ht="19.9" customHeight="1">
      <c r="B101" s="109"/>
      <c r="D101" s="110" t="s">
        <v>121</v>
      </c>
      <c r="E101" s="111"/>
      <c r="F101" s="111"/>
      <c r="G101" s="111"/>
      <c r="H101" s="111"/>
      <c r="I101" s="111"/>
      <c r="J101" s="112">
        <f>J238</f>
        <v>0</v>
      </c>
      <c r="L101" s="109"/>
    </row>
    <row r="102" spans="2:12" s="9" customFormat="1" ht="14.85" customHeight="1">
      <c r="B102" s="109"/>
      <c r="D102" s="110" t="s">
        <v>122</v>
      </c>
      <c r="E102" s="111"/>
      <c r="F102" s="111"/>
      <c r="G102" s="111"/>
      <c r="H102" s="111"/>
      <c r="I102" s="111"/>
      <c r="J102" s="112">
        <f>J239</f>
        <v>0</v>
      </c>
      <c r="L102" s="109"/>
    </row>
    <row r="103" spans="2:12" s="9" customFormat="1" ht="19.9" customHeight="1">
      <c r="B103" s="109"/>
      <c r="D103" s="110" t="s">
        <v>123</v>
      </c>
      <c r="E103" s="111"/>
      <c r="F103" s="111"/>
      <c r="G103" s="111"/>
      <c r="H103" s="111"/>
      <c r="I103" s="111"/>
      <c r="J103" s="112">
        <f>J387</f>
        <v>0</v>
      </c>
      <c r="L103" s="109"/>
    </row>
    <row r="104" spans="2:12" s="9" customFormat="1" ht="19.9" customHeight="1">
      <c r="B104" s="109"/>
      <c r="D104" s="110" t="s">
        <v>124</v>
      </c>
      <c r="E104" s="111"/>
      <c r="F104" s="111"/>
      <c r="G104" s="111"/>
      <c r="H104" s="111"/>
      <c r="I104" s="111"/>
      <c r="J104" s="112">
        <f>J396</f>
        <v>0</v>
      </c>
      <c r="L104" s="109"/>
    </row>
    <row r="105" spans="2:12" s="9" customFormat="1" ht="19.9" customHeight="1">
      <c r="B105" s="109"/>
      <c r="D105" s="110" t="s">
        <v>125</v>
      </c>
      <c r="E105" s="111"/>
      <c r="F105" s="111"/>
      <c r="G105" s="111"/>
      <c r="H105" s="111"/>
      <c r="I105" s="111"/>
      <c r="J105" s="112">
        <f>J748</f>
        <v>0</v>
      </c>
      <c r="L105" s="109"/>
    </row>
    <row r="106" spans="2:12" s="9" customFormat="1" ht="19.9" customHeight="1">
      <c r="B106" s="109"/>
      <c r="D106" s="110" t="s">
        <v>126</v>
      </c>
      <c r="E106" s="111"/>
      <c r="F106" s="111"/>
      <c r="G106" s="111"/>
      <c r="H106" s="111"/>
      <c r="I106" s="111"/>
      <c r="J106" s="112">
        <f>J754</f>
        <v>0</v>
      </c>
      <c r="L106" s="109"/>
    </row>
    <row r="107" spans="2:12" s="1" customFormat="1" ht="21.75" customHeight="1">
      <c r="B107" s="32"/>
      <c r="L107" s="32"/>
    </row>
    <row r="108" spans="2:12" s="1" customFormat="1" ht="6.95" customHeight="1">
      <c r="B108" s="44"/>
      <c r="C108" s="45"/>
      <c r="D108" s="45"/>
      <c r="E108" s="45"/>
      <c r="F108" s="45"/>
      <c r="G108" s="45"/>
      <c r="H108" s="45"/>
      <c r="I108" s="45"/>
      <c r="J108" s="45"/>
      <c r="K108" s="45"/>
      <c r="L108" s="32"/>
    </row>
    <row r="112" spans="2:12" s="1" customFormat="1" ht="6.95" customHeight="1">
      <c r="B112" s="46"/>
      <c r="C112" s="47"/>
      <c r="D112" s="47"/>
      <c r="E112" s="47"/>
      <c r="F112" s="47"/>
      <c r="G112" s="47"/>
      <c r="H112" s="47"/>
      <c r="I112" s="47"/>
      <c r="J112" s="47"/>
      <c r="K112" s="47"/>
      <c r="L112" s="32"/>
    </row>
    <row r="113" spans="2:12" s="1" customFormat="1" ht="24.95" customHeight="1">
      <c r="B113" s="32"/>
      <c r="C113" s="21" t="s">
        <v>127</v>
      </c>
      <c r="L113" s="32"/>
    </row>
    <row r="114" spans="2:12" s="1" customFormat="1" ht="6.95" customHeight="1">
      <c r="B114" s="32"/>
      <c r="L114" s="32"/>
    </row>
    <row r="115" spans="2:12" s="1" customFormat="1" ht="12" customHeight="1">
      <c r="B115" s="32"/>
      <c r="C115" s="27" t="s">
        <v>16</v>
      </c>
      <c r="L115" s="32"/>
    </row>
    <row r="116" spans="2:12" s="1" customFormat="1" ht="16.5" customHeight="1">
      <c r="B116" s="32"/>
      <c r="E116" s="236" t="str">
        <f>E7</f>
        <v>Grunta, kostel Nanebevzetí Panny Marie, celková obnova stavby</v>
      </c>
      <c r="F116" s="237"/>
      <c r="G116" s="237"/>
      <c r="H116" s="237"/>
      <c r="L116" s="32"/>
    </row>
    <row r="117" spans="2:12" s="1" customFormat="1" ht="12" customHeight="1">
      <c r="B117" s="32"/>
      <c r="C117" s="27" t="s">
        <v>110</v>
      </c>
      <c r="L117" s="32"/>
    </row>
    <row r="118" spans="2:12" s="1" customFormat="1" ht="16.5" customHeight="1">
      <c r="B118" s="32"/>
      <c r="E118" s="198" t="str">
        <f>E9</f>
        <v>D.1.1a - Architektonicko - stavební řešení</v>
      </c>
      <c r="F118" s="238"/>
      <c r="G118" s="238"/>
      <c r="H118" s="238"/>
      <c r="L118" s="32"/>
    </row>
    <row r="119" spans="2:12" s="1" customFormat="1" ht="6.95" customHeight="1">
      <c r="B119" s="32"/>
      <c r="L119" s="32"/>
    </row>
    <row r="120" spans="2:12" s="1" customFormat="1" ht="12" customHeight="1">
      <c r="B120" s="32"/>
      <c r="C120" s="27" t="s">
        <v>20</v>
      </c>
      <c r="F120" s="25" t="str">
        <f>F12</f>
        <v>Grunta</v>
      </c>
      <c r="I120" s="27" t="s">
        <v>22</v>
      </c>
      <c r="J120" s="52" t="str">
        <f>IF(J12="","",J12)</f>
        <v>13. 10. 2022</v>
      </c>
      <c r="L120" s="32"/>
    </row>
    <row r="121" spans="2:12" s="1" customFormat="1" ht="6.95" customHeight="1">
      <c r="B121" s="32"/>
      <c r="L121" s="32"/>
    </row>
    <row r="122" spans="2:12" s="1" customFormat="1" ht="15.2" customHeight="1">
      <c r="B122" s="32"/>
      <c r="C122" s="27" t="s">
        <v>24</v>
      </c>
      <c r="F122" s="25" t="str">
        <f>E15</f>
        <v xml:space="preserve">Římskokatolická farn. - arciděkanství Kutná Hora </v>
      </c>
      <c r="I122" s="27" t="s">
        <v>31</v>
      </c>
      <c r="J122" s="30" t="str">
        <f>E21</f>
        <v>INRECO, s.r.o.</v>
      </c>
      <c r="L122" s="32"/>
    </row>
    <row r="123" spans="2:12" s="1" customFormat="1" ht="15.2" customHeight="1">
      <c r="B123" s="32"/>
      <c r="C123" s="27" t="s">
        <v>29</v>
      </c>
      <c r="F123" s="25" t="str">
        <f>IF(E18="","",E18)</f>
        <v>Vyplň údaj</v>
      </c>
      <c r="I123" s="27" t="s">
        <v>36</v>
      </c>
      <c r="J123" s="30" t="str">
        <f>E24</f>
        <v>BACing s.r.o.</v>
      </c>
      <c r="L123" s="32"/>
    </row>
    <row r="124" spans="2:12" s="1" customFormat="1" ht="10.35" customHeight="1">
      <c r="B124" s="32"/>
      <c r="L124" s="32"/>
    </row>
    <row r="125" spans="2:20" s="10" customFormat="1" ht="29.25" customHeight="1">
      <c r="B125" s="113"/>
      <c r="C125" s="114" t="s">
        <v>128</v>
      </c>
      <c r="D125" s="115" t="s">
        <v>67</v>
      </c>
      <c r="E125" s="115" t="s">
        <v>63</v>
      </c>
      <c r="F125" s="115" t="s">
        <v>64</v>
      </c>
      <c r="G125" s="115" t="s">
        <v>129</v>
      </c>
      <c r="H125" s="115" t="s">
        <v>130</v>
      </c>
      <c r="I125" s="115" t="s">
        <v>131</v>
      </c>
      <c r="J125" s="115" t="s">
        <v>114</v>
      </c>
      <c r="K125" s="116" t="s">
        <v>132</v>
      </c>
      <c r="L125" s="113"/>
      <c r="M125" s="59" t="s">
        <v>1</v>
      </c>
      <c r="N125" s="60" t="s">
        <v>46</v>
      </c>
      <c r="O125" s="60" t="s">
        <v>133</v>
      </c>
      <c r="P125" s="60" t="s">
        <v>134</v>
      </c>
      <c r="Q125" s="60" t="s">
        <v>135</v>
      </c>
      <c r="R125" s="60" t="s">
        <v>136</v>
      </c>
      <c r="S125" s="60" t="s">
        <v>137</v>
      </c>
      <c r="T125" s="61" t="s">
        <v>138</v>
      </c>
    </row>
    <row r="126" spans="2:63" s="1" customFormat="1" ht="22.9" customHeight="1">
      <c r="B126" s="32"/>
      <c r="C126" s="64" t="s">
        <v>139</v>
      </c>
      <c r="J126" s="117">
        <f>BK126</f>
        <v>0</v>
      </c>
      <c r="L126" s="32"/>
      <c r="M126" s="62"/>
      <c r="N126" s="53"/>
      <c r="O126" s="53"/>
      <c r="P126" s="118">
        <f>P127</f>
        <v>0</v>
      </c>
      <c r="Q126" s="53"/>
      <c r="R126" s="118">
        <f>R127</f>
        <v>34.316263238</v>
      </c>
      <c r="S126" s="53"/>
      <c r="T126" s="119">
        <f>T127</f>
        <v>18.54728</v>
      </c>
      <c r="AT126" s="17" t="s">
        <v>81</v>
      </c>
      <c r="AU126" s="17" t="s">
        <v>116</v>
      </c>
      <c r="BK126" s="120">
        <f>BK127</f>
        <v>0</v>
      </c>
    </row>
    <row r="127" spans="2:63" s="11" customFormat="1" ht="25.9" customHeight="1">
      <c r="B127" s="121"/>
      <c r="D127" s="122" t="s">
        <v>81</v>
      </c>
      <c r="E127" s="123" t="s">
        <v>140</v>
      </c>
      <c r="F127" s="123" t="s">
        <v>141</v>
      </c>
      <c r="I127" s="124"/>
      <c r="J127" s="125">
        <f>BK127</f>
        <v>0</v>
      </c>
      <c r="L127" s="121"/>
      <c r="M127" s="126"/>
      <c r="P127" s="127">
        <f>P128+P194+P227+P238+P387+P396+P748+P754</f>
        <v>0</v>
      </c>
      <c r="R127" s="127">
        <f>R128+R194+R227+R238+R387+R396+R748+R754</f>
        <v>34.316263238</v>
      </c>
      <c r="T127" s="128">
        <f>T128+T194+T227+T238+T387+T396+T748+T754</f>
        <v>18.54728</v>
      </c>
      <c r="AR127" s="122" t="s">
        <v>90</v>
      </c>
      <c r="AT127" s="129" t="s">
        <v>81</v>
      </c>
      <c r="AU127" s="129" t="s">
        <v>82</v>
      </c>
      <c r="AY127" s="122" t="s">
        <v>142</v>
      </c>
      <c r="BK127" s="130">
        <f>BK128+BK194+BK227+BK238+BK387+BK396+BK748+BK754</f>
        <v>0</v>
      </c>
    </row>
    <row r="128" spans="2:63" s="11" customFormat="1" ht="22.9" customHeight="1">
      <c r="B128" s="121"/>
      <c r="D128" s="122" t="s">
        <v>81</v>
      </c>
      <c r="E128" s="131" t="s">
        <v>90</v>
      </c>
      <c r="F128" s="131" t="s">
        <v>143</v>
      </c>
      <c r="I128" s="124"/>
      <c r="J128" s="132">
        <f>BK128</f>
        <v>0</v>
      </c>
      <c r="L128" s="121"/>
      <c r="M128" s="126"/>
      <c r="P128" s="127">
        <f>SUM(P129:P193)</f>
        <v>0</v>
      </c>
      <c r="R128" s="127">
        <f>SUM(R129:R193)</f>
        <v>0.00276</v>
      </c>
      <c r="T128" s="128">
        <f>SUM(T129:T193)</f>
        <v>0</v>
      </c>
      <c r="AR128" s="122" t="s">
        <v>90</v>
      </c>
      <c r="AT128" s="129" t="s">
        <v>81</v>
      </c>
      <c r="AU128" s="129" t="s">
        <v>90</v>
      </c>
      <c r="AY128" s="122" t="s">
        <v>142</v>
      </c>
      <c r="BK128" s="130">
        <f>SUM(BK129:BK193)</f>
        <v>0</v>
      </c>
    </row>
    <row r="129" spans="2:65" s="1" customFormat="1" ht="16.5" customHeight="1">
      <c r="B129" s="32"/>
      <c r="C129" s="133" t="s">
        <v>90</v>
      </c>
      <c r="D129" s="133" t="s">
        <v>144</v>
      </c>
      <c r="E129" s="134" t="s">
        <v>145</v>
      </c>
      <c r="F129" s="135" t="s">
        <v>146</v>
      </c>
      <c r="G129" s="136" t="s">
        <v>105</v>
      </c>
      <c r="H129" s="137">
        <v>36.8</v>
      </c>
      <c r="I129" s="138"/>
      <c r="J129" s="139">
        <f>ROUND(I129*H129,2)</f>
        <v>0</v>
      </c>
      <c r="K129" s="135" t="s">
        <v>1</v>
      </c>
      <c r="L129" s="32"/>
      <c r="M129" s="140" t="s">
        <v>1</v>
      </c>
      <c r="N129" s="141" t="s">
        <v>47</v>
      </c>
      <c r="P129" s="142">
        <f>O129*H129</f>
        <v>0</v>
      </c>
      <c r="Q129" s="142">
        <v>0</v>
      </c>
      <c r="R129" s="142">
        <f>Q129*H129</f>
        <v>0</v>
      </c>
      <c r="S129" s="142">
        <v>0</v>
      </c>
      <c r="T129" s="143">
        <f>S129*H129</f>
        <v>0</v>
      </c>
      <c r="AR129" s="144" t="s">
        <v>147</v>
      </c>
      <c r="AT129" s="144" t="s">
        <v>144</v>
      </c>
      <c r="AU129" s="144" t="s">
        <v>92</v>
      </c>
      <c r="AY129" s="17" t="s">
        <v>142</v>
      </c>
      <c r="BE129" s="145">
        <f>IF(N129="základní",J129,0)</f>
        <v>0</v>
      </c>
      <c r="BF129" s="145">
        <f>IF(N129="snížená",J129,0)</f>
        <v>0</v>
      </c>
      <c r="BG129" s="145">
        <f>IF(N129="zákl. přenesená",J129,0)</f>
        <v>0</v>
      </c>
      <c r="BH129" s="145">
        <f>IF(N129="sníž. přenesená",J129,0)</f>
        <v>0</v>
      </c>
      <c r="BI129" s="145">
        <f>IF(N129="nulová",J129,0)</f>
        <v>0</v>
      </c>
      <c r="BJ129" s="17" t="s">
        <v>90</v>
      </c>
      <c r="BK129" s="145">
        <f>ROUND(I129*H129,2)</f>
        <v>0</v>
      </c>
      <c r="BL129" s="17" t="s">
        <v>147</v>
      </c>
      <c r="BM129" s="144" t="s">
        <v>148</v>
      </c>
    </row>
    <row r="130" spans="2:51" s="12" customFormat="1" ht="11.25">
      <c r="B130" s="146"/>
      <c r="D130" s="147" t="s">
        <v>149</v>
      </c>
      <c r="E130" s="148" t="s">
        <v>1</v>
      </c>
      <c r="F130" s="149" t="s">
        <v>150</v>
      </c>
      <c r="H130" s="148" t="s">
        <v>1</v>
      </c>
      <c r="I130" s="150"/>
      <c r="L130" s="146"/>
      <c r="M130" s="151"/>
      <c r="T130" s="152"/>
      <c r="AT130" s="148" t="s">
        <v>149</v>
      </c>
      <c r="AU130" s="148" t="s">
        <v>92</v>
      </c>
      <c r="AV130" s="12" t="s">
        <v>90</v>
      </c>
      <c r="AW130" s="12" t="s">
        <v>35</v>
      </c>
      <c r="AX130" s="12" t="s">
        <v>82</v>
      </c>
      <c r="AY130" s="148" t="s">
        <v>142</v>
      </c>
    </row>
    <row r="131" spans="2:51" s="12" customFormat="1" ht="11.25">
      <c r="B131" s="146"/>
      <c r="D131" s="147" t="s">
        <v>149</v>
      </c>
      <c r="E131" s="148" t="s">
        <v>1</v>
      </c>
      <c r="F131" s="149" t="s">
        <v>151</v>
      </c>
      <c r="H131" s="148" t="s">
        <v>1</v>
      </c>
      <c r="I131" s="150"/>
      <c r="L131" s="146"/>
      <c r="M131" s="151"/>
      <c r="T131" s="152"/>
      <c r="AT131" s="148" t="s">
        <v>149</v>
      </c>
      <c r="AU131" s="148" t="s">
        <v>92</v>
      </c>
      <c r="AV131" s="12" t="s">
        <v>90</v>
      </c>
      <c r="AW131" s="12" t="s">
        <v>35</v>
      </c>
      <c r="AX131" s="12" t="s">
        <v>82</v>
      </c>
      <c r="AY131" s="148" t="s">
        <v>142</v>
      </c>
    </row>
    <row r="132" spans="2:51" s="13" customFormat="1" ht="11.25">
      <c r="B132" s="153"/>
      <c r="D132" s="147" t="s">
        <v>149</v>
      </c>
      <c r="E132" s="154" t="s">
        <v>1</v>
      </c>
      <c r="F132" s="155" t="s">
        <v>152</v>
      </c>
      <c r="H132" s="156">
        <v>36.8</v>
      </c>
      <c r="I132" s="157"/>
      <c r="L132" s="153"/>
      <c r="M132" s="158"/>
      <c r="T132" s="159"/>
      <c r="AT132" s="154" t="s">
        <v>149</v>
      </c>
      <c r="AU132" s="154" t="s">
        <v>92</v>
      </c>
      <c r="AV132" s="13" t="s">
        <v>92</v>
      </c>
      <c r="AW132" s="13" t="s">
        <v>35</v>
      </c>
      <c r="AX132" s="13" t="s">
        <v>82</v>
      </c>
      <c r="AY132" s="154" t="s">
        <v>142</v>
      </c>
    </row>
    <row r="133" spans="2:51" s="14" customFormat="1" ht="11.25">
      <c r="B133" s="160"/>
      <c r="D133" s="147" t="s">
        <v>149</v>
      </c>
      <c r="E133" s="161" t="s">
        <v>1</v>
      </c>
      <c r="F133" s="162" t="s">
        <v>153</v>
      </c>
      <c r="H133" s="163">
        <v>36.8</v>
      </c>
      <c r="I133" s="164"/>
      <c r="L133" s="160"/>
      <c r="M133" s="165"/>
      <c r="T133" s="166"/>
      <c r="AT133" s="161" t="s">
        <v>149</v>
      </c>
      <c r="AU133" s="161" t="s">
        <v>92</v>
      </c>
      <c r="AV133" s="14" t="s">
        <v>147</v>
      </c>
      <c r="AW133" s="14" t="s">
        <v>35</v>
      </c>
      <c r="AX133" s="14" t="s">
        <v>90</v>
      </c>
      <c r="AY133" s="161" t="s">
        <v>142</v>
      </c>
    </row>
    <row r="134" spans="2:65" s="1" customFormat="1" ht="16.5" customHeight="1">
      <c r="B134" s="32"/>
      <c r="C134" s="133" t="s">
        <v>92</v>
      </c>
      <c r="D134" s="133" t="s">
        <v>144</v>
      </c>
      <c r="E134" s="134" t="s">
        <v>154</v>
      </c>
      <c r="F134" s="135" t="s">
        <v>155</v>
      </c>
      <c r="G134" s="136" t="s">
        <v>156</v>
      </c>
      <c r="H134" s="137">
        <v>184</v>
      </c>
      <c r="I134" s="138"/>
      <c r="J134" s="139">
        <f>ROUND(I134*H134,2)</f>
        <v>0</v>
      </c>
      <c r="K134" s="135" t="s">
        <v>157</v>
      </c>
      <c r="L134" s="32"/>
      <c r="M134" s="140" t="s">
        <v>1</v>
      </c>
      <c r="N134" s="141" t="s">
        <v>47</v>
      </c>
      <c r="P134" s="142">
        <f>O134*H134</f>
        <v>0</v>
      </c>
      <c r="Q134" s="142">
        <v>0</v>
      </c>
      <c r="R134" s="142">
        <f>Q134*H134</f>
        <v>0</v>
      </c>
      <c r="S134" s="142">
        <v>0</v>
      </c>
      <c r="T134" s="143">
        <f>S134*H134</f>
        <v>0</v>
      </c>
      <c r="AR134" s="144" t="s">
        <v>147</v>
      </c>
      <c r="AT134" s="144" t="s">
        <v>144</v>
      </c>
      <c r="AU134" s="144" t="s">
        <v>92</v>
      </c>
      <c r="AY134" s="17" t="s">
        <v>142</v>
      </c>
      <c r="BE134" s="145">
        <f>IF(N134="základní",J134,0)</f>
        <v>0</v>
      </c>
      <c r="BF134" s="145">
        <f>IF(N134="snížená",J134,0)</f>
        <v>0</v>
      </c>
      <c r="BG134" s="145">
        <f>IF(N134="zákl. přenesená",J134,0)</f>
        <v>0</v>
      </c>
      <c r="BH134" s="145">
        <f>IF(N134="sníž. přenesená",J134,0)</f>
        <v>0</v>
      </c>
      <c r="BI134" s="145">
        <f>IF(N134="nulová",J134,0)</f>
        <v>0</v>
      </c>
      <c r="BJ134" s="17" t="s">
        <v>90</v>
      </c>
      <c r="BK134" s="145">
        <f>ROUND(I134*H134,2)</f>
        <v>0</v>
      </c>
      <c r="BL134" s="17" t="s">
        <v>147</v>
      </c>
      <c r="BM134" s="144" t="s">
        <v>158</v>
      </c>
    </row>
    <row r="135" spans="2:51" s="12" customFormat="1" ht="11.25">
      <c r="B135" s="146"/>
      <c r="D135" s="147" t="s">
        <v>149</v>
      </c>
      <c r="E135" s="148" t="s">
        <v>1</v>
      </c>
      <c r="F135" s="149" t="s">
        <v>150</v>
      </c>
      <c r="H135" s="148" t="s">
        <v>1</v>
      </c>
      <c r="I135" s="150"/>
      <c r="L135" s="146"/>
      <c r="M135" s="151"/>
      <c r="T135" s="152"/>
      <c r="AT135" s="148" t="s">
        <v>149</v>
      </c>
      <c r="AU135" s="148" t="s">
        <v>92</v>
      </c>
      <c r="AV135" s="12" t="s">
        <v>90</v>
      </c>
      <c r="AW135" s="12" t="s">
        <v>35</v>
      </c>
      <c r="AX135" s="12" t="s">
        <v>82</v>
      </c>
      <c r="AY135" s="148" t="s">
        <v>142</v>
      </c>
    </row>
    <row r="136" spans="2:51" s="12" customFormat="1" ht="11.25">
      <c r="B136" s="146"/>
      <c r="D136" s="147" t="s">
        <v>149</v>
      </c>
      <c r="E136" s="148" t="s">
        <v>1</v>
      </c>
      <c r="F136" s="149" t="s">
        <v>151</v>
      </c>
      <c r="H136" s="148" t="s">
        <v>1</v>
      </c>
      <c r="I136" s="150"/>
      <c r="L136" s="146"/>
      <c r="M136" s="151"/>
      <c r="T136" s="152"/>
      <c r="AT136" s="148" t="s">
        <v>149</v>
      </c>
      <c r="AU136" s="148" t="s">
        <v>92</v>
      </c>
      <c r="AV136" s="12" t="s">
        <v>90</v>
      </c>
      <c r="AW136" s="12" t="s">
        <v>35</v>
      </c>
      <c r="AX136" s="12" t="s">
        <v>82</v>
      </c>
      <c r="AY136" s="148" t="s">
        <v>142</v>
      </c>
    </row>
    <row r="137" spans="2:51" s="13" customFormat="1" ht="11.25">
      <c r="B137" s="153"/>
      <c r="D137" s="147" t="s">
        <v>149</v>
      </c>
      <c r="E137" s="154" t="s">
        <v>1</v>
      </c>
      <c r="F137" s="155" t="s">
        <v>159</v>
      </c>
      <c r="H137" s="156">
        <v>184</v>
      </c>
      <c r="I137" s="157"/>
      <c r="L137" s="153"/>
      <c r="M137" s="158"/>
      <c r="T137" s="159"/>
      <c r="AT137" s="154" t="s">
        <v>149</v>
      </c>
      <c r="AU137" s="154" t="s">
        <v>92</v>
      </c>
      <c r="AV137" s="13" t="s">
        <v>92</v>
      </c>
      <c r="AW137" s="13" t="s">
        <v>35</v>
      </c>
      <c r="AX137" s="13" t="s">
        <v>82</v>
      </c>
      <c r="AY137" s="154" t="s">
        <v>142</v>
      </c>
    </row>
    <row r="138" spans="2:51" s="14" customFormat="1" ht="11.25">
      <c r="B138" s="160"/>
      <c r="D138" s="147" t="s">
        <v>149</v>
      </c>
      <c r="E138" s="161" t="s">
        <v>1</v>
      </c>
      <c r="F138" s="162" t="s">
        <v>153</v>
      </c>
      <c r="H138" s="163">
        <v>184</v>
      </c>
      <c r="I138" s="164"/>
      <c r="L138" s="160"/>
      <c r="M138" s="165"/>
      <c r="T138" s="166"/>
      <c r="AT138" s="161" t="s">
        <v>149</v>
      </c>
      <c r="AU138" s="161" t="s">
        <v>92</v>
      </c>
      <c r="AV138" s="14" t="s">
        <v>147</v>
      </c>
      <c r="AW138" s="14" t="s">
        <v>35</v>
      </c>
      <c r="AX138" s="14" t="s">
        <v>90</v>
      </c>
      <c r="AY138" s="161" t="s">
        <v>142</v>
      </c>
    </row>
    <row r="139" spans="2:65" s="1" customFormat="1" ht="33" customHeight="1">
      <c r="B139" s="32"/>
      <c r="C139" s="133" t="s">
        <v>160</v>
      </c>
      <c r="D139" s="133" t="s">
        <v>144</v>
      </c>
      <c r="E139" s="134" t="s">
        <v>161</v>
      </c>
      <c r="F139" s="135" t="s">
        <v>162</v>
      </c>
      <c r="G139" s="136" t="s">
        <v>105</v>
      </c>
      <c r="H139" s="137">
        <v>2.862</v>
      </c>
      <c r="I139" s="138"/>
      <c r="J139" s="139">
        <f>ROUND(I139*H139,2)</f>
        <v>0</v>
      </c>
      <c r="K139" s="135" t="s">
        <v>157</v>
      </c>
      <c r="L139" s="32"/>
      <c r="M139" s="140" t="s">
        <v>1</v>
      </c>
      <c r="N139" s="141" t="s">
        <v>47</v>
      </c>
      <c r="P139" s="142">
        <f>O139*H139</f>
        <v>0</v>
      </c>
      <c r="Q139" s="142">
        <v>0</v>
      </c>
      <c r="R139" s="142">
        <f>Q139*H139</f>
        <v>0</v>
      </c>
      <c r="S139" s="142">
        <v>0</v>
      </c>
      <c r="T139" s="143">
        <f>S139*H139</f>
        <v>0</v>
      </c>
      <c r="AR139" s="144" t="s">
        <v>147</v>
      </c>
      <c r="AT139" s="144" t="s">
        <v>144</v>
      </c>
      <c r="AU139" s="144" t="s">
        <v>92</v>
      </c>
      <c r="AY139" s="17" t="s">
        <v>142</v>
      </c>
      <c r="BE139" s="145">
        <f>IF(N139="základní",J139,0)</f>
        <v>0</v>
      </c>
      <c r="BF139" s="145">
        <f>IF(N139="snížená",J139,0)</f>
        <v>0</v>
      </c>
      <c r="BG139" s="145">
        <f>IF(N139="zákl. přenesená",J139,0)</f>
        <v>0</v>
      </c>
      <c r="BH139" s="145">
        <f>IF(N139="sníž. přenesená",J139,0)</f>
        <v>0</v>
      </c>
      <c r="BI139" s="145">
        <f>IF(N139="nulová",J139,0)</f>
        <v>0</v>
      </c>
      <c r="BJ139" s="17" t="s">
        <v>90</v>
      </c>
      <c r="BK139" s="145">
        <f>ROUND(I139*H139,2)</f>
        <v>0</v>
      </c>
      <c r="BL139" s="17" t="s">
        <v>147</v>
      </c>
      <c r="BM139" s="144" t="s">
        <v>163</v>
      </c>
    </row>
    <row r="140" spans="2:51" s="12" customFormat="1" ht="11.25">
      <c r="B140" s="146"/>
      <c r="D140" s="147" t="s">
        <v>149</v>
      </c>
      <c r="E140" s="148" t="s">
        <v>1</v>
      </c>
      <c r="F140" s="149" t="s">
        <v>164</v>
      </c>
      <c r="H140" s="148" t="s">
        <v>1</v>
      </c>
      <c r="I140" s="150"/>
      <c r="L140" s="146"/>
      <c r="M140" s="151"/>
      <c r="T140" s="152"/>
      <c r="AT140" s="148" t="s">
        <v>149</v>
      </c>
      <c r="AU140" s="148" t="s">
        <v>92</v>
      </c>
      <c r="AV140" s="12" t="s">
        <v>90</v>
      </c>
      <c r="AW140" s="12" t="s">
        <v>35</v>
      </c>
      <c r="AX140" s="12" t="s">
        <v>82</v>
      </c>
      <c r="AY140" s="148" t="s">
        <v>142</v>
      </c>
    </row>
    <row r="141" spans="2:51" s="12" customFormat="1" ht="11.25">
      <c r="B141" s="146"/>
      <c r="D141" s="147" t="s">
        <v>149</v>
      </c>
      <c r="E141" s="148" t="s">
        <v>1</v>
      </c>
      <c r="F141" s="149" t="s">
        <v>165</v>
      </c>
      <c r="H141" s="148" t="s">
        <v>1</v>
      </c>
      <c r="I141" s="150"/>
      <c r="L141" s="146"/>
      <c r="M141" s="151"/>
      <c r="T141" s="152"/>
      <c r="AT141" s="148" t="s">
        <v>149</v>
      </c>
      <c r="AU141" s="148" t="s">
        <v>92</v>
      </c>
      <c r="AV141" s="12" t="s">
        <v>90</v>
      </c>
      <c r="AW141" s="12" t="s">
        <v>35</v>
      </c>
      <c r="AX141" s="12" t="s">
        <v>82</v>
      </c>
      <c r="AY141" s="148" t="s">
        <v>142</v>
      </c>
    </row>
    <row r="142" spans="2:51" s="12" customFormat="1" ht="11.25">
      <c r="B142" s="146"/>
      <c r="D142" s="147" t="s">
        <v>149</v>
      </c>
      <c r="E142" s="148" t="s">
        <v>1</v>
      </c>
      <c r="F142" s="149" t="s">
        <v>166</v>
      </c>
      <c r="H142" s="148" t="s">
        <v>1</v>
      </c>
      <c r="I142" s="150"/>
      <c r="L142" s="146"/>
      <c r="M142" s="151"/>
      <c r="T142" s="152"/>
      <c r="AT142" s="148" t="s">
        <v>149</v>
      </c>
      <c r="AU142" s="148" t="s">
        <v>92</v>
      </c>
      <c r="AV142" s="12" t="s">
        <v>90</v>
      </c>
      <c r="AW142" s="12" t="s">
        <v>35</v>
      </c>
      <c r="AX142" s="12" t="s">
        <v>82</v>
      </c>
      <c r="AY142" s="148" t="s">
        <v>142</v>
      </c>
    </row>
    <row r="143" spans="2:51" s="13" customFormat="1" ht="11.25">
      <c r="B143" s="153"/>
      <c r="D143" s="147" t="s">
        <v>149</v>
      </c>
      <c r="E143" s="154" t="s">
        <v>1</v>
      </c>
      <c r="F143" s="155" t="s">
        <v>167</v>
      </c>
      <c r="H143" s="156">
        <v>2.862</v>
      </c>
      <c r="I143" s="157"/>
      <c r="L143" s="153"/>
      <c r="M143" s="158"/>
      <c r="T143" s="159"/>
      <c r="AT143" s="154" t="s">
        <v>149</v>
      </c>
      <c r="AU143" s="154" t="s">
        <v>92</v>
      </c>
      <c r="AV143" s="13" t="s">
        <v>92</v>
      </c>
      <c r="AW143" s="13" t="s">
        <v>35</v>
      </c>
      <c r="AX143" s="13" t="s">
        <v>82</v>
      </c>
      <c r="AY143" s="154" t="s">
        <v>142</v>
      </c>
    </row>
    <row r="144" spans="2:51" s="14" customFormat="1" ht="11.25">
      <c r="B144" s="160"/>
      <c r="D144" s="147" t="s">
        <v>149</v>
      </c>
      <c r="E144" s="161" t="s">
        <v>1</v>
      </c>
      <c r="F144" s="162" t="s">
        <v>153</v>
      </c>
      <c r="H144" s="163">
        <v>2.862</v>
      </c>
      <c r="I144" s="164"/>
      <c r="L144" s="160"/>
      <c r="M144" s="165"/>
      <c r="T144" s="166"/>
      <c r="AT144" s="161" t="s">
        <v>149</v>
      </c>
      <c r="AU144" s="161" t="s">
        <v>92</v>
      </c>
      <c r="AV144" s="14" t="s">
        <v>147</v>
      </c>
      <c r="AW144" s="14" t="s">
        <v>35</v>
      </c>
      <c r="AX144" s="14" t="s">
        <v>90</v>
      </c>
      <c r="AY144" s="161" t="s">
        <v>142</v>
      </c>
    </row>
    <row r="145" spans="2:65" s="1" customFormat="1" ht="37.9" customHeight="1">
      <c r="B145" s="32"/>
      <c r="C145" s="133" t="s">
        <v>147</v>
      </c>
      <c r="D145" s="133" t="s">
        <v>144</v>
      </c>
      <c r="E145" s="134" t="s">
        <v>168</v>
      </c>
      <c r="F145" s="135" t="s">
        <v>169</v>
      </c>
      <c r="G145" s="136" t="s">
        <v>105</v>
      </c>
      <c r="H145" s="137">
        <v>76.462</v>
      </c>
      <c r="I145" s="138"/>
      <c r="J145" s="139">
        <f>ROUND(I145*H145,2)</f>
        <v>0</v>
      </c>
      <c r="K145" s="135" t="s">
        <v>157</v>
      </c>
      <c r="L145" s="32"/>
      <c r="M145" s="140" t="s">
        <v>1</v>
      </c>
      <c r="N145" s="141" t="s">
        <v>47</v>
      </c>
      <c r="P145" s="142">
        <f>O145*H145</f>
        <v>0</v>
      </c>
      <c r="Q145" s="142">
        <v>0</v>
      </c>
      <c r="R145" s="142">
        <f>Q145*H145</f>
        <v>0</v>
      </c>
      <c r="S145" s="142">
        <v>0</v>
      </c>
      <c r="T145" s="143">
        <f>S145*H145</f>
        <v>0</v>
      </c>
      <c r="AR145" s="144" t="s">
        <v>147</v>
      </c>
      <c r="AT145" s="144" t="s">
        <v>144</v>
      </c>
      <c r="AU145" s="144" t="s">
        <v>92</v>
      </c>
      <c r="AY145" s="17" t="s">
        <v>142</v>
      </c>
      <c r="BE145" s="145">
        <f>IF(N145="základní",J145,0)</f>
        <v>0</v>
      </c>
      <c r="BF145" s="145">
        <f>IF(N145="snížená",J145,0)</f>
        <v>0</v>
      </c>
      <c r="BG145" s="145">
        <f>IF(N145="zákl. přenesená",J145,0)</f>
        <v>0</v>
      </c>
      <c r="BH145" s="145">
        <f>IF(N145="sníž. přenesená",J145,0)</f>
        <v>0</v>
      </c>
      <c r="BI145" s="145">
        <f>IF(N145="nulová",J145,0)</f>
        <v>0</v>
      </c>
      <c r="BJ145" s="17" t="s">
        <v>90</v>
      </c>
      <c r="BK145" s="145">
        <f>ROUND(I145*H145,2)</f>
        <v>0</v>
      </c>
      <c r="BL145" s="17" t="s">
        <v>147</v>
      </c>
      <c r="BM145" s="144" t="s">
        <v>170</v>
      </c>
    </row>
    <row r="146" spans="2:51" s="12" customFormat="1" ht="11.25">
      <c r="B146" s="146"/>
      <c r="D146" s="147" t="s">
        <v>149</v>
      </c>
      <c r="E146" s="148" t="s">
        <v>1</v>
      </c>
      <c r="F146" s="149" t="s">
        <v>171</v>
      </c>
      <c r="H146" s="148" t="s">
        <v>1</v>
      </c>
      <c r="I146" s="150"/>
      <c r="L146" s="146"/>
      <c r="M146" s="151"/>
      <c r="T146" s="152"/>
      <c r="AT146" s="148" t="s">
        <v>149</v>
      </c>
      <c r="AU146" s="148" t="s">
        <v>92</v>
      </c>
      <c r="AV146" s="12" t="s">
        <v>90</v>
      </c>
      <c r="AW146" s="12" t="s">
        <v>35</v>
      </c>
      <c r="AX146" s="12" t="s">
        <v>82</v>
      </c>
      <c r="AY146" s="148" t="s">
        <v>142</v>
      </c>
    </row>
    <row r="147" spans="2:51" s="12" customFormat="1" ht="11.25">
      <c r="B147" s="146"/>
      <c r="D147" s="147" t="s">
        <v>149</v>
      </c>
      <c r="E147" s="148" t="s">
        <v>1</v>
      </c>
      <c r="F147" s="149" t="s">
        <v>172</v>
      </c>
      <c r="H147" s="148" t="s">
        <v>1</v>
      </c>
      <c r="I147" s="150"/>
      <c r="L147" s="146"/>
      <c r="M147" s="151"/>
      <c r="T147" s="152"/>
      <c r="AT147" s="148" t="s">
        <v>149</v>
      </c>
      <c r="AU147" s="148" t="s">
        <v>92</v>
      </c>
      <c r="AV147" s="12" t="s">
        <v>90</v>
      </c>
      <c r="AW147" s="12" t="s">
        <v>35</v>
      </c>
      <c r="AX147" s="12" t="s">
        <v>82</v>
      </c>
      <c r="AY147" s="148" t="s">
        <v>142</v>
      </c>
    </row>
    <row r="148" spans="2:51" s="13" customFormat="1" ht="11.25">
      <c r="B148" s="153"/>
      <c r="D148" s="147" t="s">
        <v>149</v>
      </c>
      <c r="E148" s="154" t="s">
        <v>1</v>
      </c>
      <c r="F148" s="155" t="s">
        <v>152</v>
      </c>
      <c r="H148" s="156">
        <v>36.8</v>
      </c>
      <c r="I148" s="157"/>
      <c r="L148" s="153"/>
      <c r="M148" s="158"/>
      <c r="T148" s="159"/>
      <c r="AT148" s="154" t="s">
        <v>149</v>
      </c>
      <c r="AU148" s="154" t="s">
        <v>92</v>
      </c>
      <c r="AV148" s="13" t="s">
        <v>92</v>
      </c>
      <c r="AW148" s="13" t="s">
        <v>35</v>
      </c>
      <c r="AX148" s="13" t="s">
        <v>82</v>
      </c>
      <c r="AY148" s="154" t="s">
        <v>142</v>
      </c>
    </row>
    <row r="149" spans="2:51" s="12" customFormat="1" ht="11.25">
      <c r="B149" s="146"/>
      <c r="D149" s="147" t="s">
        <v>149</v>
      </c>
      <c r="E149" s="148" t="s">
        <v>1</v>
      </c>
      <c r="F149" s="149" t="s">
        <v>164</v>
      </c>
      <c r="H149" s="148" t="s">
        <v>1</v>
      </c>
      <c r="I149" s="150"/>
      <c r="L149" s="146"/>
      <c r="M149" s="151"/>
      <c r="T149" s="152"/>
      <c r="AT149" s="148" t="s">
        <v>149</v>
      </c>
      <c r="AU149" s="148" t="s">
        <v>92</v>
      </c>
      <c r="AV149" s="12" t="s">
        <v>90</v>
      </c>
      <c r="AW149" s="12" t="s">
        <v>35</v>
      </c>
      <c r="AX149" s="12" t="s">
        <v>82</v>
      </c>
      <c r="AY149" s="148" t="s">
        <v>142</v>
      </c>
    </row>
    <row r="150" spans="2:51" s="12" customFormat="1" ht="11.25">
      <c r="B150" s="146"/>
      <c r="D150" s="147" t="s">
        <v>149</v>
      </c>
      <c r="E150" s="148" t="s">
        <v>1</v>
      </c>
      <c r="F150" s="149" t="s">
        <v>165</v>
      </c>
      <c r="H150" s="148" t="s">
        <v>1</v>
      </c>
      <c r="I150" s="150"/>
      <c r="L150" s="146"/>
      <c r="M150" s="151"/>
      <c r="T150" s="152"/>
      <c r="AT150" s="148" t="s">
        <v>149</v>
      </c>
      <c r="AU150" s="148" t="s">
        <v>92</v>
      </c>
      <c r="AV150" s="12" t="s">
        <v>90</v>
      </c>
      <c r="AW150" s="12" t="s">
        <v>35</v>
      </c>
      <c r="AX150" s="12" t="s">
        <v>82</v>
      </c>
      <c r="AY150" s="148" t="s">
        <v>142</v>
      </c>
    </row>
    <row r="151" spans="2:51" s="12" customFormat="1" ht="11.25">
      <c r="B151" s="146"/>
      <c r="D151" s="147" t="s">
        <v>149</v>
      </c>
      <c r="E151" s="148" t="s">
        <v>1</v>
      </c>
      <c r="F151" s="149" t="s">
        <v>166</v>
      </c>
      <c r="H151" s="148" t="s">
        <v>1</v>
      </c>
      <c r="I151" s="150"/>
      <c r="L151" s="146"/>
      <c r="M151" s="151"/>
      <c r="T151" s="152"/>
      <c r="AT151" s="148" t="s">
        <v>149</v>
      </c>
      <c r="AU151" s="148" t="s">
        <v>92</v>
      </c>
      <c r="AV151" s="12" t="s">
        <v>90</v>
      </c>
      <c r="AW151" s="12" t="s">
        <v>35</v>
      </c>
      <c r="AX151" s="12" t="s">
        <v>82</v>
      </c>
      <c r="AY151" s="148" t="s">
        <v>142</v>
      </c>
    </row>
    <row r="152" spans="2:51" s="13" customFormat="1" ht="11.25">
      <c r="B152" s="153"/>
      <c r="D152" s="147" t="s">
        <v>149</v>
      </c>
      <c r="E152" s="154" t="s">
        <v>1</v>
      </c>
      <c r="F152" s="155" t="s">
        <v>167</v>
      </c>
      <c r="H152" s="156">
        <v>2.862</v>
      </c>
      <c r="I152" s="157"/>
      <c r="L152" s="153"/>
      <c r="M152" s="158"/>
      <c r="T152" s="159"/>
      <c r="AT152" s="154" t="s">
        <v>149</v>
      </c>
      <c r="AU152" s="154" t="s">
        <v>92</v>
      </c>
      <c r="AV152" s="13" t="s">
        <v>92</v>
      </c>
      <c r="AW152" s="13" t="s">
        <v>35</v>
      </c>
      <c r="AX152" s="13" t="s">
        <v>82</v>
      </c>
      <c r="AY152" s="154" t="s">
        <v>142</v>
      </c>
    </row>
    <row r="153" spans="2:51" s="15" customFormat="1" ht="11.25">
      <c r="B153" s="167"/>
      <c r="D153" s="147" t="s">
        <v>149</v>
      </c>
      <c r="E153" s="168" t="s">
        <v>1</v>
      </c>
      <c r="F153" s="169" t="s">
        <v>173</v>
      </c>
      <c r="H153" s="170">
        <v>39.662</v>
      </c>
      <c r="I153" s="171"/>
      <c r="L153" s="167"/>
      <c r="M153" s="172"/>
      <c r="T153" s="173"/>
      <c r="AT153" s="168" t="s">
        <v>149</v>
      </c>
      <c r="AU153" s="168" t="s">
        <v>92</v>
      </c>
      <c r="AV153" s="15" t="s">
        <v>160</v>
      </c>
      <c r="AW153" s="15" t="s">
        <v>35</v>
      </c>
      <c r="AX153" s="15" t="s">
        <v>82</v>
      </c>
      <c r="AY153" s="168" t="s">
        <v>142</v>
      </c>
    </row>
    <row r="154" spans="2:51" s="12" customFormat="1" ht="11.25">
      <c r="B154" s="146"/>
      <c r="D154" s="147" t="s">
        <v>149</v>
      </c>
      <c r="E154" s="148" t="s">
        <v>1</v>
      </c>
      <c r="F154" s="149" t="s">
        <v>171</v>
      </c>
      <c r="H154" s="148" t="s">
        <v>1</v>
      </c>
      <c r="I154" s="150"/>
      <c r="L154" s="146"/>
      <c r="M154" s="151"/>
      <c r="T154" s="152"/>
      <c r="AT154" s="148" t="s">
        <v>149</v>
      </c>
      <c r="AU154" s="148" t="s">
        <v>92</v>
      </c>
      <c r="AV154" s="12" t="s">
        <v>90</v>
      </c>
      <c r="AW154" s="12" t="s">
        <v>35</v>
      </c>
      <c r="AX154" s="12" t="s">
        <v>82</v>
      </c>
      <c r="AY154" s="148" t="s">
        <v>142</v>
      </c>
    </row>
    <row r="155" spans="2:51" s="12" customFormat="1" ht="11.25">
      <c r="B155" s="146"/>
      <c r="D155" s="147" t="s">
        <v>149</v>
      </c>
      <c r="E155" s="148" t="s">
        <v>1</v>
      </c>
      <c r="F155" s="149" t="s">
        <v>174</v>
      </c>
      <c r="H155" s="148" t="s">
        <v>1</v>
      </c>
      <c r="I155" s="150"/>
      <c r="L155" s="146"/>
      <c r="M155" s="151"/>
      <c r="T155" s="152"/>
      <c r="AT155" s="148" t="s">
        <v>149</v>
      </c>
      <c r="AU155" s="148" t="s">
        <v>92</v>
      </c>
      <c r="AV155" s="12" t="s">
        <v>90</v>
      </c>
      <c r="AW155" s="12" t="s">
        <v>35</v>
      </c>
      <c r="AX155" s="12" t="s">
        <v>82</v>
      </c>
      <c r="AY155" s="148" t="s">
        <v>142</v>
      </c>
    </row>
    <row r="156" spans="2:51" s="13" customFormat="1" ht="11.25">
      <c r="B156" s="153"/>
      <c r="D156" s="147" t="s">
        <v>149</v>
      </c>
      <c r="E156" s="154" t="s">
        <v>1</v>
      </c>
      <c r="F156" s="155" t="s">
        <v>152</v>
      </c>
      <c r="H156" s="156">
        <v>36.8</v>
      </c>
      <c r="I156" s="157"/>
      <c r="L156" s="153"/>
      <c r="M156" s="158"/>
      <c r="T156" s="159"/>
      <c r="AT156" s="154" t="s">
        <v>149</v>
      </c>
      <c r="AU156" s="154" t="s">
        <v>92</v>
      </c>
      <c r="AV156" s="13" t="s">
        <v>92</v>
      </c>
      <c r="AW156" s="13" t="s">
        <v>35</v>
      </c>
      <c r="AX156" s="13" t="s">
        <v>82</v>
      </c>
      <c r="AY156" s="154" t="s">
        <v>142</v>
      </c>
    </row>
    <row r="157" spans="2:51" s="15" customFormat="1" ht="11.25">
      <c r="B157" s="167"/>
      <c r="D157" s="147" t="s">
        <v>149</v>
      </c>
      <c r="E157" s="168" t="s">
        <v>1</v>
      </c>
      <c r="F157" s="169" t="s">
        <v>173</v>
      </c>
      <c r="H157" s="170">
        <v>36.8</v>
      </c>
      <c r="I157" s="171"/>
      <c r="L157" s="167"/>
      <c r="M157" s="172"/>
      <c r="T157" s="173"/>
      <c r="AT157" s="168" t="s">
        <v>149</v>
      </c>
      <c r="AU157" s="168" t="s">
        <v>92</v>
      </c>
      <c r="AV157" s="15" t="s">
        <v>160</v>
      </c>
      <c r="AW157" s="15" t="s">
        <v>35</v>
      </c>
      <c r="AX157" s="15" t="s">
        <v>82</v>
      </c>
      <c r="AY157" s="168" t="s">
        <v>142</v>
      </c>
    </row>
    <row r="158" spans="2:51" s="14" customFormat="1" ht="11.25">
      <c r="B158" s="160"/>
      <c r="D158" s="147" t="s">
        <v>149</v>
      </c>
      <c r="E158" s="161" t="s">
        <v>1</v>
      </c>
      <c r="F158" s="162" t="s">
        <v>153</v>
      </c>
      <c r="H158" s="163">
        <v>76.462</v>
      </c>
      <c r="I158" s="164"/>
      <c r="L158" s="160"/>
      <c r="M158" s="165"/>
      <c r="T158" s="166"/>
      <c r="AT158" s="161" t="s">
        <v>149</v>
      </c>
      <c r="AU158" s="161" t="s">
        <v>92</v>
      </c>
      <c r="AV158" s="14" t="s">
        <v>147</v>
      </c>
      <c r="AW158" s="14" t="s">
        <v>35</v>
      </c>
      <c r="AX158" s="14" t="s">
        <v>90</v>
      </c>
      <c r="AY158" s="161" t="s">
        <v>142</v>
      </c>
    </row>
    <row r="159" spans="2:65" s="1" customFormat="1" ht="37.9" customHeight="1">
      <c r="B159" s="32"/>
      <c r="C159" s="133" t="s">
        <v>175</v>
      </c>
      <c r="D159" s="133" t="s">
        <v>144</v>
      </c>
      <c r="E159" s="134" t="s">
        <v>176</v>
      </c>
      <c r="F159" s="135" t="s">
        <v>177</v>
      </c>
      <c r="G159" s="136" t="s">
        <v>105</v>
      </c>
      <c r="H159" s="137">
        <v>2.862</v>
      </c>
      <c r="I159" s="138"/>
      <c r="J159" s="139">
        <f>ROUND(I159*H159,2)</f>
        <v>0</v>
      </c>
      <c r="K159" s="135" t="s">
        <v>157</v>
      </c>
      <c r="L159" s="32"/>
      <c r="M159" s="140" t="s">
        <v>1</v>
      </c>
      <c r="N159" s="141" t="s">
        <v>47</v>
      </c>
      <c r="P159" s="142">
        <f>O159*H159</f>
        <v>0</v>
      </c>
      <c r="Q159" s="142">
        <v>0</v>
      </c>
      <c r="R159" s="142">
        <f>Q159*H159</f>
        <v>0</v>
      </c>
      <c r="S159" s="142">
        <v>0</v>
      </c>
      <c r="T159" s="143">
        <f>S159*H159</f>
        <v>0</v>
      </c>
      <c r="AR159" s="144" t="s">
        <v>147</v>
      </c>
      <c r="AT159" s="144" t="s">
        <v>144</v>
      </c>
      <c r="AU159" s="144" t="s">
        <v>92</v>
      </c>
      <c r="AY159" s="17" t="s">
        <v>142</v>
      </c>
      <c r="BE159" s="145">
        <f>IF(N159="základní",J159,0)</f>
        <v>0</v>
      </c>
      <c r="BF159" s="145">
        <f>IF(N159="snížená",J159,0)</f>
        <v>0</v>
      </c>
      <c r="BG159" s="145">
        <f>IF(N159="zákl. přenesená",J159,0)</f>
        <v>0</v>
      </c>
      <c r="BH159" s="145">
        <f>IF(N159="sníž. přenesená",J159,0)</f>
        <v>0</v>
      </c>
      <c r="BI159" s="145">
        <f>IF(N159="nulová",J159,0)</f>
        <v>0</v>
      </c>
      <c r="BJ159" s="17" t="s">
        <v>90</v>
      </c>
      <c r="BK159" s="145">
        <f>ROUND(I159*H159,2)</f>
        <v>0</v>
      </c>
      <c r="BL159" s="17" t="s">
        <v>147</v>
      </c>
      <c r="BM159" s="144" t="s">
        <v>178</v>
      </c>
    </row>
    <row r="160" spans="2:51" s="12" customFormat="1" ht="11.25">
      <c r="B160" s="146"/>
      <c r="D160" s="147" t="s">
        <v>149</v>
      </c>
      <c r="E160" s="148" t="s">
        <v>1</v>
      </c>
      <c r="F160" s="149" t="s">
        <v>164</v>
      </c>
      <c r="H160" s="148" t="s">
        <v>1</v>
      </c>
      <c r="I160" s="150"/>
      <c r="L160" s="146"/>
      <c r="M160" s="151"/>
      <c r="T160" s="152"/>
      <c r="AT160" s="148" t="s">
        <v>149</v>
      </c>
      <c r="AU160" s="148" t="s">
        <v>92</v>
      </c>
      <c r="AV160" s="12" t="s">
        <v>90</v>
      </c>
      <c r="AW160" s="12" t="s">
        <v>35</v>
      </c>
      <c r="AX160" s="12" t="s">
        <v>82</v>
      </c>
      <c r="AY160" s="148" t="s">
        <v>142</v>
      </c>
    </row>
    <row r="161" spans="2:51" s="12" customFormat="1" ht="11.25">
      <c r="B161" s="146"/>
      <c r="D161" s="147" t="s">
        <v>149</v>
      </c>
      <c r="E161" s="148" t="s">
        <v>1</v>
      </c>
      <c r="F161" s="149" t="s">
        <v>165</v>
      </c>
      <c r="H161" s="148" t="s">
        <v>1</v>
      </c>
      <c r="I161" s="150"/>
      <c r="L161" s="146"/>
      <c r="M161" s="151"/>
      <c r="T161" s="152"/>
      <c r="AT161" s="148" t="s">
        <v>149</v>
      </c>
      <c r="AU161" s="148" t="s">
        <v>92</v>
      </c>
      <c r="AV161" s="12" t="s">
        <v>90</v>
      </c>
      <c r="AW161" s="12" t="s">
        <v>35</v>
      </c>
      <c r="AX161" s="12" t="s">
        <v>82</v>
      </c>
      <c r="AY161" s="148" t="s">
        <v>142</v>
      </c>
    </row>
    <row r="162" spans="2:51" s="12" customFormat="1" ht="11.25">
      <c r="B162" s="146"/>
      <c r="D162" s="147" t="s">
        <v>149</v>
      </c>
      <c r="E162" s="148" t="s">
        <v>1</v>
      </c>
      <c r="F162" s="149" t="s">
        <v>166</v>
      </c>
      <c r="H162" s="148" t="s">
        <v>1</v>
      </c>
      <c r="I162" s="150"/>
      <c r="L162" s="146"/>
      <c r="M162" s="151"/>
      <c r="T162" s="152"/>
      <c r="AT162" s="148" t="s">
        <v>149</v>
      </c>
      <c r="AU162" s="148" t="s">
        <v>92</v>
      </c>
      <c r="AV162" s="12" t="s">
        <v>90</v>
      </c>
      <c r="AW162" s="12" t="s">
        <v>35</v>
      </c>
      <c r="AX162" s="12" t="s">
        <v>82</v>
      </c>
      <c r="AY162" s="148" t="s">
        <v>142</v>
      </c>
    </row>
    <row r="163" spans="2:51" s="13" customFormat="1" ht="11.25">
      <c r="B163" s="153"/>
      <c r="D163" s="147" t="s">
        <v>149</v>
      </c>
      <c r="E163" s="154" t="s">
        <v>1</v>
      </c>
      <c r="F163" s="155" t="s">
        <v>167</v>
      </c>
      <c r="H163" s="156">
        <v>2.862</v>
      </c>
      <c r="I163" s="157"/>
      <c r="L163" s="153"/>
      <c r="M163" s="158"/>
      <c r="T163" s="159"/>
      <c r="AT163" s="154" t="s">
        <v>149</v>
      </c>
      <c r="AU163" s="154" t="s">
        <v>92</v>
      </c>
      <c r="AV163" s="13" t="s">
        <v>92</v>
      </c>
      <c r="AW163" s="13" t="s">
        <v>35</v>
      </c>
      <c r="AX163" s="13" t="s">
        <v>82</v>
      </c>
      <c r="AY163" s="154" t="s">
        <v>142</v>
      </c>
    </row>
    <row r="164" spans="2:51" s="14" customFormat="1" ht="11.25">
      <c r="B164" s="160"/>
      <c r="D164" s="147" t="s">
        <v>149</v>
      </c>
      <c r="E164" s="161" t="s">
        <v>1</v>
      </c>
      <c r="F164" s="162" t="s">
        <v>153</v>
      </c>
      <c r="H164" s="163">
        <v>2.862</v>
      </c>
      <c r="I164" s="164"/>
      <c r="L164" s="160"/>
      <c r="M164" s="165"/>
      <c r="T164" s="166"/>
      <c r="AT164" s="161" t="s">
        <v>149</v>
      </c>
      <c r="AU164" s="161" t="s">
        <v>92</v>
      </c>
      <c r="AV164" s="14" t="s">
        <v>147</v>
      </c>
      <c r="AW164" s="14" t="s">
        <v>35</v>
      </c>
      <c r="AX164" s="14" t="s">
        <v>90</v>
      </c>
      <c r="AY164" s="161" t="s">
        <v>142</v>
      </c>
    </row>
    <row r="165" spans="2:65" s="1" customFormat="1" ht="24.2" customHeight="1">
      <c r="B165" s="32"/>
      <c r="C165" s="133" t="s">
        <v>179</v>
      </c>
      <c r="D165" s="133" t="s">
        <v>144</v>
      </c>
      <c r="E165" s="134" t="s">
        <v>180</v>
      </c>
      <c r="F165" s="135" t="s">
        <v>181</v>
      </c>
      <c r="G165" s="136" t="s">
        <v>105</v>
      </c>
      <c r="H165" s="137">
        <v>36.8</v>
      </c>
      <c r="I165" s="138"/>
      <c r="J165" s="139">
        <f>ROUND(I165*H165,2)</f>
        <v>0</v>
      </c>
      <c r="K165" s="135" t="s">
        <v>157</v>
      </c>
      <c r="L165" s="32"/>
      <c r="M165" s="140" t="s">
        <v>1</v>
      </c>
      <c r="N165" s="141" t="s">
        <v>47</v>
      </c>
      <c r="P165" s="142">
        <f>O165*H165</f>
        <v>0</v>
      </c>
      <c r="Q165" s="142">
        <v>0</v>
      </c>
      <c r="R165" s="142">
        <f>Q165*H165</f>
        <v>0</v>
      </c>
      <c r="S165" s="142">
        <v>0</v>
      </c>
      <c r="T165" s="143">
        <f>S165*H165</f>
        <v>0</v>
      </c>
      <c r="AR165" s="144" t="s">
        <v>147</v>
      </c>
      <c r="AT165" s="144" t="s">
        <v>144</v>
      </c>
      <c r="AU165" s="144" t="s">
        <v>92</v>
      </c>
      <c r="AY165" s="17" t="s">
        <v>142</v>
      </c>
      <c r="BE165" s="145">
        <f>IF(N165="základní",J165,0)</f>
        <v>0</v>
      </c>
      <c r="BF165" s="145">
        <f>IF(N165="snížená",J165,0)</f>
        <v>0</v>
      </c>
      <c r="BG165" s="145">
        <f>IF(N165="zákl. přenesená",J165,0)</f>
        <v>0</v>
      </c>
      <c r="BH165" s="145">
        <f>IF(N165="sníž. přenesená",J165,0)</f>
        <v>0</v>
      </c>
      <c r="BI165" s="145">
        <f>IF(N165="nulová",J165,0)</f>
        <v>0</v>
      </c>
      <c r="BJ165" s="17" t="s">
        <v>90</v>
      </c>
      <c r="BK165" s="145">
        <f>ROUND(I165*H165,2)</f>
        <v>0</v>
      </c>
      <c r="BL165" s="17" t="s">
        <v>147</v>
      </c>
      <c r="BM165" s="144" t="s">
        <v>182</v>
      </c>
    </row>
    <row r="166" spans="2:51" s="12" customFormat="1" ht="11.25">
      <c r="B166" s="146"/>
      <c r="D166" s="147" t="s">
        <v>149</v>
      </c>
      <c r="E166" s="148" t="s">
        <v>1</v>
      </c>
      <c r="F166" s="149" t="s">
        <v>150</v>
      </c>
      <c r="H166" s="148" t="s">
        <v>1</v>
      </c>
      <c r="I166" s="150"/>
      <c r="L166" s="146"/>
      <c r="M166" s="151"/>
      <c r="T166" s="152"/>
      <c r="AT166" s="148" t="s">
        <v>149</v>
      </c>
      <c r="AU166" s="148" t="s">
        <v>92</v>
      </c>
      <c r="AV166" s="12" t="s">
        <v>90</v>
      </c>
      <c r="AW166" s="12" t="s">
        <v>35</v>
      </c>
      <c r="AX166" s="12" t="s">
        <v>82</v>
      </c>
      <c r="AY166" s="148" t="s">
        <v>142</v>
      </c>
    </row>
    <row r="167" spans="2:51" s="12" customFormat="1" ht="11.25">
      <c r="B167" s="146"/>
      <c r="D167" s="147" t="s">
        <v>149</v>
      </c>
      <c r="E167" s="148" t="s">
        <v>1</v>
      </c>
      <c r="F167" s="149" t="s">
        <v>151</v>
      </c>
      <c r="H167" s="148" t="s">
        <v>1</v>
      </c>
      <c r="I167" s="150"/>
      <c r="L167" s="146"/>
      <c r="M167" s="151"/>
      <c r="T167" s="152"/>
      <c r="AT167" s="148" t="s">
        <v>149</v>
      </c>
      <c r="AU167" s="148" t="s">
        <v>92</v>
      </c>
      <c r="AV167" s="12" t="s">
        <v>90</v>
      </c>
      <c r="AW167" s="12" t="s">
        <v>35</v>
      </c>
      <c r="AX167" s="12" t="s">
        <v>82</v>
      </c>
      <c r="AY167" s="148" t="s">
        <v>142</v>
      </c>
    </row>
    <row r="168" spans="2:51" s="13" customFormat="1" ht="11.25">
      <c r="B168" s="153"/>
      <c r="D168" s="147" t="s">
        <v>149</v>
      </c>
      <c r="E168" s="154" t="s">
        <v>1</v>
      </c>
      <c r="F168" s="155" t="s">
        <v>152</v>
      </c>
      <c r="H168" s="156">
        <v>36.8</v>
      </c>
      <c r="I168" s="157"/>
      <c r="L168" s="153"/>
      <c r="M168" s="158"/>
      <c r="T168" s="159"/>
      <c r="AT168" s="154" t="s">
        <v>149</v>
      </c>
      <c r="AU168" s="154" t="s">
        <v>92</v>
      </c>
      <c r="AV168" s="13" t="s">
        <v>92</v>
      </c>
      <c r="AW168" s="13" t="s">
        <v>35</v>
      </c>
      <c r="AX168" s="13" t="s">
        <v>82</v>
      </c>
      <c r="AY168" s="154" t="s">
        <v>142</v>
      </c>
    </row>
    <row r="169" spans="2:51" s="14" customFormat="1" ht="11.25">
      <c r="B169" s="160"/>
      <c r="D169" s="147" t="s">
        <v>149</v>
      </c>
      <c r="E169" s="161" t="s">
        <v>1</v>
      </c>
      <c r="F169" s="162" t="s">
        <v>153</v>
      </c>
      <c r="H169" s="163">
        <v>36.8</v>
      </c>
      <c r="I169" s="164"/>
      <c r="L169" s="160"/>
      <c r="M169" s="165"/>
      <c r="T169" s="166"/>
      <c r="AT169" s="161" t="s">
        <v>149</v>
      </c>
      <c r="AU169" s="161" t="s">
        <v>92</v>
      </c>
      <c r="AV169" s="14" t="s">
        <v>147</v>
      </c>
      <c r="AW169" s="14" t="s">
        <v>35</v>
      </c>
      <c r="AX169" s="14" t="s">
        <v>90</v>
      </c>
      <c r="AY169" s="161" t="s">
        <v>142</v>
      </c>
    </row>
    <row r="170" spans="2:65" s="1" customFormat="1" ht="24.2" customHeight="1">
      <c r="B170" s="32"/>
      <c r="C170" s="133" t="s">
        <v>183</v>
      </c>
      <c r="D170" s="133" t="s">
        <v>144</v>
      </c>
      <c r="E170" s="134" t="s">
        <v>184</v>
      </c>
      <c r="F170" s="135" t="s">
        <v>185</v>
      </c>
      <c r="G170" s="136" t="s">
        <v>186</v>
      </c>
      <c r="H170" s="137">
        <v>5.152</v>
      </c>
      <c r="I170" s="138"/>
      <c r="J170" s="139">
        <f>ROUND(I170*H170,2)</f>
        <v>0</v>
      </c>
      <c r="K170" s="135" t="s">
        <v>157</v>
      </c>
      <c r="L170" s="32"/>
      <c r="M170" s="140" t="s">
        <v>1</v>
      </c>
      <c r="N170" s="141" t="s">
        <v>47</v>
      </c>
      <c r="P170" s="142">
        <f>O170*H170</f>
        <v>0</v>
      </c>
      <c r="Q170" s="142">
        <v>0</v>
      </c>
      <c r="R170" s="142">
        <f>Q170*H170</f>
        <v>0</v>
      </c>
      <c r="S170" s="142">
        <v>0</v>
      </c>
      <c r="T170" s="143">
        <f>S170*H170</f>
        <v>0</v>
      </c>
      <c r="AR170" s="144" t="s">
        <v>147</v>
      </c>
      <c r="AT170" s="144" t="s">
        <v>144</v>
      </c>
      <c r="AU170" s="144" t="s">
        <v>92</v>
      </c>
      <c r="AY170" s="17" t="s">
        <v>142</v>
      </c>
      <c r="BE170" s="145">
        <f>IF(N170="základní",J170,0)</f>
        <v>0</v>
      </c>
      <c r="BF170" s="145">
        <f>IF(N170="snížená",J170,0)</f>
        <v>0</v>
      </c>
      <c r="BG170" s="145">
        <f>IF(N170="zákl. přenesená",J170,0)</f>
        <v>0</v>
      </c>
      <c r="BH170" s="145">
        <f>IF(N170="sníž. přenesená",J170,0)</f>
        <v>0</v>
      </c>
      <c r="BI170" s="145">
        <f>IF(N170="nulová",J170,0)</f>
        <v>0</v>
      </c>
      <c r="BJ170" s="17" t="s">
        <v>90</v>
      </c>
      <c r="BK170" s="145">
        <f>ROUND(I170*H170,2)</f>
        <v>0</v>
      </c>
      <c r="BL170" s="17" t="s">
        <v>147</v>
      </c>
      <c r="BM170" s="144" t="s">
        <v>187</v>
      </c>
    </row>
    <row r="171" spans="2:51" s="12" customFormat="1" ht="11.25">
      <c r="B171" s="146"/>
      <c r="D171" s="147" t="s">
        <v>149</v>
      </c>
      <c r="E171" s="148" t="s">
        <v>1</v>
      </c>
      <c r="F171" s="149" t="s">
        <v>164</v>
      </c>
      <c r="H171" s="148" t="s">
        <v>1</v>
      </c>
      <c r="I171" s="150"/>
      <c r="L171" s="146"/>
      <c r="M171" s="151"/>
      <c r="T171" s="152"/>
      <c r="AT171" s="148" t="s">
        <v>149</v>
      </c>
      <c r="AU171" s="148" t="s">
        <v>92</v>
      </c>
      <c r="AV171" s="12" t="s">
        <v>90</v>
      </c>
      <c r="AW171" s="12" t="s">
        <v>35</v>
      </c>
      <c r="AX171" s="12" t="s">
        <v>82</v>
      </c>
      <c r="AY171" s="148" t="s">
        <v>142</v>
      </c>
    </row>
    <row r="172" spans="2:51" s="12" customFormat="1" ht="11.25">
      <c r="B172" s="146"/>
      <c r="D172" s="147" t="s">
        <v>149</v>
      </c>
      <c r="E172" s="148" t="s">
        <v>1</v>
      </c>
      <c r="F172" s="149" t="s">
        <v>165</v>
      </c>
      <c r="H172" s="148" t="s">
        <v>1</v>
      </c>
      <c r="I172" s="150"/>
      <c r="L172" s="146"/>
      <c r="M172" s="151"/>
      <c r="T172" s="152"/>
      <c r="AT172" s="148" t="s">
        <v>149</v>
      </c>
      <c r="AU172" s="148" t="s">
        <v>92</v>
      </c>
      <c r="AV172" s="12" t="s">
        <v>90</v>
      </c>
      <c r="AW172" s="12" t="s">
        <v>35</v>
      </c>
      <c r="AX172" s="12" t="s">
        <v>82</v>
      </c>
      <c r="AY172" s="148" t="s">
        <v>142</v>
      </c>
    </row>
    <row r="173" spans="2:51" s="12" customFormat="1" ht="11.25">
      <c r="B173" s="146"/>
      <c r="D173" s="147" t="s">
        <v>149</v>
      </c>
      <c r="E173" s="148" t="s">
        <v>1</v>
      </c>
      <c r="F173" s="149" t="s">
        <v>166</v>
      </c>
      <c r="H173" s="148" t="s">
        <v>1</v>
      </c>
      <c r="I173" s="150"/>
      <c r="L173" s="146"/>
      <c r="M173" s="151"/>
      <c r="T173" s="152"/>
      <c r="AT173" s="148" t="s">
        <v>149</v>
      </c>
      <c r="AU173" s="148" t="s">
        <v>92</v>
      </c>
      <c r="AV173" s="12" t="s">
        <v>90</v>
      </c>
      <c r="AW173" s="12" t="s">
        <v>35</v>
      </c>
      <c r="AX173" s="12" t="s">
        <v>82</v>
      </c>
      <c r="AY173" s="148" t="s">
        <v>142</v>
      </c>
    </row>
    <row r="174" spans="2:51" s="13" customFormat="1" ht="11.25">
      <c r="B174" s="153"/>
      <c r="D174" s="147" t="s">
        <v>149</v>
      </c>
      <c r="E174" s="154" t="s">
        <v>1</v>
      </c>
      <c r="F174" s="155" t="s">
        <v>167</v>
      </c>
      <c r="H174" s="156">
        <v>2.862</v>
      </c>
      <c r="I174" s="157"/>
      <c r="L174" s="153"/>
      <c r="M174" s="158"/>
      <c r="T174" s="159"/>
      <c r="AT174" s="154" t="s">
        <v>149</v>
      </c>
      <c r="AU174" s="154" t="s">
        <v>92</v>
      </c>
      <c r="AV174" s="13" t="s">
        <v>92</v>
      </c>
      <c r="AW174" s="13" t="s">
        <v>35</v>
      </c>
      <c r="AX174" s="13" t="s">
        <v>82</v>
      </c>
      <c r="AY174" s="154" t="s">
        <v>142</v>
      </c>
    </row>
    <row r="175" spans="2:51" s="14" customFormat="1" ht="11.25">
      <c r="B175" s="160"/>
      <c r="D175" s="147" t="s">
        <v>149</v>
      </c>
      <c r="E175" s="161" t="s">
        <v>1</v>
      </c>
      <c r="F175" s="162" t="s">
        <v>153</v>
      </c>
      <c r="H175" s="163">
        <v>2.862</v>
      </c>
      <c r="I175" s="164"/>
      <c r="L175" s="160"/>
      <c r="M175" s="165"/>
      <c r="T175" s="166"/>
      <c r="AT175" s="161" t="s">
        <v>149</v>
      </c>
      <c r="AU175" s="161" t="s">
        <v>92</v>
      </c>
      <c r="AV175" s="14" t="s">
        <v>147</v>
      </c>
      <c r="AW175" s="14" t="s">
        <v>35</v>
      </c>
      <c r="AX175" s="14" t="s">
        <v>90</v>
      </c>
      <c r="AY175" s="161" t="s">
        <v>142</v>
      </c>
    </row>
    <row r="176" spans="2:51" s="13" customFormat="1" ht="11.25">
      <c r="B176" s="153"/>
      <c r="D176" s="147" t="s">
        <v>149</v>
      </c>
      <c r="F176" s="155" t="s">
        <v>188</v>
      </c>
      <c r="H176" s="156">
        <v>5.152</v>
      </c>
      <c r="I176" s="157"/>
      <c r="L176" s="153"/>
      <c r="M176" s="158"/>
      <c r="T176" s="159"/>
      <c r="AT176" s="154" t="s">
        <v>149</v>
      </c>
      <c r="AU176" s="154" t="s">
        <v>92</v>
      </c>
      <c r="AV176" s="13" t="s">
        <v>92</v>
      </c>
      <c r="AW176" s="13" t="s">
        <v>4</v>
      </c>
      <c r="AX176" s="13" t="s">
        <v>90</v>
      </c>
      <c r="AY176" s="154" t="s">
        <v>142</v>
      </c>
    </row>
    <row r="177" spans="2:65" s="1" customFormat="1" ht="16.5" customHeight="1">
      <c r="B177" s="32"/>
      <c r="C177" s="133" t="s">
        <v>189</v>
      </c>
      <c r="D177" s="133" t="s">
        <v>144</v>
      </c>
      <c r="E177" s="134" t="s">
        <v>190</v>
      </c>
      <c r="F177" s="135" t="s">
        <v>191</v>
      </c>
      <c r="G177" s="136" t="s">
        <v>105</v>
      </c>
      <c r="H177" s="137">
        <v>39.662</v>
      </c>
      <c r="I177" s="138"/>
      <c r="J177" s="139">
        <f>ROUND(I177*H177,2)</f>
        <v>0</v>
      </c>
      <c r="K177" s="135" t="s">
        <v>157</v>
      </c>
      <c r="L177" s="32"/>
      <c r="M177" s="140" t="s">
        <v>1</v>
      </c>
      <c r="N177" s="141" t="s">
        <v>47</v>
      </c>
      <c r="P177" s="142">
        <f>O177*H177</f>
        <v>0</v>
      </c>
      <c r="Q177" s="142">
        <v>0</v>
      </c>
      <c r="R177" s="142">
        <f>Q177*H177</f>
        <v>0</v>
      </c>
      <c r="S177" s="142">
        <v>0</v>
      </c>
      <c r="T177" s="143">
        <f>S177*H177</f>
        <v>0</v>
      </c>
      <c r="AR177" s="144" t="s">
        <v>147</v>
      </c>
      <c r="AT177" s="144" t="s">
        <v>144</v>
      </c>
      <c r="AU177" s="144" t="s">
        <v>92</v>
      </c>
      <c r="AY177" s="17" t="s">
        <v>142</v>
      </c>
      <c r="BE177" s="145">
        <f>IF(N177="základní",J177,0)</f>
        <v>0</v>
      </c>
      <c r="BF177" s="145">
        <f>IF(N177="snížená",J177,0)</f>
        <v>0</v>
      </c>
      <c r="BG177" s="145">
        <f>IF(N177="zákl. přenesená",J177,0)</f>
        <v>0</v>
      </c>
      <c r="BH177" s="145">
        <f>IF(N177="sníž. přenesená",J177,0)</f>
        <v>0</v>
      </c>
      <c r="BI177" s="145">
        <f>IF(N177="nulová",J177,0)</f>
        <v>0</v>
      </c>
      <c r="BJ177" s="17" t="s">
        <v>90</v>
      </c>
      <c r="BK177" s="145">
        <f>ROUND(I177*H177,2)</f>
        <v>0</v>
      </c>
      <c r="BL177" s="17" t="s">
        <v>147</v>
      </c>
      <c r="BM177" s="144" t="s">
        <v>192</v>
      </c>
    </row>
    <row r="178" spans="2:51" s="12" customFormat="1" ht="11.25">
      <c r="B178" s="146"/>
      <c r="D178" s="147" t="s">
        <v>149</v>
      </c>
      <c r="E178" s="148" t="s">
        <v>1</v>
      </c>
      <c r="F178" s="149" t="s">
        <v>171</v>
      </c>
      <c r="H178" s="148" t="s">
        <v>1</v>
      </c>
      <c r="I178" s="150"/>
      <c r="L178" s="146"/>
      <c r="M178" s="151"/>
      <c r="T178" s="152"/>
      <c r="AT178" s="148" t="s">
        <v>149</v>
      </c>
      <c r="AU178" s="148" t="s">
        <v>92</v>
      </c>
      <c r="AV178" s="12" t="s">
        <v>90</v>
      </c>
      <c r="AW178" s="12" t="s">
        <v>35</v>
      </c>
      <c r="AX178" s="12" t="s">
        <v>82</v>
      </c>
      <c r="AY178" s="148" t="s">
        <v>142</v>
      </c>
    </row>
    <row r="179" spans="2:51" s="12" customFormat="1" ht="11.25">
      <c r="B179" s="146"/>
      <c r="D179" s="147" t="s">
        <v>149</v>
      </c>
      <c r="E179" s="148" t="s">
        <v>1</v>
      </c>
      <c r="F179" s="149" t="s">
        <v>172</v>
      </c>
      <c r="H179" s="148" t="s">
        <v>1</v>
      </c>
      <c r="I179" s="150"/>
      <c r="L179" s="146"/>
      <c r="M179" s="151"/>
      <c r="T179" s="152"/>
      <c r="AT179" s="148" t="s">
        <v>149</v>
      </c>
      <c r="AU179" s="148" t="s">
        <v>92</v>
      </c>
      <c r="AV179" s="12" t="s">
        <v>90</v>
      </c>
      <c r="AW179" s="12" t="s">
        <v>35</v>
      </c>
      <c r="AX179" s="12" t="s">
        <v>82</v>
      </c>
      <c r="AY179" s="148" t="s">
        <v>142</v>
      </c>
    </row>
    <row r="180" spans="2:51" s="13" customFormat="1" ht="11.25">
      <c r="B180" s="153"/>
      <c r="D180" s="147" t="s">
        <v>149</v>
      </c>
      <c r="E180" s="154" t="s">
        <v>1</v>
      </c>
      <c r="F180" s="155" t="s">
        <v>152</v>
      </c>
      <c r="H180" s="156">
        <v>36.8</v>
      </c>
      <c r="I180" s="157"/>
      <c r="L180" s="153"/>
      <c r="M180" s="158"/>
      <c r="T180" s="159"/>
      <c r="AT180" s="154" t="s">
        <v>149</v>
      </c>
      <c r="AU180" s="154" t="s">
        <v>92</v>
      </c>
      <c r="AV180" s="13" t="s">
        <v>92</v>
      </c>
      <c r="AW180" s="13" t="s">
        <v>35</v>
      </c>
      <c r="AX180" s="13" t="s">
        <v>82</v>
      </c>
      <c r="AY180" s="154" t="s">
        <v>142</v>
      </c>
    </row>
    <row r="181" spans="2:51" s="12" customFormat="1" ht="11.25">
      <c r="B181" s="146"/>
      <c r="D181" s="147" t="s">
        <v>149</v>
      </c>
      <c r="E181" s="148" t="s">
        <v>1</v>
      </c>
      <c r="F181" s="149" t="s">
        <v>164</v>
      </c>
      <c r="H181" s="148" t="s">
        <v>1</v>
      </c>
      <c r="I181" s="150"/>
      <c r="L181" s="146"/>
      <c r="M181" s="151"/>
      <c r="T181" s="152"/>
      <c r="AT181" s="148" t="s">
        <v>149</v>
      </c>
      <c r="AU181" s="148" t="s">
        <v>92</v>
      </c>
      <c r="AV181" s="12" t="s">
        <v>90</v>
      </c>
      <c r="AW181" s="12" t="s">
        <v>35</v>
      </c>
      <c r="AX181" s="12" t="s">
        <v>82</v>
      </c>
      <c r="AY181" s="148" t="s">
        <v>142</v>
      </c>
    </row>
    <row r="182" spans="2:51" s="12" customFormat="1" ht="11.25">
      <c r="B182" s="146"/>
      <c r="D182" s="147" t="s">
        <v>149</v>
      </c>
      <c r="E182" s="148" t="s">
        <v>1</v>
      </c>
      <c r="F182" s="149" t="s">
        <v>165</v>
      </c>
      <c r="H182" s="148" t="s">
        <v>1</v>
      </c>
      <c r="I182" s="150"/>
      <c r="L182" s="146"/>
      <c r="M182" s="151"/>
      <c r="T182" s="152"/>
      <c r="AT182" s="148" t="s">
        <v>149</v>
      </c>
      <c r="AU182" s="148" t="s">
        <v>92</v>
      </c>
      <c r="AV182" s="12" t="s">
        <v>90</v>
      </c>
      <c r="AW182" s="12" t="s">
        <v>35</v>
      </c>
      <c r="AX182" s="12" t="s">
        <v>82</v>
      </c>
      <c r="AY182" s="148" t="s">
        <v>142</v>
      </c>
    </row>
    <row r="183" spans="2:51" s="12" customFormat="1" ht="11.25">
      <c r="B183" s="146"/>
      <c r="D183" s="147" t="s">
        <v>149</v>
      </c>
      <c r="E183" s="148" t="s">
        <v>1</v>
      </c>
      <c r="F183" s="149" t="s">
        <v>166</v>
      </c>
      <c r="H183" s="148" t="s">
        <v>1</v>
      </c>
      <c r="I183" s="150"/>
      <c r="L183" s="146"/>
      <c r="M183" s="151"/>
      <c r="T183" s="152"/>
      <c r="AT183" s="148" t="s">
        <v>149</v>
      </c>
      <c r="AU183" s="148" t="s">
        <v>92</v>
      </c>
      <c r="AV183" s="12" t="s">
        <v>90</v>
      </c>
      <c r="AW183" s="12" t="s">
        <v>35</v>
      </c>
      <c r="AX183" s="12" t="s">
        <v>82</v>
      </c>
      <c r="AY183" s="148" t="s">
        <v>142</v>
      </c>
    </row>
    <row r="184" spans="2:51" s="13" customFormat="1" ht="11.25">
      <c r="B184" s="153"/>
      <c r="D184" s="147" t="s">
        <v>149</v>
      </c>
      <c r="E184" s="154" t="s">
        <v>1</v>
      </c>
      <c r="F184" s="155" t="s">
        <v>167</v>
      </c>
      <c r="H184" s="156">
        <v>2.862</v>
      </c>
      <c r="I184" s="157"/>
      <c r="L184" s="153"/>
      <c r="M184" s="158"/>
      <c r="T184" s="159"/>
      <c r="AT184" s="154" t="s">
        <v>149</v>
      </c>
      <c r="AU184" s="154" t="s">
        <v>92</v>
      </c>
      <c r="AV184" s="13" t="s">
        <v>92</v>
      </c>
      <c r="AW184" s="13" t="s">
        <v>35</v>
      </c>
      <c r="AX184" s="13" t="s">
        <v>82</v>
      </c>
      <c r="AY184" s="154" t="s">
        <v>142</v>
      </c>
    </row>
    <row r="185" spans="2:51" s="14" customFormat="1" ht="11.25">
      <c r="B185" s="160"/>
      <c r="D185" s="147" t="s">
        <v>149</v>
      </c>
      <c r="E185" s="161" t="s">
        <v>1</v>
      </c>
      <c r="F185" s="162" t="s">
        <v>153</v>
      </c>
      <c r="H185" s="163">
        <v>39.662</v>
      </c>
      <c r="I185" s="164"/>
      <c r="L185" s="160"/>
      <c r="M185" s="165"/>
      <c r="T185" s="166"/>
      <c r="AT185" s="161" t="s">
        <v>149</v>
      </c>
      <c r="AU185" s="161" t="s">
        <v>92</v>
      </c>
      <c r="AV185" s="14" t="s">
        <v>147</v>
      </c>
      <c r="AW185" s="14" t="s">
        <v>35</v>
      </c>
      <c r="AX185" s="14" t="s">
        <v>90</v>
      </c>
      <c r="AY185" s="161" t="s">
        <v>142</v>
      </c>
    </row>
    <row r="186" spans="2:65" s="1" customFormat="1" ht="24.2" customHeight="1">
      <c r="B186" s="32"/>
      <c r="C186" s="133" t="s">
        <v>193</v>
      </c>
      <c r="D186" s="133" t="s">
        <v>144</v>
      </c>
      <c r="E186" s="134" t="s">
        <v>194</v>
      </c>
      <c r="F186" s="135" t="s">
        <v>195</v>
      </c>
      <c r="G186" s="136" t="s">
        <v>156</v>
      </c>
      <c r="H186" s="137">
        <v>184</v>
      </c>
      <c r="I186" s="138"/>
      <c r="J186" s="139">
        <f>ROUND(I186*H186,2)</f>
        <v>0</v>
      </c>
      <c r="K186" s="135" t="s">
        <v>157</v>
      </c>
      <c r="L186" s="32"/>
      <c r="M186" s="140" t="s">
        <v>1</v>
      </c>
      <c r="N186" s="141" t="s">
        <v>47</v>
      </c>
      <c r="P186" s="142">
        <f>O186*H186</f>
        <v>0</v>
      </c>
      <c r="Q186" s="142">
        <v>0</v>
      </c>
      <c r="R186" s="142">
        <f>Q186*H186</f>
        <v>0</v>
      </c>
      <c r="S186" s="142">
        <v>0</v>
      </c>
      <c r="T186" s="143">
        <f>S186*H186</f>
        <v>0</v>
      </c>
      <c r="AR186" s="144" t="s">
        <v>147</v>
      </c>
      <c r="AT186" s="144" t="s">
        <v>144</v>
      </c>
      <c r="AU186" s="144" t="s">
        <v>92</v>
      </c>
      <c r="AY186" s="17" t="s">
        <v>142</v>
      </c>
      <c r="BE186" s="145">
        <f>IF(N186="základní",J186,0)</f>
        <v>0</v>
      </c>
      <c r="BF186" s="145">
        <f>IF(N186="snížená",J186,0)</f>
        <v>0</v>
      </c>
      <c r="BG186" s="145">
        <f>IF(N186="zákl. přenesená",J186,0)</f>
        <v>0</v>
      </c>
      <c r="BH186" s="145">
        <f>IF(N186="sníž. přenesená",J186,0)</f>
        <v>0</v>
      </c>
      <c r="BI186" s="145">
        <f>IF(N186="nulová",J186,0)</f>
        <v>0</v>
      </c>
      <c r="BJ186" s="17" t="s">
        <v>90</v>
      </c>
      <c r="BK186" s="145">
        <f>ROUND(I186*H186,2)</f>
        <v>0</v>
      </c>
      <c r="BL186" s="17" t="s">
        <v>147</v>
      </c>
      <c r="BM186" s="144" t="s">
        <v>196</v>
      </c>
    </row>
    <row r="187" spans="2:51" s="12" customFormat="1" ht="11.25">
      <c r="B187" s="146"/>
      <c r="D187" s="147" t="s">
        <v>149</v>
      </c>
      <c r="E187" s="148" t="s">
        <v>1</v>
      </c>
      <c r="F187" s="149" t="s">
        <v>150</v>
      </c>
      <c r="H187" s="148" t="s">
        <v>1</v>
      </c>
      <c r="I187" s="150"/>
      <c r="L187" s="146"/>
      <c r="M187" s="151"/>
      <c r="T187" s="152"/>
      <c r="AT187" s="148" t="s">
        <v>149</v>
      </c>
      <c r="AU187" s="148" t="s">
        <v>92</v>
      </c>
      <c r="AV187" s="12" t="s">
        <v>90</v>
      </c>
      <c r="AW187" s="12" t="s">
        <v>35</v>
      </c>
      <c r="AX187" s="12" t="s">
        <v>82</v>
      </c>
      <c r="AY187" s="148" t="s">
        <v>142</v>
      </c>
    </row>
    <row r="188" spans="2:51" s="12" customFormat="1" ht="11.25">
      <c r="B188" s="146"/>
      <c r="D188" s="147" t="s">
        <v>149</v>
      </c>
      <c r="E188" s="148" t="s">
        <v>1</v>
      </c>
      <c r="F188" s="149" t="s">
        <v>151</v>
      </c>
      <c r="H188" s="148" t="s">
        <v>1</v>
      </c>
      <c r="I188" s="150"/>
      <c r="L188" s="146"/>
      <c r="M188" s="151"/>
      <c r="T188" s="152"/>
      <c r="AT188" s="148" t="s">
        <v>149</v>
      </c>
      <c r="AU188" s="148" t="s">
        <v>92</v>
      </c>
      <c r="AV188" s="12" t="s">
        <v>90</v>
      </c>
      <c r="AW188" s="12" t="s">
        <v>35</v>
      </c>
      <c r="AX188" s="12" t="s">
        <v>82</v>
      </c>
      <c r="AY188" s="148" t="s">
        <v>142</v>
      </c>
    </row>
    <row r="189" spans="2:51" s="13" customFormat="1" ht="11.25">
      <c r="B189" s="153"/>
      <c r="D189" s="147" t="s">
        <v>149</v>
      </c>
      <c r="E189" s="154" t="s">
        <v>1</v>
      </c>
      <c r="F189" s="155" t="s">
        <v>159</v>
      </c>
      <c r="H189" s="156">
        <v>184</v>
      </c>
      <c r="I189" s="157"/>
      <c r="L189" s="153"/>
      <c r="M189" s="158"/>
      <c r="T189" s="159"/>
      <c r="AT189" s="154" t="s">
        <v>149</v>
      </c>
      <c r="AU189" s="154" t="s">
        <v>92</v>
      </c>
      <c r="AV189" s="13" t="s">
        <v>92</v>
      </c>
      <c r="AW189" s="13" t="s">
        <v>35</v>
      </c>
      <c r="AX189" s="13" t="s">
        <v>82</v>
      </c>
      <c r="AY189" s="154" t="s">
        <v>142</v>
      </c>
    </row>
    <row r="190" spans="2:51" s="14" customFormat="1" ht="11.25">
      <c r="B190" s="160"/>
      <c r="D190" s="147" t="s">
        <v>149</v>
      </c>
      <c r="E190" s="161" t="s">
        <v>1</v>
      </c>
      <c r="F190" s="162" t="s">
        <v>153</v>
      </c>
      <c r="H190" s="163">
        <v>184</v>
      </c>
      <c r="I190" s="164"/>
      <c r="L190" s="160"/>
      <c r="M190" s="165"/>
      <c r="T190" s="166"/>
      <c r="AT190" s="161" t="s">
        <v>149</v>
      </c>
      <c r="AU190" s="161" t="s">
        <v>92</v>
      </c>
      <c r="AV190" s="14" t="s">
        <v>147</v>
      </c>
      <c r="AW190" s="14" t="s">
        <v>35</v>
      </c>
      <c r="AX190" s="14" t="s">
        <v>90</v>
      </c>
      <c r="AY190" s="161" t="s">
        <v>142</v>
      </c>
    </row>
    <row r="191" spans="2:65" s="1" customFormat="1" ht="24.2" customHeight="1">
      <c r="B191" s="32"/>
      <c r="C191" s="133" t="s">
        <v>197</v>
      </c>
      <c r="D191" s="133" t="s">
        <v>144</v>
      </c>
      <c r="E191" s="134" t="s">
        <v>198</v>
      </c>
      <c r="F191" s="135" t="s">
        <v>199</v>
      </c>
      <c r="G191" s="136" t="s">
        <v>156</v>
      </c>
      <c r="H191" s="137">
        <v>184</v>
      </c>
      <c r="I191" s="138"/>
      <c r="J191" s="139">
        <f>ROUND(I191*H191,2)</f>
        <v>0</v>
      </c>
      <c r="K191" s="135" t="s">
        <v>157</v>
      </c>
      <c r="L191" s="32"/>
      <c r="M191" s="140" t="s">
        <v>1</v>
      </c>
      <c r="N191" s="141" t="s">
        <v>47</v>
      </c>
      <c r="P191" s="142">
        <f>O191*H191</f>
        <v>0</v>
      </c>
      <c r="Q191" s="142">
        <v>0</v>
      </c>
      <c r="R191" s="142">
        <f>Q191*H191</f>
        <v>0</v>
      </c>
      <c r="S191" s="142">
        <v>0</v>
      </c>
      <c r="T191" s="143">
        <f>S191*H191</f>
        <v>0</v>
      </c>
      <c r="AR191" s="144" t="s">
        <v>147</v>
      </c>
      <c r="AT191" s="144" t="s">
        <v>144</v>
      </c>
      <c r="AU191" s="144" t="s">
        <v>92</v>
      </c>
      <c r="AY191" s="17" t="s">
        <v>142</v>
      </c>
      <c r="BE191" s="145">
        <f>IF(N191="základní",J191,0)</f>
        <v>0</v>
      </c>
      <c r="BF191" s="145">
        <f>IF(N191="snížená",J191,0)</f>
        <v>0</v>
      </c>
      <c r="BG191" s="145">
        <f>IF(N191="zákl. přenesená",J191,0)</f>
        <v>0</v>
      </c>
      <c r="BH191" s="145">
        <f>IF(N191="sníž. přenesená",J191,0)</f>
        <v>0</v>
      </c>
      <c r="BI191" s="145">
        <f>IF(N191="nulová",J191,0)</f>
        <v>0</v>
      </c>
      <c r="BJ191" s="17" t="s">
        <v>90</v>
      </c>
      <c r="BK191" s="145">
        <f>ROUND(I191*H191,2)</f>
        <v>0</v>
      </c>
      <c r="BL191" s="17" t="s">
        <v>147</v>
      </c>
      <c r="BM191" s="144" t="s">
        <v>200</v>
      </c>
    </row>
    <row r="192" spans="2:65" s="1" customFormat="1" ht="16.5" customHeight="1">
      <c r="B192" s="32"/>
      <c r="C192" s="174" t="s">
        <v>201</v>
      </c>
      <c r="D192" s="174" t="s">
        <v>202</v>
      </c>
      <c r="E192" s="175" t="s">
        <v>203</v>
      </c>
      <c r="F192" s="176" t="s">
        <v>204</v>
      </c>
      <c r="G192" s="177" t="s">
        <v>205</v>
      </c>
      <c r="H192" s="178">
        <v>2.76</v>
      </c>
      <c r="I192" s="179"/>
      <c r="J192" s="180">
        <f>ROUND(I192*H192,2)</f>
        <v>0</v>
      </c>
      <c r="K192" s="176" t="s">
        <v>157</v>
      </c>
      <c r="L192" s="181"/>
      <c r="M192" s="182" t="s">
        <v>1</v>
      </c>
      <c r="N192" s="183" t="s">
        <v>47</v>
      </c>
      <c r="P192" s="142">
        <f>O192*H192</f>
        <v>0</v>
      </c>
      <c r="Q192" s="142">
        <v>0.001</v>
      </c>
      <c r="R192" s="142">
        <f>Q192*H192</f>
        <v>0.00276</v>
      </c>
      <c r="S192" s="142">
        <v>0</v>
      </c>
      <c r="T192" s="143">
        <f>S192*H192</f>
        <v>0</v>
      </c>
      <c r="AR192" s="144" t="s">
        <v>189</v>
      </c>
      <c r="AT192" s="144" t="s">
        <v>202</v>
      </c>
      <c r="AU192" s="144" t="s">
        <v>92</v>
      </c>
      <c r="AY192" s="17" t="s">
        <v>142</v>
      </c>
      <c r="BE192" s="145">
        <f>IF(N192="základní",J192,0)</f>
        <v>0</v>
      </c>
      <c r="BF192" s="145">
        <f>IF(N192="snížená",J192,0)</f>
        <v>0</v>
      </c>
      <c r="BG192" s="145">
        <f>IF(N192="zákl. přenesená",J192,0)</f>
        <v>0</v>
      </c>
      <c r="BH192" s="145">
        <f>IF(N192="sníž. přenesená",J192,0)</f>
        <v>0</v>
      </c>
      <c r="BI192" s="145">
        <f>IF(N192="nulová",J192,0)</f>
        <v>0</v>
      </c>
      <c r="BJ192" s="17" t="s">
        <v>90</v>
      </c>
      <c r="BK192" s="145">
        <f>ROUND(I192*H192,2)</f>
        <v>0</v>
      </c>
      <c r="BL192" s="17" t="s">
        <v>147</v>
      </c>
      <c r="BM192" s="144" t="s">
        <v>206</v>
      </c>
    </row>
    <row r="193" spans="2:51" s="13" customFormat="1" ht="11.25">
      <c r="B193" s="153"/>
      <c r="D193" s="147" t="s">
        <v>149</v>
      </c>
      <c r="F193" s="155" t="s">
        <v>207</v>
      </c>
      <c r="H193" s="156">
        <v>2.76</v>
      </c>
      <c r="I193" s="157"/>
      <c r="L193" s="153"/>
      <c r="M193" s="158"/>
      <c r="T193" s="159"/>
      <c r="AT193" s="154" t="s">
        <v>149</v>
      </c>
      <c r="AU193" s="154" t="s">
        <v>92</v>
      </c>
      <c r="AV193" s="13" t="s">
        <v>92</v>
      </c>
      <c r="AW193" s="13" t="s">
        <v>4</v>
      </c>
      <c r="AX193" s="13" t="s">
        <v>90</v>
      </c>
      <c r="AY193" s="154" t="s">
        <v>142</v>
      </c>
    </row>
    <row r="194" spans="2:63" s="11" customFormat="1" ht="22.9" customHeight="1">
      <c r="B194" s="121"/>
      <c r="D194" s="122" t="s">
        <v>81</v>
      </c>
      <c r="E194" s="131" t="s">
        <v>92</v>
      </c>
      <c r="F194" s="131" t="s">
        <v>208</v>
      </c>
      <c r="I194" s="124"/>
      <c r="J194" s="132">
        <f>BK194</f>
        <v>0</v>
      </c>
      <c r="L194" s="121"/>
      <c r="M194" s="126"/>
      <c r="P194" s="127">
        <f>SUM(P195:P226)</f>
        <v>0</v>
      </c>
      <c r="R194" s="127">
        <f>SUM(R195:R226)</f>
        <v>17.12618472</v>
      </c>
      <c r="T194" s="128">
        <f>SUM(T195:T226)</f>
        <v>0</v>
      </c>
      <c r="AR194" s="122" t="s">
        <v>90</v>
      </c>
      <c r="AT194" s="129" t="s">
        <v>81</v>
      </c>
      <c r="AU194" s="129" t="s">
        <v>90</v>
      </c>
      <c r="AY194" s="122" t="s">
        <v>142</v>
      </c>
      <c r="BK194" s="130">
        <f>SUM(BK195:BK226)</f>
        <v>0</v>
      </c>
    </row>
    <row r="195" spans="2:65" s="1" customFormat="1" ht="24.2" customHeight="1">
      <c r="B195" s="32"/>
      <c r="C195" s="133" t="s">
        <v>209</v>
      </c>
      <c r="D195" s="133" t="s">
        <v>144</v>
      </c>
      <c r="E195" s="134" t="s">
        <v>210</v>
      </c>
      <c r="F195" s="135" t="s">
        <v>211</v>
      </c>
      <c r="G195" s="136" t="s">
        <v>105</v>
      </c>
      <c r="H195" s="137">
        <v>2.862</v>
      </c>
      <c r="I195" s="138"/>
      <c r="J195" s="139">
        <f>ROUND(I195*H195,2)</f>
        <v>0</v>
      </c>
      <c r="K195" s="135" t="s">
        <v>212</v>
      </c>
      <c r="L195" s="32"/>
      <c r="M195" s="140" t="s">
        <v>1</v>
      </c>
      <c r="N195" s="141" t="s">
        <v>47</v>
      </c>
      <c r="P195" s="142">
        <f>O195*H195</f>
        <v>0</v>
      </c>
      <c r="Q195" s="142">
        <v>2.48756</v>
      </c>
      <c r="R195" s="142">
        <f>Q195*H195</f>
        <v>7.119396720000001</v>
      </c>
      <c r="S195" s="142">
        <v>0</v>
      </c>
      <c r="T195" s="143">
        <f>S195*H195</f>
        <v>0</v>
      </c>
      <c r="AR195" s="144" t="s">
        <v>147</v>
      </c>
      <c r="AT195" s="144" t="s">
        <v>144</v>
      </c>
      <c r="AU195" s="144" t="s">
        <v>92</v>
      </c>
      <c r="AY195" s="17" t="s">
        <v>142</v>
      </c>
      <c r="BE195" s="145">
        <f>IF(N195="základní",J195,0)</f>
        <v>0</v>
      </c>
      <c r="BF195" s="145">
        <f>IF(N195="snížená",J195,0)</f>
        <v>0</v>
      </c>
      <c r="BG195" s="145">
        <f>IF(N195="zákl. přenesená",J195,0)</f>
        <v>0</v>
      </c>
      <c r="BH195" s="145">
        <f>IF(N195="sníž. přenesená",J195,0)</f>
        <v>0</v>
      </c>
      <c r="BI195" s="145">
        <f>IF(N195="nulová",J195,0)</f>
        <v>0</v>
      </c>
      <c r="BJ195" s="17" t="s">
        <v>90</v>
      </c>
      <c r="BK195" s="145">
        <f>ROUND(I195*H195,2)</f>
        <v>0</v>
      </c>
      <c r="BL195" s="17" t="s">
        <v>147</v>
      </c>
      <c r="BM195" s="144" t="s">
        <v>213</v>
      </c>
    </row>
    <row r="196" spans="2:51" s="12" customFormat="1" ht="11.25">
      <c r="B196" s="146"/>
      <c r="D196" s="147" t="s">
        <v>149</v>
      </c>
      <c r="E196" s="148" t="s">
        <v>1</v>
      </c>
      <c r="F196" s="149" t="s">
        <v>164</v>
      </c>
      <c r="H196" s="148" t="s">
        <v>1</v>
      </c>
      <c r="I196" s="150"/>
      <c r="L196" s="146"/>
      <c r="M196" s="151"/>
      <c r="T196" s="152"/>
      <c r="AT196" s="148" t="s">
        <v>149</v>
      </c>
      <c r="AU196" s="148" t="s">
        <v>92</v>
      </c>
      <c r="AV196" s="12" t="s">
        <v>90</v>
      </c>
      <c r="AW196" s="12" t="s">
        <v>35</v>
      </c>
      <c r="AX196" s="12" t="s">
        <v>82</v>
      </c>
      <c r="AY196" s="148" t="s">
        <v>142</v>
      </c>
    </row>
    <row r="197" spans="2:51" s="12" customFormat="1" ht="11.25">
      <c r="B197" s="146"/>
      <c r="D197" s="147" t="s">
        <v>149</v>
      </c>
      <c r="E197" s="148" t="s">
        <v>1</v>
      </c>
      <c r="F197" s="149" t="s">
        <v>165</v>
      </c>
      <c r="H197" s="148" t="s">
        <v>1</v>
      </c>
      <c r="I197" s="150"/>
      <c r="L197" s="146"/>
      <c r="M197" s="151"/>
      <c r="T197" s="152"/>
      <c r="AT197" s="148" t="s">
        <v>149</v>
      </c>
      <c r="AU197" s="148" t="s">
        <v>92</v>
      </c>
      <c r="AV197" s="12" t="s">
        <v>90</v>
      </c>
      <c r="AW197" s="12" t="s">
        <v>35</v>
      </c>
      <c r="AX197" s="12" t="s">
        <v>82</v>
      </c>
      <c r="AY197" s="148" t="s">
        <v>142</v>
      </c>
    </row>
    <row r="198" spans="2:51" s="12" customFormat="1" ht="11.25">
      <c r="B198" s="146"/>
      <c r="D198" s="147" t="s">
        <v>149</v>
      </c>
      <c r="E198" s="148" t="s">
        <v>1</v>
      </c>
      <c r="F198" s="149" t="s">
        <v>166</v>
      </c>
      <c r="H198" s="148" t="s">
        <v>1</v>
      </c>
      <c r="I198" s="150"/>
      <c r="L198" s="146"/>
      <c r="M198" s="151"/>
      <c r="T198" s="152"/>
      <c r="AT198" s="148" t="s">
        <v>149</v>
      </c>
      <c r="AU198" s="148" t="s">
        <v>92</v>
      </c>
      <c r="AV198" s="12" t="s">
        <v>90</v>
      </c>
      <c r="AW198" s="12" t="s">
        <v>35</v>
      </c>
      <c r="AX198" s="12" t="s">
        <v>82</v>
      </c>
      <c r="AY198" s="148" t="s">
        <v>142</v>
      </c>
    </row>
    <row r="199" spans="2:51" s="13" customFormat="1" ht="11.25">
      <c r="B199" s="153"/>
      <c r="D199" s="147" t="s">
        <v>149</v>
      </c>
      <c r="E199" s="154" t="s">
        <v>1</v>
      </c>
      <c r="F199" s="155" t="s">
        <v>167</v>
      </c>
      <c r="H199" s="156">
        <v>2.862</v>
      </c>
      <c r="I199" s="157"/>
      <c r="L199" s="153"/>
      <c r="M199" s="158"/>
      <c r="T199" s="159"/>
      <c r="AT199" s="154" t="s">
        <v>149</v>
      </c>
      <c r="AU199" s="154" t="s">
        <v>92</v>
      </c>
      <c r="AV199" s="13" t="s">
        <v>92</v>
      </c>
      <c r="AW199" s="13" t="s">
        <v>35</v>
      </c>
      <c r="AX199" s="13" t="s">
        <v>82</v>
      </c>
      <c r="AY199" s="154" t="s">
        <v>142</v>
      </c>
    </row>
    <row r="200" spans="2:51" s="14" customFormat="1" ht="11.25">
      <c r="B200" s="160"/>
      <c r="D200" s="147" t="s">
        <v>149</v>
      </c>
      <c r="E200" s="161" t="s">
        <v>1</v>
      </c>
      <c r="F200" s="162" t="s">
        <v>153</v>
      </c>
      <c r="H200" s="163">
        <v>2.862</v>
      </c>
      <c r="I200" s="164"/>
      <c r="L200" s="160"/>
      <c r="M200" s="165"/>
      <c r="T200" s="166"/>
      <c r="AT200" s="161" t="s">
        <v>149</v>
      </c>
      <c r="AU200" s="161" t="s">
        <v>92</v>
      </c>
      <c r="AV200" s="14" t="s">
        <v>147</v>
      </c>
      <c r="AW200" s="14" t="s">
        <v>35</v>
      </c>
      <c r="AX200" s="14" t="s">
        <v>90</v>
      </c>
      <c r="AY200" s="161" t="s">
        <v>142</v>
      </c>
    </row>
    <row r="201" spans="2:65" s="1" customFormat="1" ht="66.75" customHeight="1">
      <c r="B201" s="32"/>
      <c r="C201" s="133" t="s">
        <v>214</v>
      </c>
      <c r="D201" s="133" t="s">
        <v>144</v>
      </c>
      <c r="E201" s="134" t="s">
        <v>215</v>
      </c>
      <c r="F201" s="135" t="s">
        <v>216</v>
      </c>
      <c r="G201" s="136" t="s">
        <v>217</v>
      </c>
      <c r="H201" s="137">
        <v>1</v>
      </c>
      <c r="I201" s="138"/>
      <c r="J201" s="139">
        <f>ROUND(I201*H201,2)</f>
        <v>0</v>
      </c>
      <c r="K201" s="135" t="s">
        <v>1</v>
      </c>
      <c r="L201" s="32"/>
      <c r="M201" s="140" t="s">
        <v>1</v>
      </c>
      <c r="N201" s="141" t="s">
        <v>47</v>
      </c>
      <c r="P201" s="142">
        <f>O201*H201</f>
        <v>0</v>
      </c>
      <c r="Q201" s="142">
        <v>0.00123</v>
      </c>
      <c r="R201" s="142">
        <f>Q201*H201</f>
        <v>0.00123</v>
      </c>
      <c r="S201" s="142">
        <v>0</v>
      </c>
      <c r="T201" s="143">
        <f>S201*H201</f>
        <v>0</v>
      </c>
      <c r="AR201" s="144" t="s">
        <v>147</v>
      </c>
      <c r="AT201" s="144" t="s">
        <v>144</v>
      </c>
      <c r="AU201" s="144" t="s">
        <v>92</v>
      </c>
      <c r="AY201" s="17" t="s">
        <v>142</v>
      </c>
      <c r="BE201" s="145">
        <f>IF(N201="základní",J201,0)</f>
        <v>0</v>
      </c>
      <c r="BF201" s="145">
        <f>IF(N201="snížená",J201,0)</f>
        <v>0</v>
      </c>
      <c r="BG201" s="145">
        <f>IF(N201="zákl. přenesená",J201,0)</f>
        <v>0</v>
      </c>
      <c r="BH201" s="145">
        <f>IF(N201="sníž. přenesená",J201,0)</f>
        <v>0</v>
      </c>
      <c r="BI201" s="145">
        <f>IF(N201="nulová",J201,0)</f>
        <v>0</v>
      </c>
      <c r="BJ201" s="17" t="s">
        <v>90</v>
      </c>
      <c r="BK201" s="145">
        <f>ROUND(I201*H201,2)</f>
        <v>0</v>
      </c>
      <c r="BL201" s="17" t="s">
        <v>147</v>
      </c>
      <c r="BM201" s="144" t="s">
        <v>218</v>
      </c>
    </row>
    <row r="202" spans="2:65" s="1" customFormat="1" ht="37.9" customHeight="1">
      <c r="B202" s="32"/>
      <c r="C202" s="133" t="s">
        <v>219</v>
      </c>
      <c r="D202" s="133" t="s">
        <v>144</v>
      </c>
      <c r="E202" s="134" t="s">
        <v>220</v>
      </c>
      <c r="F202" s="135" t="s">
        <v>221</v>
      </c>
      <c r="G202" s="136" t="s">
        <v>222</v>
      </c>
      <c r="H202" s="137">
        <v>4151</v>
      </c>
      <c r="I202" s="138"/>
      <c r="J202" s="139">
        <f>ROUND(I202*H202,2)</f>
        <v>0</v>
      </c>
      <c r="K202" s="135" t="s">
        <v>1</v>
      </c>
      <c r="L202" s="32"/>
      <c r="M202" s="140" t="s">
        <v>1</v>
      </c>
      <c r="N202" s="141" t="s">
        <v>47</v>
      </c>
      <c r="P202" s="142">
        <f>O202*H202</f>
        <v>0</v>
      </c>
      <c r="Q202" s="142">
        <v>0.00123</v>
      </c>
      <c r="R202" s="142">
        <f>Q202*H202</f>
        <v>5.10573</v>
      </c>
      <c r="S202" s="142">
        <v>0</v>
      </c>
      <c r="T202" s="143">
        <f>S202*H202</f>
        <v>0</v>
      </c>
      <c r="AR202" s="144" t="s">
        <v>147</v>
      </c>
      <c r="AT202" s="144" t="s">
        <v>144</v>
      </c>
      <c r="AU202" s="144" t="s">
        <v>92</v>
      </c>
      <c r="AY202" s="17" t="s">
        <v>142</v>
      </c>
      <c r="BE202" s="145">
        <f>IF(N202="základní",J202,0)</f>
        <v>0</v>
      </c>
      <c r="BF202" s="145">
        <f>IF(N202="snížená",J202,0)</f>
        <v>0</v>
      </c>
      <c r="BG202" s="145">
        <f>IF(N202="zákl. přenesená",J202,0)</f>
        <v>0</v>
      </c>
      <c r="BH202" s="145">
        <f>IF(N202="sníž. přenesená",J202,0)</f>
        <v>0</v>
      </c>
      <c r="BI202" s="145">
        <f>IF(N202="nulová",J202,0)</f>
        <v>0</v>
      </c>
      <c r="BJ202" s="17" t="s">
        <v>90</v>
      </c>
      <c r="BK202" s="145">
        <f>ROUND(I202*H202,2)</f>
        <v>0</v>
      </c>
      <c r="BL202" s="17" t="s">
        <v>147</v>
      </c>
      <c r="BM202" s="144" t="s">
        <v>223</v>
      </c>
    </row>
    <row r="203" spans="2:51" s="12" customFormat="1" ht="11.25">
      <c r="B203" s="146"/>
      <c r="D203" s="147" t="s">
        <v>149</v>
      </c>
      <c r="E203" s="148" t="s">
        <v>1</v>
      </c>
      <c r="F203" s="149" t="s">
        <v>224</v>
      </c>
      <c r="H203" s="148" t="s">
        <v>1</v>
      </c>
      <c r="I203" s="150"/>
      <c r="L203" s="146"/>
      <c r="M203" s="151"/>
      <c r="T203" s="152"/>
      <c r="AT203" s="148" t="s">
        <v>149</v>
      </c>
      <c r="AU203" s="148" t="s">
        <v>92</v>
      </c>
      <c r="AV203" s="12" t="s">
        <v>90</v>
      </c>
      <c r="AW203" s="12" t="s">
        <v>35</v>
      </c>
      <c r="AX203" s="12" t="s">
        <v>82</v>
      </c>
      <c r="AY203" s="148" t="s">
        <v>142</v>
      </c>
    </row>
    <row r="204" spans="2:51" s="12" customFormat="1" ht="11.25">
      <c r="B204" s="146"/>
      <c r="D204" s="147" t="s">
        <v>149</v>
      </c>
      <c r="E204" s="148" t="s">
        <v>1</v>
      </c>
      <c r="F204" s="149" t="s">
        <v>225</v>
      </c>
      <c r="H204" s="148" t="s">
        <v>1</v>
      </c>
      <c r="I204" s="150"/>
      <c r="L204" s="146"/>
      <c r="M204" s="151"/>
      <c r="T204" s="152"/>
      <c r="AT204" s="148" t="s">
        <v>149</v>
      </c>
      <c r="AU204" s="148" t="s">
        <v>92</v>
      </c>
      <c r="AV204" s="12" t="s">
        <v>90</v>
      </c>
      <c r="AW204" s="12" t="s">
        <v>35</v>
      </c>
      <c r="AX204" s="12" t="s">
        <v>82</v>
      </c>
      <c r="AY204" s="148" t="s">
        <v>142</v>
      </c>
    </row>
    <row r="205" spans="2:51" s="12" customFormat="1" ht="11.25">
      <c r="B205" s="146"/>
      <c r="D205" s="147" t="s">
        <v>149</v>
      </c>
      <c r="E205" s="148" t="s">
        <v>1</v>
      </c>
      <c r="F205" s="149" t="s">
        <v>226</v>
      </c>
      <c r="H205" s="148" t="s">
        <v>1</v>
      </c>
      <c r="I205" s="150"/>
      <c r="L205" s="146"/>
      <c r="M205" s="151"/>
      <c r="T205" s="152"/>
      <c r="AT205" s="148" t="s">
        <v>149</v>
      </c>
      <c r="AU205" s="148" t="s">
        <v>92</v>
      </c>
      <c r="AV205" s="12" t="s">
        <v>90</v>
      </c>
      <c r="AW205" s="12" t="s">
        <v>35</v>
      </c>
      <c r="AX205" s="12" t="s">
        <v>82</v>
      </c>
      <c r="AY205" s="148" t="s">
        <v>142</v>
      </c>
    </row>
    <row r="206" spans="2:51" s="13" customFormat="1" ht="11.25">
      <c r="B206" s="153"/>
      <c r="D206" s="147" t="s">
        <v>149</v>
      </c>
      <c r="E206" s="154" t="s">
        <v>1</v>
      </c>
      <c r="F206" s="155" t="s">
        <v>227</v>
      </c>
      <c r="H206" s="156">
        <v>4151</v>
      </c>
      <c r="I206" s="157"/>
      <c r="L206" s="153"/>
      <c r="M206" s="158"/>
      <c r="T206" s="159"/>
      <c r="AT206" s="154" t="s">
        <v>149</v>
      </c>
      <c r="AU206" s="154" t="s">
        <v>92</v>
      </c>
      <c r="AV206" s="13" t="s">
        <v>92</v>
      </c>
      <c r="AW206" s="13" t="s">
        <v>35</v>
      </c>
      <c r="AX206" s="13" t="s">
        <v>82</v>
      </c>
      <c r="AY206" s="154" t="s">
        <v>142</v>
      </c>
    </row>
    <row r="207" spans="2:51" s="14" customFormat="1" ht="11.25">
      <c r="B207" s="160"/>
      <c r="D207" s="147" t="s">
        <v>149</v>
      </c>
      <c r="E207" s="161" t="s">
        <v>1</v>
      </c>
      <c r="F207" s="162" t="s">
        <v>153</v>
      </c>
      <c r="H207" s="163">
        <v>4151</v>
      </c>
      <c r="I207" s="164"/>
      <c r="L207" s="160"/>
      <c r="M207" s="165"/>
      <c r="T207" s="166"/>
      <c r="AT207" s="161" t="s">
        <v>149</v>
      </c>
      <c r="AU207" s="161" t="s">
        <v>92</v>
      </c>
      <c r="AV207" s="14" t="s">
        <v>147</v>
      </c>
      <c r="AW207" s="14" t="s">
        <v>35</v>
      </c>
      <c r="AX207" s="14" t="s">
        <v>90</v>
      </c>
      <c r="AY207" s="161" t="s">
        <v>142</v>
      </c>
    </row>
    <row r="208" spans="2:65" s="1" customFormat="1" ht="33" customHeight="1">
      <c r="B208" s="32"/>
      <c r="C208" s="133" t="s">
        <v>8</v>
      </c>
      <c r="D208" s="133" t="s">
        <v>144</v>
      </c>
      <c r="E208" s="134" t="s">
        <v>228</v>
      </c>
      <c r="F208" s="135" t="s">
        <v>229</v>
      </c>
      <c r="G208" s="136" t="s">
        <v>217</v>
      </c>
      <c r="H208" s="137">
        <v>1</v>
      </c>
      <c r="I208" s="138"/>
      <c r="J208" s="139">
        <f>ROUND(I208*H208,2)</f>
        <v>0</v>
      </c>
      <c r="K208" s="135" t="s">
        <v>1</v>
      </c>
      <c r="L208" s="32"/>
      <c r="M208" s="140" t="s">
        <v>1</v>
      </c>
      <c r="N208" s="141" t="s">
        <v>47</v>
      </c>
      <c r="P208" s="142">
        <f>O208*H208</f>
        <v>0</v>
      </c>
      <c r="Q208" s="142">
        <v>0.00123</v>
      </c>
      <c r="R208" s="142">
        <f>Q208*H208</f>
        <v>0.00123</v>
      </c>
      <c r="S208" s="142">
        <v>0</v>
      </c>
      <c r="T208" s="143">
        <f>S208*H208</f>
        <v>0</v>
      </c>
      <c r="AR208" s="144" t="s">
        <v>147</v>
      </c>
      <c r="AT208" s="144" t="s">
        <v>144</v>
      </c>
      <c r="AU208" s="144" t="s">
        <v>92</v>
      </c>
      <c r="AY208" s="17" t="s">
        <v>142</v>
      </c>
      <c r="BE208" s="145">
        <f>IF(N208="základní",J208,0)</f>
        <v>0</v>
      </c>
      <c r="BF208" s="145">
        <f>IF(N208="snížená",J208,0)</f>
        <v>0</v>
      </c>
      <c r="BG208" s="145">
        <f>IF(N208="zákl. přenesená",J208,0)</f>
        <v>0</v>
      </c>
      <c r="BH208" s="145">
        <f>IF(N208="sníž. přenesená",J208,0)</f>
        <v>0</v>
      </c>
      <c r="BI208" s="145">
        <f>IF(N208="nulová",J208,0)</f>
        <v>0</v>
      </c>
      <c r="BJ208" s="17" t="s">
        <v>90</v>
      </c>
      <c r="BK208" s="145">
        <f>ROUND(I208*H208,2)</f>
        <v>0</v>
      </c>
      <c r="BL208" s="17" t="s">
        <v>147</v>
      </c>
      <c r="BM208" s="144" t="s">
        <v>230</v>
      </c>
    </row>
    <row r="209" spans="2:65" s="1" customFormat="1" ht="21.75" customHeight="1">
      <c r="B209" s="32"/>
      <c r="C209" s="133" t="s">
        <v>231</v>
      </c>
      <c r="D209" s="133" t="s">
        <v>144</v>
      </c>
      <c r="E209" s="134" t="s">
        <v>232</v>
      </c>
      <c r="F209" s="135" t="s">
        <v>233</v>
      </c>
      <c r="G209" s="136" t="s">
        <v>217</v>
      </c>
      <c r="H209" s="137">
        <v>1</v>
      </c>
      <c r="I209" s="138"/>
      <c r="J209" s="139">
        <f>ROUND(I209*H209,2)</f>
        <v>0</v>
      </c>
      <c r="K209" s="135" t="s">
        <v>1</v>
      </c>
      <c r="L209" s="32"/>
      <c r="M209" s="140" t="s">
        <v>1</v>
      </c>
      <c r="N209" s="141" t="s">
        <v>47</v>
      </c>
      <c r="P209" s="142">
        <f>O209*H209</f>
        <v>0</v>
      </c>
      <c r="Q209" s="142">
        <v>0.00123</v>
      </c>
      <c r="R209" s="142">
        <f>Q209*H209</f>
        <v>0.00123</v>
      </c>
      <c r="S209" s="142">
        <v>0</v>
      </c>
      <c r="T209" s="143">
        <f>S209*H209</f>
        <v>0</v>
      </c>
      <c r="AR209" s="144" t="s">
        <v>147</v>
      </c>
      <c r="AT209" s="144" t="s">
        <v>144</v>
      </c>
      <c r="AU209" s="144" t="s">
        <v>92</v>
      </c>
      <c r="AY209" s="17" t="s">
        <v>142</v>
      </c>
      <c r="BE209" s="145">
        <f>IF(N209="základní",J209,0)</f>
        <v>0</v>
      </c>
      <c r="BF209" s="145">
        <f>IF(N209="snížená",J209,0)</f>
        <v>0</v>
      </c>
      <c r="BG209" s="145">
        <f>IF(N209="zákl. přenesená",J209,0)</f>
        <v>0</v>
      </c>
      <c r="BH209" s="145">
        <f>IF(N209="sníž. přenesená",J209,0)</f>
        <v>0</v>
      </c>
      <c r="BI209" s="145">
        <f>IF(N209="nulová",J209,0)</f>
        <v>0</v>
      </c>
      <c r="BJ209" s="17" t="s">
        <v>90</v>
      </c>
      <c r="BK209" s="145">
        <f>ROUND(I209*H209,2)</f>
        <v>0</v>
      </c>
      <c r="BL209" s="17" t="s">
        <v>147</v>
      </c>
      <c r="BM209" s="144" t="s">
        <v>234</v>
      </c>
    </row>
    <row r="210" spans="2:65" s="1" customFormat="1" ht="37.9" customHeight="1">
      <c r="B210" s="32"/>
      <c r="C210" s="133" t="s">
        <v>235</v>
      </c>
      <c r="D210" s="133" t="s">
        <v>144</v>
      </c>
      <c r="E210" s="134" t="s">
        <v>236</v>
      </c>
      <c r="F210" s="135" t="s">
        <v>237</v>
      </c>
      <c r="G210" s="136" t="s">
        <v>105</v>
      </c>
      <c r="H210" s="137">
        <v>1623</v>
      </c>
      <c r="I210" s="138"/>
      <c r="J210" s="139">
        <f>ROUND(I210*H210,2)</f>
        <v>0</v>
      </c>
      <c r="K210" s="135" t="s">
        <v>1</v>
      </c>
      <c r="L210" s="32"/>
      <c r="M210" s="140" t="s">
        <v>1</v>
      </c>
      <c r="N210" s="141" t="s">
        <v>47</v>
      </c>
      <c r="P210" s="142">
        <f>O210*H210</f>
        <v>0</v>
      </c>
      <c r="Q210" s="142">
        <v>0.00123</v>
      </c>
      <c r="R210" s="142">
        <f>Q210*H210</f>
        <v>1.99629</v>
      </c>
      <c r="S210" s="142">
        <v>0</v>
      </c>
      <c r="T210" s="143">
        <f>S210*H210</f>
        <v>0</v>
      </c>
      <c r="AR210" s="144" t="s">
        <v>147</v>
      </c>
      <c r="AT210" s="144" t="s">
        <v>144</v>
      </c>
      <c r="AU210" s="144" t="s">
        <v>92</v>
      </c>
      <c r="AY210" s="17" t="s">
        <v>142</v>
      </c>
      <c r="BE210" s="145">
        <f>IF(N210="základní",J210,0)</f>
        <v>0</v>
      </c>
      <c r="BF210" s="145">
        <f>IF(N210="snížená",J210,0)</f>
        <v>0</v>
      </c>
      <c r="BG210" s="145">
        <f>IF(N210="zákl. přenesená",J210,0)</f>
        <v>0</v>
      </c>
      <c r="BH210" s="145">
        <f>IF(N210="sníž. přenesená",J210,0)</f>
        <v>0</v>
      </c>
      <c r="BI210" s="145">
        <f>IF(N210="nulová",J210,0)</f>
        <v>0</v>
      </c>
      <c r="BJ210" s="17" t="s">
        <v>90</v>
      </c>
      <c r="BK210" s="145">
        <f>ROUND(I210*H210,2)</f>
        <v>0</v>
      </c>
      <c r="BL210" s="17" t="s">
        <v>147</v>
      </c>
      <c r="BM210" s="144" t="s">
        <v>238</v>
      </c>
    </row>
    <row r="211" spans="2:65" s="1" customFormat="1" ht="24.2" customHeight="1">
      <c r="B211" s="32"/>
      <c r="C211" s="133" t="s">
        <v>239</v>
      </c>
      <c r="D211" s="133" t="s">
        <v>144</v>
      </c>
      <c r="E211" s="134" t="s">
        <v>240</v>
      </c>
      <c r="F211" s="135" t="s">
        <v>241</v>
      </c>
      <c r="G211" s="136" t="s">
        <v>217</v>
      </c>
      <c r="H211" s="137">
        <v>1</v>
      </c>
      <c r="I211" s="138"/>
      <c r="J211" s="139">
        <f>ROUND(I211*H211,2)</f>
        <v>0</v>
      </c>
      <c r="K211" s="135" t="s">
        <v>1</v>
      </c>
      <c r="L211" s="32"/>
      <c r="M211" s="140" t="s">
        <v>1</v>
      </c>
      <c r="N211" s="141" t="s">
        <v>47</v>
      </c>
      <c r="P211" s="142">
        <f>O211*H211</f>
        <v>0</v>
      </c>
      <c r="Q211" s="142">
        <v>0.00123</v>
      </c>
      <c r="R211" s="142">
        <f>Q211*H211</f>
        <v>0.00123</v>
      </c>
      <c r="S211" s="142">
        <v>0</v>
      </c>
      <c r="T211" s="143">
        <f>S211*H211</f>
        <v>0</v>
      </c>
      <c r="AR211" s="144" t="s">
        <v>147</v>
      </c>
      <c r="AT211" s="144" t="s">
        <v>144</v>
      </c>
      <c r="AU211" s="144" t="s">
        <v>92</v>
      </c>
      <c r="AY211" s="17" t="s">
        <v>142</v>
      </c>
      <c r="BE211" s="145">
        <f>IF(N211="základní",J211,0)</f>
        <v>0</v>
      </c>
      <c r="BF211" s="145">
        <f>IF(N211="snížená",J211,0)</f>
        <v>0</v>
      </c>
      <c r="BG211" s="145">
        <f>IF(N211="zákl. přenesená",J211,0)</f>
        <v>0</v>
      </c>
      <c r="BH211" s="145">
        <f>IF(N211="sníž. přenesená",J211,0)</f>
        <v>0</v>
      </c>
      <c r="BI211" s="145">
        <f>IF(N211="nulová",J211,0)</f>
        <v>0</v>
      </c>
      <c r="BJ211" s="17" t="s">
        <v>90</v>
      </c>
      <c r="BK211" s="145">
        <f>ROUND(I211*H211,2)</f>
        <v>0</v>
      </c>
      <c r="BL211" s="17" t="s">
        <v>147</v>
      </c>
      <c r="BM211" s="144" t="s">
        <v>242</v>
      </c>
    </row>
    <row r="212" spans="2:65" s="1" customFormat="1" ht="37.9" customHeight="1">
      <c r="B212" s="32"/>
      <c r="C212" s="133" t="s">
        <v>243</v>
      </c>
      <c r="D212" s="133" t="s">
        <v>144</v>
      </c>
      <c r="E212" s="134" t="s">
        <v>244</v>
      </c>
      <c r="F212" s="135" t="s">
        <v>245</v>
      </c>
      <c r="G212" s="136" t="s">
        <v>222</v>
      </c>
      <c r="H212" s="137">
        <v>830</v>
      </c>
      <c r="I212" s="138"/>
      <c r="J212" s="139">
        <f>ROUND(I212*H212,2)</f>
        <v>0</v>
      </c>
      <c r="K212" s="135" t="s">
        <v>1</v>
      </c>
      <c r="L212" s="32"/>
      <c r="M212" s="140" t="s">
        <v>1</v>
      </c>
      <c r="N212" s="141" t="s">
        <v>47</v>
      </c>
      <c r="P212" s="142">
        <f>O212*H212</f>
        <v>0</v>
      </c>
      <c r="Q212" s="142">
        <v>0.00123</v>
      </c>
      <c r="R212" s="142">
        <f>Q212*H212</f>
        <v>1.0209</v>
      </c>
      <c r="S212" s="142">
        <v>0</v>
      </c>
      <c r="T212" s="143">
        <f>S212*H212</f>
        <v>0</v>
      </c>
      <c r="AR212" s="144" t="s">
        <v>147</v>
      </c>
      <c r="AT212" s="144" t="s">
        <v>144</v>
      </c>
      <c r="AU212" s="144" t="s">
        <v>92</v>
      </c>
      <c r="AY212" s="17" t="s">
        <v>142</v>
      </c>
      <c r="BE212" s="145">
        <f>IF(N212="základní",J212,0)</f>
        <v>0</v>
      </c>
      <c r="BF212" s="145">
        <f>IF(N212="snížená",J212,0)</f>
        <v>0</v>
      </c>
      <c r="BG212" s="145">
        <f>IF(N212="zákl. přenesená",J212,0)</f>
        <v>0</v>
      </c>
      <c r="BH212" s="145">
        <f>IF(N212="sníž. přenesená",J212,0)</f>
        <v>0</v>
      </c>
      <c r="BI212" s="145">
        <f>IF(N212="nulová",J212,0)</f>
        <v>0</v>
      </c>
      <c r="BJ212" s="17" t="s">
        <v>90</v>
      </c>
      <c r="BK212" s="145">
        <f>ROUND(I212*H212,2)</f>
        <v>0</v>
      </c>
      <c r="BL212" s="17" t="s">
        <v>147</v>
      </c>
      <c r="BM212" s="144" t="s">
        <v>246</v>
      </c>
    </row>
    <row r="213" spans="2:51" s="12" customFormat="1" ht="11.25">
      <c r="B213" s="146"/>
      <c r="D213" s="147" t="s">
        <v>149</v>
      </c>
      <c r="E213" s="148" t="s">
        <v>1</v>
      </c>
      <c r="F213" s="149" t="s">
        <v>224</v>
      </c>
      <c r="H213" s="148" t="s">
        <v>1</v>
      </c>
      <c r="I213" s="150"/>
      <c r="L213" s="146"/>
      <c r="M213" s="151"/>
      <c r="T213" s="152"/>
      <c r="AT213" s="148" t="s">
        <v>149</v>
      </c>
      <c r="AU213" s="148" t="s">
        <v>92</v>
      </c>
      <c r="AV213" s="12" t="s">
        <v>90</v>
      </c>
      <c r="AW213" s="12" t="s">
        <v>35</v>
      </c>
      <c r="AX213" s="12" t="s">
        <v>82</v>
      </c>
      <c r="AY213" s="148" t="s">
        <v>142</v>
      </c>
    </row>
    <row r="214" spans="2:51" s="12" customFormat="1" ht="11.25">
      <c r="B214" s="146"/>
      <c r="D214" s="147" t="s">
        <v>149</v>
      </c>
      <c r="E214" s="148" t="s">
        <v>1</v>
      </c>
      <c r="F214" s="149" t="s">
        <v>225</v>
      </c>
      <c r="H214" s="148" t="s">
        <v>1</v>
      </c>
      <c r="I214" s="150"/>
      <c r="L214" s="146"/>
      <c r="M214" s="151"/>
      <c r="T214" s="152"/>
      <c r="AT214" s="148" t="s">
        <v>149</v>
      </c>
      <c r="AU214" s="148" t="s">
        <v>92</v>
      </c>
      <c r="AV214" s="12" t="s">
        <v>90</v>
      </c>
      <c r="AW214" s="12" t="s">
        <v>35</v>
      </c>
      <c r="AX214" s="12" t="s">
        <v>82</v>
      </c>
      <c r="AY214" s="148" t="s">
        <v>142</v>
      </c>
    </row>
    <row r="215" spans="2:51" s="13" customFormat="1" ht="11.25">
      <c r="B215" s="153"/>
      <c r="D215" s="147" t="s">
        <v>149</v>
      </c>
      <c r="E215" s="154" t="s">
        <v>1</v>
      </c>
      <c r="F215" s="155" t="s">
        <v>247</v>
      </c>
      <c r="H215" s="156">
        <v>830</v>
      </c>
      <c r="I215" s="157"/>
      <c r="L215" s="153"/>
      <c r="M215" s="158"/>
      <c r="T215" s="159"/>
      <c r="AT215" s="154" t="s">
        <v>149</v>
      </c>
      <c r="AU215" s="154" t="s">
        <v>92</v>
      </c>
      <c r="AV215" s="13" t="s">
        <v>92</v>
      </c>
      <c r="AW215" s="13" t="s">
        <v>35</v>
      </c>
      <c r="AX215" s="13" t="s">
        <v>82</v>
      </c>
      <c r="AY215" s="154" t="s">
        <v>142</v>
      </c>
    </row>
    <row r="216" spans="2:51" s="14" customFormat="1" ht="11.25">
      <c r="B216" s="160"/>
      <c r="D216" s="147" t="s">
        <v>149</v>
      </c>
      <c r="E216" s="161" t="s">
        <v>1</v>
      </c>
      <c r="F216" s="162" t="s">
        <v>153</v>
      </c>
      <c r="H216" s="163">
        <v>830</v>
      </c>
      <c r="I216" s="164"/>
      <c r="L216" s="160"/>
      <c r="M216" s="165"/>
      <c r="T216" s="166"/>
      <c r="AT216" s="161" t="s">
        <v>149</v>
      </c>
      <c r="AU216" s="161" t="s">
        <v>92</v>
      </c>
      <c r="AV216" s="14" t="s">
        <v>147</v>
      </c>
      <c r="AW216" s="14" t="s">
        <v>35</v>
      </c>
      <c r="AX216" s="14" t="s">
        <v>90</v>
      </c>
      <c r="AY216" s="161" t="s">
        <v>142</v>
      </c>
    </row>
    <row r="217" spans="2:65" s="1" customFormat="1" ht="24.2" customHeight="1">
      <c r="B217" s="32"/>
      <c r="C217" s="133" t="s">
        <v>248</v>
      </c>
      <c r="D217" s="133" t="s">
        <v>144</v>
      </c>
      <c r="E217" s="134" t="s">
        <v>249</v>
      </c>
      <c r="F217" s="135" t="s">
        <v>250</v>
      </c>
      <c r="G217" s="136" t="s">
        <v>222</v>
      </c>
      <c r="H217" s="137">
        <v>1527.6</v>
      </c>
      <c r="I217" s="138"/>
      <c r="J217" s="139">
        <f>ROUND(I217*H217,2)</f>
        <v>0</v>
      </c>
      <c r="K217" s="135" t="s">
        <v>1</v>
      </c>
      <c r="L217" s="32"/>
      <c r="M217" s="140" t="s">
        <v>1</v>
      </c>
      <c r="N217" s="141" t="s">
        <v>47</v>
      </c>
      <c r="P217" s="142">
        <f>O217*H217</f>
        <v>0</v>
      </c>
      <c r="Q217" s="142">
        <v>0.00123</v>
      </c>
      <c r="R217" s="142">
        <f>Q217*H217</f>
        <v>1.8789479999999998</v>
      </c>
      <c r="S217" s="142">
        <v>0</v>
      </c>
      <c r="T217" s="143">
        <f>S217*H217</f>
        <v>0</v>
      </c>
      <c r="AR217" s="144" t="s">
        <v>147</v>
      </c>
      <c r="AT217" s="144" t="s">
        <v>144</v>
      </c>
      <c r="AU217" s="144" t="s">
        <v>92</v>
      </c>
      <c r="AY217" s="17" t="s">
        <v>142</v>
      </c>
      <c r="BE217" s="145">
        <f>IF(N217="základní",J217,0)</f>
        <v>0</v>
      </c>
      <c r="BF217" s="145">
        <f>IF(N217="snížená",J217,0)</f>
        <v>0</v>
      </c>
      <c r="BG217" s="145">
        <f>IF(N217="zákl. přenesená",J217,0)</f>
        <v>0</v>
      </c>
      <c r="BH217" s="145">
        <f>IF(N217="sníž. přenesená",J217,0)</f>
        <v>0</v>
      </c>
      <c r="BI217" s="145">
        <f>IF(N217="nulová",J217,0)</f>
        <v>0</v>
      </c>
      <c r="BJ217" s="17" t="s">
        <v>90</v>
      </c>
      <c r="BK217" s="145">
        <f>ROUND(I217*H217,2)</f>
        <v>0</v>
      </c>
      <c r="BL217" s="17" t="s">
        <v>147</v>
      </c>
      <c r="BM217" s="144" t="s">
        <v>251</v>
      </c>
    </row>
    <row r="218" spans="2:51" s="12" customFormat="1" ht="11.25">
      <c r="B218" s="146"/>
      <c r="D218" s="147" t="s">
        <v>149</v>
      </c>
      <c r="E218" s="148" t="s">
        <v>1</v>
      </c>
      <c r="F218" s="149" t="s">
        <v>224</v>
      </c>
      <c r="H218" s="148" t="s">
        <v>1</v>
      </c>
      <c r="I218" s="150"/>
      <c r="L218" s="146"/>
      <c r="M218" s="151"/>
      <c r="T218" s="152"/>
      <c r="AT218" s="148" t="s">
        <v>149</v>
      </c>
      <c r="AU218" s="148" t="s">
        <v>92</v>
      </c>
      <c r="AV218" s="12" t="s">
        <v>90</v>
      </c>
      <c r="AW218" s="12" t="s">
        <v>35</v>
      </c>
      <c r="AX218" s="12" t="s">
        <v>82</v>
      </c>
      <c r="AY218" s="148" t="s">
        <v>142</v>
      </c>
    </row>
    <row r="219" spans="2:51" s="12" customFormat="1" ht="11.25">
      <c r="B219" s="146"/>
      <c r="D219" s="147" t="s">
        <v>149</v>
      </c>
      <c r="E219" s="148" t="s">
        <v>1</v>
      </c>
      <c r="F219" s="149" t="s">
        <v>225</v>
      </c>
      <c r="H219" s="148" t="s">
        <v>1</v>
      </c>
      <c r="I219" s="150"/>
      <c r="L219" s="146"/>
      <c r="M219" s="151"/>
      <c r="T219" s="152"/>
      <c r="AT219" s="148" t="s">
        <v>149</v>
      </c>
      <c r="AU219" s="148" t="s">
        <v>92</v>
      </c>
      <c r="AV219" s="12" t="s">
        <v>90</v>
      </c>
      <c r="AW219" s="12" t="s">
        <v>35</v>
      </c>
      <c r="AX219" s="12" t="s">
        <v>82</v>
      </c>
      <c r="AY219" s="148" t="s">
        <v>142</v>
      </c>
    </row>
    <row r="220" spans="2:51" s="12" customFormat="1" ht="11.25">
      <c r="B220" s="146"/>
      <c r="D220" s="147" t="s">
        <v>149</v>
      </c>
      <c r="E220" s="148" t="s">
        <v>1</v>
      </c>
      <c r="F220" s="149" t="s">
        <v>252</v>
      </c>
      <c r="H220" s="148" t="s">
        <v>1</v>
      </c>
      <c r="I220" s="150"/>
      <c r="L220" s="146"/>
      <c r="M220" s="151"/>
      <c r="T220" s="152"/>
      <c r="AT220" s="148" t="s">
        <v>149</v>
      </c>
      <c r="AU220" s="148" t="s">
        <v>92</v>
      </c>
      <c r="AV220" s="12" t="s">
        <v>90</v>
      </c>
      <c r="AW220" s="12" t="s">
        <v>35</v>
      </c>
      <c r="AX220" s="12" t="s">
        <v>82</v>
      </c>
      <c r="AY220" s="148" t="s">
        <v>142</v>
      </c>
    </row>
    <row r="221" spans="2:51" s="13" customFormat="1" ht="11.25">
      <c r="B221" s="153"/>
      <c r="D221" s="147" t="s">
        <v>149</v>
      </c>
      <c r="E221" s="154" t="s">
        <v>1</v>
      </c>
      <c r="F221" s="155" t="s">
        <v>253</v>
      </c>
      <c r="H221" s="156">
        <v>1527.6</v>
      </c>
      <c r="I221" s="157"/>
      <c r="L221" s="153"/>
      <c r="M221" s="158"/>
      <c r="T221" s="159"/>
      <c r="AT221" s="154" t="s">
        <v>149</v>
      </c>
      <c r="AU221" s="154" t="s">
        <v>92</v>
      </c>
      <c r="AV221" s="13" t="s">
        <v>92</v>
      </c>
      <c r="AW221" s="13" t="s">
        <v>35</v>
      </c>
      <c r="AX221" s="13" t="s">
        <v>82</v>
      </c>
      <c r="AY221" s="154" t="s">
        <v>142</v>
      </c>
    </row>
    <row r="222" spans="2:51" s="14" customFormat="1" ht="11.25">
      <c r="B222" s="160"/>
      <c r="D222" s="147" t="s">
        <v>149</v>
      </c>
      <c r="E222" s="161" t="s">
        <v>1</v>
      </c>
      <c r="F222" s="162" t="s">
        <v>153</v>
      </c>
      <c r="H222" s="163">
        <v>1527.6</v>
      </c>
      <c r="I222" s="164"/>
      <c r="L222" s="160"/>
      <c r="M222" s="165"/>
      <c r="T222" s="166"/>
      <c r="AT222" s="161" t="s">
        <v>149</v>
      </c>
      <c r="AU222" s="161" t="s">
        <v>92</v>
      </c>
      <c r="AV222" s="14" t="s">
        <v>147</v>
      </c>
      <c r="AW222" s="14" t="s">
        <v>35</v>
      </c>
      <c r="AX222" s="14" t="s">
        <v>90</v>
      </c>
      <c r="AY222" s="161" t="s">
        <v>142</v>
      </c>
    </row>
    <row r="223" spans="2:65" s="1" customFormat="1" ht="16.5" customHeight="1">
      <c r="B223" s="32"/>
      <c r="C223" s="174" t="s">
        <v>7</v>
      </c>
      <c r="D223" s="174" t="s">
        <v>202</v>
      </c>
      <c r="E223" s="175" t="s">
        <v>254</v>
      </c>
      <c r="F223" s="176" t="s">
        <v>255</v>
      </c>
      <c r="G223" s="177" t="s">
        <v>105</v>
      </c>
      <c r="H223" s="178">
        <v>2705</v>
      </c>
      <c r="I223" s="179"/>
      <c r="J223" s="180">
        <f>ROUND(I223*H223,2)</f>
        <v>0</v>
      </c>
      <c r="K223" s="176" t="s">
        <v>1</v>
      </c>
      <c r="L223" s="181"/>
      <c r="M223" s="182" t="s">
        <v>1</v>
      </c>
      <c r="N223" s="183" t="s">
        <v>47</v>
      </c>
      <c r="P223" s="142">
        <f>O223*H223</f>
        <v>0</v>
      </c>
      <c r="Q223" s="142">
        <v>0</v>
      </c>
      <c r="R223" s="142">
        <f>Q223*H223</f>
        <v>0</v>
      </c>
      <c r="S223" s="142">
        <v>0</v>
      </c>
      <c r="T223" s="143">
        <f>S223*H223</f>
        <v>0</v>
      </c>
      <c r="AR223" s="144" t="s">
        <v>189</v>
      </c>
      <c r="AT223" s="144" t="s">
        <v>202</v>
      </c>
      <c r="AU223" s="144" t="s">
        <v>92</v>
      </c>
      <c r="AY223" s="17" t="s">
        <v>142</v>
      </c>
      <c r="BE223" s="145">
        <f>IF(N223="základní",J223,0)</f>
        <v>0</v>
      </c>
      <c r="BF223" s="145">
        <f>IF(N223="snížená",J223,0)</f>
        <v>0</v>
      </c>
      <c r="BG223" s="145">
        <f>IF(N223="zákl. přenesená",J223,0)</f>
        <v>0</v>
      </c>
      <c r="BH223" s="145">
        <f>IF(N223="sníž. přenesená",J223,0)</f>
        <v>0</v>
      </c>
      <c r="BI223" s="145">
        <f>IF(N223="nulová",J223,0)</f>
        <v>0</v>
      </c>
      <c r="BJ223" s="17" t="s">
        <v>90</v>
      </c>
      <c r="BK223" s="145">
        <f>ROUND(I223*H223,2)</f>
        <v>0</v>
      </c>
      <c r="BL223" s="17" t="s">
        <v>147</v>
      </c>
      <c r="BM223" s="144" t="s">
        <v>256</v>
      </c>
    </row>
    <row r="224" spans="2:51" s="13" customFormat="1" ht="11.25">
      <c r="B224" s="153"/>
      <c r="D224" s="147" t="s">
        <v>149</v>
      </c>
      <c r="E224" s="154" t="s">
        <v>1</v>
      </c>
      <c r="F224" s="155" t="s">
        <v>257</v>
      </c>
      <c r="H224" s="156">
        <v>2705</v>
      </c>
      <c r="I224" s="157"/>
      <c r="L224" s="153"/>
      <c r="M224" s="158"/>
      <c r="T224" s="159"/>
      <c r="AT224" s="154" t="s">
        <v>149</v>
      </c>
      <c r="AU224" s="154" t="s">
        <v>92</v>
      </c>
      <c r="AV224" s="13" t="s">
        <v>92</v>
      </c>
      <c r="AW224" s="13" t="s">
        <v>35</v>
      </c>
      <c r="AX224" s="13" t="s">
        <v>82</v>
      </c>
      <c r="AY224" s="154" t="s">
        <v>142</v>
      </c>
    </row>
    <row r="225" spans="2:51" s="14" customFormat="1" ht="11.25">
      <c r="B225" s="160"/>
      <c r="D225" s="147" t="s">
        <v>149</v>
      </c>
      <c r="E225" s="161" t="s">
        <v>1</v>
      </c>
      <c r="F225" s="162" t="s">
        <v>153</v>
      </c>
      <c r="H225" s="163">
        <v>2705</v>
      </c>
      <c r="I225" s="164"/>
      <c r="L225" s="160"/>
      <c r="M225" s="165"/>
      <c r="T225" s="166"/>
      <c r="AT225" s="161" t="s">
        <v>149</v>
      </c>
      <c r="AU225" s="161" t="s">
        <v>92</v>
      </c>
      <c r="AV225" s="14" t="s">
        <v>147</v>
      </c>
      <c r="AW225" s="14" t="s">
        <v>35</v>
      </c>
      <c r="AX225" s="14" t="s">
        <v>90</v>
      </c>
      <c r="AY225" s="161" t="s">
        <v>142</v>
      </c>
    </row>
    <row r="226" spans="2:65" s="1" customFormat="1" ht="24.2" customHeight="1">
      <c r="B226" s="32"/>
      <c r="C226" s="133" t="s">
        <v>258</v>
      </c>
      <c r="D226" s="133" t="s">
        <v>144</v>
      </c>
      <c r="E226" s="134" t="s">
        <v>259</v>
      </c>
      <c r="F226" s="135" t="s">
        <v>260</v>
      </c>
      <c r="G226" s="136" t="s">
        <v>261</v>
      </c>
      <c r="H226" s="137">
        <v>75</v>
      </c>
      <c r="I226" s="138"/>
      <c r="J226" s="139">
        <f>ROUND(I226*H226,2)</f>
        <v>0</v>
      </c>
      <c r="K226" s="135" t="s">
        <v>1</v>
      </c>
      <c r="L226" s="32"/>
      <c r="M226" s="140" t="s">
        <v>1</v>
      </c>
      <c r="N226" s="141" t="s">
        <v>47</v>
      </c>
      <c r="P226" s="142">
        <f>O226*H226</f>
        <v>0</v>
      </c>
      <c r="Q226" s="142">
        <v>0</v>
      </c>
      <c r="R226" s="142">
        <f>Q226*H226</f>
        <v>0</v>
      </c>
      <c r="S226" s="142">
        <v>0</v>
      </c>
      <c r="T226" s="143">
        <f>S226*H226</f>
        <v>0</v>
      </c>
      <c r="AR226" s="144" t="s">
        <v>147</v>
      </c>
      <c r="AT226" s="144" t="s">
        <v>144</v>
      </c>
      <c r="AU226" s="144" t="s">
        <v>92</v>
      </c>
      <c r="AY226" s="17" t="s">
        <v>142</v>
      </c>
      <c r="BE226" s="145">
        <f>IF(N226="základní",J226,0)</f>
        <v>0</v>
      </c>
      <c r="BF226" s="145">
        <f>IF(N226="snížená",J226,0)</f>
        <v>0</v>
      </c>
      <c r="BG226" s="145">
        <f>IF(N226="zákl. přenesená",J226,0)</f>
        <v>0</v>
      </c>
      <c r="BH226" s="145">
        <f>IF(N226="sníž. přenesená",J226,0)</f>
        <v>0</v>
      </c>
      <c r="BI226" s="145">
        <f>IF(N226="nulová",J226,0)</f>
        <v>0</v>
      </c>
      <c r="BJ226" s="17" t="s">
        <v>90</v>
      </c>
      <c r="BK226" s="145">
        <f>ROUND(I226*H226,2)</f>
        <v>0</v>
      </c>
      <c r="BL226" s="17" t="s">
        <v>147</v>
      </c>
      <c r="BM226" s="144" t="s">
        <v>262</v>
      </c>
    </row>
    <row r="227" spans="2:63" s="11" customFormat="1" ht="22.9" customHeight="1">
      <c r="B227" s="121"/>
      <c r="D227" s="122" t="s">
        <v>81</v>
      </c>
      <c r="E227" s="131" t="s">
        <v>179</v>
      </c>
      <c r="F227" s="131" t="s">
        <v>263</v>
      </c>
      <c r="I227" s="124"/>
      <c r="J227" s="132">
        <f>BK227</f>
        <v>0</v>
      </c>
      <c r="L227" s="121"/>
      <c r="M227" s="126"/>
      <c r="P227" s="127">
        <f>SUM(P228:P237)</f>
        <v>0</v>
      </c>
      <c r="R227" s="127">
        <f>SUM(R228:R237)</f>
        <v>7.00546</v>
      </c>
      <c r="T227" s="128">
        <f>SUM(T228:T237)</f>
        <v>8.489999999999998</v>
      </c>
      <c r="AR227" s="122" t="s">
        <v>90</v>
      </c>
      <c r="AT227" s="129" t="s">
        <v>81</v>
      </c>
      <c r="AU227" s="129" t="s">
        <v>90</v>
      </c>
      <c r="AY227" s="122" t="s">
        <v>142</v>
      </c>
      <c r="BK227" s="130">
        <f>SUM(BK228:BK237)</f>
        <v>0</v>
      </c>
    </row>
    <row r="228" spans="2:65" s="1" customFormat="1" ht="24.2" customHeight="1">
      <c r="B228" s="32"/>
      <c r="C228" s="133" t="s">
        <v>264</v>
      </c>
      <c r="D228" s="133" t="s">
        <v>144</v>
      </c>
      <c r="E228" s="134" t="s">
        <v>265</v>
      </c>
      <c r="F228" s="135" t="s">
        <v>266</v>
      </c>
      <c r="G228" s="136" t="s">
        <v>156</v>
      </c>
      <c r="H228" s="137">
        <v>220</v>
      </c>
      <c r="I228" s="138"/>
      <c r="J228" s="139">
        <f>ROUND(I228*H228,2)</f>
        <v>0</v>
      </c>
      <c r="K228" s="135" t="s">
        <v>157</v>
      </c>
      <c r="L228" s="32"/>
      <c r="M228" s="140" t="s">
        <v>1</v>
      </c>
      <c r="N228" s="141" t="s">
        <v>47</v>
      </c>
      <c r="P228" s="142">
        <f>O228*H228</f>
        <v>0</v>
      </c>
      <c r="Q228" s="142">
        <v>0.031668</v>
      </c>
      <c r="R228" s="142">
        <f>Q228*H228</f>
        <v>6.96696</v>
      </c>
      <c r="S228" s="142">
        <v>0.037</v>
      </c>
      <c r="T228" s="143">
        <f>S228*H228</f>
        <v>8.139999999999999</v>
      </c>
      <c r="AR228" s="144" t="s">
        <v>147</v>
      </c>
      <c r="AT228" s="144" t="s">
        <v>144</v>
      </c>
      <c r="AU228" s="144" t="s">
        <v>92</v>
      </c>
      <c r="AY228" s="17" t="s">
        <v>142</v>
      </c>
      <c r="BE228" s="145">
        <f>IF(N228="základní",J228,0)</f>
        <v>0</v>
      </c>
      <c r="BF228" s="145">
        <f>IF(N228="snížená",J228,0)</f>
        <v>0</v>
      </c>
      <c r="BG228" s="145">
        <f>IF(N228="zákl. přenesená",J228,0)</f>
        <v>0</v>
      </c>
      <c r="BH228" s="145">
        <f>IF(N228="sníž. přenesená",J228,0)</f>
        <v>0</v>
      </c>
      <c r="BI228" s="145">
        <f>IF(N228="nulová",J228,0)</f>
        <v>0</v>
      </c>
      <c r="BJ228" s="17" t="s">
        <v>90</v>
      </c>
      <c r="BK228" s="145">
        <f>ROUND(I228*H228,2)</f>
        <v>0</v>
      </c>
      <c r="BL228" s="17" t="s">
        <v>147</v>
      </c>
      <c r="BM228" s="144" t="s">
        <v>267</v>
      </c>
    </row>
    <row r="229" spans="2:51" s="12" customFormat="1" ht="11.25">
      <c r="B229" s="146"/>
      <c r="D229" s="147" t="s">
        <v>149</v>
      </c>
      <c r="E229" s="148" t="s">
        <v>1</v>
      </c>
      <c r="F229" s="149" t="s">
        <v>164</v>
      </c>
      <c r="H229" s="148" t="s">
        <v>1</v>
      </c>
      <c r="I229" s="150"/>
      <c r="L229" s="146"/>
      <c r="M229" s="151"/>
      <c r="T229" s="152"/>
      <c r="AT229" s="148" t="s">
        <v>149</v>
      </c>
      <c r="AU229" s="148" t="s">
        <v>92</v>
      </c>
      <c r="AV229" s="12" t="s">
        <v>90</v>
      </c>
      <c r="AW229" s="12" t="s">
        <v>35</v>
      </c>
      <c r="AX229" s="12" t="s">
        <v>82</v>
      </c>
      <c r="AY229" s="148" t="s">
        <v>142</v>
      </c>
    </row>
    <row r="230" spans="2:51" s="12" customFormat="1" ht="11.25">
      <c r="B230" s="146"/>
      <c r="D230" s="147" t="s">
        <v>149</v>
      </c>
      <c r="E230" s="148" t="s">
        <v>1</v>
      </c>
      <c r="F230" s="149" t="s">
        <v>268</v>
      </c>
      <c r="H230" s="148" t="s">
        <v>1</v>
      </c>
      <c r="I230" s="150"/>
      <c r="L230" s="146"/>
      <c r="M230" s="151"/>
      <c r="T230" s="152"/>
      <c r="AT230" s="148" t="s">
        <v>149</v>
      </c>
      <c r="AU230" s="148" t="s">
        <v>92</v>
      </c>
      <c r="AV230" s="12" t="s">
        <v>90</v>
      </c>
      <c r="AW230" s="12" t="s">
        <v>35</v>
      </c>
      <c r="AX230" s="12" t="s">
        <v>82</v>
      </c>
      <c r="AY230" s="148" t="s">
        <v>142</v>
      </c>
    </row>
    <row r="231" spans="2:51" s="13" customFormat="1" ht="11.25">
      <c r="B231" s="153"/>
      <c r="D231" s="147" t="s">
        <v>149</v>
      </c>
      <c r="E231" s="154" t="s">
        <v>1</v>
      </c>
      <c r="F231" s="155" t="s">
        <v>269</v>
      </c>
      <c r="H231" s="156">
        <v>220</v>
      </c>
      <c r="I231" s="157"/>
      <c r="L231" s="153"/>
      <c r="M231" s="158"/>
      <c r="T231" s="159"/>
      <c r="AT231" s="154" t="s">
        <v>149</v>
      </c>
      <c r="AU231" s="154" t="s">
        <v>92</v>
      </c>
      <c r="AV231" s="13" t="s">
        <v>92</v>
      </c>
      <c r="AW231" s="13" t="s">
        <v>35</v>
      </c>
      <c r="AX231" s="13" t="s">
        <v>82</v>
      </c>
      <c r="AY231" s="154" t="s">
        <v>142</v>
      </c>
    </row>
    <row r="232" spans="2:51" s="14" customFormat="1" ht="11.25">
      <c r="B232" s="160"/>
      <c r="D232" s="147" t="s">
        <v>149</v>
      </c>
      <c r="E232" s="161" t="s">
        <v>1</v>
      </c>
      <c r="F232" s="162" t="s">
        <v>153</v>
      </c>
      <c r="H232" s="163">
        <v>220</v>
      </c>
      <c r="I232" s="164"/>
      <c r="L232" s="160"/>
      <c r="M232" s="165"/>
      <c r="T232" s="166"/>
      <c r="AT232" s="161" t="s">
        <v>149</v>
      </c>
      <c r="AU232" s="161" t="s">
        <v>92</v>
      </c>
      <c r="AV232" s="14" t="s">
        <v>147</v>
      </c>
      <c r="AW232" s="14" t="s">
        <v>35</v>
      </c>
      <c r="AX232" s="14" t="s">
        <v>90</v>
      </c>
      <c r="AY232" s="161" t="s">
        <v>142</v>
      </c>
    </row>
    <row r="233" spans="2:65" s="1" customFormat="1" ht="24.2" customHeight="1">
      <c r="B233" s="32"/>
      <c r="C233" s="133" t="s">
        <v>270</v>
      </c>
      <c r="D233" s="133" t="s">
        <v>144</v>
      </c>
      <c r="E233" s="134" t="s">
        <v>271</v>
      </c>
      <c r="F233" s="135" t="s">
        <v>272</v>
      </c>
      <c r="G233" s="136" t="s">
        <v>156</v>
      </c>
      <c r="H233" s="137">
        <v>175</v>
      </c>
      <c r="I233" s="138"/>
      <c r="J233" s="139">
        <f>ROUND(I233*H233,2)</f>
        <v>0</v>
      </c>
      <c r="K233" s="135" t="s">
        <v>157</v>
      </c>
      <c r="L233" s="32"/>
      <c r="M233" s="140" t="s">
        <v>1</v>
      </c>
      <c r="N233" s="141" t="s">
        <v>47</v>
      </c>
      <c r="P233" s="142">
        <f>O233*H233</f>
        <v>0</v>
      </c>
      <c r="Q233" s="142">
        <v>0.00022</v>
      </c>
      <c r="R233" s="142">
        <f>Q233*H233</f>
        <v>0.0385</v>
      </c>
      <c r="S233" s="142">
        <v>0.002</v>
      </c>
      <c r="T233" s="143">
        <f>S233*H233</f>
        <v>0.35000000000000003</v>
      </c>
      <c r="AR233" s="144" t="s">
        <v>147</v>
      </c>
      <c r="AT233" s="144" t="s">
        <v>144</v>
      </c>
      <c r="AU233" s="144" t="s">
        <v>92</v>
      </c>
      <c r="AY233" s="17" t="s">
        <v>142</v>
      </c>
      <c r="BE233" s="145">
        <f>IF(N233="základní",J233,0)</f>
        <v>0</v>
      </c>
      <c r="BF233" s="145">
        <f>IF(N233="snížená",J233,0)</f>
        <v>0</v>
      </c>
      <c r="BG233" s="145">
        <f>IF(N233="zákl. přenesená",J233,0)</f>
        <v>0</v>
      </c>
      <c r="BH233" s="145">
        <f>IF(N233="sníž. přenesená",J233,0)</f>
        <v>0</v>
      </c>
      <c r="BI233" s="145">
        <f>IF(N233="nulová",J233,0)</f>
        <v>0</v>
      </c>
      <c r="BJ233" s="17" t="s">
        <v>90</v>
      </c>
      <c r="BK233" s="145">
        <f>ROUND(I233*H233,2)</f>
        <v>0</v>
      </c>
      <c r="BL233" s="17" t="s">
        <v>147</v>
      </c>
      <c r="BM233" s="144" t="s">
        <v>273</v>
      </c>
    </row>
    <row r="234" spans="2:51" s="12" customFormat="1" ht="11.25">
      <c r="B234" s="146"/>
      <c r="D234" s="147" t="s">
        <v>149</v>
      </c>
      <c r="E234" s="148" t="s">
        <v>1</v>
      </c>
      <c r="F234" s="149" t="s">
        <v>164</v>
      </c>
      <c r="H234" s="148" t="s">
        <v>1</v>
      </c>
      <c r="I234" s="150"/>
      <c r="L234" s="146"/>
      <c r="M234" s="151"/>
      <c r="T234" s="152"/>
      <c r="AT234" s="148" t="s">
        <v>149</v>
      </c>
      <c r="AU234" s="148" t="s">
        <v>92</v>
      </c>
      <c r="AV234" s="12" t="s">
        <v>90</v>
      </c>
      <c r="AW234" s="12" t="s">
        <v>35</v>
      </c>
      <c r="AX234" s="12" t="s">
        <v>82</v>
      </c>
      <c r="AY234" s="148" t="s">
        <v>142</v>
      </c>
    </row>
    <row r="235" spans="2:51" s="12" customFormat="1" ht="11.25">
      <c r="B235" s="146"/>
      <c r="D235" s="147" t="s">
        <v>149</v>
      </c>
      <c r="E235" s="148" t="s">
        <v>1</v>
      </c>
      <c r="F235" s="149" t="s">
        <v>268</v>
      </c>
      <c r="H235" s="148" t="s">
        <v>1</v>
      </c>
      <c r="I235" s="150"/>
      <c r="L235" s="146"/>
      <c r="M235" s="151"/>
      <c r="T235" s="152"/>
      <c r="AT235" s="148" t="s">
        <v>149</v>
      </c>
      <c r="AU235" s="148" t="s">
        <v>92</v>
      </c>
      <c r="AV235" s="12" t="s">
        <v>90</v>
      </c>
      <c r="AW235" s="12" t="s">
        <v>35</v>
      </c>
      <c r="AX235" s="12" t="s">
        <v>82</v>
      </c>
      <c r="AY235" s="148" t="s">
        <v>142</v>
      </c>
    </row>
    <row r="236" spans="2:51" s="13" customFormat="1" ht="11.25">
      <c r="B236" s="153"/>
      <c r="D236" s="147" t="s">
        <v>149</v>
      </c>
      <c r="E236" s="154" t="s">
        <v>1</v>
      </c>
      <c r="F236" s="155" t="s">
        <v>274</v>
      </c>
      <c r="H236" s="156">
        <v>175</v>
      </c>
      <c r="I236" s="157"/>
      <c r="L236" s="153"/>
      <c r="M236" s="158"/>
      <c r="T236" s="159"/>
      <c r="AT236" s="154" t="s">
        <v>149</v>
      </c>
      <c r="AU236" s="154" t="s">
        <v>92</v>
      </c>
      <c r="AV236" s="13" t="s">
        <v>92</v>
      </c>
      <c r="AW236" s="13" t="s">
        <v>35</v>
      </c>
      <c r="AX236" s="13" t="s">
        <v>82</v>
      </c>
      <c r="AY236" s="154" t="s">
        <v>142</v>
      </c>
    </row>
    <row r="237" spans="2:51" s="14" customFormat="1" ht="11.25">
      <c r="B237" s="160"/>
      <c r="D237" s="147" t="s">
        <v>149</v>
      </c>
      <c r="E237" s="161" t="s">
        <v>1</v>
      </c>
      <c r="F237" s="162" t="s">
        <v>153</v>
      </c>
      <c r="H237" s="163">
        <v>175</v>
      </c>
      <c r="I237" s="164"/>
      <c r="L237" s="160"/>
      <c r="M237" s="165"/>
      <c r="T237" s="166"/>
      <c r="AT237" s="161" t="s">
        <v>149</v>
      </c>
      <c r="AU237" s="161" t="s">
        <v>92</v>
      </c>
      <c r="AV237" s="14" t="s">
        <v>147</v>
      </c>
      <c r="AW237" s="14" t="s">
        <v>35</v>
      </c>
      <c r="AX237" s="14" t="s">
        <v>90</v>
      </c>
      <c r="AY237" s="161" t="s">
        <v>142</v>
      </c>
    </row>
    <row r="238" spans="2:63" s="11" customFormat="1" ht="22.9" customHeight="1">
      <c r="B238" s="121"/>
      <c r="D238" s="122" t="s">
        <v>81</v>
      </c>
      <c r="E238" s="131" t="s">
        <v>275</v>
      </c>
      <c r="F238" s="131" t="s">
        <v>276</v>
      </c>
      <c r="I238" s="124"/>
      <c r="J238" s="132">
        <f>BK238</f>
        <v>0</v>
      </c>
      <c r="L238" s="121"/>
      <c r="M238" s="126"/>
      <c r="P238" s="127">
        <f>P239</f>
        <v>0</v>
      </c>
      <c r="R238" s="127">
        <f>R239</f>
        <v>0</v>
      </c>
      <c r="T238" s="128">
        <f>T239</f>
        <v>0</v>
      </c>
      <c r="AR238" s="122" t="s">
        <v>90</v>
      </c>
      <c r="AT238" s="129" t="s">
        <v>81</v>
      </c>
      <c r="AU238" s="129" t="s">
        <v>90</v>
      </c>
      <c r="AY238" s="122" t="s">
        <v>142</v>
      </c>
      <c r="BK238" s="130">
        <f>BK239</f>
        <v>0</v>
      </c>
    </row>
    <row r="239" spans="2:63" s="11" customFormat="1" ht="20.85" customHeight="1">
      <c r="B239" s="121"/>
      <c r="D239" s="122" t="s">
        <v>81</v>
      </c>
      <c r="E239" s="131" t="s">
        <v>277</v>
      </c>
      <c r="F239" s="131" t="s">
        <v>278</v>
      </c>
      <c r="I239" s="124"/>
      <c r="J239" s="132">
        <f>BK239</f>
        <v>0</v>
      </c>
      <c r="L239" s="121"/>
      <c r="M239" s="126"/>
      <c r="P239" s="127">
        <f>SUM(P240:P386)</f>
        <v>0</v>
      </c>
      <c r="R239" s="127">
        <f>SUM(R240:R386)</f>
        <v>0</v>
      </c>
      <c r="T239" s="128">
        <f>SUM(T240:T386)</f>
        <v>0</v>
      </c>
      <c r="AR239" s="122" t="s">
        <v>90</v>
      </c>
      <c r="AT239" s="129" t="s">
        <v>81</v>
      </c>
      <c r="AU239" s="129" t="s">
        <v>92</v>
      </c>
      <c r="AY239" s="122" t="s">
        <v>142</v>
      </c>
      <c r="BK239" s="130">
        <f>SUM(BK240:BK386)</f>
        <v>0</v>
      </c>
    </row>
    <row r="240" spans="2:65" s="1" customFormat="1" ht="55.5" customHeight="1">
      <c r="B240" s="32"/>
      <c r="C240" s="133" t="s">
        <v>279</v>
      </c>
      <c r="D240" s="133" t="s">
        <v>144</v>
      </c>
      <c r="E240" s="134" t="s">
        <v>280</v>
      </c>
      <c r="F240" s="135" t="s">
        <v>281</v>
      </c>
      <c r="G240" s="136" t="s">
        <v>217</v>
      </c>
      <c r="H240" s="137">
        <v>1</v>
      </c>
      <c r="I240" s="138"/>
      <c r="J240" s="139">
        <f>ROUND(I240*H240,2)</f>
        <v>0</v>
      </c>
      <c r="K240" s="135" t="s">
        <v>1</v>
      </c>
      <c r="L240" s="32"/>
      <c r="M240" s="140" t="s">
        <v>1</v>
      </c>
      <c r="N240" s="141" t="s">
        <v>47</v>
      </c>
      <c r="P240" s="142">
        <f>O240*H240</f>
        <v>0</v>
      </c>
      <c r="Q240" s="142">
        <v>0</v>
      </c>
      <c r="R240" s="142">
        <f>Q240*H240</f>
        <v>0</v>
      </c>
      <c r="S240" s="142">
        <v>0</v>
      </c>
      <c r="T240" s="143">
        <f>S240*H240</f>
        <v>0</v>
      </c>
      <c r="AR240" s="144" t="s">
        <v>147</v>
      </c>
      <c r="AT240" s="144" t="s">
        <v>144</v>
      </c>
      <c r="AU240" s="144" t="s">
        <v>160</v>
      </c>
      <c r="AY240" s="17" t="s">
        <v>142</v>
      </c>
      <c r="BE240" s="145">
        <f>IF(N240="základní",J240,0)</f>
        <v>0</v>
      </c>
      <c r="BF240" s="145">
        <f>IF(N240="snížená",J240,0)</f>
        <v>0</v>
      </c>
      <c r="BG240" s="145">
        <f>IF(N240="zákl. přenesená",J240,0)</f>
        <v>0</v>
      </c>
      <c r="BH240" s="145">
        <f>IF(N240="sníž. přenesená",J240,0)</f>
        <v>0</v>
      </c>
      <c r="BI240" s="145">
        <f>IF(N240="nulová",J240,0)</f>
        <v>0</v>
      </c>
      <c r="BJ240" s="17" t="s">
        <v>90</v>
      </c>
      <c r="BK240" s="145">
        <f>ROUND(I240*H240,2)</f>
        <v>0</v>
      </c>
      <c r="BL240" s="17" t="s">
        <v>147</v>
      </c>
      <c r="BM240" s="144" t="s">
        <v>282</v>
      </c>
    </row>
    <row r="241" spans="2:51" s="12" customFormat="1" ht="11.25">
      <c r="B241" s="146"/>
      <c r="D241" s="147" t="s">
        <v>149</v>
      </c>
      <c r="E241" s="148" t="s">
        <v>1</v>
      </c>
      <c r="F241" s="149" t="s">
        <v>164</v>
      </c>
      <c r="H241" s="148" t="s">
        <v>1</v>
      </c>
      <c r="I241" s="150"/>
      <c r="L241" s="146"/>
      <c r="M241" s="151"/>
      <c r="T241" s="152"/>
      <c r="AT241" s="148" t="s">
        <v>149</v>
      </c>
      <c r="AU241" s="148" t="s">
        <v>160</v>
      </c>
      <c r="AV241" s="12" t="s">
        <v>90</v>
      </c>
      <c r="AW241" s="12" t="s">
        <v>35</v>
      </c>
      <c r="AX241" s="12" t="s">
        <v>82</v>
      </c>
      <c r="AY241" s="148" t="s">
        <v>142</v>
      </c>
    </row>
    <row r="242" spans="2:51" s="12" customFormat="1" ht="11.25">
      <c r="B242" s="146"/>
      <c r="D242" s="147" t="s">
        <v>149</v>
      </c>
      <c r="E242" s="148" t="s">
        <v>1</v>
      </c>
      <c r="F242" s="149" t="s">
        <v>283</v>
      </c>
      <c r="H242" s="148" t="s">
        <v>1</v>
      </c>
      <c r="I242" s="150"/>
      <c r="L242" s="146"/>
      <c r="M242" s="151"/>
      <c r="T242" s="152"/>
      <c r="AT242" s="148" t="s">
        <v>149</v>
      </c>
      <c r="AU242" s="148" t="s">
        <v>160</v>
      </c>
      <c r="AV242" s="12" t="s">
        <v>90</v>
      </c>
      <c r="AW242" s="12" t="s">
        <v>35</v>
      </c>
      <c r="AX242" s="12" t="s">
        <v>82</v>
      </c>
      <c r="AY242" s="148" t="s">
        <v>142</v>
      </c>
    </row>
    <row r="243" spans="2:51" s="12" customFormat="1" ht="22.5">
      <c r="B243" s="146"/>
      <c r="D243" s="147" t="s">
        <v>149</v>
      </c>
      <c r="E243" s="148" t="s">
        <v>1</v>
      </c>
      <c r="F243" s="149" t="s">
        <v>284</v>
      </c>
      <c r="H243" s="148" t="s">
        <v>1</v>
      </c>
      <c r="I243" s="150"/>
      <c r="L243" s="146"/>
      <c r="M243" s="151"/>
      <c r="T243" s="152"/>
      <c r="AT243" s="148" t="s">
        <v>149</v>
      </c>
      <c r="AU243" s="148" t="s">
        <v>160</v>
      </c>
      <c r="AV243" s="12" t="s">
        <v>90</v>
      </c>
      <c r="AW243" s="12" t="s">
        <v>35</v>
      </c>
      <c r="AX243" s="12" t="s">
        <v>82</v>
      </c>
      <c r="AY243" s="148" t="s">
        <v>142</v>
      </c>
    </row>
    <row r="244" spans="2:51" s="13" customFormat="1" ht="11.25">
      <c r="B244" s="153"/>
      <c r="D244" s="147" t="s">
        <v>149</v>
      </c>
      <c r="E244" s="154" t="s">
        <v>1</v>
      </c>
      <c r="F244" s="155" t="s">
        <v>285</v>
      </c>
      <c r="H244" s="156">
        <v>1</v>
      </c>
      <c r="I244" s="157"/>
      <c r="L244" s="153"/>
      <c r="M244" s="158"/>
      <c r="T244" s="159"/>
      <c r="AT244" s="154" t="s">
        <v>149</v>
      </c>
      <c r="AU244" s="154" t="s">
        <v>160</v>
      </c>
      <c r="AV244" s="13" t="s">
        <v>92</v>
      </c>
      <c r="AW244" s="13" t="s">
        <v>35</v>
      </c>
      <c r="AX244" s="13" t="s">
        <v>82</v>
      </c>
      <c r="AY244" s="154" t="s">
        <v>142</v>
      </c>
    </row>
    <row r="245" spans="2:51" s="14" customFormat="1" ht="11.25">
      <c r="B245" s="160"/>
      <c r="D245" s="147" t="s">
        <v>149</v>
      </c>
      <c r="E245" s="161" t="s">
        <v>1</v>
      </c>
      <c r="F245" s="162" t="s">
        <v>153</v>
      </c>
      <c r="H245" s="163">
        <v>1</v>
      </c>
      <c r="I245" s="164"/>
      <c r="L245" s="160"/>
      <c r="M245" s="165"/>
      <c r="T245" s="166"/>
      <c r="AT245" s="161" t="s">
        <v>149</v>
      </c>
      <c r="AU245" s="161" t="s">
        <v>160</v>
      </c>
      <c r="AV245" s="14" t="s">
        <v>147</v>
      </c>
      <c r="AW245" s="14" t="s">
        <v>35</v>
      </c>
      <c r="AX245" s="14" t="s">
        <v>90</v>
      </c>
      <c r="AY245" s="161" t="s">
        <v>142</v>
      </c>
    </row>
    <row r="246" spans="2:65" s="1" customFormat="1" ht="55.5" customHeight="1">
      <c r="B246" s="32"/>
      <c r="C246" s="133" t="s">
        <v>286</v>
      </c>
      <c r="D246" s="133" t="s">
        <v>144</v>
      </c>
      <c r="E246" s="134" t="s">
        <v>287</v>
      </c>
      <c r="F246" s="135" t="s">
        <v>288</v>
      </c>
      <c r="G246" s="136" t="s">
        <v>217</v>
      </c>
      <c r="H246" s="137">
        <v>1</v>
      </c>
      <c r="I246" s="138"/>
      <c r="J246" s="139">
        <f>ROUND(I246*H246,2)</f>
        <v>0</v>
      </c>
      <c r="K246" s="135" t="s">
        <v>1</v>
      </c>
      <c r="L246" s="32"/>
      <c r="M246" s="140" t="s">
        <v>1</v>
      </c>
      <c r="N246" s="141" t="s">
        <v>47</v>
      </c>
      <c r="P246" s="142">
        <f>O246*H246</f>
        <v>0</v>
      </c>
      <c r="Q246" s="142">
        <v>0</v>
      </c>
      <c r="R246" s="142">
        <f>Q246*H246</f>
        <v>0</v>
      </c>
      <c r="S246" s="142">
        <v>0</v>
      </c>
      <c r="T246" s="143">
        <f>S246*H246</f>
        <v>0</v>
      </c>
      <c r="AR246" s="144" t="s">
        <v>147</v>
      </c>
      <c r="AT246" s="144" t="s">
        <v>144</v>
      </c>
      <c r="AU246" s="144" t="s">
        <v>160</v>
      </c>
      <c r="AY246" s="17" t="s">
        <v>142</v>
      </c>
      <c r="BE246" s="145">
        <f>IF(N246="základní",J246,0)</f>
        <v>0</v>
      </c>
      <c r="BF246" s="145">
        <f>IF(N246="snížená",J246,0)</f>
        <v>0</v>
      </c>
      <c r="BG246" s="145">
        <f>IF(N246="zákl. přenesená",J246,0)</f>
        <v>0</v>
      </c>
      <c r="BH246" s="145">
        <f>IF(N246="sníž. přenesená",J246,0)</f>
        <v>0</v>
      </c>
      <c r="BI246" s="145">
        <f>IF(N246="nulová",J246,0)</f>
        <v>0</v>
      </c>
      <c r="BJ246" s="17" t="s">
        <v>90</v>
      </c>
      <c r="BK246" s="145">
        <f>ROUND(I246*H246,2)</f>
        <v>0</v>
      </c>
      <c r="BL246" s="17" t="s">
        <v>147</v>
      </c>
      <c r="BM246" s="144" t="s">
        <v>289</v>
      </c>
    </row>
    <row r="247" spans="2:51" s="12" customFormat="1" ht="11.25">
      <c r="B247" s="146"/>
      <c r="D247" s="147" t="s">
        <v>149</v>
      </c>
      <c r="E247" s="148" t="s">
        <v>1</v>
      </c>
      <c r="F247" s="149" t="s">
        <v>164</v>
      </c>
      <c r="H247" s="148" t="s">
        <v>1</v>
      </c>
      <c r="I247" s="150"/>
      <c r="L247" s="146"/>
      <c r="M247" s="151"/>
      <c r="T247" s="152"/>
      <c r="AT247" s="148" t="s">
        <v>149</v>
      </c>
      <c r="AU247" s="148" t="s">
        <v>160</v>
      </c>
      <c r="AV247" s="12" t="s">
        <v>90</v>
      </c>
      <c r="AW247" s="12" t="s">
        <v>35</v>
      </c>
      <c r="AX247" s="12" t="s">
        <v>82</v>
      </c>
      <c r="AY247" s="148" t="s">
        <v>142</v>
      </c>
    </row>
    <row r="248" spans="2:51" s="12" customFormat="1" ht="11.25">
      <c r="B248" s="146"/>
      <c r="D248" s="147" t="s">
        <v>149</v>
      </c>
      <c r="E248" s="148" t="s">
        <v>1</v>
      </c>
      <c r="F248" s="149" t="s">
        <v>283</v>
      </c>
      <c r="H248" s="148" t="s">
        <v>1</v>
      </c>
      <c r="I248" s="150"/>
      <c r="L248" s="146"/>
      <c r="M248" s="151"/>
      <c r="T248" s="152"/>
      <c r="AT248" s="148" t="s">
        <v>149</v>
      </c>
      <c r="AU248" s="148" t="s">
        <v>160</v>
      </c>
      <c r="AV248" s="12" t="s">
        <v>90</v>
      </c>
      <c r="AW248" s="12" t="s">
        <v>35</v>
      </c>
      <c r="AX248" s="12" t="s">
        <v>82</v>
      </c>
      <c r="AY248" s="148" t="s">
        <v>142</v>
      </c>
    </row>
    <row r="249" spans="2:51" s="12" customFormat="1" ht="22.5">
      <c r="B249" s="146"/>
      <c r="D249" s="147" t="s">
        <v>149</v>
      </c>
      <c r="E249" s="148" t="s">
        <v>1</v>
      </c>
      <c r="F249" s="149" t="s">
        <v>284</v>
      </c>
      <c r="H249" s="148" t="s">
        <v>1</v>
      </c>
      <c r="I249" s="150"/>
      <c r="L249" s="146"/>
      <c r="M249" s="151"/>
      <c r="T249" s="152"/>
      <c r="AT249" s="148" t="s">
        <v>149</v>
      </c>
      <c r="AU249" s="148" t="s">
        <v>160</v>
      </c>
      <c r="AV249" s="12" t="s">
        <v>90</v>
      </c>
      <c r="AW249" s="12" t="s">
        <v>35</v>
      </c>
      <c r="AX249" s="12" t="s">
        <v>82</v>
      </c>
      <c r="AY249" s="148" t="s">
        <v>142</v>
      </c>
    </row>
    <row r="250" spans="2:51" s="13" customFormat="1" ht="11.25">
      <c r="B250" s="153"/>
      <c r="D250" s="147" t="s">
        <v>149</v>
      </c>
      <c r="E250" s="154" t="s">
        <v>1</v>
      </c>
      <c r="F250" s="155" t="s">
        <v>290</v>
      </c>
      <c r="H250" s="156">
        <v>1</v>
      </c>
      <c r="I250" s="157"/>
      <c r="L250" s="153"/>
      <c r="M250" s="158"/>
      <c r="T250" s="159"/>
      <c r="AT250" s="154" t="s">
        <v>149</v>
      </c>
      <c r="AU250" s="154" t="s">
        <v>160</v>
      </c>
      <c r="AV250" s="13" t="s">
        <v>92</v>
      </c>
      <c r="AW250" s="13" t="s">
        <v>35</v>
      </c>
      <c r="AX250" s="13" t="s">
        <v>82</v>
      </c>
      <c r="AY250" s="154" t="s">
        <v>142</v>
      </c>
    </row>
    <row r="251" spans="2:51" s="14" customFormat="1" ht="11.25">
      <c r="B251" s="160"/>
      <c r="D251" s="147" t="s">
        <v>149</v>
      </c>
      <c r="E251" s="161" t="s">
        <v>1</v>
      </c>
      <c r="F251" s="162" t="s">
        <v>153</v>
      </c>
      <c r="H251" s="163">
        <v>1</v>
      </c>
      <c r="I251" s="164"/>
      <c r="L251" s="160"/>
      <c r="M251" s="165"/>
      <c r="T251" s="166"/>
      <c r="AT251" s="161" t="s">
        <v>149</v>
      </c>
      <c r="AU251" s="161" t="s">
        <v>160</v>
      </c>
      <c r="AV251" s="14" t="s">
        <v>147</v>
      </c>
      <c r="AW251" s="14" t="s">
        <v>35</v>
      </c>
      <c r="AX251" s="14" t="s">
        <v>90</v>
      </c>
      <c r="AY251" s="161" t="s">
        <v>142</v>
      </c>
    </row>
    <row r="252" spans="2:65" s="1" customFormat="1" ht="55.5" customHeight="1">
      <c r="B252" s="32"/>
      <c r="C252" s="133" t="s">
        <v>291</v>
      </c>
      <c r="D252" s="133" t="s">
        <v>144</v>
      </c>
      <c r="E252" s="134" t="s">
        <v>292</v>
      </c>
      <c r="F252" s="135" t="s">
        <v>293</v>
      </c>
      <c r="G252" s="136" t="s">
        <v>217</v>
      </c>
      <c r="H252" s="137">
        <v>1</v>
      </c>
      <c r="I252" s="138"/>
      <c r="J252" s="139">
        <f>ROUND(I252*H252,2)</f>
        <v>0</v>
      </c>
      <c r="K252" s="135" t="s">
        <v>1</v>
      </c>
      <c r="L252" s="32"/>
      <c r="M252" s="140" t="s">
        <v>1</v>
      </c>
      <c r="N252" s="141" t="s">
        <v>47</v>
      </c>
      <c r="P252" s="142">
        <f>O252*H252</f>
        <v>0</v>
      </c>
      <c r="Q252" s="142">
        <v>0</v>
      </c>
      <c r="R252" s="142">
        <f>Q252*H252</f>
        <v>0</v>
      </c>
      <c r="S252" s="142">
        <v>0</v>
      </c>
      <c r="T252" s="143">
        <f>S252*H252</f>
        <v>0</v>
      </c>
      <c r="AR252" s="144" t="s">
        <v>147</v>
      </c>
      <c r="AT252" s="144" t="s">
        <v>144</v>
      </c>
      <c r="AU252" s="144" t="s">
        <v>160</v>
      </c>
      <c r="AY252" s="17" t="s">
        <v>142</v>
      </c>
      <c r="BE252" s="145">
        <f>IF(N252="základní",J252,0)</f>
        <v>0</v>
      </c>
      <c r="BF252" s="145">
        <f>IF(N252="snížená",J252,0)</f>
        <v>0</v>
      </c>
      <c r="BG252" s="145">
        <f>IF(N252="zákl. přenesená",J252,0)</f>
        <v>0</v>
      </c>
      <c r="BH252" s="145">
        <f>IF(N252="sníž. přenesená",J252,0)</f>
        <v>0</v>
      </c>
      <c r="BI252" s="145">
        <f>IF(N252="nulová",J252,0)</f>
        <v>0</v>
      </c>
      <c r="BJ252" s="17" t="s">
        <v>90</v>
      </c>
      <c r="BK252" s="145">
        <f>ROUND(I252*H252,2)</f>
        <v>0</v>
      </c>
      <c r="BL252" s="17" t="s">
        <v>147</v>
      </c>
      <c r="BM252" s="144" t="s">
        <v>294</v>
      </c>
    </row>
    <row r="253" spans="2:51" s="12" customFormat="1" ht="11.25">
      <c r="B253" s="146"/>
      <c r="D253" s="147" t="s">
        <v>149</v>
      </c>
      <c r="E253" s="148" t="s">
        <v>1</v>
      </c>
      <c r="F253" s="149" t="s">
        <v>164</v>
      </c>
      <c r="H253" s="148" t="s">
        <v>1</v>
      </c>
      <c r="I253" s="150"/>
      <c r="L253" s="146"/>
      <c r="M253" s="151"/>
      <c r="T253" s="152"/>
      <c r="AT253" s="148" t="s">
        <v>149</v>
      </c>
      <c r="AU253" s="148" t="s">
        <v>160</v>
      </c>
      <c r="AV253" s="12" t="s">
        <v>90</v>
      </c>
      <c r="AW253" s="12" t="s">
        <v>35</v>
      </c>
      <c r="AX253" s="12" t="s">
        <v>82</v>
      </c>
      <c r="AY253" s="148" t="s">
        <v>142</v>
      </c>
    </row>
    <row r="254" spans="2:51" s="12" customFormat="1" ht="11.25">
      <c r="B254" s="146"/>
      <c r="D254" s="147" t="s">
        <v>149</v>
      </c>
      <c r="E254" s="148" t="s">
        <v>1</v>
      </c>
      <c r="F254" s="149" t="s">
        <v>283</v>
      </c>
      <c r="H254" s="148" t="s">
        <v>1</v>
      </c>
      <c r="I254" s="150"/>
      <c r="L254" s="146"/>
      <c r="M254" s="151"/>
      <c r="T254" s="152"/>
      <c r="AT254" s="148" t="s">
        <v>149</v>
      </c>
      <c r="AU254" s="148" t="s">
        <v>160</v>
      </c>
      <c r="AV254" s="12" t="s">
        <v>90</v>
      </c>
      <c r="AW254" s="12" t="s">
        <v>35</v>
      </c>
      <c r="AX254" s="12" t="s">
        <v>82</v>
      </c>
      <c r="AY254" s="148" t="s">
        <v>142</v>
      </c>
    </row>
    <row r="255" spans="2:51" s="12" customFormat="1" ht="22.5">
      <c r="B255" s="146"/>
      <c r="D255" s="147" t="s">
        <v>149</v>
      </c>
      <c r="E255" s="148" t="s">
        <v>1</v>
      </c>
      <c r="F255" s="149" t="s">
        <v>284</v>
      </c>
      <c r="H255" s="148" t="s">
        <v>1</v>
      </c>
      <c r="I255" s="150"/>
      <c r="L255" s="146"/>
      <c r="M255" s="151"/>
      <c r="T255" s="152"/>
      <c r="AT255" s="148" t="s">
        <v>149</v>
      </c>
      <c r="AU255" s="148" t="s">
        <v>160</v>
      </c>
      <c r="AV255" s="12" t="s">
        <v>90</v>
      </c>
      <c r="AW255" s="12" t="s">
        <v>35</v>
      </c>
      <c r="AX255" s="12" t="s">
        <v>82</v>
      </c>
      <c r="AY255" s="148" t="s">
        <v>142</v>
      </c>
    </row>
    <row r="256" spans="2:51" s="13" customFormat="1" ht="11.25">
      <c r="B256" s="153"/>
      <c r="D256" s="147" t="s">
        <v>149</v>
      </c>
      <c r="E256" s="154" t="s">
        <v>1</v>
      </c>
      <c r="F256" s="155" t="s">
        <v>295</v>
      </c>
      <c r="H256" s="156">
        <v>1</v>
      </c>
      <c r="I256" s="157"/>
      <c r="L256" s="153"/>
      <c r="M256" s="158"/>
      <c r="T256" s="159"/>
      <c r="AT256" s="154" t="s">
        <v>149</v>
      </c>
      <c r="AU256" s="154" t="s">
        <v>160</v>
      </c>
      <c r="AV256" s="13" t="s">
        <v>92</v>
      </c>
      <c r="AW256" s="13" t="s">
        <v>35</v>
      </c>
      <c r="AX256" s="13" t="s">
        <v>82</v>
      </c>
      <c r="AY256" s="154" t="s">
        <v>142</v>
      </c>
    </row>
    <row r="257" spans="2:51" s="14" customFormat="1" ht="11.25">
      <c r="B257" s="160"/>
      <c r="D257" s="147" t="s">
        <v>149</v>
      </c>
      <c r="E257" s="161" t="s">
        <v>1</v>
      </c>
      <c r="F257" s="162" t="s">
        <v>153</v>
      </c>
      <c r="H257" s="163">
        <v>1</v>
      </c>
      <c r="I257" s="164"/>
      <c r="L257" s="160"/>
      <c r="M257" s="165"/>
      <c r="T257" s="166"/>
      <c r="AT257" s="161" t="s">
        <v>149</v>
      </c>
      <c r="AU257" s="161" t="s">
        <v>160</v>
      </c>
      <c r="AV257" s="14" t="s">
        <v>147</v>
      </c>
      <c r="AW257" s="14" t="s">
        <v>35</v>
      </c>
      <c r="AX257" s="14" t="s">
        <v>90</v>
      </c>
      <c r="AY257" s="161" t="s">
        <v>142</v>
      </c>
    </row>
    <row r="258" spans="2:65" s="1" customFormat="1" ht="55.5" customHeight="1">
      <c r="B258" s="32"/>
      <c r="C258" s="133" t="s">
        <v>296</v>
      </c>
      <c r="D258" s="133" t="s">
        <v>144</v>
      </c>
      <c r="E258" s="134" t="s">
        <v>297</v>
      </c>
      <c r="F258" s="135" t="s">
        <v>298</v>
      </c>
      <c r="G258" s="136" t="s">
        <v>217</v>
      </c>
      <c r="H258" s="137">
        <v>1</v>
      </c>
      <c r="I258" s="138"/>
      <c r="J258" s="139">
        <f>ROUND(I258*H258,2)</f>
        <v>0</v>
      </c>
      <c r="K258" s="135" t="s">
        <v>1</v>
      </c>
      <c r="L258" s="32"/>
      <c r="M258" s="140" t="s">
        <v>1</v>
      </c>
      <c r="N258" s="141" t="s">
        <v>47</v>
      </c>
      <c r="P258" s="142">
        <f>O258*H258</f>
        <v>0</v>
      </c>
      <c r="Q258" s="142">
        <v>0</v>
      </c>
      <c r="R258" s="142">
        <f>Q258*H258</f>
        <v>0</v>
      </c>
      <c r="S258" s="142">
        <v>0</v>
      </c>
      <c r="T258" s="143">
        <f>S258*H258</f>
        <v>0</v>
      </c>
      <c r="AR258" s="144" t="s">
        <v>147</v>
      </c>
      <c r="AT258" s="144" t="s">
        <v>144</v>
      </c>
      <c r="AU258" s="144" t="s">
        <v>160</v>
      </c>
      <c r="AY258" s="17" t="s">
        <v>142</v>
      </c>
      <c r="BE258" s="145">
        <f>IF(N258="základní",J258,0)</f>
        <v>0</v>
      </c>
      <c r="BF258" s="145">
        <f>IF(N258="snížená",J258,0)</f>
        <v>0</v>
      </c>
      <c r="BG258" s="145">
        <f>IF(N258="zákl. přenesená",J258,0)</f>
        <v>0</v>
      </c>
      <c r="BH258" s="145">
        <f>IF(N258="sníž. přenesená",J258,0)</f>
        <v>0</v>
      </c>
      <c r="BI258" s="145">
        <f>IF(N258="nulová",J258,0)</f>
        <v>0</v>
      </c>
      <c r="BJ258" s="17" t="s">
        <v>90</v>
      </c>
      <c r="BK258" s="145">
        <f>ROUND(I258*H258,2)</f>
        <v>0</v>
      </c>
      <c r="BL258" s="17" t="s">
        <v>147</v>
      </c>
      <c r="BM258" s="144" t="s">
        <v>299</v>
      </c>
    </row>
    <row r="259" spans="2:51" s="12" customFormat="1" ht="11.25">
      <c r="B259" s="146"/>
      <c r="D259" s="147" t="s">
        <v>149</v>
      </c>
      <c r="E259" s="148" t="s">
        <v>1</v>
      </c>
      <c r="F259" s="149" t="s">
        <v>164</v>
      </c>
      <c r="H259" s="148" t="s">
        <v>1</v>
      </c>
      <c r="I259" s="150"/>
      <c r="L259" s="146"/>
      <c r="M259" s="151"/>
      <c r="T259" s="152"/>
      <c r="AT259" s="148" t="s">
        <v>149</v>
      </c>
      <c r="AU259" s="148" t="s">
        <v>160</v>
      </c>
      <c r="AV259" s="12" t="s">
        <v>90</v>
      </c>
      <c r="AW259" s="12" t="s">
        <v>35</v>
      </c>
      <c r="AX259" s="12" t="s">
        <v>82</v>
      </c>
      <c r="AY259" s="148" t="s">
        <v>142</v>
      </c>
    </row>
    <row r="260" spans="2:51" s="12" customFormat="1" ht="11.25">
      <c r="B260" s="146"/>
      <c r="D260" s="147" t="s">
        <v>149</v>
      </c>
      <c r="E260" s="148" t="s">
        <v>1</v>
      </c>
      <c r="F260" s="149" t="s">
        <v>283</v>
      </c>
      <c r="H260" s="148" t="s">
        <v>1</v>
      </c>
      <c r="I260" s="150"/>
      <c r="L260" s="146"/>
      <c r="M260" s="151"/>
      <c r="T260" s="152"/>
      <c r="AT260" s="148" t="s">
        <v>149</v>
      </c>
      <c r="AU260" s="148" t="s">
        <v>160</v>
      </c>
      <c r="AV260" s="12" t="s">
        <v>90</v>
      </c>
      <c r="AW260" s="12" t="s">
        <v>35</v>
      </c>
      <c r="AX260" s="12" t="s">
        <v>82</v>
      </c>
      <c r="AY260" s="148" t="s">
        <v>142</v>
      </c>
    </row>
    <row r="261" spans="2:51" s="12" customFormat="1" ht="22.5">
      <c r="B261" s="146"/>
      <c r="D261" s="147" t="s">
        <v>149</v>
      </c>
      <c r="E261" s="148" t="s">
        <v>1</v>
      </c>
      <c r="F261" s="149" t="s">
        <v>284</v>
      </c>
      <c r="H261" s="148" t="s">
        <v>1</v>
      </c>
      <c r="I261" s="150"/>
      <c r="L261" s="146"/>
      <c r="M261" s="151"/>
      <c r="T261" s="152"/>
      <c r="AT261" s="148" t="s">
        <v>149</v>
      </c>
      <c r="AU261" s="148" t="s">
        <v>160</v>
      </c>
      <c r="AV261" s="12" t="s">
        <v>90</v>
      </c>
      <c r="AW261" s="12" t="s">
        <v>35</v>
      </c>
      <c r="AX261" s="12" t="s">
        <v>82</v>
      </c>
      <c r="AY261" s="148" t="s">
        <v>142</v>
      </c>
    </row>
    <row r="262" spans="2:51" s="13" customFormat="1" ht="11.25">
      <c r="B262" s="153"/>
      <c r="D262" s="147" t="s">
        <v>149</v>
      </c>
      <c r="E262" s="154" t="s">
        <v>1</v>
      </c>
      <c r="F262" s="155" t="s">
        <v>300</v>
      </c>
      <c r="H262" s="156">
        <v>1</v>
      </c>
      <c r="I262" s="157"/>
      <c r="L262" s="153"/>
      <c r="M262" s="158"/>
      <c r="T262" s="159"/>
      <c r="AT262" s="154" t="s">
        <v>149</v>
      </c>
      <c r="AU262" s="154" t="s">
        <v>160</v>
      </c>
      <c r="AV262" s="13" t="s">
        <v>92</v>
      </c>
      <c r="AW262" s="13" t="s">
        <v>35</v>
      </c>
      <c r="AX262" s="13" t="s">
        <v>82</v>
      </c>
      <c r="AY262" s="154" t="s">
        <v>142</v>
      </c>
    </row>
    <row r="263" spans="2:51" s="14" customFormat="1" ht="11.25">
      <c r="B263" s="160"/>
      <c r="D263" s="147" t="s">
        <v>149</v>
      </c>
      <c r="E263" s="161" t="s">
        <v>1</v>
      </c>
      <c r="F263" s="162" t="s">
        <v>153</v>
      </c>
      <c r="H263" s="163">
        <v>1</v>
      </c>
      <c r="I263" s="164"/>
      <c r="L263" s="160"/>
      <c r="M263" s="165"/>
      <c r="T263" s="166"/>
      <c r="AT263" s="161" t="s">
        <v>149</v>
      </c>
      <c r="AU263" s="161" t="s">
        <v>160</v>
      </c>
      <c r="AV263" s="14" t="s">
        <v>147</v>
      </c>
      <c r="AW263" s="14" t="s">
        <v>35</v>
      </c>
      <c r="AX263" s="14" t="s">
        <v>90</v>
      </c>
      <c r="AY263" s="161" t="s">
        <v>142</v>
      </c>
    </row>
    <row r="264" spans="2:65" s="1" customFormat="1" ht="55.5" customHeight="1">
      <c r="B264" s="32"/>
      <c r="C264" s="133" t="s">
        <v>301</v>
      </c>
      <c r="D264" s="133" t="s">
        <v>144</v>
      </c>
      <c r="E264" s="134" t="s">
        <v>302</v>
      </c>
      <c r="F264" s="135" t="s">
        <v>303</v>
      </c>
      <c r="G264" s="136" t="s">
        <v>217</v>
      </c>
      <c r="H264" s="137">
        <v>1</v>
      </c>
      <c r="I264" s="138"/>
      <c r="J264" s="139">
        <f>ROUND(I264*H264,2)</f>
        <v>0</v>
      </c>
      <c r="K264" s="135" t="s">
        <v>1</v>
      </c>
      <c r="L264" s="32"/>
      <c r="M264" s="140" t="s">
        <v>1</v>
      </c>
      <c r="N264" s="141" t="s">
        <v>47</v>
      </c>
      <c r="P264" s="142">
        <f>O264*H264</f>
        <v>0</v>
      </c>
      <c r="Q264" s="142">
        <v>0</v>
      </c>
      <c r="R264" s="142">
        <f>Q264*H264</f>
        <v>0</v>
      </c>
      <c r="S264" s="142">
        <v>0</v>
      </c>
      <c r="T264" s="143">
        <f>S264*H264</f>
        <v>0</v>
      </c>
      <c r="AR264" s="144" t="s">
        <v>147</v>
      </c>
      <c r="AT264" s="144" t="s">
        <v>144</v>
      </c>
      <c r="AU264" s="144" t="s">
        <v>160</v>
      </c>
      <c r="AY264" s="17" t="s">
        <v>142</v>
      </c>
      <c r="BE264" s="145">
        <f>IF(N264="základní",J264,0)</f>
        <v>0</v>
      </c>
      <c r="BF264" s="145">
        <f>IF(N264="snížená",J264,0)</f>
        <v>0</v>
      </c>
      <c r="BG264" s="145">
        <f>IF(N264="zákl. přenesená",J264,0)</f>
        <v>0</v>
      </c>
      <c r="BH264" s="145">
        <f>IF(N264="sníž. přenesená",J264,0)</f>
        <v>0</v>
      </c>
      <c r="BI264" s="145">
        <f>IF(N264="nulová",J264,0)</f>
        <v>0</v>
      </c>
      <c r="BJ264" s="17" t="s">
        <v>90</v>
      </c>
      <c r="BK264" s="145">
        <f>ROUND(I264*H264,2)</f>
        <v>0</v>
      </c>
      <c r="BL264" s="17" t="s">
        <v>147</v>
      </c>
      <c r="BM264" s="144" t="s">
        <v>304</v>
      </c>
    </row>
    <row r="265" spans="2:51" s="12" customFormat="1" ht="11.25">
      <c r="B265" s="146"/>
      <c r="D265" s="147" t="s">
        <v>149</v>
      </c>
      <c r="E265" s="148" t="s">
        <v>1</v>
      </c>
      <c r="F265" s="149" t="s">
        <v>164</v>
      </c>
      <c r="H265" s="148" t="s">
        <v>1</v>
      </c>
      <c r="I265" s="150"/>
      <c r="L265" s="146"/>
      <c r="M265" s="151"/>
      <c r="T265" s="152"/>
      <c r="AT265" s="148" t="s">
        <v>149</v>
      </c>
      <c r="AU265" s="148" t="s">
        <v>160</v>
      </c>
      <c r="AV265" s="12" t="s">
        <v>90</v>
      </c>
      <c r="AW265" s="12" t="s">
        <v>35</v>
      </c>
      <c r="AX265" s="12" t="s">
        <v>82</v>
      </c>
      <c r="AY265" s="148" t="s">
        <v>142</v>
      </c>
    </row>
    <row r="266" spans="2:51" s="12" customFormat="1" ht="11.25">
      <c r="B266" s="146"/>
      <c r="D266" s="147" t="s">
        <v>149</v>
      </c>
      <c r="E266" s="148" t="s">
        <v>1</v>
      </c>
      <c r="F266" s="149" t="s">
        <v>283</v>
      </c>
      <c r="H266" s="148" t="s">
        <v>1</v>
      </c>
      <c r="I266" s="150"/>
      <c r="L266" s="146"/>
      <c r="M266" s="151"/>
      <c r="T266" s="152"/>
      <c r="AT266" s="148" t="s">
        <v>149</v>
      </c>
      <c r="AU266" s="148" t="s">
        <v>160</v>
      </c>
      <c r="AV266" s="12" t="s">
        <v>90</v>
      </c>
      <c r="AW266" s="12" t="s">
        <v>35</v>
      </c>
      <c r="AX266" s="12" t="s">
        <v>82</v>
      </c>
      <c r="AY266" s="148" t="s">
        <v>142</v>
      </c>
    </row>
    <row r="267" spans="2:51" s="12" customFormat="1" ht="22.5">
      <c r="B267" s="146"/>
      <c r="D267" s="147" t="s">
        <v>149</v>
      </c>
      <c r="E267" s="148" t="s">
        <v>1</v>
      </c>
      <c r="F267" s="149" t="s">
        <v>284</v>
      </c>
      <c r="H267" s="148" t="s">
        <v>1</v>
      </c>
      <c r="I267" s="150"/>
      <c r="L267" s="146"/>
      <c r="M267" s="151"/>
      <c r="T267" s="152"/>
      <c r="AT267" s="148" t="s">
        <v>149</v>
      </c>
      <c r="AU267" s="148" t="s">
        <v>160</v>
      </c>
      <c r="AV267" s="12" t="s">
        <v>90</v>
      </c>
      <c r="AW267" s="12" t="s">
        <v>35</v>
      </c>
      <c r="AX267" s="12" t="s">
        <v>82</v>
      </c>
      <c r="AY267" s="148" t="s">
        <v>142</v>
      </c>
    </row>
    <row r="268" spans="2:51" s="13" customFormat="1" ht="11.25">
      <c r="B268" s="153"/>
      <c r="D268" s="147" t="s">
        <v>149</v>
      </c>
      <c r="E268" s="154" t="s">
        <v>1</v>
      </c>
      <c r="F268" s="155" t="s">
        <v>305</v>
      </c>
      <c r="H268" s="156">
        <v>1</v>
      </c>
      <c r="I268" s="157"/>
      <c r="L268" s="153"/>
      <c r="M268" s="158"/>
      <c r="T268" s="159"/>
      <c r="AT268" s="154" t="s">
        <v>149</v>
      </c>
      <c r="AU268" s="154" t="s">
        <v>160</v>
      </c>
      <c r="AV268" s="13" t="s">
        <v>92</v>
      </c>
      <c r="AW268" s="13" t="s">
        <v>35</v>
      </c>
      <c r="AX268" s="13" t="s">
        <v>82</v>
      </c>
      <c r="AY268" s="154" t="s">
        <v>142</v>
      </c>
    </row>
    <row r="269" spans="2:51" s="14" customFormat="1" ht="11.25">
      <c r="B269" s="160"/>
      <c r="D269" s="147" t="s">
        <v>149</v>
      </c>
      <c r="E269" s="161" t="s">
        <v>1</v>
      </c>
      <c r="F269" s="162" t="s">
        <v>153</v>
      </c>
      <c r="H269" s="163">
        <v>1</v>
      </c>
      <c r="I269" s="164"/>
      <c r="L269" s="160"/>
      <c r="M269" s="165"/>
      <c r="T269" s="166"/>
      <c r="AT269" s="161" t="s">
        <v>149</v>
      </c>
      <c r="AU269" s="161" t="s">
        <v>160</v>
      </c>
      <c r="AV269" s="14" t="s">
        <v>147</v>
      </c>
      <c r="AW269" s="14" t="s">
        <v>35</v>
      </c>
      <c r="AX269" s="14" t="s">
        <v>90</v>
      </c>
      <c r="AY269" s="161" t="s">
        <v>142</v>
      </c>
    </row>
    <row r="270" spans="2:65" s="1" customFormat="1" ht="55.5" customHeight="1">
      <c r="B270" s="32"/>
      <c r="C270" s="133" t="s">
        <v>306</v>
      </c>
      <c r="D270" s="133" t="s">
        <v>144</v>
      </c>
      <c r="E270" s="134" t="s">
        <v>307</v>
      </c>
      <c r="F270" s="135" t="s">
        <v>308</v>
      </c>
      <c r="G270" s="136" t="s">
        <v>217</v>
      </c>
      <c r="H270" s="137">
        <v>1</v>
      </c>
      <c r="I270" s="138"/>
      <c r="J270" s="139">
        <f>ROUND(I270*H270,2)</f>
        <v>0</v>
      </c>
      <c r="K270" s="135" t="s">
        <v>1</v>
      </c>
      <c r="L270" s="32"/>
      <c r="M270" s="140" t="s">
        <v>1</v>
      </c>
      <c r="N270" s="141" t="s">
        <v>47</v>
      </c>
      <c r="P270" s="142">
        <f>O270*H270</f>
        <v>0</v>
      </c>
      <c r="Q270" s="142">
        <v>0</v>
      </c>
      <c r="R270" s="142">
        <f>Q270*H270</f>
        <v>0</v>
      </c>
      <c r="S270" s="142">
        <v>0</v>
      </c>
      <c r="T270" s="143">
        <f>S270*H270</f>
        <v>0</v>
      </c>
      <c r="AR270" s="144" t="s">
        <v>147</v>
      </c>
      <c r="AT270" s="144" t="s">
        <v>144</v>
      </c>
      <c r="AU270" s="144" t="s">
        <v>160</v>
      </c>
      <c r="AY270" s="17" t="s">
        <v>142</v>
      </c>
      <c r="BE270" s="145">
        <f>IF(N270="základní",J270,0)</f>
        <v>0</v>
      </c>
      <c r="BF270" s="145">
        <f>IF(N270="snížená",J270,0)</f>
        <v>0</v>
      </c>
      <c r="BG270" s="145">
        <f>IF(N270="zákl. přenesená",J270,0)</f>
        <v>0</v>
      </c>
      <c r="BH270" s="145">
        <f>IF(N270="sníž. přenesená",J270,0)</f>
        <v>0</v>
      </c>
      <c r="BI270" s="145">
        <f>IF(N270="nulová",J270,0)</f>
        <v>0</v>
      </c>
      <c r="BJ270" s="17" t="s">
        <v>90</v>
      </c>
      <c r="BK270" s="145">
        <f>ROUND(I270*H270,2)</f>
        <v>0</v>
      </c>
      <c r="BL270" s="17" t="s">
        <v>147</v>
      </c>
      <c r="BM270" s="144" t="s">
        <v>309</v>
      </c>
    </row>
    <row r="271" spans="2:51" s="12" customFormat="1" ht="11.25">
      <c r="B271" s="146"/>
      <c r="D271" s="147" t="s">
        <v>149</v>
      </c>
      <c r="E271" s="148" t="s">
        <v>1</v>
      </c>
      <c r="F271" s="149" t="s">
        <v>164</v>
      </c>
      <c r="H271" s="148" t="s">
        <v>1</v>
      </c>
      <c r="I271" s="150"/>
      <c r="L271" s="146"/>
      <c r="M271" s="151"/>
      <c r="T271" s="152"/>
      <c r="AT271" s="148" t="s">
        <v>149</v>
      </c>
      <c r="AU271" s="148" t="s">
        <v>160</v>
      </c>
      <c r="AV271" s="12" t="s">
        <v>90</v>
      </c>
      <c r="AW271" s="12" t="s">
        <v>35</v>
      </c>
      <c r="AX271" s="12" t="s">
        <v>82</v>
      </c>
      <c r="AY271" s="148" t="s">
        <v>142</v>
      </c>
    </row>
    <row r="272" spans="2:51" s="12" customFormat="1" ht="11.25">
      <c r="B272" s="146"/>
      <c r="D272" s="147" t="s">
        <v>149</v>
      </c>
      <c r="E272" s="148" t="s">
        <v>1</v>
      </c>
      <c r="F272" s="149" t="s">
        <v>283</v>
      </c>
      <c r="H272" s="148" t="s">
        <v>1</v>
      </c>
      <c r="I272" s="150"/>
      <c r="L272" s="146"/>
      <c r="M272" s="151"/>
      <c r="T272" s="152"/>
      <c r="AT272" s="148" t="s">
        <v>149</v>
      </c>
      <c r="AU272" s="148" t="s">
        <v>160</v>
      </c>
      <c r="AV272" s="12" t="s">
        <v>90</v>
      </c>
      <c r="AW272" s="12" t="s">
        <v>35</v>
      </c>
      <c r="AX272" s="12" t="s">
        <v>82</v>
      </c>
      <c r="AY272" s="148" t="s">
        <v>142</v>
      </c>
    </row>
    <row r="273" spans="2:51" s="12" customFormat="1" ht="22.5">
      <c r="B273" s="146"/>
      <c r="D273" s="147" t="s">
        <v>149</v>
      </c>
      <c r="E273" s="148" t="s">
        <v>1</v>
      </c>
      <c r="F273" s="149" t="s">
        <v>284</v>
      </c>
      <c r="H273" s="148" t="s">
        <v>1</v>
      </c>
      <c r="I273" s="150"/>
      <c r="L273" s="146"/>
      <c r="M273" s="151"/>
      <c r="T273" s="152"/>
      <c r="AT273" s="148" t="s">
        <v>149</v>
      </c>
      <c r="AU273" s="148" t="s">
        <v>160</v>
      </c>
      <c r="AV273" s="12" t="s">
        <v>90</v>
      </c>
      <c r="AW273" s="12" t="s">
        <v>35</v>
      </c>
      <c r="AX273" s="12" t="s">
        <v>82</v>
      </c>
      <c r="AY273" s="148" t="s">
        <v>142</v>
      </c>
    </row>
    <row r="274" spans="2:51" s="13" customFormat="1" ht="11.25">
      <c r="B274" s="153"/>
      <c r="D274" s="147" t="s">
        <v>149</v>
      </c>
      <c r="E274" s="154" t="s">
        <v>1</v>
      </c>
      <c r="F274" s="155" t="s">
        <v>310</v>
      </c>
      <c r="H274" s="156">
        <v>1</v>
      </c>
      <c r="I274" s="157"/>
      <c r="L274" s="153"/>
      <c r="M274" s="158"/>
      <c r="T274" s="159"/>
      <c r="AT274" s="154" t="s">
        <v>149</v>
      </c>
      <c r="AU274" s="154" t="s">
        <v>160</v>
      </c>
      <c r="AV274" s="13" t="s">
        <v>92</v>
      </c>
      <c r="AW274" s="13" t="s">
        <v>35</v>
      </c>
      <c r="AX274" s="13" t="s">
        <v>82</v>
      </c>
      <c r="AY274" s="154" t="s">
        <v>142</v>
      </c>
    </row>
    <row r="275" spans="2:51" s="14" customFormat="1" ht="11.25">
      <c r="B275" s="160"/>
      <c r="D275" s="147" t="s">
        <v>149</v>
      </c>
      <c r="E275" s="161" t="s">
        <v>1</v>
      </c>
      <c r="F275" s="162" t="s">
        <v>153</v>
      </c>
      <c r="H275" s="163">
        <v>1</v>
      </c>
      <c r="I275" s="164"/>
      <c r="L275" s="160"/>
      <c r="M275" s="165"/>
      <c r="T275" s="166"/>
      <c r="AT275" s="161" t="s">
        <v>149</v>
      </c>
      <c r="AU275" s="161" t="s">
        <v>160</v>
      </c>
      <c r="AV275" s="14" t="s">
        <v>147</v>
      </c>
      <c r="AW275" s="14" t="s">
        <v>35</v>
      </c>
      <c r="AX275" s="14" t="s">
        <v>90</v>
      </c>
      <c r="AY275" s="161" t="s">
        <v>142</v>
      </c>
    </row>
    <row r="276" spans="2:65" s="1" customFormat="1" ht="55.5" customHeight="1">
      <c r="B276" s="32"/>
      <c r="C276" s="133" t="s">
        <v>311</v>
      </c>
      <c r="D276" s="133" t="s">
        <v>144</v>
      </c>
      <c r="E276" s="134" t="s">
        <v>312</v>
      </c>
      <c r="F276" s="135" t="s">
        <v>313</v>
      </c>
      <c r="G276" s="136" t="s">
        <v>217</v>
      </c>
      <c r="H276" s="137">
        <v>1</v>
      </c>
      <c r="I276" s="138"/>
      <c r="J276" s="139">
        <f>ROUND(I276*H276,2)</f>
        <v>0</v>
      </c>
      <c r="K276" s="135" t="s">
        <v>1</v>
      </c>
      <c r="L276" s="32"/>
      <c r="M276" s="140" t="s">
        <v>1</v>
      </c>
      <c r="N276" s="141" t="s">
        <v>47</v>
      </c>
      <c r="P276" s="142">
        <f>O276*H276</f>
        <v>0</v>
      </c>
      <c r="Q276" s="142">
        <v>0</v>
      </c>
      <c r="R276" s="142">
        <f>Q276*H276</f>
        <v>0</v>
      </c>
      <c r="S276" s="142">
        <v>0</v>
      </c>
      <c r="T276" s="143">
        <f>S276*H276</f>
        <v>0</v>
      </c>
      <c r="AR276" s="144" t="s">
        <v>147</v>
      </c>
      <c r="AT276" s="144" t="s">
        <v>144</v>
      </c>
      <c r="AU276" s="144" t="s">
        <v>160</v>
      </c>
      <c r="AY276" s="17" t="s">
        <v>142</v>
      </c>
      <c r="BE276" s="145">
        <f>IF(N276="základní",J276,0)</f>
        <v>0</v>
      </c>
      <c r="BF276" s="145">
        <f>IF(N276="snížená",J276,0)</f>
        <v>0</v>
      </c>
      <c r="BG276" s="145">
        <f>IF(N276="zákl. přenesená",J276,0)</f>
        <v>0</v>
      </c>
      <c r="BH276" s="145">
        <f>IF(N276="sníž. přenesená",J276,0)</f>
        <v>0</v>
      </c>
      <c r="BI276" s="145">
        <f>IF(N276="nulová",J276,0)</f>
        <v>0</v>
      </c>
      <c r="BJ276" s="17" t="s">
        <v>90</v>
      </c>
      <c r="BK276" s="145">
        <f>ROUND(I276*H276,2)</f>
        <v>0</v>
      </c>
      <c r="BL276" s="17" t="s">
        <v>147</v>
      </c>
      <c r="BM276" s="144" t="s">
        <v>314</v>
      </c>
    </row>
    <row r="277" spans="2:51" s="12" customFormat="1" ht="11.25">
      <c r="B277" s="146"/>
      <c r="D277" s="147" t="s">
        <v>149</v>
      </c>
      <c r="E277" s="148" t="s">
        <v>1</v>
      </c>
      <c r="F277" s="149" t="s">
        <v>164</v>
      </c>
      <c r="H277" s="148" t="s">
        <v>1</v>
      </c>
      <c r="I277" s="150"/>
      <c r="L277" s="146"/>
      <c r="M277" s="151"/>
      <c r="T277" s="152"/>
      <c r="AT277" s="148" t="s">
        <v>149</v>
      </c>
      <c r="AU277" s="148" t="s">
        <v>160</v>
      </c>
      <c r="AV277" s="12" t="s">
        <v>90</v>
      </c>
      <c r="AW277" s="12" t="s">
        <v>35</v>
      </c>
      <c r="AX277" s="12" t="s">
        <v>82</v>
      </c>
      <c r="AY277" s="148" t="s">
        <v>142</v>
      </c>
    </row>
    <row r="278" spans="2:51" s="12" customFormat="1" ht="11.25">
      <c r="B278" s="146"/>
      <c r="D278" s="147" t="s">
        <v>149</v>
      </c>
      <c r="E278" s="148" t="s">
        <v>1</v>
      </c>
      <c r="F278" s="149" t="s">
        <v>283</v>
      </c>
      <c r="H278" s="148" t="s">
        <v>1</v>
      </c>
      <c r="I278" s="150"/>
      <c r="L278" s="146"/>
      <c r="M278" s="151"/>
      <c r="T278" s="152"/>
      <c r="AT278" s="148" t="s">
        <v>149</v>
      </c>
      <c r="AU278" s="148" t="s">
        <v>160</v>
      </c>
      <c r="AV278" s="12" t="s">
        <v>90</v>
      </c>
      <c r="AW278" s="12" t="s">
        <v>35</v>
      </c>
      <c r="AX278" s="12" t="s">
        <v>82</v>
      </c>
      <c r="AY278" s="148" t="s">
        <v>142</v>
      </c>
    </row>
    <row r="279" spans="2:51" s="12" customFormat="1" ht="22.5">
      <c r="B279" s="146"/>
      <c r="D279" s="147" t="s">
        <v>149</v>
      </c>
      <c r="E279" s="148" t="s">
        <v>1</v>
      </c>
      <c r="F279" s="149" t="s">
        <v>284</v>
      </c>
      <c r="H279" s="148" t="s">
        <v>1</v>
      </c>
      <c r="I279" s="150"/>
      <c r="L279" s="146"/>
      <c r="M279" s="151"/>
      <c r="T279" s="152"/>
      <c r="AT279" s="148" t="s">
        <v>149</v>
      </c>
      <c r="AU279" s="148" t="s">
        <v>160</v>
      </c>
      <c r="AV279" s="12" t="s">
        <v>90</v>
      </c>
      <c r="AW279" s="12" t="s">
        <v>35</v>
      </c>
      <c r="AX279" s="12" t="s">
        <v>82</v>
      </c>
      <c r="AY279" s="148" t="s">
        <v>142</v>
      </c>
    </row>
    <row r="280" spans="2:51" s="13" customFormat="1" ht="11.25">
      <c r="B280" s="153"/>
      <c r="D280" s="147" t="s">
        <v>149</v>
      </c>
      <c r="E280" s="154" t="s">
        <v>1</v>
      </c>
      <c r="F280" s="155" t="s">
        <v>315</v>
      </c>
      <c r="H280" s="156">
        <v>1</v>
      </c>
      <c r="I280" s="157"/>
      <c r="L280" s="153"/>
      <c r="M280" s="158"/>
      <c r="T280" s="159"/>
      <c r="AT280" s="154" t="s">
        <v>149</v>
      </c>
      <c r="AU280" s="154" t="s">
        <v>160</v>
      </c>
      <c r="AV280" s="13" t="s">
        <v>92</v>
      </c>
      <c r="AW280" s="13" t="s">
        <v>35</v>
      </c>
      <c r="AX280" s="13" t="s">
        <v>82</v>
      </c>
      <c r="AY280" s="154" t="s">
        <v>142</v>
      </c>
    </row>
    <row r="281" spans="2:51" s="14" customFormat="1" ht="11.25">
      <c r="B281" s="160"/>
      <c r="D281" s="147" t="s">
        <v>149</v>
      </c>
      <c r="E281" s="161" t="s">
        <v>1</v>
      </c>
      <c r="F281" s="162" t="s">
        <v>153</v>
      </c>
      <c r="H281" s="163">
        <v>1</v>
      </c>
      <c r="I281" s="164"/>
      <c r="L281" s="160"/>
      <c r="M281" s="165"/>
      <c r="T281" s="166"/>
      <c r="AT281" s="161" t="s">
        <v>149</v>
      </c>
      <c r="AU281" s="161" t="s">
        <v>160</v>
      </c>
      <c r="AV281" s="14" t="s">
        <v>147</v>
      </c>
      <c r="AW281" s="14" t="s">
        <v>35</v>
      </c>
      <c r="AX281" s="14" t="s">
        <v>90</v>
      </c>
      <c r="AY281" s="161" t="s">
        <v>142</v>
      </c>
    </row>
    <row r="282" spans="2:65" s="1" customFormat="1" ht="55.5" customHeight="1">
      <c r="B282" s="32"/>
      <c r="C282" s="133" t="s">
        <v>316</v>
      </c>
      <c r="D282" s="133" t="s">
        <v>144</v>
      </c>
      <c r="E282" s="134" t="s">
        <v>317</v>
      </c>
      <c r="F282" s="135" t="s">
        <v>318</v>
      </c>
      <c r="G282" s="136" t="s">
        <v>217</v>
      </c>
      <c r="H282" s="137">
        <v>1</v>
      </c>
      <c r="I282" s="138"/>
      <c r="J282" s="139">
        <f>ROUND(I282*H282,2)</f>
        <v>0</v>
      </c>
      <c r="K282" s="135" t="s">
        <v>1</v>
      </c>
      <c r="L282" s="32"/>
      <c r="M282" s="140" t="s">
        <v>1</v>
      </c>
      <c r="N282" s="141" t="s">
        <v>47</v>
      </c>
      <c r="P282" s="142">
        <f>O282*H282</f>
        <v>0</v>
      </c>
      <c r="Q282" s="142">
        <v>0</v>
      </c>
      <c r="R282" s="142">
        <f>Q282*H282</f>
        <v>0</v>
      </c>
      <c r="S282" s="142">
        <v>0</v>
      </c>
      <c r="T282" s="143">
        <f>S282*H282</f>
        <v>0</v>
      </c>
      <c r="AR282" s="144" t="s">
        <v>147</v>
      </c>
      <c r="AT282" s="144" t="s">
        <v>144</v>
      </c>
      <c r="AU282" s="144" t="s">
        <v>160</v>
      </c>
      <c r="AY282" s="17" t="s">
        <v>142</v>
      </c>
      <c r="BE282" s="145">
        <f>IF(N282="základní",J282,0)</f>
        <v>0</v>
      </c>
      <c r="BF282" s="145">
        <f>IF(N282="snížená",J282,0)</f>
        <v>0</v>
      </c>
      <c r="BG282" s="145">
        <f>IF(N282="zákl. přenesená",J282,0)</f>
        <v>0</v>
      </c>
      <c r="BH282" s="145">
        <f>IF(N282="sníž. přenesená",J282,0)</f>
        <v>0</v>
      </c>
      <c r="BI282" s="145">
        <f>IF(N282="nulová",J282,0)</f>
        <v>0</v>
      </c>
      <c r="BJ282" s="17" t="s">
        <v>90</v>
      </c>
      <c r="BK282" s="145">
        <f>ROUND(I282*H282,2)</f>
        <v>0</v>
      </c>
      <c r="BL282" s="17" t="s">
        <v>147</v>
      </c>
      <c r="BM282" s="144" t="s">
        <v>319</v>
      </c>
    </row>
    <row r="283" spans="2:51" s="12" customFormat="1" ht="11.25">
      <c r="B283" s="146"/>
      <c r="D283" s="147" t="s">
        <v>149</v>
      </c>
      <c r="E283" s="148" t="s">
        <v>1</v>
      </c>
      <c r="F283" s="149" t="s">
        <v>164</v>
      </c>
      <c r="H283" s="148" t="s">
        <v>1</v>
      </c>
      <c r="I283" s="150"/>
      <c r="L283" s="146"/>
      <c r="M283" s="151"/>
      <c r="T283" s="152"/>
      <c r="AT283" s="148" t="s">
        <v>149</v>
      </c>
      <c r="AU283" s="148" t="s">
        <v>160</v>
      </c>
      <c r="AV283" s="12" t="s">
        <v>90</v>
      </c>
      <c r="AW283" s="12" t="s">
        <v>35</v>
      </c>
      <c r="AX283" s="12" t="s">
        <v>82</v>
      </c>
      <c r="AY283" s="148" t="s">
        <v>142</v>
      </c>
    </row>
    <row r="284" spans="2:51" s="12" customFormat="1" ht="11.25">
      <c r="B284" s="146"/>
      <c r="D284" s="147" t="s">
        <v>149</v>
      </c>
      <c r="E284" s="148" t="s">
        <v>1</v>
      </c>
      <c r="F284" s="149" t="s">
        <v>283</v>
      </c>
      <c r="H284" s="148" t="s">
        <v>1</v>
      </c>
      <c r="I284" s="150"/>
      <c r="L284" s="146"/>
      <c r="M284" s="151"/>
      <c r="T284" s="152"/>
      <c r="AT284" s="148" t="s">
        <v>149</v>
      </c>
      <c r="AU284" s="148" t="s">
        <v>160</v>
      </c>
      <c r="AV284" s="12" t="s">
        <v>90</v>
      </c>
      <c r="AW284" s="12" t="s">
        <v>35</v>
      </c>
      <c r="AX284" s="12" t="s">
        <v>82</v>
      </c>
      <c r="AY284" s="148" t="s">
        <v>142</v>
      </c>
    </row>
    <row r="285" spans="2:51" s="12" customFormat="1" ht="22.5">
      <c r="B285" s="146"/>
      <c r="D285" s="147" t="s">
        <v>149</v>
      </c>
      <c r="E285" s="148" t="s">
        <v>1</v>
      </c>
      <c r="F285" s="149" t="s">
        <v>284</v>
      </c>
      <c r="H285" s="148" t="s">
        <v>1</v>
      </c>
      <c r="I285" s="150"/>
      <c r="L285" s="146"/>
      <c r="M285" s="151"/>
      <c r="T285" s="152"/>
      <c r="AT285" s="148" t="s">
        <v>149</v>
      </c>
      <c r="AU285" s="148" t="s">
        <v>160</v>
      </c>
      <c r="AV285" s="12" t="s">
        <v>90</v>
      </c>
      <c r="AW285" s="12" t="s">
        <v>35</v>
      </c>
      <c r="AX285" s="12" t="s">
        <v>82</v>
      </c>
      <c r="AY285" s="148" t="s">
        <v>142</v>
      </c>
    </row>
    <row r="286" spans="2:51" s="13" customFormat="1" ht="11.25">
      <c r="B286" s="153"/>
      <c r="D286" s="147" t="s">
        <v>149</v>
      </c>
      <c r="E286" s="154" t="s">
        <v>1</v>
      </c>
      <c r="F286" s="155" t="s">
        <v>320</v>
      </c>
      <c r="H286" s="156">
        <v>1</v>
      </c>
      <c r="I286" s="157"/>
      <c r="L286" s="153"/>
      <c r="M286" s="158"/>
      <c r="T286" s="159"/>
      <c r="AT286" s="154" t="s">
        <v>149</v>
      </c>
      <c r="AU286" s="154" t="s">
        <v>160</v>
      </c>
      <c r="AV286" s="13" t="s">
        <v>92</v>
      </c>
      <c r="AW286" s="13" t="s">
        <v>35</v>
      </c>
      <c r="AX286" s="13" t="s">
        <v>82</v>
      </c>
      <c r="AY286" s="154" t="s">
        <v>142</v>
      </c>
    </row>
    <row r="287" spans="2:51" s="14" customFormat="1" ht="11.25">
      <c r="B287" s="160"/>
      <c r="D287" s="147" t="s">
        <v>149</v>
      </c>
      <c r="E287" s="161" t="s">
        <v>1</v>
      </c>
      <c r="F287" s="162" t="s">
        <v>153</v>
      </c>
      <c r="H287" s="163">
        <v>1</v>
      </c>
      <c r="I287" s="164"/>
      <c r="L287" s="160"/>
      <c r="M287" s="165"/>
      <c r="T287" s="166"/>
      <c r="AT287" s="161" t="s">
        <v>149</v>
      </c>
      <c r="AU287" s="161" t="s">
        <v>160</v>
      </c>
      <c r="AV287" s="14" t="s">
        <v>147</v>
      </c>
      <c r="AW287" s="14" t="s">
        <v>35</v>
      </c>
      <c r="AX287" s="14" t="s">
        <v>90</v>
      </c>
      <c r="AY287" s="161" t="s">
        <v>142</v>
      </c>
    </row>
    <row r="288" spans="2:65" s="1" customFormat="1" ht="55.5" customHeight="1">
      <c r="B288" s="32"/>
      <c r="C288" s="133" t="s">
        <v>321</v>
      </c>
      <c r="D288" s="133" t="s">
        <v>144</v>
      </c>
      <c r="E288" s="134" t="s">
        <v>322</v>
      </c>
      <c r="F288" s="135" t="s">
        <v>323</v>
      </c>
      <c r="G288" s="136" t="s">
        <v>217</v>
      </c>
      <c r="H288" s="137">
        <v>1</v>
      </c>
      <c r="I288" s="138"/>
      <c r="J288" s="139">
        <f>ROUND(I288*H288,2)</f>
        <v>0</v>
      </c>
      <c r="K288" s="135" t="s">
        <v>1</v>
      </c>
      <c r="L288" s="32"/>
      <c r="M288" s="140" t="s">
        <v>1</v>
      </c>
      <c r="N288" s="141" t="s">
        <v>47</v>
      </c>
      <c r="P288" s="142">
        <f>O288*H288</f>
        <v>0</v>
      </c>
      <c r="Q288" s="142">
        <v>0</v>
      </c>
      <c r="R288" s="142">
        <f>Q288*H288</f>
        <v>0</v>
      </c>
      <c r="S288" s="142">
        <v>0</v>
      </c>
      <c r="T288" s="143">
        <f>S288*H288</f>
        <v>0</v>
      </c>
      <c r="AR288" s="144" t="s">
        <v>147</v>
      </c>
      <c r="AT288" s="144" t="s">
        <v>144</v>
      </c>
      <c r="AU288" s="144" t="s">
        <v>160</v>
      </c>
      <c r="AY288" s="17" t="s">
        <v>142</v>
      </c>
      <c r="BE288" s="145">
        <f>IF(N288="základní",J288,0)</f>
        <v>0</v>
      </c>
      <c r="BF288" s="145">
        <f>IF(N288="snížená",J288,0)</f>
        <v>0</v>
      </c>
      <c r="BG288" s="145">
        <f>IF(N288="zákl. přenesená",J288,0)</f>
        <v>0</v>
      </c>
      <c r="BH288" s="145">
        <f>IF(N288="sníž. přenesená",J288,0)</f>
        <v>0</v>
      </c>
      <c r="BI288" s="145">
        <f>IF(N288="nulová",J288,0)</f>
        <v>0</v>
      </c>
      <c r="BJ288" s="17" t="s">
        <v>90</v>
      </c>
      <c r="BK288" s="145">
        <f>ROUND(I288*H288,2)</f>
        <v>0</v>
      </c>
      <c r="BL288" s="17" t="s">
        <v>147</v>
      </c>
      <c r="BM288" s="144" t="s">
        <v>324</v>
      </c>
    </row>
    <row r="289" spans="2:51" s="12" customFormat="1" ht="11.25">
      <c r="B289" s="146"/>
      <c r="D289" s="147" t="s">
        <v>149</v>
      </c>
      <c r="E289" s="148" t="s">
        <v>1</v>
      </c>
      <c r="F289" s="149" t="s">
        <v>164</v>
      </c>
      <c r="H289" s="148" t="s">
        <v>1</v>
      </c>
      <c r="I289" s="150"/>
      <c r="L289" s="146"/>
      <c r="M289" s="151"/>
      <c r="T289" s="152"/>
      <c r="AT289" s="148" t="s">
        <v>149</v>
      </c>
      <c r="AU289" s="148" t="s">
        <v>160</v>
      </c>
      <c r="AV289" s="12" t="s">
        <v>90</v>
      </c>
      <c r="AW289" s="12" t="s">
        <v>35</v>
      </c>
      <c r="AX289" s="12" t="s">
        <v>82</v>
      </c>
      <c r="AY289" s="148" t="s">
        <v>142</v>
      </c>
    </row>
    <row r="290" spans="2:51" s="12" customFormat="1" ht="11.25">
      <c r="B290" s="146"/>
      <c r="D290" s="147" t="s">
        <v>149</v>
      </c>
      <c r="E290" s="148" t="s">
        <v>1</v>
      </c>
      <c r="F290" s="149" t="s">
        <v>283</v>
      </c>
      <c r="H290" s="148" t="s">
        <v>1</v>
      </c>
      <c r="I290" s="150"/>
      <c r="L290" s="146"/>
      <c r="M290" s="151"/>
      <c r="T290" s="152"/>
      <c r="AT290" s="148" t="s">
        <v>149</v>
      </c>
      <c r="AU290" s="148" t="s">
        <v>160</v>
      </c>
      <c r="AV290" s="12" t="s">
        <v>90</v>
      </c>
      <c r="AW290" s="12" t="s">
        <v>35</v>
      </c>
      <c r="AX290" s="12" t="s">
        <v>82</v>
      </c>
      <c r="AY290" s="148" t="s">
        <v>142</v>
      </c>
    </row>
    <row r="291" spans="2:51" s="12" customFormat="1" ht="22.5">
      <c r="B291" s="146"/>
      <c r="D291" s="147" t="s">
        <v>149</v>
      </c>
      <c r="E291" s="148" t="s">
        <v>1</v>
      </c>
      <c r="F291" s="149" t="s">
        <v>284</v>
      </c>
      <c r="H291" s="148" t="s">
        <v>1</v>
      </c>
      <c r="I291" s="150"/>
      <c r="L291" s="146"/>
      <c r="M291" s="151"/>
      <c r="T291" s="152"/>
      <c r="AT291" s="148" t="s">
        <v>149</v>
      </c>
      <c r="AU291" s="148" t="s">
        <v>160</v>
      </c>
      <c r="AV291" s="12" t="s">
        <v>90</v>
      </c>
      <c r="AW291" s="12" t="s">
        <v>35</v>
      </c>
      <c r="AX291" s="12" t="s">
        <v>82</v>
      </c>
      <c r="AY291" s="148" t="s">
        <v>142</v>
      </c>
    </row>
    <row r="292" spans="2:51" s="13" customFormat="1" ht="11.25">
      <c r="B292" s="153"/>
      <c r="D292" s="147" t="s">
        <v>149</v>
      </c>
      <c r="E292" s="154" t="s">
        <v>1</v>
      </c>
      <c r="F292" s="155" t="s">
        <v>325</v>
      </c>
      <c r="H292" s="156">
        <v>1</v>
      </c>
      <c r="I292" s="157"/>
      <c r="L292" s="153"/>
      <c r="M292" s="158"/>
      <c r="T292" s="159"/>
      <c r="AT292" s="154" t="s">
        <v>149</v>
      </c>
      <c r="AU292" s="154" t="s">
        <v>160</v>
      </c>
      <c r="AV292" s="13" t="s">
        <v>92</v>
      </c>
      <c r="AW292" s="13" t="s">
        <v>35</v>
      </c>
      <c r="AX292" s="13" t="s">
        <v>82</v>
      </c>
      <c r="AY292" s="154" t="s">
        <v>142</v>
      </c>
    </row>
    <row r="293" spans="2:51" s="14" customFormat="1" ht="11.25">
      <c r="B293" s="160"/>
      <c r="D293" s="147" t="s">
        <v>149</v>
      </c>
      <c r="E293" s="161" t="s">
        <v>1</v>
      </c>
      <c r="F293" s="162" t="s">
        <v>153</v>
      </c>
      <c r="H293" s="163">
        <v>1</v>
      </c>
      <c r="I293" s="164"/>
      <c r="L293" s="160"/>
      <c r="M293" s="165"/>
      <c r="T293" s="166"/>
      <c r="AT293" s="161" t="s">
        <v>149</v>
      </c>
      <c r="AU293" s="161" t="s">
        <v>160</v>
      </c>
      <c r="AV293" s="14" t="s">
        <v>147</v>
      </c>
      <c r="AW293" s="14" t="s">
        <v>35</v>
      </c>
      <c r="AX293" s="14" t="s">
        <v>90</v>
      </c>
      <c r="AY293" s="161" t="s">
        <v>142</v>
      </c>
    </row>
    <row r="294" spans="2:65" s="1" customFormat="1" ht="55.5" customHeight="1">
      <c r="B294" s="32"/>
      <c r="C294" s="133" t="s">
        <v>326</v>
      </c>
      <c r="D294" s="133" t="s">
        <v>144</v>
      </c>
      <c r="E294" s="134" t="s">
        <v>327</v>
      </c>
      <c r="F294" s="135" t="s">
        <v>328</v>
      </c>
      <c r="G294" s="136" t="s">
        <v>217</v>
      </c>
      <c r="H294" s="137">
        <v>1</v>
      </c>
      <c r="I294" s="138"/>
      <c r="J294" s="139">
        <f>ROUND(I294*H294,2)</f>
        <v>0</v>
      </c>
      <c r="K294" s="135" t="s">
        <v>1</v>
      </c>
      <c r="L294" s="32"/>
      <c r="M294" s="140" t="s">
        <v>1</v>
      </c>
      <c r="N294" s="141" t="s">
        <v>47</v>
      </c>
      <c r="P294" s="142">
        <f>O294*H294</f>
        <v>0</v>
      </c>
      <c r="Q294" s="142">
        <v>0</v>
      </c>
      <c r="R294" s="142">
        <f>Q294*H294</f>
        <v>0</v>
      </c>
      <c r="S294" s="142">
        <v>0</v>
      </c>
      <c r="T294" s="143">
        <f>S294*H294</f>
        <v>0</v>
      </c>
      <c r="AR294" s="144" t="s">
        <v>147</v>
      </c>
      <c r="AT294" s="144" t="s">
        <v>144</v>
      </c>
      <c r="AU294" s="144" t="s">
        <v>160</v>
      </c>
      <c r="AY294" s="17" t="s">
        <v>142</v>
      </c>
      <c r="BE294" s="145">
        <f>IF(N294="základní",J294,0)</f>
        <v>0</v>
      </c>
      <c r="BF294" s="145">
        <f>IF(N294="snížená",J294,0)</f>
        <v>0</v>
      </c>
      <c r="BG294" s="145">
        <f>IF(N294="zákl. přenesená",J294,0)</f>
        <v>0</v>
      </c>
      <c r="BH294" s="145">
        <f>IF(N294="sníž. přenesená",J294,0)</f>
        <v>0</v>
      </c>
      <c r="BI294" s="145">
        <f>IF(N294="nulová",J294,0)</f>
        <v>0</v>
      </c>
      <c r="BJ294" s="17" t="s">
        <v>90</v>
      </c>
      <c r="BK294" s="145">
        <f>ROUND(I294*H294,2)</f>
        <v>0</v>
      </c>
      <c r="BL294" s="17" t="s">
        <v>147</v>
      </c>
      <c r="BM294" s="144" t="s">
        <v>329</v>
      </c>
    </row>
    <row r="295" spans="2:51" s="12" customFormat="1" ht="11.25">
      <c r="B295" s="146"/>
      <c r="D295" s="147" t="s">
        <v>149</v>
      </c>
      <c r="E295" s="148" t="s">
        <v>1</v>
      </c>
      <c r="F295" s="149" t="s">
        <v>164</v>
      </c>
      <c r="H295" s="148" t="s">
        <v>1</v>
      </c>
      <c r="I295" s="150"/>
      <c r="L295" s="146"/>
      <c r="M295" s="151"/>
      <c r="T295" s="152"/>
      <c r="AT295" s="148" t="s">
        <v>149</v>
      </c>
      <c r="AU295" s="148" t="s">
        <v>160</v>
      </c>
      <c r="AV295" s="12" t="s">
        <v>90</v>
      </c>
      <c r="AW295" s="12" t="s">
        <v>35</v>
      </c>
      <c r="AX295" s="12" t="s">
        <v>82</v>
      </c>
      <c r="AY295" s="148" t="s">
        <v>142</v>
      </c>
    </row>
    <row r="296" spans="2:51" s="12" customFormat="1" ht="11.25">
      <c r="B296" s="146"/>
      <c r="D296" s="147" t="s">
        <v>149</v>
      </c>
      <c r="E296" s="148" t="s">
        <v>1</v>
      </c>
      <c r="F296" s="149" t="s">
        <v>283</v>
      </c>
      <c r="H296" s="148" t="s">
        <v>1</v>
      </c>
      <c r="I296" s="150"/>
      <c r="L296" s="146"/>
      <c r="M296" s="151"/>
      <c r="T296" s="152"/>
      <c r="AT296" s="148" t="s">
        <v>149</v>
      </c>
      <c r="AU296" s="148" t="s">
        <v>160</v>
      </c>
      <c r="AV296" s="12" t="s">
        <v>90</v>
      </c>
      <c r="AW296" s="12" t="s">
        <v>35</v>
      </c>
      <c r="AX296" s="12" t="s">
        <v>82</v>
      </c>
      <c r="AY296" s="148" t="s">
        <v>142</v>
      </c>
    </row>
    <row r="297" spans="2:51" s="12" customFormat="1" ht="22.5">
      <c r="B297" s="146"/>
      <c r="D297" s="147" t="s">
        <v>149</v>
      </c>
      <c r="E297" s="148" t="s">
        <v>1</v>
      </c>
      <c r="F297" s="149" t="s">
        <v>284</v>
      </c>
      <c r="H297" s="148" t="s">
        <v>1</v>
      </c>
      <c r="I297" s="150"/>
      <c r="L297" s="146"/>
      <c r="M297" s="151"/>
      <c r="T297" s="152"/>
      <c r="AT297" s="148" t="s">
        <v>149</v>
      </c>
      <c r="AU297" s="148" t="s">
        <v>160</v>
      </c>
      <c r="AV297" s="12" t="s">
        <v>90</v>
      </c>
      <c r="AW297" s="12" t="s">
        <v>35</v>
      </c>
      <c r="AX297" s="12" t="s">
        <v>82</v>
      </c>
      <c r="AY297" s="148" t="s">
        <v>142</v>
      </c>
    </row>
    <row r="298" spans="2:51" s="13" customFormat="1" ht="11.25">
      <c r="B298" s="153"/>
      <c r="D298" s="147" t="s">
        <v>149</v>
      </c>
      <c r="E298" s="154" t="s">
        <v>1</v>
      </c>
      <c r="F298" s="155" t="s">
        <v>330</v>
      </c>
      <c r="H298" s="156">
        <v>1</v>
      </c>
      <c r="I298" s="157"/>
      <c r="L298" s="153"/>
      <c r="M298" s="158"/>
      <c r="T298" s="159"/>
      <c r="AT298" s="154" t="s">
        <v>149</v>
      </c>
      <c r="AU298" s="154" t="s">
        <v>160</v>
      </c>
      <c r="AV298" s="13" t="s">
        <v>92</v>
      </c>
      <c r="AW298" s="13" t="s">
        <v>35</v>
      </c>
      <c r="AX298" s="13" t="s">
        <v>82</v>
      </c>
      <c r="AY298" s="154" t="s">
        <v>142</v>
      </c>
    </row>
    <row r="299" spans="2:51" s="14" customFormat="1" ht="11.25">
      <c r="B299" s="160"/>
      <c r="D299" s="147" t="s">
        <v>149</v>
      </c>
      <c r="E299" s="161" t="s">
        <v>1</v>
      </c>
      <c r="F299" s="162" t="s">
        <v>153</v>
      </c>
      <c r="H299" s="163">
        <v>1</v>
      </c>
      <c r="I299" s="164"/>
      <c r="L299" s="160"/>
      <c r="M299" s="165"/>
      <c r="T299" s="166"/>
      <c r="AT299" s="161" t="s">
        <v>149</v>
      </c>
      <c r="AU299" s="161" t="s">
        <v>160</v>
      </c>
      <c r="AV299" s="14" t="s">
        <v>147</v>
      </c>
      <c r="AW299" s="14" t="s">
        <v>35</v>
      </c>
      <c r="AX299" s="14" t="s">
        <v>90</v>
      </c>
      <c r="AY299" s="161" t="s">
        <v>142</v>
      </c>
    </row>
    <row r="300" spans="2:65" s="1" customFormat="1" ht="55.5" customHeight="1">
      <c r="B300" s="32"/>
      <c r="C300" s="133" t="s">
        <v>331</v>
      </c>
      <c r="D300" s="133" t="s">
        <v>144</v>
      </c>
      <c r="E300" s="134" t="s">
        <v>332</v>
      </c>
      <c r="F300" s="135" t="s">
        <v>333</v>
      </c>
      <c r="G300" s="136" t="s">
        <v>217</v>
      </c>
      <c r="H300" s="137">
        <v>1</v>
      </c>
      <c r="I300" s="138"/>
      <c r="J300" s="139">
        <f>ROUND(I300*H300,2)</f>
        <v>0</v>
      </c>
      <c r="K300" s="135" t="s">
        <v>1</v>
      </c>
      <c r="L300" s="32"/>
      <c r="M300" s="140" t="s">
        <v>1</v>
      </c>
      <c r="N300" s="141" t="s">
        <v>47</v>
      </c>
      <c r="P300" s="142">
        <f>O300*H300</f>
        <v>0</v>
      </c>
      <c r="Q300" s="142">
        <v>0</v>
      </c>
      <c r="R300" s="142">
        <f>Q300*H300</f>
        <v>0</v>
      </c>
      <c r="S300" s="142">
        <v>0</v>
      </c>
      <c r="T300" s="143">
        <f>S300*H300</f>
        <v>0</v>
      </c>
      <c r="AR300" s="144" t="s">
        <v>147</v>
      </c>
      <c r="AT300" s="144" t="s">
        <v>144</v>
      </c>
      <c r="AU300" s="144" t="s">
        <v>160</v>
      </c>
      <c r="AY300" s="17" t="s">
        <v>142</v>
      </c>
      <c r="BE300" s="145">
        <f>IF(N300="základní",J300,0)</f>
        <v>0</v>
      </c>
      <c r="BF300" s="145">
        <f>IF(N300="snížená",J300,0)</f>
        <v>0</v>
      </c>
      <c r="BG300" s="145">
        <f>IF(N300="zákl. přenesená",J300,0)</f>
        <v>0</v>
      </c>
      <c r="BH300" s="145">
        <f>IF(N300="sníž. přenesená",J300,0)</f>
        <v>0</v>
      </c>
      <c r="BI300" s="145">
        <f>IF(N300="nulová",J300,0)</f>
        <v>0</v>
      </c>
      <c r="BJ300" s="17" t="s">
        <v>90</v>
      </c>
      <c r="BK300" s="145">
        <f>ROUND(I300*H300,2)</f>
        <v>0</v>
      </c>
      <c r="BL300" s="17" t="s">
        <v>147</v>
      </c>
      <c r="BM300" s="144" t="s">
        <v>334</v>
      </c>
    </row>
    <row r="301" spans="2:51" s="12" customFormat="1" ht="11.25">
      <c r="B301" s="146"/>
      <c r="D301" s="147" t="s">
        <v>149</v>
      </c>
      <c r="E301" s="148" t="s">
        <v>1</v>
      </c>
      <c r="F301" s="149" t="s">
        <v>164</v>
      </c>
      <c r="H301" s="148" t="s">
        <v>1</v>
      </c>
      <c r="I301" s="150"/>
      <c r="L301" s="146"/>
      <c r="M301" s="151"/>
      <c r="T301" s="152"/>
      <c r="AT301" s="148" t="s">
        <v>149</v>
      </c>
      <c r="AU301" s="148" t="s">
        <v>160</v>
      </c>
      <c r="AV301" s="12" t="s">
        <v>90</v>
      </c>
      <c r="AW301" s="12" t="s">
        <v>35</v>
      </c>
      <c r="AX301" s="12" t="s">
        <v>82</v>
      </c>
      <c r="AY301" s="148" t="s">
        <v>142</v>
      </c>
    </row>
    <row r="302" spans="2:51" s="12" customFormat="1" ht="11.25">
      <c r="B302" s="146"/>
      <c r="D302" s="147" t="s">
        <v>149</v>
      </c>
      <c r="E302" s="148" t="s">
        <v>1</v>
      </c>
      <c r="F302" s="149" t="s">
        <v>283</v>
      </c>
      <c r="H302" s="148" t="s">
        <v>1</v>
      </c>
      <c r="I302" s="150"/>
      <c r="L302" s="146"/>
      <c r="M302" s="151"/>
      <c r="T302" s="152"/>
      <c r="AT302" s="148" t="s">
        <v>149</v>
      </c>
      <c r="AU302" s="148" t="s">
        <v>160</v>
      </c>
      <c r="AV302" s="12" t="s">
        <v>90</v>
      </c>
      <c r="AW302" s="12" t="s">
        <v>35</v>
      </c>
      <c r="AX302" s="12" t="s">
        <v>82</v>
      </c>
      <c r="AY302" s="148" t="s">
        <v>142</v>
      </c>
    </row>
    <row r="303" spans="2:51" s="12" customFormat="1" ht="22.5">
      <c r="B303" s="146"/>
      <c r="D303" s="147" t="s">
        <v>149</v>
      </c>
      <c r="E303" s="148" t="s">
        <v>1</v>
      </c>
      <c r="F303" s="149" t="s">
        <v>284</v>
      </c>
      <c r="H303" s="148" t="s">
        <v>1</v>
      </c>
      <c r="I303" s="150"/>
      <c r="L303" s="146"/>
      <c r="M303" s="151"/>
      <c r="T303" s="152"/>
      <c r="AT303" s="148" t="s">
        <v>149</v>
      </c>
      <c r="AU303" s="148" t="s">
        <v>160</v>
      </c>
      <c r="AV303" s="12" t="s">
        <v>90</v>
      </c>
      <c r="AW303" s="12" t="s">
        <v>35</v>
      </c>
      <c r="AX303" s="12" t="s">
        <v>82</v>
      </c>
      <c r="AY303" s="148" t="s">
        <v>142</v>
      </c>
    </row>
    <row r="304" spans="2:51" s="13" customFormat="1" ht="11.25">
      <c r="B304" s="153"/>
      <c r="D304" s="147" t="s">
        <v>149</v>
      </c>
      <c r="E304" s="154" t="s">
        <v>1</v>
      </c>
      <c r="F304" s="155" t="s">
        <v>335</v>
      </c>
      <c r="H304" s="156">
        <v>1</v>
      </c>
      <c r="I304" s="157"/>
      <c r="L304" s="153"/>
      <c r="M304" s="158"/>
      <c r="T304" s="159"/>
      <c r="AT304" s="154" t="s">
        <v>149</v>
      </c>
      <c r="AU304" s="154" t="s">
        <v>160</v>
      </c>
      <c r="AV304" s="13" t="s">
        <v>92</v>
      </c>
      <c r="AW304" s="13" t="s">
        <v>35</v>
      </c>
      <c r="AX304" s="13" t="s">
        <v>82</v>
      </c>
      <c r="AY304" s="154" t="s">
        <v>142</v>
      </c>
    </row>
    <row r="305" spans="2:51" s="14" customFormat="1" ht="11.25">
      <c r="B305" s="160"/>
      <c r="D305" s="147" t="s">
        <v>149</v>
      </c>
      <c r="E305" s="161" t="s">
        <v>1</v>
      </c>
      <c r="F305" s="162" t="s">
        <v>153</v>
      </c>
      <c r="H305" s="163">
        <v>1</v>
      </c>
      <c r="I305" s="164"/>
      <c r="L305" s="160"/>
      <c r="M305" s="165"/>
      <c r="T305" s="166"/>
      <c r="AT305" s="161" t="s">
        <v>149</v>
      </c>
      <c r="AU305" s="161" t="s">
        <v>160</v>
      </c>
      <c r="AV305" s="14" t="s">
        <v>147</v>
      </c>
      <c r="AW305" s="14" t="s">
        <v>35</v>
      </c>
      <c r="AX305" s="14" t="s">
        <v>90</v>
      </c>
      <c r="AY305" s="161" t="s">
        <v>142</v>
      </c>
    </row>
    <row r="306" spans="2:65" s="1" customFormat="1" ht="55.5" customHeight="1">
      <c r="B306" s="32"/>
      <c r="C306" s="133" t="s">
        <v>336</v>
      </c>
      <c r="D306" s="133" t="s">
        <v>144</v>
      </c>
      <c r="E306" s="134" t="s">
        <v>337</v>
      </c>
      <c r="F306" s="135" t="s">
        <v>338</v>
      </c>
      <c r="G306" s="136" t="s">
        <v>217</v>
      </c>
      <c r="H306" s="137">
        <v>1</v>
      </c>
      <c r="I306" s="138"/>
      <c r="J306" s="139">
        <f>ROUND(I306*H306,2)</f>
        <v>0</v>
      </c>
      <c r="K306" s="135" t="s">
        <v>1</v>
      </c>
      <c r="L306" s="32"/>
      <c r="M306" s="140" t="s">
        <v>1</v>
      </c>
      <c r="N306" s="141" t="s">
        <v>47</v>
      </c>
      <c r="P306" s="142">
        <f>O306*H306</f>
        <v>0</v>
      </c>
      <c r="Q306" s="142">
        <v>0</v>
      </c>
      <c r="R306" s="142">
        <f>Q306*H306</f>
        <v>0</v>
      </c>
      <c r="S306" s="142">
        <v>0</v>
      </c>
      <c r="T306" s="143">
        <f>S306*H306</f>
        <v>0</v>
      </c>
      <c r="AR306" s="144" t="s">
        <v>147</v>
      </c>
      <c r="AT306" s="144" t="s">
        <v>144</v>
      </c>
      <c r="AU306" s="144" t="s">
        <v>160</v>
      </c>
      <c r="AY306" s="17" t="s">
        <v>142</v>
      </c>
      <c r="BE306" s="145">
        <f>IF(N306="základní",J306,0)</f>
        <v>0</v>
      </c>
      <c r="BF306" s="145">
        <f>IF(N306="snížená",J306,0)</f>
        <v>0</v>
      </c>
      <c r="BG306" s="145">
        <f>IF(N306="zákl. přenesená",J306,0)</f>
        <v>0</v>
      </c>
      <c r="BH306" s="145">
        <f>IF(N306="sníž. přenesená",J306,0)</f>
        <v>0</v>
      </c>
      <c r="BI306" s="145">
        <f>IF(N306="nulová",J306,0)</f>
        <v>0</v>
      </c>
      <c r="BJ306" s="17" t="s">
        <v>90</v>
      </c>
      <c r="BK306" s="145">
        <f>ROUND(I306*H306,2)</f>
        <v>0</v>
      </c>
      <c r="BL306" s="17" t="s">
        <v>147</v>
      </c>
      <c r="BM306" s="144" t="s">
        <v>339</v>
      </c>
    </row>
    <row r="307" spans="2:51" s="12" customFormat="1" ht="11.25">
      <c r="B307" s="146"/>
      <c r="D307" s="147" t="s">
        <v>149</v>
      </c>
      <c r="E307" s="148" t="s">
        <v>1</v>
      </c>
      <c r="F307" s="149" t="s">
        <v>164</v>
      </c>
      <c r="H307" s="148" t="s">
        <v>1</v>
      </c>
      <c r="I307" s="150"/>
      <c r="L307" s="146"/>
      <c r="M307" s="151"/>
      <c r="T307" s="152"/>
      <c r="AT307" s="148" t="s">
        <v>149</v>
      </c>
      <c r="AU307" s="148" t="s">
        <v>160</v>
      </c>
      <c r="AV307" s="12" t="s">
        <v>90</v>
      </c>
      <c r="AW307" s="12" t="s">
        <v>35</v>
      </c>
      <c r="AX307" s="12" t="s">
        <v>82</v>
      </c>
      <c r="AY307" s="148" t="s">
        <v>142</v>
      </c>
    </row>
    <row r="308" spans="2:51" s="12" customFormat="1" ht="11.25">
      <c r="B308" s="146"/>
      <c r="D308" s="147" t="s">
        <v>149</v>
      </c>
      <c r="E308" s="148" t="s">
        <v>1</v>
      </c>
      <c r="F308" s="149" t="s">
        <v>283</v>
      </c>
      <c r="H308" s="148" t="s">
        <v>1</v>
      </c>
      <c r="I308" s="150"/>
      <c r="L308" s="146"/>
      <c r="M308" s="151"/>
      <c r="T308" s="152"/>
      <c r="AT308" s="148" t="s">
        <v>149</v>
      </c>
      <c r="AU308" s="148" t="s">
        <v>160</v>
      </c>
      <c r="AV308" s="12" t="s">
        <v>90</v>
      </c>
      <c r="AW308" s="12" t="s">
        <v>35</v>
      </c>
      <c r="AX308" s="12" t="s">
        <v>82</v>
      </c>
      <c r="AY308" s="148" t="s">
        <v>142</v>
      </c>
    </row>
    <row r="309" spans="2:51" s="12" customFormat="1" ht="22.5">
      <c r="B309" s="146"/>
      <c r="D309" s="147" t="s">
        <v>149</v>
      </c>
      <c r="E309" s="148" t="s">
        <v>1</v>
      </c>
      <c r="F309" s="149" t="s">
        <v>284</v>
      </c>
      <c r="H309" s="148" t="s">
        <v>1</v>
      </c>
      <c r="I309" s="150"/>
      <c r="L309" s="146"/>
      <c r="M309" s="151"/>
      <c r="T309" s="152"/>
      <c r="AT309" s="148" t="s">
        <v>149</v>
      </c>
      <c r="AU309" s="148" t="s">
        <v>160</v>
      </c>
      <c r="AV309" s="12" t="s">
        <v>90</v>
      </c>
      <c r="AW309" s="12" t="s">
        <v>35</v>
      </c>
      <c r="AX309" s="12" t="s">
        <v>82</v>
      </c>
      <c r="AY309" s="148" t="s">
        <v>142</v>
      </c>
    </row>
    <row r="310" spans="2:51" s="13" customFormat="1" ht="11.25">
      <c r="B310" s="153"/>
      <c r="D310" s="147" t="s">
        <v>149</v>
      </c>
      <c r="E310" s="154" t="s">
        <v>1</v>
      </c>
      <c r="F310" s="155" t="s">
        <v>340</v>
      </c>
      <c r="H310" s="156">
        <v>1</v>
      </c>
      <c r="I310" s="157"/>
      <c r="L310" s="153"/>
      <c r="M310" s="158"/>
      <c r="T310" s="159"/>
      <c r="AT310" s="154" t="s">
        <v>149</v>
      </c>
      <c r="AU310" s="154" t="s">
        <v>160</v>
      </c>
      <c r="AV310" s="13" t="s">
        <v>92</v>
      </c>
      <c r="AW310" s="13" t="s">
        <v>35</v>
      </c>
      <c r="AX310" s="13" t="s">
        <v>82</v>
      </c>
      <c r="AY310" s="154" t="s">
        <v>142</v>
      </c>
    </row>
    <row r="311" spans="2:51" s="14" customFormat="1" ht="11.25">
      <c r="B311" s="160"/>
      <c r="D311" s="147" t="s">
        <v>149</v>
      </c>
      <c r="E311" s="161" t="s">
        <v>1</v>
      </c>
      <c r="F311" s="162" t="s">
        <v>153</v>
      </c>
      <c r="H311" s="163">
        <v>1</v>
      </c>
      <c r="I311" s="164"/>
      <c r="L311" s="160"/>
      <c r="M311" s="165"/>
      <c r="T311" s="166"/>
      <c r="AT311" s="161" t="s">
        <v>149</v>
      </c>
      <c r="AU311" s="161" t="s">
        <v>160</v>
      </c>
      <c r="AV311" s="14" t="s">
        <v>147</v>
      </c>
      <c r="AW311" s="14" t="s">
        <v>35</v>
      </c>
      <c r="AX311" s="14" t="s">
        <v>90</v>
      </c>
      <c r="AY311" s="161" t="s">
        <v>142</v>
      </c>
    </row>
    <row r="312" spans="2:65" s="1" customFormat="1" ht="55.5" customHeight="1">
      <c r="B312" s="32"/>
      <c r="C312" s="133" t="s">
        <v>341</v>
      </c>
      <c r="D312" s="133" t="s">
        <v>144</v>
      </c>
      <c r="E312" s="134" t="s">
        <v>342</v>
      </c>
      <c r="F312" s="135" t="s">
        <v>343</v>
      </c>
      <c r="G312" s="136" t="s">
        <v>217</v>
      </c>
      <c r="H312" s="137">
        <v>1</v>
      </c>
      <c r="I312" s="138"/>
      <c r="J312" s="139">
        <f>ROUND(I312*H312,2)</f>
        <v>0</v>
      </c>
      <c r="K312" s="135" t="s">
        <v>1</v>
      </c>
      <c r="L312" s="32"/>
      <c r="M312" s="140" t="s">
        <v>1</v>
      </c>
      <c r="N312" s="141" t="s">
        <v>47</v>
      </c>
      <c r="P312" s="142">
        <f>O312*H312</f>
        <v>0</v>
      </c>
      <c r="Q312" s="142">
        <v>0</v>
      </c>
      <c r="R312" s="142">
        <f>Q312*H312</f>
        <v>0</v>
      </c>
      <c r="S312" s="142">
        <v>0</v>
      </c>
      <c r="T312" s="143">
        <f>S312*H312</f>
        <v>0</v>
      </c>
      <c r="AR312" s="144" t="s">
        <v>147</v>
      </c>
      <c r="AT312" s="144" t="s">
        <v>144</v>
      </c>
      <c r="AU312" s="144" t="s">
        <v>160</v>
      </c>
      <c r="AY312" s="17" t="s">
        <v>142</v>
      </c>
      <c r="BE312" s="145">
        <f>IF(N312="základní",J312,0)</f>
        <v>0</v>
      </c>
      <c r="BF312" s="145">
        <f>IF(N312="snížená",J312,0)</f>
        <v>0</v>
      </c>
      <c r="BG312" s="145">
        <f>IF(N312="zákl. přenesená",J312,0)</f>
        <v>0</v>
      </c>
      <c r="BH312" s="145">
        <f>IF(N312="sníž. přenesená",J312,0)</f>
        <v>0</v>
      </c>
      <c r="BI312" s="145">
        <f>IF(N312="nulová",J312,0)</f>
        <v>0</v>
      </c>
      <c r="BJ312" s="17" t="s">
        <v>90</v>
      </c>
      <c r="BK312" s="145">
        <f>ROUND(I312*H312,2)</f>
        <v>0</v>
      </c>
      <c r="BL312" s="17" t="s">
        <v>147</v>
      </c>
      <c r="BM312" s="144" t="s">
        <v>344</v>
      </c>
    </row>
    <row r="313" spans="2:51" s="12" customFormat="1" ht="11.25">
      <c r="B313" s="146"/>
      <c r="D313" s="147" t="s">
        <v>149</v>
      </c>
      <c r="E313" s="148" t="s">
        <v>1</v>
      </c>
      <c r="F313" s="149" t="s">
        <v>164</v>
      </c>
      <c r="H313" s="148" t="s">
        <v>1</v>
      </c>
      <c r="I313" s="150"/>
      <c r="L313" s="146"/>
      <c r="M313" s="151"/>
      <c r="T313" s="152"/>
      <c r="AT313" s="148" t="s">
        <v>149</v>
      </c>
      <c r="AU313" s="148" t="s">
        <v>160</v>
      </c>
      <c r="AV313" s="12" t="s">
        <v>90</v>
      </c>
      <c r="AW313" s="12" t="s">
        <v>35</v>
      </c>
      <c r="AX313" s="12" t="s">
        <v>82</v>
      </c>
      <c r="AY313" s="148" t="s">
        <v>142</v>
      </c>
    </row>
    <row r="314" spans="2:51" s="12" customFormat="1" ht="11.25">
      <c r="B314" s="146"/>
      <c r="D314" s="147" t="s">
        <v>149</v>
      </c>
      <c r="E314" s="148" t="s">
        <v>1</v>
      </c>
      <c r="F314" s="149" t="s">
        <v>283</v>
      </c>
      <c r="H314" s="148" t="s">
        <v>1</v>
      </c>
      <c r="I314" s="150"/>
      <c r="L314" s="146"/>
      <c r="M314" s="151"/>
      <c r="T314" s="152"/>
      <c r="AT314" s="148" t="s">
        <v>149</v>
      </c>
      <c r="AU314" s="148" t="s">
        <v>160</v>
      </c>
      <c r="AV314" s="12" t="s">
        <v>90</v>
      </c>
      <c r="AW314" s="12" t="s">
        <v>35</v>
      </c>
      <c r="AX314" s="12" t="s">
        <v>82</v>
      </c>
      <c r="AY314" s="148" t="s">
        <v>142</v>
      </c>
    </row>
    <row r="315" spans="2:51" s="12" customFormat="1" ht="22.5">
      <c r="B315" s="146"/>
      <c r="D315" s="147" t="s">
        <v>149</v>
      </c>
      <c r="E315" s="148" t="s">
        <v>1</v>
      </c>
      <c r="F315" s="149" t="s">
        <v>284</v>
      </c>
      <c r="H315" s="148" t="s">
        <v>1</v>
      </c>
      <c r="I315" s="150"/>
      <c r="L315" s="146"/>
      <c r="M315" s="151"/>
      <c r="T315" s="152"/>
      <c r="AT315" s="148" t="s">
        <v>149</v>
      </c>
      <c r="AU315" s="148" t="s">
        <v>160</v>
      </c>
      <c r="AV315" s="12" t="s">
        <v>90</v>
      </c>
      <c r="AW315" s="12" t="s">
        <v>35</v>
      </c>
      <c r="AX315" s="12" t="s">
        <v>82</v>
      </c>
      <c r="AY315" s="148" t="s">
        <v>142</v>
      </c>
    </row>
    <row r="316" spans="2:51" s="13" customFormat="1" ht="11.25">
      <c r="B316" s="153"/>
      <c r="D316" s="147" t="s">
        <v>149</v>
      </c>
      <c r="E316" s="154" t="s">
        <v>1</v>
      </c>
      <c r="F316" s="155" t="s">
        <v>345</v>
      </c>
      <c r="H316" s="156">
        <v>1</v>
      </c>
      <c r="I316" s="157"/>
      <c r="L316" s="153"/>
      <c r="M316" s="158"/>
      <c r="T316" s="159"/>
      <c r="AT316" s="154" t="s">
        <v>149</v>
      </c>
      <c r="AU316" s="154" t="s">
        <v>160</v>
      </c>
      <c r="AV316" s="13" t="s">
        <v>92</v>
      </c>
      <c r="AW316" s="13" t="s">
        <v>35</v>
      </c>
      <c r="AX316" s="13" t="s">
        <v>82</v>
      </c>
      <c r="AY316" s="154" t="s">
        <v>142</v>
      </c>
    </row>
    <row r="317" spans="2:51" s="14" customFormat="1" ht="11.25">
      <c r="B317" s="160"/>
      <c r="D317" s="147" t="s">
        <v>149</v>
      </c>
      <c r="E317" s="161" t="s">
        <v>1</v>
      </c>
      <c r="F317" s="162" t="s">
        <v>153</v>
      </c>
      <c r="H317" s="163">
        <v>1</v>
      </c>
      <c r="I317" s="164"/>
      <c r="L317" s="160"/>
      <c r="M317" s="165"/>
      <c r="T317" s="166"/>
      <c r="AT317" s="161" t="s">
        <v>149</v>
      </c>
      <c r="AU317" s="161" t="s">
        <v>160</v>
      </c>
      <c r="AV317" s="14" t="s">
        <v>147</v>
      </c>
      <c r="AW317" s="14" t="s">
        <v>35</v>
      </c>
      <c r="AX317" s="14" t="s">
        <v>90</v>
      </c>
      <c r="AY317" s="161" t="s">
        <v>142</v>
      </c>
    </row>
    <row r="318" spans="2:65" s="1" customFormat="1" ht="55.5" customHeight="1">
      <c r="B318" s="32"/>
      <c r="C318" s="133" t="s">
        <v>346</v>
      </c>
      <c r="D318" s="133" t="s">
        <v>144</v>
      </c>
      <c r="E318" s="134" t="s">
        <v>347</v>
      </c>
      <c r="F318" s="135" t="s">
        <v>348</v>
      </c>
      <c r="G318" s="136" t="s">
        <v>217</v>
      </c>
      <c r="H318" s="137">
        <v>1</v>
      </c>
      <c r="I318" s="138"/>
      <c r="J318" s="139">
        <f>ROUND(I318*H318,2)</f>
        <v>0</v>
      </c>
      <c r="K318" s="135" t="s">
        <v>1</v>
      </c>
      <c r="L318" s="32"/>
      <c r="M318" s="140" t="s">
        <v>1</v>
      </c>
      <c r="N318" s="141" t="s">
        <v>47</v>
      </c>
      <c r="P318" s="142">
        <f>O318*H318</f>
        <v>0</v>
      </c>
      <c r="Q318" s="142">
        <v>0</v>
      </c>
      <c r="R318" s="142">
        <f>Q318*H318</f>
        <v>0</v>
      </c>
      <c r="S318" s="142">
        <v>0</v>
      </c>
      <c r="T318" s="143">
        <f>S318*H318</f>
        <v>0</v>
      </c>
      <c r="AR318" s="144" t="s">
        <v>147</v>
      </c>
      <c r="AT318" s="144" t="s">
        <v>144</v>
      </c>
      <c r="AU318" s="144" t="s">
        <v>160</v>
      </c>
      <c r="AY318" s="17" t="s">
        <v>142</v>
      </c>
      <c r="BE318" s="145">
        <f>IF(N318="základní",J318,0)</f>
        <v>0</v>
      </c>
      <c r="BF318" s="145">
        <f>IF(N318="snížená",J318,0)</f>
        <v>0</v>
      </c>
      <c r="BG318" s="145">
        <f>IF(N318="zákl. přenesená",J318,0)</f>
        <v>0</v>
      </c>
      <c r="BH318" s="145">
        <f>IF(N318="sníž. přenesená",J318,0)</f>
        <v>0</v>
      </c>
      <c r="BI318" s="145">
        <f>IF(N318="nulová",J318,0)</f>
        <v>0</v>
      </c>
      <c r="BJ318" s="17" t="s">
        <v>90</v>
      </c>
      <c r="BK318" s="145">
        <f>ROUND(I318*H318,2)</f>
        <v>0</v>
      </c>
      <c r="BL318" s="17" t="s">
        <v>147</v>
      </c>
      <c r="BM318" s="144" t="s">
        <v>349</v>
      </c>
    </row>
    <row r="319" spans="2:51" s="12" customFormat="1" ht="11.25">
      <c r="B319" s="146"/>
      <c r="D319" s="147" t="s">
        <v>149</v>
      </c>
      <c r="E319" s="148" t="s">
        <v>1</v>
      </c>
      <c r="F319" s="149" t="s">
        <v>164</v>
      </c>
      <c r="H319" s="148" t="s">
        <v>1</v>
      </c>
      <c r="I319" s="150"/>
      <c r="L319" s="146"/>
      <c r="M319" s="151"/>
      <c r="T319" s="152"/>
      <c r="AT319" s="148" t="s">
        <v>149</v>
      </c>
      <c r="AU319" s="148" t="s">
        <v>160</v>
      </c>
      <c r="AV319" s="12" t="s">
        <v>90</v>
      </c>
      <c r="AW319" s="12" t="s">
        <v>35</v>
      </c>
      <c r="AX319" s="12" t="s">
        <v>82</v>
      </c>
      <c r="AY319" s="148" t="s">
        <v>142</v>
      </c>
    </row>
    <row r="320" spans="2:51" s="12" customFormat="1" ht="11.25">
      <c r="B320" s="146"/>
      <c r="D320" s="147" t="s">
        <v>149</v>
      </c>
      <c r="E320" s="148" t="s">
        <v>1</v>
      </c>
      <c r="F320" s="149" t="s">
        <v>283</v>
      </c>
      <c r="H320" s="148" t="s">
        <v>1</v>
      </c>
      <c r="I320" s="150"/>
      <c r="L320" s="146"/>
      <c r="M320" s="151"/>
      <c r="T320" s="152"/>
      <c r="AT320" s="148" t="s">
        <v>149</v>
      </c>
      <c r="AU320" s="148" t="s">
        <v>160</v>
      </c>
      <c r="AV320" s="12" t="s">
        <v>90</v>
      </c>
      <c r="AW320" s="12" t="s">
        <v>35</v>
      </c>
      <c r="AX320" s="12" t="s">
        <v>82</v>
      </c>
      <c r="AY320" s="148" t="s">
        <v>142</v>
      </c>
    </row>
    <row r="321" spans="2:51" s="12" customFormat="1" ht="22.5">
      <c r="B321" s="146"/>
      <c r="D321" s="147" t="s">
        <v>149</v>
      </c>
      <c r="E321" s="148" t="s">
        <v>1</v>
      </c>
      <c r="F321" s="149" t="s">
        <v>284</v>
      </c>
      <c r="H321" s="148" t="s">
        <v>1</v>
      </c>
      <c r="I321" s="150"/>
      <c r="L321" s="146"/>
      <c r="M321" s="151"/>
      <c r="T321" s="152"/>
      <c r="AT321" s="148" t="s">
        <v>149</v>
      </c>
      <c r="AU321" s="148" t="s">
        <v>160</v>
      </c>
      <c r="AV321" s="12" t="s">
        <v>90</v>
      </c>
      <c r="AW321" s="12" t="s">
        <v>35</v>
      </c>
      <c r="AX321" s="12" t="s">
        <v>82</v>
      </c>
      <c r="AY321" s="148" t="s">
        <v>142</v>
      </c>
    </row>
    <row r="322" spans="2:51" s="13" customFormat="1" ht="11.25">
      <c r="B322" s="153"/>
      <c r="D322" s="147" t="s">
        <v>149</v>
      </c>
      <c r="E322" s="154" t="s">
        <v>1</v>
      </c>
      <c r="F322" s="155" t="s">
        <v>350</v>
      </c>
      <c r="H322" s="156">
        <v>1</v>
      </c>
      <c r="I322" s="157"/>
      <c r="L322" s="153"/>
      <c r="M322" s="158"/>
      <c r="T322" s="159"/>
      <c r="AT322" s="154" t="s">
        <v>149</v>
      </c>
      <c r="AU322" s="154" t="s">
        <v>160</v>
      </c>
      <c r="AV322" s="13" t="s">
        <v>92</v>
      </c>
      <c r="AW322" s="13" t="s">
        <v>35</v>
      </c>
      <c r="AX322" s="13" t="s">
        <v>82</v>
      </c>
      <c r="AY322" s="154" t="s">
        <v>142</v>
      </c>
    </row>
    <row r="323" spans="2:51" s="14" customFormat="1" ht="11.25">
      <c r="B323" s="160"/>
      <c r="D323" s="147" t="s">
        <v>149</v>
      </c>
      <c r="E323" s="161" t="s">
        <v>1</v>
      </c>
      <c r="F323" s="162" t="s">
        <v>153</v>
      </c>
      <c r="H323" s="163">
        <v>1</v>
      </c>
      <c r="I323" s="164"/>
      <c r="L323" s="160"/>
      <c r="M323" s="165"/>
      <c r="T323" s="166"/>
      <c r="AT323" s="161" t="s">
        <v>149</v>
      </c>
      <c r="AU323" s="161" t="s">
        <v>160</v>
      </c>
      <c r="AV323" s="14" t="s">
        <v>147</v>
      </c>
      <c r="AW323" s="14" t="s">
        <v>35</v>
      </c>
      <c r="AX323" s="14" t="s">
        <v>90</v>
      </c>
      <c r="AY323" s="161" t="s">
        <v>142</v>
      </c>
    </row>
    <row r="324" spans="2:65" s="1" customFormat="1" ht="55.5" customHeight="1">
      <c r="B324" s="32"/>
      <c r="C324" s="133" t="s">
        <v>351</v>
      </c>
      <c r="D324" s="133" t="s">
        <v>144</v>
      </c>
      <c r="E324" s="134" t="s">
        <v>352</v>
      </c>
      <c r="F324" s="135" t="s">
        <v>353</v>
      </c>
      <c r="G324" s="136" t="s">
        <v>217</v>
      </c>
      <c r="H324" s="137">
        <v>1</v>
      </c>
      <c r="I324" s="138"/>
      <c r="J324" s="139">
        <f>ROUND(I324*H324,2)</f>
        <v>0</v>
      </c>
      <c r="K324" s="135" t="s">
        <v>1</v>
      </c>
      <c r="L324" s="32"/>
      <c r="M324" s="140" t="s">
        <v>1</v>
      </c>
      <c r="N324" s="141" t="s">
        <v>47</v>
      </c>
      <c r="P324" s="142">
        <f>O324*H324</f>
        <v>0</v>
      </c>
      <c r="Q324" s="142">
        <v>0</v>
      </c>
      <c r="R324" s="142">
        <f>Q324*H324</f>
        <v>0</v>
      </c>
      <c r="S324" s="142">
        <v>0</v>
      </c>
      <c r="T324" s="143">
        <f>S324*H324</f>
        <v>0</v>
      </c>
      <c r="AR324" s="144" t="s">
        <v>147</v>
      </c>
      <c r="AT324" s="144" t="s">
        <v>144</v>
      </c>
      <c r="AU324" s="144" t="s">
        <v>160</v>
      </c>
      <c r="AY324" s="17" t="s">
        <v>142</v>
      </c>
      <c r="BE324" s="145">
        <f>IF(N324="základní",J324,0)</f>
        <v>0</v>
      </c>
      <c r="BF324" s="145">
        <f>IF(N324="snížená",J324,0)</f>
        <v>0</v>
      </c>
      <c r="BG324" s="145">
        <f>IF(N324="zákl. přenesená",J324,0)</f>
        <v>0</v>
      </c>
      <c r="BH324" s="145">
        <f>IF(N324="sníž. přenesená",J324,0)</f>
        <v>0</v>
      </c>
      <c r="BI324" s="145">
        <f>IF(N324="nulová",J324,0)</f>
        <v>0</v>
      </c>
      <c r="BJ324" s="17" t="s">
        <v>90</v>
      </c>
      <c r="BK324" s="145">
        <f>ROUND(I324*H324,2)</f>
        <v>0</v>
      </c>
      <c r="BL324" s="17" t="s">
        <v>147</v>
      </c>
      <c r="BM324" s="144" t="s">
        <v>354</v>
      </c>
    </row>
    <row r="325" spans="2:51" s="12" customFormat="1" ht="11.25">
      <c r="B325" s="146"/>
      <c r="D325" s="147" t="s">
        <v>149</v>
      </c>
      <c r="E325" s="148" t="s">
        <v>1</v>
      </c>
      <c r="F325" s="149" t="s">
        <v>164</v>
      </c>
      <c r="H325" s="148" t="s">
        <v>1</v>
      </c>
      <c r="I325" s="150"/>
      <c r="L325" s="146"/>
      <c r="M325" s="151"/>
      <c r="T325" s="152"/>
      <c r="AT325" s="148" t="s">
        <v>149</v>
      </c>
      <c r="AU325" s="148" t="s">
        <v>160</v>
      </c>
      <c r="AV325" s="12" t="s">
        <v>90</v>
      </c>
      <c r="AW325" s="12" t="s">
        <v>35</v>
      </c>
      <c r="AX325" s="12" t="s">
        <v>82</v>
      </c>
      <c r="AY325" s="148" t="s">
        <v>142</v>
      </c>
    </row>
    <row r="326" spans="2:51" s="12" customFormat="1" ht="11.25">
      <c r="B326" s="146"/>
      <c r="D326" s="147" t="s">
        <v>149</v>
      </c>
      <c r="E326" s="148" t="s">
        <v>1</v>
      </c>
      <c r="F326" s="149" t="s">
        <v>283</v>
      </c>
      <c r="H326" s="148" t="s">
        <v>1</v>
      </c>
      <c r="I326" s="150"/>
      <c r="L326" s="146"/>
      <c r="M326" s="151"/>
      <c r="T326" s="152"/>
      <c r="AT326" s="148" t="s">
        <v>149</v>
      </c>
      <c r="AU326" s="148" t="s">
        <v>160</v>
      </c>
      <c r="AV326" s="12" t="s">
        <v>90</v>
      </c>
      <c r="AW326" s="12" t="s">
        <v>35</v>
      </c>
      <c r="AX326" s="12" t="s">
        <v>82</v>
      </c>
      <c r="AY326" s="148" t="s">
        <v>142</v>
      </c>
    </row>
    <row r="327" spans="2:51" s="12" customFormat="1" ht="22.5">
      <c r="B327" s="146"/>
      <c r="D327" s="147" t="s">
        <v>149</v>
      </c>
      <c r="E327" s="148" t="s">
        <v>1</v>
      </c>
      <c r="F327" s="149" t="s">
        <v>284</v>
      </c>
      <c r="H327" s="148" t="s">
        <v>1</v>
      </c>
      <c r="I327" s="150"/>
      <c r="L327" s="146"/>
      <c r="M327" s="151"/>
      <c r="T327" s="152"/>
      <c r="AT327" s="148" t="s">
        <v>149</v>
      </c>
      <c r="AU327" s="148" t="s">
        <v>160</v>
      </c>
      <c r="AV327" s="12" t="s">
        <v>90</v>
      </c>
      <c r="AW327" s="12" t="s">
        <v>35</v>
      </c>
      <c r="AX327" s="12" t="s">
        <v>82</v>
      </c>
      <c r="AY327" s="148" t="s">
        <v>142</v>
      </c>
    </row>
    <row r="328" spans="2:51" s="13" customFormat="1" ht="11.25">
      <c r="B328" s="153"/>
      <c r="D328" s="147" t="s">
        <v>149</v>
      </c>
      <c r="E328" s="154" t="s">
        <v>1</v>
      </c>
      <c r="F328" s="155" t="s">
        <v>355</v>
      </c>
      <c r="H328" s="156">
        <v>1</v>
      </c>
      <c r="I328" s="157"/>
      <c r="L328" s="153"/>
      <c r="M328" s="158"/>
      <c r="T328" s="159"/>
      <c r="AT328" s="154" t="s">
        <v>149</v>
      </c>
      <c r="AU328" s="154" t="s">
        <v>160</v>
      </c>
      <c r="AV328" s="13" t="s">
        <v>92</v>
      </c>
      <c r="AW328" s="13" t="s">
        <v>35</v>
      </c>
      <c r="AX328" s="13" t="s">
        <v>82</v>
      </c>
      <c r="AY328" s="154" t="s">
        <v>142</v>
      </c>
    </row>
    <row r="329" spans="2:51" s="14" customFormat="1" ht="11.25">
      <c r="B329" s="160"/>
      <c r="D329" s="147" t="s">
        <v>149</v>
      </c>
      <c r="E329" s="161" t="s">
        <v>1</v>
      </c>
      <c r="F329" s="162" t="s">
        <v>153</v>
      </c>
      <c r="H329" s="163">
        <v>1</v>
      </c>
      <c r="I329" s="164"/>
      <c r="L329" s="160"/>
      <c r="M329" s="165"/>
      <c r="T329" s="166"/>
      <c r="AT329" s="161" t="s">
        <v>149</v>
      </c>
      <c r="AU329" s="161" t="s">
        <v>160</v>
      </c>
      <c r="AV329" s="14" t="s">
        <v>147</v>
      </c>
      <c r="AW329" s="14" t="s">
        <v>35</v>
      </c>
      <c r="AX329" s="14" t="s">
        <v>90</v>
      </c>
      <c r="AY329" s="161" t="s">
        <v>142</v>
      </c>
    </row>
    <row r="330" spans="2:65" s="1" customFormat="1" ht="55.5" customHeight="1">
      <c r="B330" s="32"/>
      <c r="C330" s="133" t="s">
        <v>356</v>
      </c>
      <c r="D330" s="133" t="s">
        <v>144</v>
      </c>
      <c r="E330" s="134" t="s">
        <v>357</v>
      </c>
      <c r="F330" s="135" t="s">
        <v>358</v>
      </c>
      <c r="G330" s="136" t="s">
        <v>217</v>
      </c>
      <c r="H330" s="137">
        <v>1</v>
      </c>
      <c r="I330" s="138"/>
      <c r="J330" s="139">
        <f>ROUND(I330*H330,2)</f>
        <v>0</v>
      </c>
      <c r="K330" s="135" t="s">
        <v>1</v>
      </c>
      <c r="L330" s="32"/>
      <c r="M330" s="140" t="s">
        <v>1</v>
      </c>
      <c r="N330" s="141" t="s">
        <v>47</v>
      </c>
      <c r="P330" s="142">
        <f>O330*H330</f>
        <v>0</v>
      </c>
      <c r="Q330" s="142">
        <v>0</v>
      </c>
      <c r="R330" s="142">
        <f>Q330*H330</f>
        <v>0</v>
      </c>
      <c r="S330" s="142">
        <v>0</v>
      </c>
      <c r="T330" s="143">
        <f>S330*H330</f>
        <v>0</v>
      </c>
      <c r="AR330" s="144" t="s">
        <v>147</v>
      </c>
      <c r="AT330" s="144" t="s">
        <v>144</v>
      </c>
      <c r="AU330" s="144" t="s">
        <v>160</v>
      </c>
      <c r="AY330" s="17" t="s">
        <v>142</v>
      </c>
      <c r="BE330" s="145">
        <f>IF(N330="základní",J330,0)</f>
        <v>0</v>
      </c>
      <c r="BF330" s="145">
        <f>IF(N330="snížená",J330,0)</f>
        <v>0</v>
      </c>
      <c r="BG330" s="145">
        <f>IF(N330="zákl. přenesená",J330,0)</f>
        <v>0</v>
      </c>
      <c r="BH330" s="145">
        <f>IF(N330="sníž. přenesená",J330,0)</f>
        <v>0</v>
      </c>
      <c r="BI330" s="145">
        <f>IF(N330="nulová",J330,0)</f>
        <v>0</v>
      </c>
      <c r="BJ330" s="17" t="s">
        <v>90</v>
      </c>
      <c r="BK330" s="145">
        <f>ROUND(I330*H330,2)</f>
        <v>0</v>
      </c>
      <c r="BL330" s="17" t="s">
        <v>147</v>
      </c>
      <c r="BM330" s="144" t="s">
        <v>359</v>
      </c>
    </row>
    <row r="331" spans="2:51" s="12" customFormat="1" ht="11.25">
      <c r="B331" s="146"/>
      <c r="D331" s="147" t="s">
        <v>149</v>
      </c>
      <c r="E331" s="148" t="s">
        <v>1</v>
      </c>
      <c r="F331" s="149" t="s">
        <v>164</v>
      </c>
      <c r="H331" s="148" t="s">
        <v>1</v>
      </c>
      <c r="I331" s="150"/>
      <c r="L331" s="146"/>
      <c r="M331" s="151"/>
      <c r="T331" s="152"/>
      <c r="AT331" s="148" t="s">
        <v>149</v>
      </c>
      <c r="AU331" s="148" t="s">
        <v>160</v>
      </c>
      <c r="AV331" s="12" t="s">
        <v>90</v>
      </c>
      <c r="AW331" s="12" t="s">
        <v>35</v>
      </c>
      <c r="AX331" s="12" t="s">
        <v>82</v>
      </c>
      <c r="AY331" s="148" t="s">
        <v>142</v>
      </c>
    </row>
    <row r="332" spans="2:51" s="12" customFormat="1" ht="11.25">
      <c r="B332" s="146"/>
      <c r="D332" s="147" t="s">
        <v>149</v>
      </c>
      <c r="E332" s="148" t="s">
        <v>1</v>
      </c>
      <c r="F332" s="149" t="s">
        <v>283</v>
      </c>
      <c r="H332" s="148" t="s">
        <v>1</v>
      </c>
      <c r="I332" s="150"/>
      <c r="L332" s="146"/>
      <c r="M332" s="151"/>
      <c r="T332" s="152"/>
      <c r="AT332" s="148" t="s">
        <v>149</v>
      </c>
      <c r="AU332" s="148" t="s">
        <v>160</v>
      </c>
      <c r="AV332" s="12" t="s">
        <v>90</v>
      </c>
      <c r="AW332" s="12" t="s">
        <v>35</v>
      </c>
      <c r="AX332" s="12" t="s">
        <v>82</v>
      </c>
      <c r="AY332" s="148" t="s">
        <v>142</v>
      </c>
    </row>
    <row r="333" spans="2:51" s="12" customFormat="1" ht="22.5">
      <c r="B333" s="146"/>
      <c r="D333" s="147" t="s">
        <v>149</v>
      </c>
      <c r="E333" s="148" t="s">
        <v>1</v>
      </c>
      <c r="F333" s="149" t="s">
        <v>284</v>
      </c>
      <c r="H333" s="148" t="s">
        <v>1</v>
      </c>
      <c r="I333" s="150"/>
      <c r="L333" s="146"/>
      <c r="M333" s="151"/>
      <c r="T333" s="152"/>
      <c r="AT333" s="148" t="s">
        <v>149</v>
      </c>
      <c r="AU333" s="148" t="s">
        <v>160</v>
      </c>
      <c r="AV333" s="12" t="s">
        <v>90</v>
      </c>
      <c r="AW333" s="12" t="s">
        <v>35</v>
      </c>
      <c r="AX333" s="12" t="s">
        <v>82</v>
      </c>
      <c r="AY333" s="148" t="s">
        <v>142</v>
      </c>
    </row>
    <row r="334" spans="2:51" s="13" customFormat="1" ht="11.25">
      <c r="B334" s="153"/>
      <c r="D334" s="147" t="s">
        <v>149</v>
      </c>
      <c r="E334" s="154" t="s">
        <v>1</v>
      </c>
      <c r="F334" s="155" t="s">
        <v>360</v>
      </c>
      <c r="H334" s="156">
        <v>1</v>
      </c>
      <c r="I334" s="157"/>
      <c r="L334" s="153"/>
      <c r="M334" s="158"/>
      <c r="T334" s="159"/>
      <c r="AT334" s="154" t="s">
        <v>149</v>
      </c>
      <c r="AU334" s="154" t="s">
        <v>160</v>
      </c>
      <c r="AV334" s="13" t="s">
        <v>92</v>
      </c>
      <c r="AW334" s="13" t="s">
        <v>35</v>
      </c>
      <c r="AX334" s="13" t="s">
        <v>82</v>
      </c>
      <c r="AY334" s="154" t="s">
        <v>142</v>
      </c>
    </row>
    <row r="335" spans="2:51" s="14" customFormat="1" ht="11.25">
      <c r="B335" s="160"/>
      <c r="D335" s="147" t="s">
        <v>149</v>
      </c>
      <c r="E335" s="161" t="s">
        <v>1</v>
      </c>
      <c r="F335" s="162" t="s">
        <v>153</v>
      </c>
      <c r="H335" s="163">
        <v>1</v>
      </c>
      <c r="I335" s="164"/>
      <c r="L335" s="160"/>
      <c r="M335" s="165"/>
      <c r="T335" s="166"/>
      <c r="AT335" s="161" t="s">
        <v>149</v>
      </c>
      <c r="AU335" s="161" t="s">
        <v>160</v>
      </c>
      <c r="AV335" s="14" t="s">
        <v>147</v>
      </c>
      <c r="AW335" s="14" t="s">
        <v>35</v>
      </c>
      <c r="AX335" s="14" t="s">
        <v>90</v>
      </c>
      <c r="AY335" s="161" t="s">
        <v>142</v>
      </c>
    </row>
    <row r="336" spans="2:65" s="1" customFormat="1" ht="55.5" customHeight="1">
      <c r="B336" s="32"/>
      <c r="C336" s="133" t="s">
        <v>361</v>
      </c>
      <c r="D336" s="133" t="s">
        <v>144</v>
      </c>
      <c r="E336" s="134" t="s">
        <v>362</v>
      </c>
      <c r="F336" s="135" t="s">
        <v>363</v>
      </c>
      <c r="G336" s="136" t="s">
        <v>217</v>
      </c>
      <c r="H336" s="137">
        <v>1</v>
      </c>
      <c r="I336" s="138"/>
      <c r="J336" s="139">
        <f>ROUND(I336*H336,2)</f>
        <v>0</v>
      </c>
      <c r="K336" s="135" t="s">
        <v>1</v>
      </c>
      <c r="L336" s="32"/>
      <c r="M336" s="140" t="s">
        <v>1</v>
      </c>
      <c r="N336" s="141" t="s">
        <v>47</v>
      </c>
      <c r="P336" s="142">
        <f>O336*H336</f>
        <v>0</v>
      </c>
      <c r="Q336" s="142">
        <v>0</v>
      </c>
      <c r="R336" s="142">
        <f>Q336*H336</f>
        <v>0</v>
      </c>
      <c r="S336" s="142">
        <v>0</v>
      </c>
      <c r="T336" s="143">
        <f>S336*H336</f>
        <v>0</v>
      </c>
      <c r="AR336" s="144" t="s">
        <v>147</v>
      </c>
      <c r="AT336" s="144" t="s">
        <v>144</v>
      </c>
      <c r="AU336" s="144" t="s">
        <v>160</v>
      </c>
      <c r="AY336" s="17" t="s">
        <v>142</v>
      </c>
      <c r="BE336" s="145">
        <f>IF(N336="základní",J336,0)</f>
        <v>0</v>
      </c>
      <c r="BF336" s="145">
        <f>IF(N336="snížená",J336,0)</f>
        <v>0</v>
      </c>
      <c r="BG336" s="145">
        <f>IF(N336="zákl. přenesená",J336,0)</f>
        <v>0</v>
      </c>
      <c r="BH336" s="145">
        <f>IF(N336="sníž. přenesená",J336,0)</f>
        <v>0</v>
      </c>
      <c r="BI336" s="145">
        <f>IF(N336="nulová",J336,0)</f>
        <v>0</v>
      </c>
      <c r="BJ336" s="17" t="s">
        <v>90</v>
      </c>
      <c r="BK336" s="145">
        <f>ROUND(I336*H336,2)</f>
        <v>0</v>
      </c>
      <c r="BL336" s="17" t="s">
        <v>147</v>
      </c>
      <c r="BM336" s="144" t="s">
        <v>364</v>
      </c>
    </row>
    <row r="337" spans="2:51" s="12" customFormat="1" ht="11.25">
      <c r="B337" s="146"/>
      <c r="D337" s="147" t="s">
        <v>149</v>
      </c>
      <c r="E337" s="148" t="s">
        <v>1</v>
      </c>
      <c r="F337" s="149" t="s">
        <v>164</v>
      </c>
      <c r="H337" s="148" t="s">
        <v>1</v>
      </c>
      <c r="I337" s="150"/>
      <c r="L337" s="146"/>
      <c r="M337" s="151"/>
      <c r="T337" s="152"/>
      <c r="AT337" s="148" t="s">
        <v>149</v>
      </c>
      <c r="AU337" s="148" t="s">
        <v>160</v>
      </c>
      <c r="AV337" s="12" t="s">
        <v>90</v>
      </c>
      <c r="AW337" s="12" t="s">
        <v>35</v>
      </c>
      <c r="AX337" s="12" t="s">
        <v>82</v>
      </c>
      <c r="AY337" s="148" t="s">
        <v>142</v>
      </c>
    </row>
    <row r="338" spans="2:51" s="12" customFormat="1" ht="11.25">
      <c r="B338" s="146"/>
      <c r="D338" s="147" t="s">
        <v>149</v>
      </c>
      <c r="E338" s="148" t="s">
        <v>1</v>
      </c>
      <c r="F338" s="149" t="s">
        <v>283</v>
      </c>
      <c r="H338" s="148" t="s">
        <v>1</v>
      </c>
      <c r="I338" s="150"/>
      <c r="L338" s="146"/>
      <c r="M338" s="151"/>
      <c r="T338" s="152"/>
      <c r="AT338" s="148" t="s">
        <v>149</v>
      </c>
      <c r="AU338" s="148" t="s">
        <v>160</v>
      </c>
      <c r="AV338" s="12" t="s">
        <v>90</v>
      </c>
      <c r="AW338" s="12" t="s">
        <v>35</v>
      </c>
      <c r="AX338" s="12" t="s">
        <v>82</v>
      </c>
      <c r="AY338" s="148" t="s">
        <v>142</v>
      </c>
    </row>
    <row r="339" spans="2:51" s="12" customFormat="1" ht="22.5">
      <c r="B339" s="146"/>
      <c r="D339" s="147" t="s">
        <v>149</v>
      </c>
      <c r="E339" s="148" t="s">
        <v>1</v>
      </c>
      <c r="F339" s="149" t="s">
        <v>284</v>
      </c>
      <c r="H339" s="148" t="s">
        <v>1</v>
      </c>
      <c r="I339" s="150"/>
      <c r="L339" s="146"/>
      <c r="M339" s="151"/>
      <c r="T339" s="152"/>
      <c r="AT339" s="148" t="s">
        <v>149</v>
      </c>
      <c r="AU339" s="148" t="s">
        <v>160</v>
      </c>
      <c r="AV339" s="12" t="s">
        <v>90</v>
      </c>
      <c r="AW339" s="12" t="s">
        <v>35</v>
      </c>
      <c r="AX339" s="12" t="s">
        <v>82</v>
      </c>
      <c r="AY339" s="148" t="s">
        <v>142</v>
      </c>
    </row>
    <row r="340" spans="2:51" s="13" customFormat="1" ht="11.25">
      <c r="B340" s="153"/>
      <c r="D340" s="147" t="s">
        <v>149</v>
      </c>
      <c r="E340" s="154" t="s">
        <v>1</v>
      </c>
      <c r="F340" s="155" t="s">
        <v>365</v>
      </c>
      <c r="H340" s="156">
        <v>1</v>
      </c>
      <c r="I340" s="157"/>
      <c r="L340" s="153"/>
      <c r="M340" s="158"/>
      <c r="T340" s="159"/>
      <c r="AT340" s="154" t="s">
        <v>149</v>
      </c>
      <c r="AU340" s="154" t="s">
        <v>160</v>
      </c>
      <c r="AV340" s="13" t="s">
        <v>92</v>
      </c>
      <c r="AW340" s="13" t="s">
        <v>35</v>
      </c>
      <c r="AX340" s="13" t="s">
        <v>82</v>
      </c>
      <c r="AY340" s="154" t="s">
        <v>142</v>
      </c>
    </row>
    <row r="341" spans="2:51" s="14" customFormat="1" ht="11.25">
      <c r="B341" s="160"/>
      <c r="D341" s="147" t="s">
        <v>149</v>
      </c>
      <c r="E341" s="161" t="s">
        <v>1</v>
      </c>
      <c r="F341" s="162" t="s">
        <v>153</v>
      </c>
      <c r="H341" s="163">
        <v>1</v>
      </c>
      <c r="I341" s="164"/>
      <c r="L341" s="160"/>
      <c r="M341" s="165"/>
      <c r="T341" s="166"/>
      <c r="AT341" s="161" t="s">
        <v>149</v>
      </c>
      <c r="AU341" s="161" t="s">
        <v>160</v>
      </c>
      <c r="AV341" s="14" t="s">
        <v>147</v>
      </c>
      <c r="AW341" s="14" t="s">
        <v>35</v>
      </c>
      <c r="AX341" s="14" t="s">
        <v>90</v>
      </c>
      <c r="AY341" s="161" t="s">
        <v>142</v>
      </c>
    </row>
    <row r="342" spans="2:65" s="1" customFormat="1" ht="55.5" customHeight="1">
      <c r="B342" s="32"/>
      <c r="C342" s="133" t="s">
        <v>366</v>
      </c>
      <c r="D342" s="133" t="s">
        <v>144</v>
      </c>
      <c r="E342" s="134" t="s">
        <v>367</v>
      </c>
      <c r="F342" s="135" t="s">
        <v>368</v>
      </c>
      <c r="G342" s="136" t="s">
        <v>217</v>
      </c>
      <c r="H342" s="137">
        <v>1</v>
      </c>
      <c r="I342" s="138"/>
      <c r="J342" s="139">
        <f>ROUND(I342*H342,2)</f>
        <v>0</v>
      </c>
      <c r="K342" s="135" t="s">
        <v>1</v>
      </c>
      <c r="L342" s="32"/>
      <c r="M342" s="140" t="s">
        <v>1</v>
      </c>
      <c r="N342" s="141" t="s">
        <v>47</v>
      </c>
      <c r="P342" s="142">
        <f>O342*H342</f>
        <v>0</v>
      </c>
      <c r="Q342" s="142">
        <v>0</v>
      </c>
      <c r="R342" s="142">
        <f>Q342*H342</f>
        <v>0</v>
      </c>
      <c r="S342" s="142">
        <v>0</v>
      </c>
      <c r="T342" s="143">
        <f>S342*H342</f>
        <v>0</v>
      </c>
      <c r="AR342" s="144" t="s">
        <v>147</v>
      </c>
      <c r="AT342" s="144" t="s">
        <v>144</v>
      </c>
      <c r="AU342" s="144" t="s">
        <v>160</v>
      </c>
      <c r="AY342" s="17" t="s">
        <v>142</v>
      </c>
      <c r="BE342" s="145">
        <f>IF(N342="základní",J342,0)</f>
        <v>0</v>
      </c>
      <c r="BF342" s="145">
        <f>IF(N342="snížená",J342,0)</f>
        <v>0</v>
      </c>
      <c r="BG342" s="145">
        <f>IF(N342="zákl. přenesená",J342,0)</f>
        <v>0</v>
      </c>
      <c r="BH342" s="145">
        <f>IF(N342="sníž. přenesená",J342,0)</f>
        <v>0</v>
      </c>
      <c r="BI342" s="145">
        <f>IF(N342="nulová",J342,0)</f>
        <v>0</v>
      </c>
      <c r="BJ342" s="17" t="s">
        <v>90</v>
      </c>
      <c r="BK342" s="145">
        <f>ROUND(I342*H342,2)</f>
        <v>0</v>
      </c>
      <c r="BL342" s="17" t="s">
        <v>147</v>
      </c>
      <c r="BM342" s="144" t="s">
        <v>369</v>
      </c>
    </row>
    <row r="343" spans="2:51" s="12" customFormat="1" ht="11.25">
      <c r="B343" s="146"/>
      <c r="D343" s="147" t="s">
        <v>149</v>
      </c>
      <c r="E343" s="148" t="s">
        <v>1</v>
      </c>
      <c r="F343" s="149" t="s">
        <v>164</v>
      </c>
      <c r="H343" s="148" t="s">
        <v>1</v>
      </c>
      <c r="I343" s="150"/>
      <c r="L343" s="146"/>
      <c r="M343" s="151"/>
      <c r="T343" s="152"/>
      <c r="AT343" s="148" t="s">
        <v>149</v>
      </c>
      <c r="AU343" s="148" t="s">
        <v>160</v>
      </c>
      <c r="AV343" s="12" t="s">
        <v>90</v>
      </c>
      <c r="AW343" s="12" t="s">
        <v>35</v>
      </c>
      <c r="AX343" s="12" t="s">
        <v>82</v>
      </c>
      <c r="AY343" s="148" t="s">
        <v>142</v>
      </c>
    </row>
    <row r="344" spans="2:51" s="12" customFormat="1" ht="11.25">
      <c r="B344" s="146"/>
      <c r="D344" s="147" t="s">
        <v>149</v>
      </c>
      <c r="E344" s="148" t="s">
        <v>1</v>
      </c>
      <c r="F344" s="149" t="s">
        <v>283</v>
      </c>
      <c r="H344" s="148" t="s">
        <v>1</v>
      </c>
      <c r="I344" s="150"/>
      <c r="L344" s="146"/>
      <c r="M344" s="151"/>
      <c r="T344" s="152"/>
      <c r="AT344" s="148" t="s">
        <v>149</v>
      </c>
      <c r="AU344" s="148" t="s">
        <v>160</v>
      </c>
      <c r="AV344" s="12" t="s">
        <v>90</v>
      </c>
      <c r="AW344" s="12" t="s">
        <v>35</v>
      </c>
      <c r="AX344" s="12" t="s">
        <v>82</v>
      </c>
      <c r="AY344" s="148" t="s">
        <v>142</v>
      </c>
    </row>
    <row r="345" spans="2:51" s="12" customFormat="1" ht="22.5">
      <c r="B345" s="146"/>
      <c r="D345" s="147" t="s">
        <v>149</v>
      </c>
      <c r="E345" s="148" t="s">
        <v>1</v>
      </c>
      <c r="F345" s="149" t="s">
        <v>284</v>
      </c>
      <c r="H345" s="148" t="s">
        <v>1</v>
      </c>
      <c r="I345" s="150"/>
      <c r="L345" s="146"/>
      <c r="M345" s="151"/>
      <c r="T345" s="152"/>
      <c r="AT345" s="148" t="s">
        <v>149</v>
      </c>
      <c r="AU345" s="148" t="s">
        <v>160</v>
      </c>
      <c r="AV345" s="12" t="s">
        <v>90</v>
      </c>
      <c r="AW345" s="12" t="s">
        <v>35</v>
      </c>
      <c r="AX345" s="12" t="s">
        <v>82</v>
      </c>
      <c r="AY345" s="148" t="s">
        <v>142</v>
      </c>
    </row>
    <row r="346" spans="2:51" s="13" customFormat="1" ht="11.25">
      <c r="B346" s="153"/>
      <c r="D346" s="147" t="s">
        <v>149</v>
      </c>
      <c r="E346" s="154" t="s">
        <v>1</v>
      </c>
      <c r="F346" s="155" t="s">
        <v>370</v>
      </c>
      <c r="H346" s="156">
        <v>1</v>
      </c>
      <c r="I346" s="157"/>
      <c r="L346" s="153"/>
      <c r="M346" s="158"/>
      <c r="T346" s="159"/>
      <c r="AT346" s="154" t="s">
        <v>149</v>
      </c>
      <c r="AU346" s="154" t="s">
        <v>160</v>
      </c>
      <c r="AV346" s="13" t="s">
        <v>92</v>
      </c>
      <c r="AW346" s="13" t="s">
        <v>35</v>
      </c>
      <c r="AX346" s="13" t="s">
        <v>82</v>
      </c>
      <c r="AY346" s="154" t="s">
        <v>142</v>
      </c>
    </row>
    <row r="347" spans="2:51" s="14" customFormat="1" ht="11.25">
      <c r="B347" s="160"/>
      <c r="D347" s="147" t="s">
        <v>149</v>
      </c>
      <c r="E347" s="161" t="s">
        <v>1</v>
      </c>
      <c r="F347" s="162" t="s">
        <v>153</v>
      </c>
      <c r="H347" s="163">
        <v>1</v>
      </c>
      <c r="I347" s="164"/>
      <c r="L347" s="160"/>
      <c r="M347" s="165"/>
      <c r="T347" s="166"/>
      <c r="AT347" s="161" t="s">
        <v>149</v>
      </c>
      <c r="AU347" s="161" t="s">
        <v>160</v>
      </c>
      <c r="AV347" s="14" t="s">
        <v>147</v>
      </c>
      <c r="AW347" s="14" t="s">
        <v>35</v>
      </c>
      <c r="AX347" s="14" t="s">
        <v>90</v>
      </c>
      <c r="AY347" s="161" t="s">
        <v>142</v>
      </c>
    </row>
    <row r="348" spans="2:65" s="1" customFormat="1" ht="55.5" customHeight="1">
      <c r="B348" s="32"/>
      <c r="C348" s="133" t="s">
        <v>371</v>
      </c>
      <c r="D348" s="133" t="s">
        <v>144</v>
      </c>
      <c r="E348" s="134" t="s">
        <v>372</v>
      </c>
      <c r="F348" s="135" t="s">
        <v>373</v>
      </c>
      <c r="G348" s="136" t="s">
        <v>217</v>
      </c>
      <c r="H348" s="137">
        <v>1</v>
      </c>
      <c r="I348" s="138"/>
      <c r="J348" s="139">
        <f>ROUND(I348*H348,2)</f>
        <v>0</v>
      </c>
      <c r="K348" s="135" t="s">
        <v>1</v>
      </c>
      <c r="L348" s="32"/>
      <c r="M348" s="140" t="s">
        <v>1</v>
      </c>
      <c r="N348" s="141" t="s">
        <v>47</v>
      </c>
      <c r="P348" s="142">
        <f>O348*H348</f>
        <v>0</v>
      </c>
      <c r="Q348" s="142">
        <v>0</v>
      </c>
      <c r="R348" s="142">
        <f>Q348*H348</f>
        <v>0</v>
      </c>
      <c r="S348" s="142">
        <v>0</v>
      </c>
      <c r="T348" s="143">
        <f>S348*H348</f>
        <v>0</v>
      </c>
      <c r="AR348" s="144" t="s">
        <v>147</v>
      </c>
      <c r="AT348" s="144" t="s">
        <v>144</v>
      </c>
      <c r="AU348" s="144" t="s">
        <v>160</v>
      </c>
      <c r="AY348" s="17" t="s">
        <v>142</v>
      </c>
      <c r="BE348" s="145">
        <f>IF(N348="základní",J348,0)</f>
        <v>0</v>
      </c>
      <c r="BF348" s="145">
        <f>IF(N348="snížená",J348,0)</f>
        <v>0</v>
      </c>
      <c r="BG348" s="145">
        <f>IF(N348="zákl. přenesená",J348,0)</f>
        <v>0</v>
      </c>
      <c r="BH348" s="145">
        <f>IF(N348="sníž. přenesená",J348,0)</f>
        <v>0</v>
      </c>
      <c r="BI348" s="145">
        <f>IF(N348="nulová",J348,0)</f>
        <v>0</v>
      </c>
      <c r="BJ348" s="17" t="s">
        <v>90</v>
      </c>
      <c r="BK348" s="145">
        <f>ROUND(I348*H348,2)</f>
        <v>0</v>
      </c>
      <c r="BL348" s="17" t="s">
        <v>147</v>
      </c>
      <c r="BM348" s="144" t="s">
        <v>374</v>
      </c>
    </row>
    <row r="349" spans="2:51" s="12" customFormat="1" ht="11.25">
      <c r="B349" s="146"/>
      <c r="D349" s="147" t="s">
        <v>149</v>
      </c>
      <c r="E349" s="148" t="s">
        <v>1</v>
      </c>
      <c r="F349" s="149" t="s">
        <v>164</v>
      </c>
      <c r="H349" s="148" t="s">
        <v>1</v>
      </c>
      <c r="I349" s="150"/>
      <c r="L349" s="146"/>
      <c r="M349" s="151"/>
      <c r="T349" s="152"/>
      <c r="AT349" s="148" t="s">
        <v>149</v>
      </c>
      <c r="AU349" s="148" t="s">
        <v>160</v>
      </c>
      <c r="AV349" s="12" t="s">
        <v>90</v>
      </c>
      <c r="AW349" s="12" t="s">
        <v>35</v>
      </c>
      <c r="AX349" s="12" t="s">
        <v>82</v>
      </c>
      <c r="AY349" s="148" t="s">
        <v>142</v>
      </c>
    </row>
    <row r="350" spans="2:51" s="12" customFormat="1" ht="11.25">
      <c r="B350" s="146"/>
      <c r="D350" s="147" t="s">
        <v>149</v>
      </c>
      <c r="E350" s="148" t="s">
        <v>1</v>
      </c>
      <c r="F350" s="149" t="s">
        <v>283</v>
      </c>
      <c r="H350" s="148" t="s">
        <v>1</v>
      </c>
      <c r="I350" s="150"/>
      <c r="L350" s="146"/>
      <c r="M350" s="151"/>
      <c r="T350" s="152"/>
      <c r="AT350" s="148" t="s">
        <v>149</v>
      </c>
      <c r="AU350" s="148" t="s">
        <v>160</v>
      </c>
      <c r="AV350" s="12" t="s">
        <v>90</v>
      </c>
      <c r="AW350" s="12" t="s">
        <v>35</v>
      </c>
      <c r="AX350" s="12" t="s">
        <v>82</v>
      </c>
      <c r="AY350" s="148" t="s">
        <v>142</v>
      </c>
    </row>
    <row r="351" spans="2:51" s="12" customFormat="1" ht="22.5">
      <c r="B351" s="146"/>
      <c r="D351" s="147" t="s">
        <v>149</v>
      </c>
      <c r="E351" s="148" t="s">
        <v>1</v>
      </c>
      <c r="F351" s="149" t="s">
        <v>284</v>
      </c>
      <c r="H351" s="148" t="s">
        <v>1</v>
      </c>
      <c r="I351" s="150"/>
      <c r="L351" s="146"/>
      <c r="M351" s="151"/>
      <c r="T351" s="152"/>
      <c r="AT351" s="148" t="s">
        <v>149</v>
      </c>
      <c r="AU351" s="148" t="s">
        <v>160</v>
      </c>
      <c r="AV351" s="12" t="s">
        <v>90</v>
      </c>
      <c r="AW351" s="12" t="s">
        <v>35</v>
      </c>
      <c r="AX351" s="12" t="s">
        <v>82</v>
      </c>
      <c r="AY351" s="148" t="s">
        <v>142</v>
      </c>
    </row>
    <row r="352" spans="2:51" s="13" customFormat="1" ht="11.25">
      <c r="B352" s="153"/>
      <c r="D352" s="147" t="s">
        <v>149</v>
      </c>
      <c r="E352" s="154" t="s">
        <v>1</v>
      </c>
      <c r="F352" s="155" t="s">
        <v>375</v>
      </c>
      <c r="H352" s="156">
        <v>1</v>
      </c>
      <c r="I352" s="157"/>
      <c r="L352" s="153"/>
      <c r="M352" s="158"/>
      <c r="T352" s="159"/>
      <c r="AT352" s="154" t="s">
        <v>149</v>
      </c>
      <c r="AU352" s="154" t="s">
        <v>160</v>
      </c>
      <c r="AV352" s="13" t="s">
        <v>92</v>
      </c>
      <c r="AW352" s="13" t="s">
        <v>35</v>
      </c>
      <c r="AX352" s="13" t="s">
        <v>82</v>
      </c>
      <c r="AY352" s="154" t="s">
        <v>142</v>
      </c>
    </row>
    <row r="353" spans="2:51" s="14" customFormat="1" ht="11.25">
      <c r="B353" s="160"/>
      <c r="D353" s="147" t="s">
        <v>149</v>
      </c>
      <c r="E353" s="161" t="s">
        <v>1</v>
      </c>
      <c r="F353" s="162" t="s">
        <v>153</v>
      </c>
      <c r="H353" s="163">
        <v>1</v>
      </c>
      <c r="I353" s="164"/>
      <c r="L353" s="160"/>
      <c r="M353" s="165"/>
      <c r="T353" s="166"/>
      <c r="AT353" s="161" t="s">
        <v>149</v>
      </c>
      <c r="AU353" s="161" t="s">
        <v>160</v>
      </c>
      <c r="AV353" s="14" t="s">
        <v>147</v>
      </c>
      <c r="AW353" s="14" t="s">
        <v>35</v>
      </c>
      <c r="AX353" s="14" t="s">
        <v>90</v>
      </c>
      <c r="AY353" s="161" t="s">
        <v>142</v>
      </c>
    </row>
    <row r="354" spans="2:65" s="1" customFormat="1" ht="55.5" customHeight="1">
      <c r="B354" s="32"/>
      <c r="C354" s="133" t="s">
        <v>376</v>
      </c>
      <c r="D354" s="133" t="s">
        <v>144</v>
      </c>
      <c r="E354" s="134" t="s">
        <v>377</v>
      </c>
      <c r="F354" s="135" t="s">
        <v>378</v>
      </c>
      <c r="G354" s="136" t="s">
        <v>217</v>
      </c>
      <c r="H354" s="137">
        <v>1</v>
      </c>
      <c r="I354" s="138"/>
      <c r="J354" s="139">
        <f>ROUND(I354*H354,2)</f>
        <v>0</v>
      </c>
      <c r="K354" s="135" t="s">
        <v>1</v>
      </c>
      <c r="L354" s="32"/>
      <c r="M354" s="140" t="s">
        <v>1</v>
      </c>
      <c r="N354" s="141" t="s">
        <v>47</v>
      </c>
      <c r="P354" s="142">
        <f>O354*H354</f>
        <v>0</v>
      </c>
      <c r="Q354" s="142">
        <v>0</v>
      </c>
      <c r="R354" s="142">
        <f>Q354*H354</f>
        <v>0</v>
      </c>
      <c r="S354" s="142">
        <v>0</v>
      </c>
      <c r="T354" s="143">
        <f>S354*H354</f>
        <v>0</v>
      </c>
      <c r="AR354" s="144" t="s">
        <v>147</v>
      </c>
      <c r="AT354" s="144" t="s">
        <v>144</v>
      </c>
      <c r="AU354" s="144" t="s">
        <v>160</v>
      </c>
      <c r="AY354" s="17" t="s">
        <v>142</v>
      </c>
      <c r="BE354" s="145">
        <f>IF(N354="základní",J354,0)</f>
        <v>0</v>
      </c>
      <c r="BF354" s="145">
        <f>IF(N354="snížená",J354,0)</f>
        <v>0</v>
      </c>
      <c r="BG354" s="145">
        <f>IF(N354="zákl. přenesená",J354,0)</f>
        <v>0</v>
      </c>
      <c r="BH354" s="145">
        <f>IF(N354="sníž. přenesená",J354,0)</f>
        <v>0</v>
      </c>
      <c r="BI354" s="145">
        <f>IF(N354="nulová",J354,0)</f>
        <v>0</v>
      </c>
      <c r="BJ354" s="17" t="s">
        <v>90</v>
      </c>
      <c r="BK354" s="145">
        <f>ROUND(I354*H354,2)</f>
        <v>0</v>
      </c>
      <c r="BL354" s="17" t="s">
        <v>147</v>
      </c>
      <c r="BM354" s="144" t="s">
        <v>379</v>
      </c>
    </row>
    <row r="355" spans="2:51" s="12" customFormat="1" ht="11.25">
      <c r="B355" s="146"/>
      <c r="D355" s="147" t="s">
        <v>149</v>
      </c>
      <c r="E355" s="148" t="s">
        <v>1</v>
      </c>
      <c r="F355" s="149" t="s">
        <v>164</v>
      </c>
      <c r="H355" s="148" t="s">
        <v>1</v>
      </c>
      <c r="I355" s="150"/>
      <c r="L355" s="146"/>
      <c r="M355" s="151"/>
      <c r="T355" s="152"/>
      <c r="AT355" s="148" t="s">
        <v>149</v>
      </c>
      <c r="AU355" s="148" t="s">
        <v>160</v>
      </c>
      <c r="AV355" s="12" t="s">
        <v>90</v>
      </c>
      <c r="AW355" s="12" t="s">
        <v>35</v>
      </c>
      <c r="AX355" s="12" t="s">
        <v>82</v>
      </c>
      <c r="AY355" s="148" t="s">
        <v>142</v>
      </c>
    </row>
    <row r="356" spans="2:51" s="12" customFormat="1" ht="11.25">
      <c r="B356" s="146"/>
      <c r="D356" s="147" t="s">
        <v>149</v>
      </c>
      <c r="E356" s="148" t="s">
        <v>1</v>
      </c>
      <c r="F356" s="149" t="s">
        <v>283</v>
      </c>
      <c r="H356" s="148" t="s">
        <v>1</v>
      </c>
      <c r="I356" s="150"/>
      <c r="L356" s="146"/>
      <c r="M356" s="151"/>
      <c r="T356" s="152"/>
      <c r="AT356" s="148" t="s">
        <v>149</v>
      </c>
      <c r="AU356" s="148" t="s">
        <v>160</v>
      </c>
      <c r="AV356" s="12" t="s">
        <v>90</v>
      </c>
      <c r="AW356" s="12" t="s">
        <v>35</v>
      </c>
      <c r="AX356" s="12" t="s">
        <v>82</v>
      </c>
      <c r="AY356" s="148" t="s">
        <v>142</v>
      </c>
    </row>
    <row r="357" spans="2:51" s="12" customFormat="1" ht="22.5">
      <c r="B357" s="146"/>
      <c r="D357" s="147" t="s">
        <v>149</v>
      </c>
      <c r="E357" s="148" t="s">
        <v>1</v>
      </c>
      <c r="F357" s="149" t="s">
        <v>284</v>
      </c>
      <c r="H357" s="148" t="s">
        <v>1</v>
      </c>
      <c r="I357" s="150"/>
      <c r="L357" s="146"/>
      <c r="M357" s="151"/>
      <c r="T357" s="152"/>
      <c r="AT357" s="148" t="s">
        <v>149</v>
      </c>
      <c r="AU357" s="148" t="s">
        <v>160</v>
      </c>
      <c r="AV357" s="12" t="s">
        <v>90</v>
      </c>
      <c r="AW357" s="12" t="s">
        <v>35</v>
      </c>
      <c r="AX357" s="12" t="s">
        <v>82</v>
      </c>
      <c r="AY357" s="148" t="s">
        <v>142</v>
      </c>
    </row>
    <row r="358" spans="2:51" s="13" customFormat="1" ht="11.25">
      <c r="B358" s="153"/>
      <c r="D358" s="147" t="s">
        <v>149</v>
      </c>
      <c r="E358" s="154" t="s">
        <v>1</v>
      </c>
      <c r="F358" s="155" t="s">
        <v>380</v>
      </c>
      <c r="H358" s="156">
        <v>1</v>
      </c>
      <c r="I358" s="157"/>
      <c r="L358" s="153"/>
      <c r="M358" s="158"/>
      <c r="T358" s="159"/>
      <c r="AT358" s="154" t="s">
        <v>149</v>
      </c>
      <c r="AU358" s="154" t="s">
        <v>160</v>
      </c>
      <c r="AV358" s="13" t="s">
        <v>92</v>
      </c>
      <c r="AW358" s="13" t="s">
        <v>35</v>
      </c>
      <c r="AX358" s="13" t="s">
        <v>82</v>
      </c>
      <c r="AY358" s="154" t="s">
        <v>142</v>
      </c>
    </row>
    <row r="359" spans="2:51" s="14" customFormat="1" ht="11.25">
      <c r="B359" s="160"/>
      <c r="D359" s="147" t="s">
        <v>149</v>
      </c>
      <c r="E359" s="161" t="s">
        <v>1</v>
      </c>
      <c r="F359" s="162" t="s">
        <v>153</v>
      </c>
      <c r="H359" s="163">
        <v>1</v>
      </c>
      <c r="I359" s="164"/>
      <c r="L359" s="160"/>
      <c r="M359" s="165"/>
      <c r="T359" s="166"/>
      <c r="AT359" s="161" t="s">
        <v>149</v>
      </c>
      <c r="AU359" s="161" t="s">
        <v>160</v>
      </c>
      <c r="AV359" s="14" t="s">
        <v>147</v>
      </c>
      <c r="AW359" s="14" t="s">
        <v>35</v>
      </c>
      <c r="AX359" s="14" t="s">
        <v>90</v>
      </c>
      <c r="AY359" s="161" t="s">
        <v>142</v>
      </c>
    </row>
    <row r="360" spans="2:65" s="1" customFormat="1" ht="55.5" customHeight="1">
      <c r="B360" s="32"/>
      <c r="C360" s="133" t="s">
        <v>381</v>
      </c>
      <c r="D360" s="133" t="s">
        <v>144</v>
      </c>
      <c r="E360" s="134" t="s">
        <v>382</v>
      </c>
      <c r="F360" s="135" t="s">
        <v>383</v>
      </c>
      <c r="G360" s="136" t="s">
        <v>217</v>
      </c>
      <c r="H360" s="137">
        <v>1</v>
      </c>
      <c r="I360" s="138"/>
      <c r="J360" s="139">
        <f>ROUND(I360*H360,2)</f>
        <v>0</v>
      </c>
      <c r="K360" s="135" t="s">
        <v>1</v>
      </c>
      <c r="L360" s="32"/>
      <c r="M360" s="140" t="s">
        <v>1</v>
      </c>
      <c r="N360" s="141" t="s">
        <v>47</v>
      </c>
      <c r="P360" s="142">
        <f>O360*H360</f>
        <v>0</v>
      </c>
      <c r="Q360" s="142">
        <v>0</v>
      </c>
      <c r="R360" s="142">
        <f>Q360*H360</f>
        <v>0</v>
      </c>
      <c r="S360" s="142">
        <v>0</v>
      </c>
      <c r="T360" s="143">
        <f>S360*H360</f>
        <v>0</v>
      </c>
      <c r="AR360" s="144" t="s">
        <v>147</v>
      </c>
      <c r="AT360" s="144" t="s">
        <v>144</v>
      </c>
      <c r="AU360" s="144" t="s">
        <v>160</v>
      </c>
      <c r="AY360" s="17" t="s">
        <v>142</v>
      </c>
      <c r="BE360" s="145">
        <f>IF(N360="základní",J360,0)</f>
        <v>0</v>
      </c>
      <c r="BF360" s="145">
        <f>IF(N360="snížená",J360,0)</f>
        <v>0</v>
      </c>
      <c r="BG360" s="145">
        <f>IF(N360="zákl. přenesená",J360,0)</f>
        <v>0</v>
      </c>
      <c r="BH360" s="145">
        <f>IF(N360="sníž. přenesená",J360,0)</f>
        <v>0</v>
      </c>
      <c r="BI360" s="145">
        <f>IF(N360="nulová",J360,0)</f>
        <v>0</v>
      </c>
      <c r="BJ360" s="17" t="s">
        <v>90</v>
      </c>
      <c r="BK360" s="145">
        <f>ROUND(I360*H360,2)</f>
        <v>0</v>
      </c>
      <c r="BL360" s="17" t="s">
        <v>147</v>
      </c>
      <c r="BM360" s="144" t="s">
        <v>384</v>
      </c>
    </row>
    <row r="361" spans="2:51" s="12" customFormat="1" ht="11.25">
      <c r="B361" s="146"/>
      <c r="D361" s="147" t="s">
        <v>149</v>
      </c>
      <c r="E361" s="148" t="s">
        <v>1</v>
      </c>
      <c r="F361" s="149" t="s">
        <v>164</v>
      </c>
      <c r="H361" s="148" t="s">
        <v>1</v>
      </c>
      <c r="I361" s="150"/>
      <c r="L361" s="146"/>
      <c r="M361" s="151"/>
      <c r="T361" s="152"/>
      <c r="AT361" s="148" t="s">
        <v>149</v>
      </c>
      <c r="AU361" s="148" t="s">
        <v>160</v>
      </c>
      <c r="AV361" s="12" t="s">
        <v>90</v>
      </c>
      <c r="AW361" s="12" t="s">
        <v>35</v>
      </c>
      <c r="AX361" s="12" t="s">
        <v>82</v>
      </c>
      <c r="AY361" s="148" t="s">
        <v>142</v>
      </c>
    </row>
    <row r="362" spans="2:51" s="12" customFormat="1" ht="11.25">
      <c r="B362" s="146"/>
      <c r="D362" s="147" t="s">
        <v>149</v>
      </c>
      <c r="E362" s="148" t="s">
        <v>1</v>
      </c>
      <c r="F362" s="149" t="s">
        <v>283</v>
      </c>
      <c r="H362" s="148" t="s">
        <v>1</v>
      </c>
      <c r="I362" s="150"/>
      <c r="L362" s="146"/>
      <c r="M362" s="151"/>
      <c r="T362" s="152"/>
      <c r="AT362" s="148" t="s">
        <v>149</v>
      </c>
      <c r="AU362" s="148" t="s">
        <v>160</v>
      </c>
      <c r="AV362" s="12" t="s">
        <v>90</v>
      </c>
      <c r="AW362" s="12" t="s">
        <v>35</v>
      </c>
      <c r="AX362" s="12" t="s">
        <v>82</v>
      </c>
      <c r="AY362" s="148" t="s">
        <v>142</v>
      </c>
    </row>
    <row r="363" spans="2:51" s="12" customFormat="1" ht="22.5">
      <c r="B363" s="146"/>
      <c r="D363" s="147" t="s">
        <v>149</v>
      </c>
      <c r="E363" s="148" t="s">
        <v>1</v>
      </c>
      <c r="F363" s="149" t="s">
        <v>284</v>
      </c>
      <c r="H363" s="148" t="s">
        <v>1</v>
      </c>
      <c r="I363" s="150"/>
      <c r="L363" s="146"/>
      <c r="M363" s="151"/>
      <c r="T363" s="152"/>
      <c r="AT363" s="148" t="s">
        <v>149</v>
      </c>
      <c r="AU363" s="148" t="s">
        <v>160</v>
      </c>
      <c r="AV363" s="12" t="s">
        <v>90</v>
      </c>
      <c r="AW363" s="12" t="s">
        <v>35</v>
      </c>
      <c r="AX363" s="12" t="s">
        <v>82</v>
      </c>
      <c r="AY363" s="148" t="s">
        <v>142</v>
      </c>
    </row>
    <row r="364" spans="2:51" s="13" customFormat="1" ht="11.25">
      <c r="B364" s="153"/>
      <c r="D364" s="147" t="s">
        <v>149</v>
      </c>
      <c r="E364" s="154" t="s">
        <v>1</v>
      </c>
      <c r="F364" s="155" t="s">
        <v>385</v>
      </c>
      <c r="H364" s="156">
        <v>1</v>
      </c>
      <c r="I364" s="157"/>
      <c r="L364" s="153"/>
      <c r="M364" s="158"/>
      <c r="T364" s="159"/>
      <c r="AT364" s="154" t="s">
        <v>149</v>
      </c>
      <c r="AU364" s="154" t="s">
        <v>160</v>
      </c>
      <c r="AV364" s="13" t="s">
        <v>92</v>
      </c>
      <c r="AW364" s="13" t="s">
        <v>35</v>
      </c>
      <c r="AX364" s="13" t="s">
        <v>82</v>
      </c>
      <c r="AY364" s="154" t="s">
        <v>142</v>
      </c>
    </row>
    <row r="365" spans="2:51" s="14" customFormat="1" ht="11.25">
      <c r="B365" s="160"/>
      <c r="D365" s="147" t="s">
        <v>149</v>
      </c>
      <c r="E365" s="161" t="s">
        <v>1</v>
      </c>
      <c r="F365" s="162" t="s">
        <v>153</v>
      </c>
      <c r="H365" s="163">
        <v>1</v>
      </c>
      <c r="I365" s="164"/>
      <c r="L365" s="160"/>
      <c r="M365" s="165"/>
      <c r="T365" s="166"/>
      <c r="AT365" s="161" t="s">
        <v>149</v>
      </c>
      <c r="AU365" s="161" t="s">
        <v>160</v>
      </c>
      <c r="AV365" s="14" t="s">
        <v>147</v>
      </c>
      <c r="AW365" s="14" t="s">
        <v>35</v>
      </c>
      <c r="AX365" s="14" t="s">
        <v>90</v>
      </c>
      <c r="AY365" s="161" t="s">
        <v>142</v>
      </c>
    </row>
    <row r="366" spans="2:65" s="1" customFormat="1" ht="55.5" customHeight="1">
      <c r="B366" s="32"/>
      <c r="C366" s="133" t="s">
        <v>386</v>
      </c>
      <c r="D366" s="133" t="s">
        <v>144</v>
      </c>
      <c r="E366" s="134" t="s">
        <v>387</v>
      </c>
      <c r="F366" s="135" t="s">
        <v>388</v>
      </c>
      <c r="G366" s="136" t="s">
        <v>217</v>
      </c>
      <c r="H366" s="137">
        <v>1</v>
      </c>
      <c r="I366" s="138"/>
      <c r="J366" s="139">
        <f>ROUND(I366*H366,2)</f>
        <v>0</v>
      </c>
      <c r="K366" s="135" t="s">
        <v>1</v>
      </c>
      <c r="L366" s="32"/>
      <c r="M366" s="140" t="s">
        <v>1</v>
      </c>
      <c r="N366" s="141" t="s">
        <v>47</v>
      </c>
      <c r="P366" s="142">
        <f>O366*H366</f>
        <v>0</v>
      </c>
      <c r="Q366" s="142">
        <v>0</v>
      </c>
      <c r="R366" s="142">
        <f>Q366*H366</f>
        <v>0</v>
      </c>
      <c r="S366" s="142">
        <v>0</v>
      </c>
      <c r="T366" s="143">
        <f>S366*H366</f>
        <v>0</v>
      </c>
      <c r="AR366" s="144" t="s">
        <v>147</v>
      </c>
      <c r="AT366" s="144" t="s">
        <v>144</v>
      </c>
      <c r="AU366" s="144" t="s">
        <v>160</v>
      </c>
      <c r="AY366" s="17" t="s">
        <v>142</v>
      </c>
      <c r="BE366" s="145">
        <f>IF(N366="základní",J366,0)</f>
        <v>0</v>
      </c>
      <c r="BF366" s="145">
        <f>IF(N366="snížená",J366,0)</f>
        <v>0</v>
      </c>
      <c r="BG366" s="145">
        <f>IF(N366="zákl. přenesená",J366,0)</f>
        <v>0</v>
      </c>
      <c r="BH366" s="145">
        <f>IF(N366="sníž. přenesená",J366,0)</f>
        <v>0</v>
      </c>
      <c r="BI366" s="145">
        <f>IF(N366="nulová",J366,0)</f>
        <v>0</v>
      </c>
      <c r="BJ366" s="17" t="s">
        <v>90</v>
      </c>
      <c r="BK366" s="145">
        <f>ROUND(I366*H366,2)</f>
        <v>0</v>
      </c>
      <c r="BL366" s="17" t="s">
        <v>147</v>
      </c>
      <c r="BM366" s="144" t="s">
        <v>389</v>
      </c>
    </row>
    <row r="367" spans="2:51" s="12" customFormat="1" ht="11.25">
      <c r="B367" s="146"/>
      <c r="D367" s="147" t="s">
        <v>149</v>
      </c>
      <c r="E367" s="148" t="s">
        <v>1</v>
      </c>
      <c r="F367" s="149" t="s">
        <v>164</v>
      </c>
      <c r="H367" s="148" t="s">
        <v>1</v>
      </c>
      <c r="I367" s="150"/>
      <c r="L367" s="146"/>
      <c r="M367" s="151"/>
      <c r="T367" s="152"/>
      <c r="AT367" s="148" t="s">
        <v>149</v>
      </c>
      <c r="AU367" s="148" t="s">
        <v>160</v>
      </c>
      <c r="AV367" s="12" t="s">
        <v>90</v>
      </c>
      <c r="AW367" s="12" t="s">
        <v>35</v>
      </c>
      <c r="AX367" s="12" t="s">
        <v>82</v>
      </c>
      <c r="AY367" s="148" t="s">
        <v>142</v>
      </c>
    </row>
    <row r="368" spans="2:51" s="12" customFormat="1" ht="11.25">
      <c r="B368" s="146"/>
      <c r="D368" s="147" t="s">
        <v>149</v>
      </c>
      <c r="E368" s="148" t="s">
        <v>1</v>
      </c>
      <c r="F368" s="149" t="s">
        <v>283</v>
      </c>
      <c r="H368" s="148" t="s">
        <v>1</v>
      </c>
      <c r="I368" s="150"/>
      <c r="L368" s="146"/>
      <c r="M368" s="151"/>
      <c r="T368" s="152"/>
      <c r="AT368" s="148" t="s">
        <v>149</v>
      </c>
      <c r="AU368" s="148" t="s">
        <v>160</v>
      </c>
      <c r="AV368" s="12" t="s">
        <v>90</v>
      </c>
      <c r="AW368" s="12" t="s">
        <v>35</v>
      </c>
      <c r="AX368" s="12" t="s">
        <v>82</v>
      </c>
      <c r="AY368" s="148" t="s">
        <v>142</v>
      </c>
    </row>
    <row r="369" spans="2:51" s="12" customFormat="1" ht="22.5">
      <c r="B369" s="146"/>
      <c r="D369" s="147" t="s">
        <v>149</v>
      </c>
      <c r="E369" s="148" t="s">
        <v>1</v>
      </c>
      <c r="F369" s="149" t="s">
        <v>284</v>
      </c>
      <c r="H369" s="148" t="s">
        <v>1</v>
      </c>
      <c r="I369" s="150"/>
      <c r="L369" s="146"/>
      <c r="M369" s="151"/>
      <c r="T369" s="152"/>
      <c r="AT369" s="148" t="s">
        <v>149</v>
      </c>
      <c r="AU369" s="148" t="s">
        <v>160</v>
      </c>
      <c r="AV369" s="12" t="s">
        <v>90</v>
      </c>
      <c r="AW369" s="12" t="s">
        <v>35</v>
      </c>
      <c r="AX369" s="12" t="s">
        <v>82</v>
      </c>
      <c r="AY369" s="148" t="s">
        <v>142</v>
      </c>
    </row>
    <row r="370" spans="2:51" s="13" customFormat="1" ht="11.25">
      <c r="B370" s="153"/>
      <c r="D370" s="147" t="s">
        <v>149</v>
      </c>
      <c r="E370" s="154" t="s">
        <v>1</v>
      </c>
      <c r="F370" s="155" t="s">
        <v>390</v>
      </c>
      <c r="H370" s="156">
        <v>1</v>
      </c>
      <c r="I370" s="157"/>
      <c r="L370" s="153"/>
      <c r="M370" s="158"/>
      <c r="T370" s="159"/>
      <c r="AT370" s="154" t="s">
        <v>149</v>
      </c>
      <c r="AU370" s="154" t="s">
        <v>160</v>
      </c>
      <c r="AV370" s="13" t="s">
        <v>92</v>
      </c>
      <c r="AW370" s="13" t="s">
        <v>35</v>
      </c>
      <c r="AX370" s="13" t="s">
        <v>82</v>
      </c>
      <c r="AY370" s="154" t="s">
        <v>142</v>
      </c>
    </row>
    <row r="371" spans="2:51" s="14" customFormat="1" ht="11.25">
      <c r="B371" s="160"/>
      <c r="D371" s="147" t="s">
        <v>149</v>
      </c>
      <c r="E371" s="161" t="s">
        <v>1</v>
      </c>
      <c r="F371" s="162" t="s">
        <v>153</v>
      </c>
      <c r="H371" s="163">
        <v>1</v>
      </c>
      <c r="I371" s="164"/>
      <c r="L371" s="160"/>
      <c r="M371" s="165"/>
      <c r="T371" s="166"/>
      <c r="AT371" s="161" t="s">
        <v>149</v>
      </c>
      <c r="AU371" s="161" t="s">
        <v>160</v>
      </c>
      <c r="AV371" s="14" t="s">
        <v>147</v>
      </c>
      <c r="AW371" s="14" t="s">
        <v>35</v>
      </c>
      <c r="AX371" s="14" t="s">
        <v>90</v>
      </c>
      <c r="AY371" s="161" t="s">
        <v>142</v>
      </c>
    </row>
    <row r="372" spans="2:65" s="1" customFormat="1" ht="55.5" customHeight="1">
      <c r="B372" s="32"/>
      <c r="C372" s="133" t="s">
        <v>391</v>
      </c>
      <c r="D372" s="133" t="s">
        <v>144</v>
      </c>
      <c r="E372" s="134" t="s">
        <v>392</v>
      </c>
      <c r="F372" s="135" t="s">
        <v>393</v>
      </c>
      <c r="G372" s="136" t="s">
        <v>217</v>
      </c>
      <c r="H372" s="137">
        <v>1</v>
      </c>
      <c r="I372" s="138"/>
      <c r="J372" s="139">
        <f>ROUND(I372*H372,2)</f>
        <v>0</v>
      </c>
      <c r="K372" s="135" t="s">
        <v>1</v>
      </c>
      <c r="L372" s="32"/>
      <c r="M372" s="140" t="s">
        <v>1</v>
      </c>
      <c r="N372" s="141" t="s">
        <v>47</v>
      </c>
      <c r="P372" s="142">
        <f>O372*H372</f>
        <v>0</v>
      </c>
      <c r="Q372" s="142">
        <v>0</v>
      </c>
      <c r="R372" s="142">
        <f>Q372*H372</f>
        <v>0</v>
      </c>
      <c r="S372" s="142">
        <v>0</v>
      </c>
      <c r="T372" s="143">
        <f>S372*H372</f>
        <v>0</v>
      </c>
      <c r="AR372" s="144" t="s">
        <v>147</v>
      </c>
      <c r="AT372" s="144" t="s">
        <v>144</v>
      </c>
      <c r="AU372" s="144" t="s">
        <v>160</v>
      </c>
      <c r="AY372" s="17" t="s">
        <v>142</v>
      </c>
      <c r="BE372" s="145">
        <f>IF(N372="základní",J372,0)</f>
        <v>0</v>
      </c>
      <c r="BF372" s="145">
        <f>IF(N372="snížená",J372,0)</f>
        <v>0</v>
      </c>
      <c r="BG372" s="145">
        <f>IF(N372="zákl. přenesená",J372,0)</f>
        <v>0</v>
      </c>
      <c r="BH372" s="145">
        <f>IF(N372="sníž. přenesená",J372,0)</f>
        <v>0</v>
      </c>
      <c r="BI372" s="145">
        <f>IF(N372="nulová",J372,0)</f>
        <v>0</v>
      </c>
      <c r="BJ372" s="17" t="s">
        <v>90</v>
      </c>
      <c r="BK372" s="145">
        <f>ROUND(I372*H372,2)</f>
        <v>0</v>
      </c>
      <c r="BL372" s="17" t="s">
        <v>147</v>
      </c>
      <c r="BM372" s="144" t="s">
        <v>394</v>
      </c>
    </row>
    <row r="373" spans="2:51" s="12" customFormat="1" ht="11.25">
      <c r="B373" s="146"/>
      <c r="D373" s="147" t="s">
        <v>149</v>
      </c>
      <c r="E373" s="148" t="s">
        <v>1</v>
      </c>
      <c r="F373" s="149" t="s">
        <v>164</v>
      </c>
      <c r="H373" s="148" t="s">
        <v>1</v>
      </c>
      <c r="I373" s="150"/>
      <c r="L373" s="146"/>
      <c r="M373" s="151"/>
      <c r="T373" s="152"/>
      <c r="AT373" s="148" t="s">
        <v>149</v>
      </c>
      <c r="AU373" s="148" t="s">
        <v>160</v>
      </c>
      <c r="AV373" s="12" t="s">
        <v>90</v>
      </c>
      <c r="AW373" s="12" t="s">
        <v>35</v>
      </c>
      <c r="AX373" s="12" t="s">
        <v>82</v>
      </c>
      <c r="AY373" s="148" t="s">
        <v>142</v>
      </c>
    </row>
    <row r="374" spans="2:51" s="12" customFormat="1" ht="11.25">
      <c r="B374" s="146"/>
      <c r="D374" s="147" t="s">
        <v>149</v>
      </c>
      <c r="E374" s="148" t="s">
        <v>1</v>
      </c>
      <c r="F374" s="149" t="s">
        <v>283</v>
      </c>
      <c r="H374" s="148" t="s">
        <v>1</v>
      </c>
      <c r="I374" s="150"/>
      <c r="L374" s="146"/>
      <c r="M374" s="151"/>
      <c r="T374" s="152"/>
      <c r="AT374" s="148" t="s">
        <v>149</v>
      </c>
      <c r="AU374" s="148" t="s">
        <v>160</v>
      </c>
      <c r="AV374" s="12" t="s">
        <v>90</v>
      </c>
      <c r="AW374" s="12" t="s">
        <v>35</v>
      </c>
      <c r="AX374" s="12" t="s">
        <v>82</v>
      </c>
      <c r="AY374" s="148" t="s">
        <v>142</v>
      </c>
    </row>
    <row r="375" spans="2:51" s="12" customFormat="1" ht="22.5">
      <c r="B375" s="146"/>
      <c r="D375" s="147" t="s">
        <v>149</v>
      </c>
      <c r="E375" s="148" t="s">
        <v>1</v>
      </c>
      <c r="F375" s="149" t="s">
        <v>284</v>
      </c>
      <c r="H375" s="148" t="s">
        <v>1</v>
      </c>
      <c r="I375" s="150"/>
      <c r="L375" s="146"/>
      <c r="M375" s="151"/>
      <c r="T375" s="152"/>
      <c r="AT375" s="148" t="s">
        <v>149</v>
      </c>
      <c r="AU375" s="148" t="s">
        <v>160</v>
      </c>
      <c r="AV375" s="12" t="s">
        <v>90</v>
      </c>
      <c r="AW375" s="12" t="s">
        <v>35</v>
      </c>
      <c r="AX375" s="12" t="s">
        <v>82</v>
      </c>
      <c r="AY375" s="148" t="s">
        <v>142</v>
      </c>
    </row>
    <row r="376" spans="2:51" s="13" customFormat="1" ht="11.25">
      <c r="B376" s="153"/>
      <c r="D376" s="147" t="s">
        <v>149</v>
      </c>
      <c r="E376" s="154" t="s">
        <v>1</v>
      </c>
      <c r="F376" s="155" t="s">
        <v>395</v>
      </c>
      <c r="H376" s="156">
        <v>1</v>
      </c>
      <c r="I376" s="157"/>
      <c r="L376" s="153"/>
      <c r="M376" s="158"/>
      <c r="T376" s="159"/>
      <c r="AT376" s="154" t="s">
        <v>149</v>
      </c>
      <c r="AU376" s="154" t="s">
        <v>160</v>
      </c>
      <c r="AV376" s="13" t="s">
        <v>92</v>
      </c>
      <c r="AW376" s="13" t="s">
        <v>35</v>
      </c>
      <c r="AX376" s="13" t="s">
        <v>82</v>
      </c>
      <c r="AY376" s="154" t="s">
        <v>142</v>
      </c>
    </row>
    <row r="377" spans="2:51" s="14" customFormat="1" ht="11.25">
      <c r="B377" s="160"/>
      <c r="D377" s="147" t="s">
        <v>149</v>
      </c>
      <c r="E377" s="161" t="s">
        <v>1</v>
      </c>
      <c r="F377" s="162" t="s">
        <v>153</v>
      </c>
      <c r="H377" s="163">
        <v>1</v>
      </c>
      <c r="I377" s="164"/>
      <c r="L377" s="160"/>
      <c r="M377" s="165"/>
      <c r="T377" s="166"/>
      <c r="AT377" s="161" t="s">
        <v>149</v>
      </c>
      <c r="AU377" s="161" t="s">
        <v>160</v>
      </c>
      <c r="AV377" s="14" t="s">
        <v>147</v>
      </c>
      <c r="AW377" s="14" t="s">
        <v>35</v>
      </c>
      <c r="AX377" s="14" t="s">
        <v>90</v>
      </c>
      <c r="AY377" s="161" t="s">
        <v>142</v>
      </c>
    </row>
    <row r="378" spans="2:65" s="1" customFormat="1" ht="55.5" customHeight="1">
      <c r="B378" s="32"/>
      <c r="C378" s="133" t="s">
        <v>396</v>
      </c>
      <c r="D378" s="133" t="s">
        <v>144</v>
      </c>
      <c r="E378" s="134" t="s">
        <v>397</v>
      </c>
      <c r="F378" s="135" t="s">
        <v>398</v>
      </c>
      <c r="G378" s="136" t="s">
        <v>217</v>
      </c>
      <c r="H378" s="137">
        <v>1</v>
      </c>
      <c r="I378" s="138"/>
      <c r="J378" s="139">
        <f>ROUND(I378*H378,2)</f>
        <v>0</v>
      </c>
      <c r="K378" s="135" t="s">
        <v>1</v>
      </c>
      <c r="L378" s="32"/>
      <c r="M378" s="140" t="s">
        <v>1</v>
      </c>
      <c r="N378" s="141" t="s">
        <v>47</v>
      </c>
      <c r="P378" s="142">
        <f>O378*H378</f>
        <v>0</v>
      </c>
      <c r="Q378" s="142">
        <v>0</v>
      </c>
      <c r="R378" s="142">
        <f>Q378*H378</f>
        <v>0</v>
      </c>
      <c r="S378" s="142">
        <v>0</v>
      </c>
      <c r="T378" s="143">
        <f>S378*H378</f>
        <v>0</v>
      </c>
      <c r="AR378" s="144" t="s">
        <v>147</v>
      </c>
      <c r="AT378" s="144" t="s">
        <v>144</v>
      </c>
      <c r="AU378" s="144" t="s">
        <v>160</v>
      </c>
      <c r="AY378" s="17" t="s">
        <v>142</v>
      </c>
      <c r="BE378" s="145">
        <f>IF(N378="základní",J378,0)</f>
        <v>0</v>
      </c>
      <c r="BF378" s="145">
        <f>IF(N378="snížená",J378,0)</f>
        <v>0</v>
      </c>
      <c r="BG378" s="145">
        <f>IF(N378="zákl. přenesená",J378,0)</f>
        <v>0</v>
      </c>
      <c r="BH378" s="145">
        <f>IF(N378="sníž. přenesená",J378,0)</f>
        <v>0</v>
      </c>
      <c r="BI378" s="145">
        <f>IF(N378="nulová",J378,0)</f>
        <v>0</v>
      </c>
      <c r="BJ378" s="17" t="s">
        <v>90</v>
      </c>
      <c r="BK378" s="145">
        <f>ROUND(I378*H378,2)</f>
        <v>0</v>
      </c>
      <c r="BL378" s="17" t="s">
        <v>147</v>
      </c>
      <c r="BM378" s="144" t="s">
        <v>399</v>
      </c>
    </row>
    <row r="379" spans="2:51" s="12" customFormat="1" ht="11.25">
      <c r="B379" s="146"/>
      <c r="D379" s="147" t="s">
        <v>149</v>
      </c>
      <c r="E379" s="148" t="s">
        <v>1</v>
      </c>
      <c r="F379" s="149" t="s">
        <v>164</v>
      </c>
      <c r="H379" s="148" t="s">
        <v>1</v>
      </c>
      <c r="I379" s="150"/>
      <c r="L379" s="146"/>
      <c r="M379" s="151"/>
      <c r="T379" s="152"/>
      <c r="AT379" s="148" t="s">
        <v>149</v>
      </c>
      <c r="AU379" s="148" t="s">
        <v>160</v>
      </c>
      <c r="AV379" s="12" t="s">
        <v>90</v>
      </c>
      <c r="AW379" s="12" t="s">
        <v>35</v>
      </c>
      <c r="AX379" s="12" t="s">
        <v>82</v>
      </c>
      <c r="AY379" s="148" t="s">
        <v>142</v>
      </c>
    </row>
    <row r="380" spans="2:51" s="12" customFormat="1" ht="11.25">
      <c r="B380" s="146"/>
      <c r="D380" s="147" t="s">
        <v>149</v>
      </c>
      <c r="E380" s="148" t="s">
        <v>1</v>
      </c>
      <c r="F380" s="149" t="s">
        <v>283</v>
      </c>
      <c r="H380" s="148" t="s">
        <v>1</v>
      </c>
      <c r="I380" s="150"/>
      <c r="L380" s="146"/>
      <c r="M380" s="151"/>
      <c r="T380" s="152"/>
      <c r="AT380" s="148" t="s">
        <v>149</v>
      </c>
      <c r="AU380" s="148" t="s">
        <v>160</v>
      </c>
      <c r="AV380" s="12" t="s">
        <v>90</v>
      </c>
      <c r="AW380" s="12" t="s">
        <v>35</v>
      </c>
      <c r="AX380" s="12" t="s">
        <v>82</v>
      </c>
      <c r="AY380" s="148" t="s">
        <v>142</v>
      </c>
    </row>
    <row r="381" spans="2:51" s="12" customFormat="1" ht="22.5">
      <c r="B381" s="146"/>
      <c r="D381" s="147" t="s">
        <v>149</v>
      </c>
      <c r="E381" s="148" t="s">
        <v>1</v>
      </c>
      <c r="F381" s="149" t="s">
        <v>284</v>
      </c>
      <c r="H381" s="148" t="s">
        <v>1</v>
      </c>
      <c r="I381" s="150"/>
      <c r="L381" s="146"/>
      <c r="M381" s="151"/>
      <c r="T381" s="152"/>
      <c r="AT381" s="148" t="s">
        <v>149</v>
      </c>
      <c r="AU381" s="148" t="s">
        <v>160</v>
      </c>
      <c r="AV381" s="12" t="s">
        <v>90</v>
      </c>
      <c r="AW381" s="12" t="s">
        <v>35</v>
      </c>
      <c r="AX381" s="12" t="s">
        <v>82</v>
      </c>
      <c r="AY381" s="148" t="s">
        <v>142</v>
      </c>
    </row>
    <row r="382" spans="2:51" s="13" customFormat="1" ht="11.25">
      <c r="B382" s="153"/>
      <c r="D382" s="147" t="s">
        <v>149</v>
      </c>
      <c r="E382" s="154" t="s">
        <v>1</v>
      </c>
      <c r="F382" s="155" t="s">
        <v>400</v>
      </c>
      <c r="H382" s="156">
        <v>1</v>
      </c>
      <c r="I382" s="157"/>
      <c r="L382" s="153"/>
      <c r="M382" s="158"/>
      <c r="T382" s="159"/>
      <c r="AT382" s="154" t="s">
        <v>149</v>
      </c>
      <c r="AU382" s="154" t="s">
        <v>160</v>
      </c>
      <c r="AV382" s="13" t="s">
        <v>92</v>
      </c>
      <c r="AW382" s="13" t="s">
        <v>35</v>
      </c>
      <c r="AX382" s="13" t="s">
        <v>82</v>
      </c>
      <c r="AY382" s="154" t="s">
        <v>142</v>
      </c>
    </row>
    <row r="383" spans="2:51" s="14" customFormat="1" ht="11.25">
      <c r="B383" s="160"/>
      <c r="D383" s="147" t="s">
        <v>149</v>
      </c>
      <c r="E383" s="161" t="s">
        <v>1</v>
      </c>
      <c r="F383" s="162" t="s">
        <v>153</v>
      </c>
      <c r="H383" s="163">
        <v>1</v>
      </c>
      <c r="I383" s="164"/>
      <c r="L383" s="160"/>
      <c r="M383" s="165"/>
      <c r="T383" s="166"/>
      <c r="AT383" s="161" t="s">
        <v>149</v>
      </c>
      <c r="AU383" s="161" t="s">
        <v>160</v>
      </c>
      <c r="AV383" s="14" t="s">
        <v>147</v>
      </c>
      <c r="AW383" s="14" t="s">
        <v>35</v>
      </c>
      <c r="AX383" s="14" t="s">
        <v>90</v>
      </c>
      <c r="AY383" s="161" t="s">
        <v>142</v>
      </c>
    </row>
    <row r="384" spans="2:65" s="1" customFormat="1" ht="16.5" customHeight="1">
      <c r="B384" s="32"/>
      <c r="C384" s="133" t="s">
        <v>401</v>
      </c>
      <c r="D384" s="133" t="s">
        <v>144</v>
      </c>
      <c r="E384" s="134" t="s">
        <v>402</v>
      </c>
      <c r="F384" s="135" t="s">
        <v>403</v>
      </c>
      <c r="G384" s="136" t="s">
        <v>217</v>
      </c>
      <c r="H384" s="137">
        <v>1</v>
      </c>
      <c r="I384" s="138"/>
      <c r="J384" s="139">
        <f>ROUND(I384*H384,2)</f>
        <v>0</v>
      </c>
      <c r="K384" s="135" t="s">
        <v>1</v>
      </c>
      <c r="L384" s="32"/>
      <c r="M384" s="140" t="s">
        <v>1</v>
      </c>
      <c r="N384" s="141" t="s">
        <v>47</v>
      </c>
      <c r="P384" s="142">
        <f>O384*H384</f>
        <v>0</v>
      </c>
      <c r="Q384" s="142">
        <v>0</v>
      </c>
      <c r="R384" s="142">
        <f>Q384*H384</f>
        <v>0</v>
      </c>
      <c r="S384" s="142">
        <v>0</v>
      </c>
      <c r="T384" s="143">
        <f>S384*H384</f>
        <v>0</v>
      </c>
      <c r="AR384" s="144" t="s">
        <v>147</v>
      </c>
      <c r="AT384" s="144" t="s">
        <v>144</v>
      </c>
      <c r="AU384" s="144" t="s">
        <v>160</v>
      </c>
      <c r="AY384" s="17" t="s">
        <v>142</v>
      </c>
      <c r="BE384" s="145">
        <f>IF(N384="základní",J384,0)</f>
        <v>0</v>
      </c>
      <c r="BF384" s="145">
        <f>IF(N384="snížená",J384,0)</f>
        <v>0</v>
      </c>
      <c r="BG384" s="145">
        <f>IF(N384="zákl. přenesená",J384,0)</f>
        <v>0</v>
      </c>
      <c r="BH384" s="145">
        <f>IF(N384="sníž. přenesená",J384,0)</f>
        <v>0</v>
      </c>
      <c r="BI384" s="145">
        <f>IF(N384="nulová",J384,0)</f>
        <v>0</v>
      </c>
      <c r="BJ384" s="17" t="s">
        <v>90</v>
      </c>
      <c r="BK384" s="145">
        <f>ROUND(I384*H384,2)</f>
        <v>0</v>
      </c>
      <c r="BL384" s="17" t="s">
        <v>147</v>
      </c>
      <c r="BM384" s="144" t="s">
        <v>404</v>
      </c>
    </row>
    <row r="385" spans="2:65" s="1" customFormat="1" ht="16.5" customHeight="1">
      <c r="B385" s="32"/>
      <c r="C385" s="133" t="s">
        <v>405</v>
      </c>
      <c r="D385" s="133" t="s">
        <v>144</v>
      </c>
      <c r="E385" s="134" t="s">
        <v>406</v>
      </c>
      <c r="F385" s="135" t="s">
        <v>407</v>
      </c>
      <c r="G385" s="136" t="s">
        <v>217</v>
      </c>
      <c r="H385" s="137">
        <v>1</v>
      </c>
      <c r="I385" s="138"/>
      <c r="J385" s="139">
        <f>ROUND(I385*H385,2)</f>
        <v>0</v>
      </c>
      <c r="K385" s="135" t="s">
        <v>1</v>
      </c>
      <c r="L385" s="32"/>
      <c r="M385" s="140" t="s">
        <v>1</v>
      </c>
      <c r="N385" s="141" t="s">
        <v>47</v>
      </c>
      <c r="P385" s="142">
        <f>O385*H385</f>
        <v>0</v>
      </c>
      <c r="Q385" s="142">
        <v>0</v>
      </c>
      <c r="R385" s="142">
        <f>Q385*H385</f>
        <v>0</v>
      </c>
      <c r="S385" s="142">
        <v>0</v>
      </c>
      <c r="T385" s="143">
        <f>S385*H385</f>
        <v>0</v>
      </c>
      <c r="AR385" s="144" t="s">
        <v>147</v>
      </c>
      <c r="AT385" s="144" t="s">
        <v>144</v>
      </c>
      <c r="AU385" s="144" t="s">
        <v>160</v>
      </c>
      <c r="AY385" s="17" t="s">
        <v>142</v>
      </c>
      <c r="BE385" s="145">
        <f>IF(N385="základní",J385,0)</f>
        <v>0</v>
      </c>
      <c r="BF385" s="145">
        <f>IF(N385="snížená",J385,0)</f>
        <v>0</v>
      </c>
      <c r="BG385" s="145">
        <f>IF(N385="zákl. přenesená",J385,0)</f>
        <v>0</v>
      </c>
      <c r="BH385" s="145">
        <f>IF(N385="sníž. přenesená",J385,0)</f>
        <v>0</v>
      </c>
      <c r="BI385" s="145">
        <f>IF(N385="nulová",J385,0)</f>
        <v>0</v>
      </c>
      <c r="BJ385" s="17" t="s">
        <v>90</v>
      </c>
      <c r="BK385" s="145">
        <f>ROUND(I385*H385,2)</f>
        <v>0</v>
      </c>
      <c r="BL385" s="17" t="s">
        <v>147</v>
      </c>
      <c r="BM385" s="144" t="s">
        <v>408</v>
      </c>
    </row>
    <row r="386" spans="2:65" s="1" customFormat="1" ht="16.5" customHeight="1">
      <c r="B386" s="32"/>
      <c r="C386" s="133" t="s">
        <v>409</v>
      </c>
      <c r="D386" s="133" t="s">
        <v>144</v>
      </c>
      <c r="E386" s="134" t="s">
        <v>410</v>
      </c>
      <c r="F386" s="135" t="s">
        <v>411</v>
      </c>
      <c r="G386" s="136" t="s">
        <v>217</v>
      </c>
      <c r="H386" s="137">
        <v>1</v>
      </c>
      <c r="I386" s="138"/>
      <c r="J386" s="139">
        <f>ROUND(I386*H386,2)</f>
        <v>0</v>
      </c>
      <c r="K386" s="135" t="s">
        <v>1</v>
      </c>
      <c r="L386" s="32"/>
      <c r="M386" s="140" t="s">
        <v>1</v>
      </c>
      <c r="N386" s="141" t="s">
        <v>47</v>
      </c>
      <c r="P386" s="142">
        <f>O386*H386</f>
        <v>0</v>
      </c>
      <c r="Q386" s="142">
        <v>0</v>
      </c>
      <c r="R386" s="142">
        <f>Q386*H386</f>
        <v>0</v>
      </c>
      <c r="S386" s="142">
        <v>0</v>
      </c>
      <c r="T386" s="143">
        <f>S386*H386</f>
        <v>0</v>
      </c>
      <c r="AR386" s="144" t="s">
        <v>147</v>
      </c>
      <c r="AT386" s="144" t="s">
        <v>144</v>
      </c>
      <c r="AU386" s="144" t="s">
        <v>160</v>
      </c>
      <c r="AY386" s="17" t="s">
        <v>142</v>
      </c>
      <c r="BE386" s="145">
        <f>IF(N386="základní",J386,0)</f>
        <v>0</v>
      </c>
      <c r="BF386" s="145">
        <f>IF(N386="snížená",J386,0)</f>
        <v>0</v>
      </c>
      <c r="BG386" s="145">
        <f>IF(N386="zákl. přenesená",J386,0)</f>
        <v>0</v>
      </c>
      <c r="BH386" s="145">
        <f>IF(N386="sníž. přenesená",J386,0)</f>
        <v>0</v>
      </c>
      <c r="BI386" s="145">
        <f>IF(N386="nulová",J386,0)</f>
        <v>0</v>
      </c>
      <c r="BJ386" s="17" t="s">
        <v>90</v>
      </c>
      <c r="BK386" s="145">
        <f>ROUND(I386*H386,2)</f>
        <v>0</v>
      </c>
      <c r="BL386" s="17" t="s">
        <v>147</v>
      </c>
      <c r="BM386" s="144" t="s">
        <v>412</v>
      </c>
    </row>
    <row r="387" spans="2:63" s="11" customFormat="1" ht="22.9" customHeight="1">
      <c r="B387" s="121"/>
      <c r="D387" s="122" t="s">
        <v>81</v>
      </c>
      <c r="E387" s="131" t="s">
        <v>413</v>
      </c>
      <c r="F387" s="131" t="s">
        <v>414</v>
      </c>
      <c r="I387" s="124"/>
      <c r="J387" s="132">
        <f>BK387</f>
        <v>0</v>
      </c>
      <c r="L387" s="121"/>
      <c r="M387" s="126"/>
      <c r="P387" s="127">
        <f>SUM(P388:P395)</f>
        <v>0</v>
      </c>
      <c r="R387" s="127">
        <f>SUM(R388:R395)</f>
        <v>0</v>
      </c>
      <c r="T387" s="128">
        <f>SUM(T388:T395)</f>
        <v>0</v>
      </c>
      <c r="AR387" s="122" t="s">
        <v>90</v>
      </c>
      <c r="AT387" s="129" t="s">
        <v>81</v>
      </c>
      <c r="AU387" s="129" t="s">
        <v>90</v>
      </c>
      <c r="AY387" s="122" t="s">
        <v>142</v>
      </c>
      <c r="BK387" s="130">
        <f>SUM(BK388:BK395)</f>
        <v>0</v>
      </c>
    </row>
    <row r="388" spans="2:65" s="1" customFormat="1" ht="66.75" customHeight="1">
      <c r="B388" s="32"/>
      <c r="C388" s="133" t="s">
        <v>415</v>
      </c>
      <c r="D388" s="133" t="s">
        <v>144</v>
      </c>
      <c r="E388" s="134" t="s">
        <v>416</v>
      </c>
      <c r="F388" s="135" t="s">
        <v>417</v>
      </c>
      <c r="G388" s="136" t="s">
        <v>217</v>
      </c>
      <c r="H388" s="137">
        <v>1</v>
      </c>
      <c r="I388" s="138"/>
      <c r="J388" s="139">
        <f>ROUND(I388*H388,2)</f>
        <v>0</v>
      </c>
      <c r="K388" s="135" t="s">
        <v>1</v>
      </c>
      <c r="L388" s="32"/>
      <c r="M388" s="140" t="s">
        <v>1</v>
      </c>
      <c r="N388" s="141" t="s">
        <v>47</v>
      </c>
      <c r="P388" s="142">
        <f>O388*H388</f>
        <v>0</v>
      </c>
      <c r="Q388" s="142">
        <v>0</v>
      </c>
      <c r="R388" s="142">
        <f>Q388*H388</f>
        <v>0</v>
      </c>
      <c r="S388" s="142">
        <v>0</v>
      </c>
      <c r="T388" s="143">
        <f>S388*H388</f>
        <v>0</v>
      </c>
      <c r="AR388" s="144" t="s">
        <v>147</v>
      </c>
      <c r="AT388" s="144" t="s">
        <v>144</v>
      </c>
      <c r="AU388" s="144" t="s">
        <v>92</v>
      </c>
      <c r="AY388" s="17" t="s">
        <v>142</v>
      </c>
      <c r="BE388" s="145">
        <f>IF(N388="základní",J388,0)</f>
        <v>0</v>
      </c>
      <c r="BF388" s="145">
        <f>IF(N388="snížená",J388,0)</f>
        <v>0</v>
      </c>
      <c r="BG388" s="145">
        <f>IF(N388="zákl. přenesená",J388,0)</f>
        <v>0</v>
      </c>
      <c r="BH388" s="145">
        <f>IF(N388="sníž. přenesená",J388,0)</f>
        <v>0</v>
      </c>
      <c r="BI388" s="145">
        <f>IF(N388="nulová",J388,0)</f>
        <v>0</v>
      </c>
      <c r="BJ388" s="17" t="s">
        <v>90</v>
      </c>
      <c r="BK388" s="145">
        <f>ROUND(I388*H388,2)</f>
        <v>0</v>
      </c>
      <c r="BL388" s="17" t="s">
        <v>147</v>
      </c>
      <c r="BM388" s="144" t="s">
        <v>418</v>
      </c>
    </row>
    <row r="389" spans="2:51" s="12" customFormat="1" ht="11.25">
      <c r="B389" s="146"/>
      <c r="D389" s="147" t="s">
        <v>149</v>
      </c>
      <c r="E389" s="148" t="s">
        <v>1</v>
      </c>
      <c r="F389" s="149" t="s">
        <v>164</v>
      </c>
      <c r="H389" s="148" t="s">
        <v>1</v>
      </c>
      <c r="I389" s="150"/>
      <c r="L389" s="146"/>
      <c r="M389" s="151"/>
      <c r="T389" s="152"/>
      <c r="AT389" s="148" t="s">
        <v>149</v>
      </c>
      <c r="AU389" s="148" t="s">
        <v>92</v>
      </c>
      <c r="AV389" s="12" t="s">
        <v>90</v>
      </c>
      <c r="AW389" s="12" t="s">
        <v>35</v>
      </c>
      <c r="AX389" s="12" t="s">
        <v>82</v>
      </c>
      <c r="AY389" s="148" t="s">
        <v>142</v>
      </c>
    </row>
    <row r="390" spans="2:51" s="12" customFormat="1" ht="11.25">
      <c r="B390" s="146"/>
      <c r="D390" s="147" t="s">
        <v>149</v>
      </c>
      <c r="E390" s="148" t="s">
        <v>1</v>
      </c>
      <c r="F390" s="149" t="s">
        <v>419</v>
      </c>
      <c r="H390" s="148" t="s">
        <v>1</v>
      </c>
      <c r="I390" s="150"/>
      <c r="L390" s="146"/>
      <c r="M390" s="151"/>
      <c r="T390" s="152"/>
      <c r="AT390" s="148" t="s">
        <v>149</v>
      </c>
      <c r="AU390" s="148" t="s">
        <v>92</v>
      </c>
      <c r="AV390" s="12" t="s">
        <v>90</v>
      </c>
      <c r="AW390" s="12" t="s">
        <v>35</v>
      </c>
      <c r="AX390" s="12" t="s">
        <v>82</v>
      </c>
      <c r="AY390" s="148" t="s">
        <v>142</v>
      </c>
    </row>
    <row r="391" spans="2:51" s="12" customFormat="1" ht="11.25">
      <c r="B391" s="146"/>
      <c r="D391" s="147" t="s">
        <v>149</v>
      </c>
      <c r="E391" s="148" t="s">
        <v>1</v>
      </c>
      <c r="F391" s="149" t="s">
        <v>420</v>
      </c>
      <c r="H391" s="148" t="s">
        <v>1</v>
      </c>
      <c r="I391" s="150"/>
      <c r="L391" s="146"/>
      <c r="M391" s="151"/>
      <c r="T391" s="152"/>
      <c r="AT391" s="148" t="s">
        <v>149</v>
      </c>
      <c r="AU391" s="148" t="s">
        <v>92</v>
      </c>
      <c r="AV391" s="12" t="s">
        <v>90</v>
      </c>
      <c r="AW391" s="12" t="s">
        <v>35</v>
      </c>
      <c r="AX391" s="12" t="s">
        <v>82</v>
      </c>
      <c r="AY391" s="148" t="s">
        <v>142</v>
      </c>
    </row>
    <row r="392" spans="2:51" s="12" customFormat="1" ht="11.25">
      <c r="B392" s="146"/>
      <c r="D392" s="147" t="s">
        <v>149</v>
      </c>
      <c r="E392" s="148" t="s">
        <v>1</v>
      </c>
      <c r="F392" s="149" t="s">
        <v>421</v>
      </c>
      <c r="H392" s="148" t="s">
        <v>1</v>
      </c>
      <c r="I392" s="150"/>
      <c r="L392" s="146"/>
      <c r="M392" s="151"/>
      <c r="T392" s="152"/>
      <c r="AT392" s="148" t="s">
        <v>149</v>
      </c>
      <c r="AU392" s="148" t="s">
        <v>92</v>
      </c>
      <c r="AV392" s="12" t="s">
        <v>90</v>
      </c>
      <c r="AW392" s="12" t="s">
        <v>35</v>
      </c>
      <c r="AX392" s="12" t="s">
        <v>82</v>
      </c>
      <c r="AY392" s="148" t="s">
        <v>142</v>
      </c>
    </row>
    <row r="393" spans="2:51" s="12" customFormat="1" ht="11.25">
      <c r="B393" s="146"/>
      <c r="D393" s="147" t="s">
        <v>149</v>
      </c>
      <c r="E393" s="148" t="s">
        <v>1</v>
      </c>
      <c r="F393" s="149" t="s">
        <v>166</v>
      </c>
      <c r="H393" s="148" t="s">
        <v>1</v>
      </c>
      <c r="I393" s="150"/>
      <c r="L393" s="146"/>
      <c r="M393" s="151"/>
      <c r="T393" s="152"/>
      <c r="AT393" s="148" t="s">
        <v>149</v>
      </c>
      <c r="AU393" s="148" t="s">
        <v>92</v>
      </c>
      <c r="AV393" s="12" t="s">
        <v>90</v>
      </c>
      <c r="AW393" s="12" t="s">
        <v>35</v>
      </c>
      <c r="AX393" s="12" t="s">
        <v>82</v>
      </c>
      <c r="AY393" s="148" t="s">
        <v>142</v>
      </c>
    </row>
    <row r="394" spans="2:51" s="13" customFormat="1" ht="11.25">
      <c r="B394" s="153"/>
      <c r="D394" s="147" t="s">
        <v>149</v>
      </c>
      <c r="E394" s="154" t="s">
        <v>1</v>
      </c>
      <c r="F394" s="155" t="s">
        <v>422</v>
      </c>
      <c r="H394" s="156">
        <v>1</v>
      </c>
      <c r="I394" s="157"/>
      <c r="L394" s="153"/>
      <c r="M394" s="158"/>
      <c r="T394" s="159"/>
      <c r="AT394" s="154" t="s">
        <v>149</v>
      </c>
      <c r="AU394" s="154" t="s">
        <v>92</v>
      </c>
      <c r="AV394" s="13" t="s">
        <v>92</v>
      </c>
      <c r="AW394" s="13" t="s">
        <v>35</v>
      </c>
      <c r="AX394" s="13" t="s">
        <v>82</v>
      </c>
      <c r="AY394" s="154" t="s">
        <v>142</v>
      </c>
    </row>
    <row r="395" spans="2:51" s="14" customFormat="1" ht="11.25">
      <c r="B395" s="160"/>
      <c r="D395" s="147" t="s">
        <v>149</v>
      </c>
      <c r="E395" s="161" t="s">
        <v>1</v>
      </c>
      <c r="F395" s="162" t="s">
        <v>153</v>
      </c>
      <c r="H395" s="163">
        <v>1</v>
      </c>
      <c r="I395" s="164"/>
      <c r="L395" s="160"/>
      <c r="M395" s="165"/>
      <c r="T395" s="166"/>
      <c r="AT395" s="161" t="s">
        <v>149</v>
      </c>
      <c r="AU395" s="161" t="s">
        <v>92</v>
      </c>
      <c r="AV395" s="14" t="s">
        <v>147</v>
      </c>
      <c r="AW395" s="14" t="s">
        <v>35</v>
      </c>
      <c r="AX395" s="14" t="s">
        <v>90</v>
      </c>
      <c r="AY395" s="161" t="s">
        <v>142</v>
      </c>
    </row>
    <row r="396" spans="2:63" s="11" customFormat="1" ht="22.9" customHeight="1">
      <c r="B396" s="121"/>
      <c r="D396" s="122" t="s">
        <v>81</v>
      </c>
      <c r="E396" s="131" t="s">
        <v>193</v>
      </c>
      <c r="F396" s="131" t="s">
        <v>423</v>
      </c>
      <c r="I396" s="124"/>
      <c r="J396" s="132">
        <f>BK396</f>
        <v>0</v>
      </c>
      <c r="L396" s="121"/>
      <c r="M396" s="126"/>
      <c r="P396" s="127">
        <f>SUM(P397:P747)</f>
        <v>0</v>
      </c>
      <c r="R396" s="127">
        <f>SUM(R397:R747)</f>
        <v>10.181858518</v>
      </c>
      <c r="T396" s="128">
        <f>SUM(T397:T747)</f>
        <v>10.05728</v>
      </c>
      <c r="AR396" s="122" t="s">
        <v>90</v>
      </c>
      <c r="AT396" s="129" t="s">
        <v>81</v>
      </c>
      <c r="AU396" s="129" t="s">
        <v>90</v>
      </c>
      <c r="AY396" s="122" t="s">
        <v>142</v>
      </c>
      <c r="BK396" s="130">
        <f>SUM(BK397:BK747)</f>
        <v>0</v>
      </c>
    </row>
    <row r="397" spans="2:65" s="1" customFormat="1" ht="33" customHeight="1">
      <c r="B397" s="32"/>
      <c r="C397" s="133" t="s">
        <v>424</v>
      </c>
      <c r="D397" s="133" t="s">
        <v>144</v>
      </c>
      <c r="E397" s="134" t="s">
        <v>425</v>
      </c>
      <c r="F397" s="135" t="s">
        <v>426</v>
      </c>
      <c r="G397" s="136" t="s">
        <v>156</v>
      </c>
      <c r="H397" s="137">
        <v>1224.16</v>
      </c>
      <c r="I397" s="138"/>
      <c r="J397" s="139">
        <f>ROUND(I397*H397,2)</f>
        <v>0</v>
      </c>
      <c r="K397" s="135" t="s">
        <v>157</v>
      </c>
      <c r="L397" s="32"/>
      <c r="M397" s="140" t="s">
        <v>1</v>
      </c>
      <c r="N397" s="141" t="s">
        <v>47</v>
      </c>
      <c r="P397" s="142">
        <f>O397*H397</f>
        <v>0</v>
      </c>
      <c r="Q397" s="142">
        <v>0</v>
      </c>
      <c r="R397" s="142">
        <f>Q397*H397</f>
        <v>0</v>
      </c>
      <c r="S397" s="142">
        <v>0</v>
      </c>
      <c r="T397" s="143">
        <f>S397*H397</f>
        <v>0</v>
      </c>
      <c r="AR397" s="144" t="s">
        <v>147</v>
      </c>
      <c r="AT397" s="144" t="s">
        <v>144</v>
      </c>
      <c r="AU397" s="144" t="s">
        <v>92</v>
      </c>
      <c r="AY397" s="17" t="s">
        <v>142</v>
      </c>
      <c r="BE397" s="145">
        <f>IF(N397="základní",J397,0)</f>
        <v>0</v>
      </c>
      <c r="BF397" s="145">
        <f>IF(N397="snížená",J397,0)</f>
        <v>0</v>
      </c>
      <c r="BG397" s="145">
        <f>IF(N397="zákl. přenesená",J397,0)</f>
        <v>0</v>
      </c>
      <c r="BH397" s="145">
        <f>IF(N397="sníž. přenesená",J397,0)</f>
        <v>0</v>
      </c>
      <c r="BI397" s="145">
        <f>IF(N397="nulová",J397,0)</f>
        <v>0</v>
      </c>
      <c r="BJ397" s="17" t="s">
        <v>90</v>
      </c>
      <c r="BK397" s="145">
        <f>ROUND(I397*H397,2)</f>
        <v>0</v>
      </c>
      <c r="BL397" s="17" t="s">
        <v>147</v>
      </c>
      <c r="BM397" s="144" t="s">
        <v>427</v>
      </c>
    </row>
    <row r="398" spans="2:51" s="12" customFormat="1" ht="11.25">
      <c r="B398" s="146"/>
      <c r="D398" s="147" t="s">
        <v>149</v>
      </c>
      <c r="E398" s="148" t="s">
        <v>1</v>
      </c>
      <c r="F398" s="149" t="s">
        <v>428</v>
      </c>
      <c r="H398" s="148" t="s">
        <v>1</v>
      </c>
      <c r="I398" s="150"/>
      <c r="L398" s="146"/>
      <c r="M398" s="151"/>
      <c r="T398" s="152"/>
      <c r="AT398" s="148" t="s">
        <v>149</v>
      </c>
      <c r="AU398" s="148" t="s">
        <v>92</v>
      </c>
      <c r="AV398" s="12" t="s">
        <v>90</v>
      </c>
      <c r="AW398" s="12" t="s">
        <v>35</v>
      </c>
      <c r="AX398" s="12" t="s">
        <v>82</v>
      </c>
      <c r="AY398" s="148" t="s">
        <v>142</v>
      </c>
    </row>
    <row r="399" spans="2:51" s="12" customFormat="1" ht="11.25">
      <c r="B399" s="146"/>
      <c r="D399" s="147" t="s">
        <v>149</v>
      </c>
      <c r="E399" s="148" t="s">
        <v>1</v>
      </c>
      <c r="F399" s="149" t="s">
        <v>429</v>
      </c>
      <c r="H399" s="148" t="s">
        <v>1</v>
      </c>
      <c r="I399" s="150"/>
      <c r="L399" s="146"/>
      <c r="M399" s="151"/>
      <c r="T399" s="152"/>
      <c r="AT399" s="148" t="s">
        <v>149</v>
      </c>
      <c r="AU399" s="148" t="s">
        <v>92</v>
      </c>
      <c r="AV399" s="12" t="s">
        <v>90</v>
      </c>
      <c r="AW399" s="12" t="s">
        <v>35</v>
      </c>
      <c r="AX399" s="12" t="s">
        <v>82</v>
      </c>
      <c r="AY399" s="148" t="s">
        <v>142</v>
      </c>
    </row>
    <row r="400" spans="2:51" s="13" customFormat="1" ht="11.25">
      <c r="B400" s="153"/>
      <c r="D400" s="147" t="s">
        <v>149</v>
      </c>
      <c r="E400" s="154" t="s">
        <v>1</v>
      </c>
      <c r="F400" s="155" t="s">
        <v>430</v>
      </c>
      <c r="H400" s="156">
        <v>306.04</v>
      </c>
      <c r="I400" s="157"/>
      <c r="L400" s="153"/>
      <c r="M400" s="158"/>
      <c r="T400" s="159"/>
      <c r="AT400" s="154" t="s">
        <v>149</v>
      </c>
      <c r="AU400" s="154" t="s">
        <v>92</v>
      </c>
      <c r="AV400" s="13" t="s">
        <v>92</v>
      </c>
      <c r="AW400" s="13" t="s">
        <v>35</v>
      </c>
      <c r="AX400" s="13" t="s">
        <v>82</v>
      </c>
      <c r="AY400" s="154" t="s">
        <v>142</v>
      </c>
    </row>
    <row r="401" spans="2:51" s="13" customFormat="1" ht="11.25">
      <c r="B401" s="153"/>
      <c r="D401" s="147" t="s">
        <v>149</v>
      </c>
      <c r="E401" s="154" t="s">
        <v>1</v>
      </c>
      <c r="F401" s="155" t="s">
        <v>431</v>
      </c>
      <c r="H401" s="156">
        <v>306.04</v>
      </c>
      <c r="I401" s="157"/>
      <c r="L401" s="153"/>
      <c r="M401" s="158"/>
      <c r="T401" s="159"/>
      <c r="AT401" s="154" t="s">
        <v>149</v>
      </c>
      <c r="AU401" s="154" t="s">
        <v>92</v>
      </c>
      <c r="AV401" s="13" t="s">
        <v>92</v>
      </c>
      <c r="AW401" s="13" t="s">
        <v>35</v>
      </c>
      <c r="AX401" s="13" t="s">
        <v>82</v>
      </c>
      <c r="AY401" s="154" t="s">
        <v>142</v>
      </c>
    </row>
    <row r="402" spans="2:51" s="15" customFormat="1" ht="11.25">
      <c r="B402" s="167"/>
      <c r="D402" s="147" t="s">
        <v>149</v>
      </c>
      <c r="E402" s="168" t="s">
        <v>1</v>
      </c>
      <c r="F402" s="169" t="s">
        <v>173</v>
      </c>
      <c r="H402" s="170">
        <v>612.08</v>
      </c>
      <c r="I402" s="171"/>
      <c r="L402" s="167"/>
      <c r="M402" s="172"/>
      <c r="T402" s="173"/>
      <c r="AT402" s="168" t="s">
        <v>149</v>
      </c>
      <c r="AU402" s="168" t="s">
        <v>92</v>
      </c>
      <c r="AV402" s="15" t="s">
        <v>160</v>
      </c>
      <c r="AW402" s="15" t="s">
        <v>35</v>
      </c>
      <c r="AX402" s="15" t="s">
        <v>82</v>
      </c>
      <c r="AY402" s="168" t="s">
        <v>142</v>
      </c>
    </row>
    <row r="403" spans="2:51" s="12" customFormat="1" ht="11.25">
      <c r="B403" s="146"/>
      <c r="D403" s="147" t="s">
        <v>149</v>
      </c>
      <c r="E403" s="148" t="s">
        <v>1</v>
      </c>
      <c r="F403" s="149" t="s">
        <v>432</v>
      </c>
      <c r="H403" s="148" t="s">
        <v>1</v>
      </c>
      <c r="I403" s="150"/>
      <c r="L403" s="146"/>
      <c r="M403" s="151"/>
      <c r="T403" s="152"/>
      <c r="AT403" s="148" t="s">
        <v>149</v>
      </c>
      <c r="AU403" s="148" t="s">
        <v>92</v>
      </c>
      <c r="AV403" s="12" t="s">
        <v>90</v>
      </c>
      <c r="AW403" s="12" t="s">
        <v>35</v>
      </c>
      <c r="AX403" s="12" t="s">
        <v>82</v>
      </c>
      <c r="AY403" s="148" t="s">
        <v>142</v>
      </c>
    </row>
    <row r="404" spans="2:51" s="13" customFormat="1" ht="11.25">
      <c r="B404" s="153"/>
      <c r="D404" s="147" t="s">
        <v>149</v>
      </c>
      <c r="E404" s="154" t="s">
        <v>1</v>
      </c>
      <c r="F404" s="155" t="s">
        <v>430</v>
      </c>
      <c r="H404" s="156">
        <v>306.04</v>
      </c>
      <c r="I404" s="157"/>
      <c r="L404" s="153"/>
      <c r="M404" s="158"/>
      <c r="T404" s="159"/>
      <c r="AT404" s="154" t="s">
        <v>149</v>
      </c>
      <c r="AU404" s="154" t="s">
        <v>92</v>
      </c>
      <c r="AV404" s="13" t="s">
        <v>92</v>
      </c>
      <c r="AW404" s="13" t="s">
        <v>35</v>
      </c>
      <c r="AX404" s="13" t="s">
        <v>82</v>
      </c>
      <c r="AY404" s="154" t="s">
        <v>142</v>
      </c>
    </row>
    <row r="405" spans="2:51" s="13" customFormat="1" ht="11.25">
      <c r="B405" s="153"/>
      <c r="D405" s="147" t="s">
        <v>149</v>
      </c>
      <c r="E405" s="154" t="s">
        <v>1</v>
      </c>
      <c r="F405" s="155" t="s">
        <v>431</v>
      </c>
      <c r="H405" s="156">
        <v>306.04</v>
      </c>
      <c r="I405" s="157"/>
      <c r="L405" s="153"/>
      <c r="M405" s="158"/>
      <c r="T405" s="159"/>
      <c r="AT405" s="154" t="s">
        <v>149</v>
      </c>
      <c r="AU405" s="154" t="s">
        <v>92</v>
      </c>
      <c r="AV405" s="13" t="s">
        <v>92</v>
      </c>
      <c r="AW405" s="13" t="s">
        <v>35</v>
      </c>
      <c r="AX405" s="13" t="s">
        <v>82</v>
      </c>
      <c r="AY405" s="154" t="s">
        <v>142</v>
      </c>
    </row>
    <row r="406" spans="2:51" s="15" customFormat="1" ht="11.25">
      <c r="B406" s="167"/>
      <c r="D406" s="147" t="s">
        <v>149</v>
      </c>
      <c r="E406" s="168" t="s">
        <v>1</v>
      </c>
      <c r="F406" s="169" t="s">
        <v>173</v>
      </c>
      <c r="H406" s="170">
        <v>612.08</v>
      </c>
      <c r="I406" s="171"/>
      <c r="L406" s="167"/>
      <c r="M406" s="172"/>
      <c r="T406" s="173"/>
      <c r="AT406" s="168" t="s">
        <v>149</v>
      </c>
      <c r="AU406" s="168" t="s">
        <v>92</v>
      </c>
      <c r="AV406" s="15" t="s">
        <v>160</v>
      </c>
      <c r="AW406" s="15" t="s">
        <v>35</v>
      </c>
      <c r="AX406" s="15" t="s">
        <v>82</v>
      </c>
      <c r="AY406" s="168" t="s">
        <v>142</v>
      </c>
    </row>
    <row r="407" spans="2:51" s="14" customFormat="1" ht="11.25">
      <c r="B407" s="160"/>
      <c r="D407" s="147" t="s">
        <v>149</v>
      </c>
      <c r="E407" s="161" t="s">
        <v>1</v>
      </c>
      <c r="F407" s="162" t="s">
        <v>153</v>
      </c>
      <c r="H407" s="163">
        <v>1224.16</v>
      </c>
      <c r="I407" s="164"/>
      <c r="L407" s="160"/>
      <c r="M407" s="165"/>
      <c r="T407" s="166"/>
      <c r="AT407" s="161" t="s">
        <v>149</v>
      </c>
      <c r="AU407" s="161" t="s">
        <v>92</v>
      </c>
      <c r="AV407" s="14" t="s">
        <v>147</v>
      </c>
      <c r="AW407" s="14" t="s">
        <v>35</v>
      </c>
      <c r="AX407" s="14" t="s">
        <v>90</v>
      </c>
      <c r="AY407" s="161" t="s">
        <v>142</v>
      </c>
    </row>
    <row r="408" spans="2:65" s="1" customFormat="1" ht="33" customHeight="1">
      <c r="B408" s="32"/>
      <c r="C408" s="133" t="s">
        <v>433</v>
      </c>
      <c r="D408" s="133" t="s">
        <v>144</v>
      </c>
      <c r="E408" s="134" t="s">
        <v>434</v>
      </c>
      <c r="F408" s="135" t="s">
        <v>435</v>
      </c>
      <c r="G408" s="136" t="s">
        <v>156</v>
      </c>
      <c r="H408" s="137">
        <v>34276.48</v>
      </c>
      <c r="I408" s="138"/>
      <c r="J408" s="139">
        <f>ROUND(I408*H408,2)</f>
        <v>0</v>
      </c>
      <c r="K408" s="135" t="s">
        <v>1</v>
      </c>
      <c r="L408" s="32"/>
      <c r="M408" s="140" t="s">
        <v>1</v>
      </c>
      <c r="N408" s="141" t="s">
        <v>47</v>
      </c>
      <c r="P408" s="142">
        <f>O408*H408</f>
        <v>0</v>
      </c>
      <c r="Q408" s="142">
        <v>0</v>
      </c>
      <c r="R408" s="142">
        <f>Q408*H408</f>
        <v>0</v>
      </c>
      <c r="S408" s="142">
        <v>0</v>
      </c>
      <c r="T408" s="143">
        <f>S408*H408</f>
        <v>0</v>
      </c>
      <c r="AR408" s="144" t="s">
        <v>147</v>
      </c>
      <c r="AT408" s="144" t="s">
        <v>144</v>
      </c>
      <c r="AU408" s="144" t="s">
        <v>92</v>
      </c>
      <c r="AY408" s="17" t="s">
        <v>142</v>
      </c>
      <c r="BE408" s="145">
        <f>IF(N408="základní",J408,0)</f>
        <v>0</v>
      </c>
      <c r="BF408" s="145">
        <f>IF(N408="snížená",J408,0)</f>
        <v>0</v>
      </c>
      <c r="BG408" s="145">
        <f>IF(N408="zákl. přenesená",J408,0)</f>
        <v>0</v>
      </c>
      <c r="BH408" s="145">
        <f>IF(N408="sníž. přenesená",J408,0)</f>
        <v>0</v>
      </c>
      <c r="BI408" s="145">
        <f>IF(N408="nulová",J408,0)</f>
        <v>0</v>
      </c>
      <c r="BJ408" s="17" t="s">
        <v>90</v>
      </c>
      <c r="BK408" s="145">
        <f>ROUND(I408*H408,2)</f>
        <v>0</v>
      </c>
      <c r="BL408" s="17" t="s">
        <v>147</v>
      </c>
      <c r="BM408" s="144" t="s">
        <v>436</v>
      </c>
    </row>
    <row r="409" spans="2:51" s="12" customFormat="1" ht="11.25">
      <c r="B409" s="146"/>
      <c r="D409" s="147" t="s">
        <v>149</v>
      </c>
      <c r="E409" s="148" t="s">
        <v>1</v>
      </c>
      <c r="F409" s="149" t="s">
        <v>428</v>
      </c>
      <c r="H409" s="148" t="s">
        <v>1</v>
      </c>
      <c r="I409" s="150"/>
      <c r="L409" s="146"/>
      <c r="M409" s="151"/>
      <c r="T409" s="152"/>
      <c r="AT409" s="148" t="s">
        <v>149</v>
      </c>
      <c r="AU409" s="148" t="s">
        <v>92</v>
      </c>
      <c r="AV409" s="12" t="s">
        <v>90</v>
      </c>
      <c r="AW409" s="12" t="s">
        <v>35</v>
      </c>
      <c r="AX409" s="12" t="s">
        <v>82</v>
      </c>
      <c r="AY409" s="148" t="s">
        <v>142</v>
      </c>
    </row>
    <row r="410" spans="2:51" s="12" customFormat="1" ht="11.25">
      <c r="B410" s="146"/>
      <c r="D410" s="147" t="s">
        <v>149</v>
      </c>
      <c r="E410" s="148" t="s">
        <v>1</v>
      </c>
      <c r="F410" s="149" t="s">
        <v>437</v>
      </c>
      <c r="H410" s="148" t="s">
        <v>1</v>
      </c>
      <c r="I410" s="150"/>
      <c r="L410" s="146"/>
      <c r="M410" s="151"/>
      <c r="T410" s="152"/>
      <c r="AT410" s="148" t="s">
        <v>149</v>
      </c>
      <c r="AU410" s="148" t="s">
        <v>92</v>
      </c>
      <c r="AV410" s="12" t="s">
        <v>90</v>
      </c>
      <c r="AW410" s="12" t="s">
        <v>35</v>
      </c>
      <c r="AX410" s="12" t="s">
        <v>82</v>
      </c>
      <c r="AY410" s="148" t="s">
        <v>142</v>
      </c>
    </row>
    <row r="411" spans="2:51" s="13" customFormat="1" ht="11.25">
      <c r="B411" s="153"/>
      <c r="D411" s="147" t="s">
        <v>149</v>
      </c>
      <c r="E411" s="154" t="s">
        <v>1</v>
      </c>
      <c r="F411" s="155" t="s">
        <v>438</v>
      </c>
      <c r="H411" s="156">
        <v>10711.4</v>
      </c>
      <c r="I411" s="157"/>
      <c r="L411" s="153"/>
      <c r="M411" s="158"/>
      <c r="T411" s="159"/>
      <c r="AT411" s="154" t="s">
        <v>149</v>
      </c>
      <c r="AU411" s="154" t="s">
        <v>92</v>
      </c>
      <c r="AV411" s="13" t="s">
        <v>92</v>
      </c>
      <c r="AW411" s="13" t="s">
        <v>35</v>
      </c>
      <c r="AX411" s="13" t="s">
        <v>82</v>
      </c>
      <c r="AY411" s="154" t="s">
        <v>142</v>
      </c>
    </row>
    <row r="412" spans="2:51" s="13" customFormat="1" ht="11.25">
      <c r="B412" s="153"/>
      <c r="D412" s="147" t="s">
        <v>149</v>
      </c>
      <c r="E412" s="154" t="s">
        <v>1</v>
      </c>
      <c r="F412" s="155" t="s">
        <v>439</v>
      </c>
      <c r="H412" s="156">
        <v>10711.4</v>
      </c>
      <c r="I412" s="157"/>
      <c r="L412" s="153"/>
      <c r="M412" s="158"/>
      <c r="T412" s="159"/>
      <c r="AT412" s="154" t="s">
        <v>149</v>
      </c>
      <c r="AU412" s="154" t="s">
        <v>92</v>
      </c>
      <c r="AV412" s="13" t="s">
        <v>92</v>
      </c>
      <c r="AW412" s="13" t="s">
        <v>35</v>
      </c>
      <c r="AX412" s="13" t="s">
        <v>82</v>
      </c>
      <c r="AY412" s="154" t="s">
        <v>142</v>
      </c>
    </row>
    <row r="413" spans="2:51" s="15" customFormat="1" ht="11.25">
      <c r="B413" s="167"/>
      <c r="D413" s="147" t="s">
        <v>149</v>
      </c>
      <c r="E413" s="168" t="s">
        <v>1</v>
      </c>
      <c r="F413" s="169" t="s">
        <v>173</v>
      </c>
      <c r="H413" s="170">
        <v>21422.8</v>
      </c>
      <c r="I413" s="171"/>
      <c r="L413" s="167"/>
      <c r="M413" s="172"/>
      <c r="T413" s="173"/>
      <c r="AT413" s="168" t="s">
        <v>149</v>
      </c>
      <c r="AU413" s="168" t="s">
        <v>92</v>
      </c>
      <c r="AV413" s="15" t="s">
        <v>160</v>
      </c>
      <c r="AW413" s="15" t="s">
        <v>35</v>
      </c>
      <c r="AX413" s="15" t="s">
        <v>82</v>
      </c>
      <c r="AY413" s="168" t="s">
        <v>142</v>
      </c>
    </row>
    <row r="414" spans="2:51" s="12" customFormat="1" ht="11.25">
      <c r="B414" s="146"/>
      <c r="D414" s="147" t="s">
        <v>149</v>
      </c>
      <c r="E414" s="148" t="s">
        <v>1</v>
      </c>
      <c r="F414" s="149" t="s">
        <v>440</v>
      </c>
      <c r="H414" s="148" t="s">
        <v>1</v>
      </c>
      <c r="I414" s="150"/>
      <c r="L414" s="146"/>
      <c r="M414" s="151"/>
      <c r="T414" s="152"/>
      <c r="AT414" s="148" t="s">
        <v>149</v>
      </c>
      <c r="AU414" s="148" t="s">
        <v>92</v>
      </c>
      <c r="AV414" s="12" t="s">
        <v>90</v>
      </c>
      <c r="AW414" s="12" t="s">
        <v>35</v>
      </c>
      <c r="AX414" s="12" t="s">
        <v>82</v>
      </c>
      <c r="AY414" s="148" t="s">
        <v>142</v>
      </c>
    </row>
    <row r="415" spans="2:51" s="13" customFormat="1" ht="11.25">
      <c r="B415" s="153"/>
      <c r="D415" s="147" t="s">
        <v>149</v>
      </c>
      <c r="E415" s="154" t="s">
        <v>1</v>
      </c>
      <c r="F415" s="155" t="s">
        <v>441</v>
      </c>
      <c r="H415" s="156">
        <v>6426.84</v>
      </c>
      <c r="I415" s="157"/>
      <c r="L415" s="153"/>
      <c r="M415" s="158"/>
      <c r="T415" s="159"/>
      <c r="AT415" s="154" t="s">
        <v>149</v>
      </c>
      <c r="AU415" s="154" t="s">
        <v>92</v>
      </c>
      <c r="AV415" s="13" t="s">
        <v>92</v>
      </c>
      <c r="AW415" s="13" t="s">
        <v>35</v>
      </c>
      <c r="AX415" s="13" t="s">
        <v>82</v>
      </c>
      <c r="AY415" s="154" t="s">
        <v>142</v>
      </c>
    </row>
    <row r="416" spans="2:51" s="13" customFormat="1" ht="11.25">
      <c r="B416" s="153"/>
      <c r="D416" s="147" t="s">
        <v>149</v>
      </c>
      <c r="E416" s="154" t="s">
        <v>1</v>
      </c>
      <c r="F416" s="155" t="s">
        <v>442</v>
      </c>
      <c r="H416" s="156">
        <v>6426.84</v>
      </c>
      <c r="I416" s="157"/>
      <c r="L416" s="153"/>
      <c r="M416" s="158"/>
      <c r="T416" s="159"/>
      <c r="AT416" s="154" t="s">
        <v>149</v>
      </c>
      <c r="AU416" s="154" t="s">
        <v>92</v>
      </c>
      <c r="AV416" s="13" t="s">
        <v>92</v>
      </c>
      <c r="AW416" s="13" t="s">
        <v>35</v>
      </c>
      <c r="AX416" s="13" t="s">
        <v>82</v>
      </c>
      <c r="AY416" s="154" t="s">
        <v>142</v>
      </c>
    </row>
    <row r="417" spans="2:51" s="15" customFormat="1" ht="11.25">
      <c r="B417" s="167"/>
      <c r="D417" s="147" t="s">
        <v>149</v>
      </c>
      <c r="E417" s="168" t="s">
        <v>1</v>
      </c>
      <c r="F417" s="169" t="s">
        <v>173</v>
      </c>
      <c r="H417" s="170">
        <v>12853.68</v>
      </c>
      <c r="I417" s="171"/>
      <c r="L417" s="167"/>
      <c r="M417" s="172"/>
      <c r="T417" s="173"/>
      <c r="AT417" s="168" t="s">
        <v>149</v>
      </c>
      <c r="AU417" s="168" t="s">
        <v>92</v>
      </c>
      <c r="AV417" s="15" t="s">
        <v>160</v>
      </c>
      <c r="AW417" s="15" t="s">
        <v>35</v>
      </c>
      <c r="AX417" s="15" t="s">
        <v>82</v>
      </c>
      <c r="AY417" s="168" t="s">
        <v>142</v>
      </c>
    </row>
    <row r="418" spans="2:51" s="14" customFormat="1" ht="11.25">
      <c r="B418" s="160"/>
      <c r="D418" s="147" t="s">
        <v>149</v>
      </c>
      <c r="E418" s="161" t="s">
        <v>1</v>
      </c>
      <c r="F418" s="162" t="s">
        <v>153</v>
      </c>
      <c r="H418" s="163">
        <v>34276.479999999996</v>
      </c>
      <c r="I418" s="164"/>
      <c r="L418" s="160"/>
      <c r="M418" s="165"/>
      <c r="T418" s="166"/>
      <c r="AT418" s="161" t="s">
        <v>149</v>
      </c>
      <c r="AU418" s="161" t="s">
        <v>92</v>
      </c>
      <c r="AV418" s="14" t="s">
        <v>147</v>
      </c>
      <c r="AW418" s="14" t="s">
        <v>35</v>
      </c>
      <c r="AX418" s="14" t="s">
        <v>90</v>
      </c>
      <c r="AY418" s="161" t="s">
        <v>142</v>
      </c>
    </row>
    <row r="419" spans="2:65" s="1" customFormat="1" ht="33" customHeight="1">
      <c r="B419" s="32"/>
      <c r="C419" s="133" t="s">
        <v>443</v>
      </c>
      <c r="D419" s="133" t="s">
        <v>144</v>
      </c>
      <c r="E419" s="134" t="s">
        <v>444</v>
      </c>
      <c r="F419" s="135" t="s">
        <v>445</v>
      </c>
      <c r="G419" s="136" t="s">
        <v>156</v>
      </c>
      <c r="H419" s="137">
        <v>1224.16</v>
      </c>
      <c r="I419" s="138"/>
      <c r="J419" s="139">
        <f>ROUND(I419*H419,2)</f>
        <v>0</v>
      </c>
      <c r="K419" s="135" t="s">
        <v>157</v>
      </c>
      <c r="L419" s="32"/>
      <c r="M419" s="140" t="s">
        <v>1</v>
      </c>
      <c r="N419" s="141" t="s">
        <v>47</v>
      </c>
      <c r="P419" s="142">
        <f>O419*H419</f>
        <v>0</v>
      </c>
      <c r="Q419" s="142">
        <v>0</v>
      </c>
      <c r="R419" s="142">
        <f>Q419*H419</f>
        <v>0</v>
      </c>
      <c r="S419" s="142">
        <v>0</v>
      </c>
      <c r="T419" s="143">
        <f>S419*H419</f>
        <v>0</v>
      </c>
      <c r="AR419" s="144" t="s">
        <v>147</v>
      </c>
      <c r="AT419" s="144" t="s">
        <v>144</v>
      </c>
      <c r="AU419" s="144" t="s">
        <v>92</v>
      </c>
      <c r="AY419" s="17" t="s">
        <v>142</v>
      </c>
      <c r="BE419" s="145">
        <f>IF(N419="základní",J419,0)</f>
        <v>0</v>
      </c>
      <c r="BF419" s="145">
        <f>IF(N419="snížená",J419,0)</f>
        <v>0</v>
      </c>
      <c r="BG419" s="145">
        <f>IF(N419="zákl. přenesená",J419,0)</f>
        <v>0</v>
      </c>
      <c r="BH419" s="145">
        <f>IF(N419="sníž. přenesená",J419,0)</f>
        <v>0</v>
      </c>
      <c r="BI419" s="145">
        <f>IF(N419="nulová",J419,0)</f>
        <v>0</v>
      </c>
      <c r="BJ419" s="17" t="s">
        <v>90</v>
      </c>
      <c r="BK419" s="145">
        <f>ROUND(I419*H419,2)</f>
        <v>0</v>
      </c>
      <c r="BL419" s="17" t="s">
        <v>147</v>
      </c>
      <c r="BM419" s="144" t="s">
        <v>446</v>
      </c>
    </row>
    <row r="420" spans="2:51" s="12" customFormat="1" ht="11.25">
      <c r="B420" s="146"/>
      <c r="D420" s="147" t="s">
        <v>149</v>
      </c>
      <c r="E420" s="148" t="s">
        <v>1</v>
      </c>
      <c r="F420" s="149" t="s">
        <v>428</v>
      </c>
      <c r="H420" s="148" t="s">
        <v>1</v>
      </c>
      <c r="I420" s="150"/>
      <c r="L420" s="146"/>
      <c r="M420" s="151"/>
      <c r="T420" s="152"/>
      <c r="AT420" s="148" t="s">
        <v>149</v>
      </c>
      <c r="AU420" s="148" t="s">
        <v>92</v>
      </c>
      <c r="AV420" s="12" t="s">
        <v>90</v>
      </c>
      <c r="AW420" s="12" t="s">
        <v>35</v>
      </c>
      <c r="AX420" s="12" t="s">
        <v>82</v>
      </c>
      <c r="AY420" s="148" t="s">
        <v>142</v>
      </c>
    </row>
    <row r="421" spans="2:51" s="12" customFormat="1" ht="11.25">
      <c r="B421" s="146"/>
      <c r="D421" s="147" t="s">
        <v>149</v>
      </c>
      <c r="E421" s="148" t="s">
        <v>1</v>
      </c>
      <c r="F421" s="149" t="s">
        <v>429</v>
      </c>
      <c r="H421" s="148" t="s">
        <v>1</v>
      </c>
      <c r="I421" s="150"/>
      <c r="L421" s="146"/>
      <c r="M421" s="151"/>
      <c r="T421" s="152"/>
      <c r="AT421" s="148" t="s">
        <v>149</v>
      </c>
      <c r="AU421" s="148" t="s">
        <v>92</v>
      </c>
      <c r="AV421" s="12" t="s">
        <v>90</v>
      </c>
      <c r="AW421" s="12" t="s">
        <v>35</v>
      </c>
      <c r="AX421" s="12" t="s">
        <v>82</v>
      </c>
      <c r="AY421" s="148" t="s">
        <v>142</v>
      </c>
    </row>
    <row r="422" spans="2:51" s="13" customFormat="1" ht="11.25">
      <c r="B422" s="153"/>
      <c r="D422" s="147" t="s">
        <v>149</v>
      </c>
      <c r="E422" s="154" t="s">
        <v>1</v>
      </c>
      <c r="F422" s="155" t="s">
        <v>430</v>
      </c>
      <c r="H422" s="156">
        <v>306.04</v>
      </c>
      <c r="I422" s="157"/>
      <c r="L422" s="153"/>
      <c r="M422" s="158"/>
      <c r="T422" s="159"/>
      <c r="AT422" s="154" t="s">
        <v>149</v>
      </c>
      <c r="AU422" s="154" t="s">
        <v>92</v>
      </c>
      <c r="AV422" s="13" t="s">
        <v>92</v>
      </c>
      <c r="AW422" s="13" t="s">
        <v>35</v>
      </c>
      <c r="AX422" s="13" t="s">
        <v>82</v>
      </c>
      <c r="AY422" s="154" t="s">
        <v>142</v>
      </c>
    </row>
    <row r="423" spans="2:51" s="13" customFormat="1" ht="11.25">
      <c r="B423" s="153"/>
      <c r="D423" s="147" t="s">
        <v>149</v>
      </c>
      <c r="E423" s="154" t="s">
        <v>1</v>
      </c>
      <c r="F423" s="155" t="s">
        <v>431</v>
      </c>
      <c r="H423" s="156">
        <v>306.04</v>
      </c>
      <c r="I423" s="157"/>
      <c r="L423" s="153"/>
      <c r="M423" s="158"/>
      <c r="T423" s="159"/>
      <c r="AT423" s="154" t="s">
        <v>149</v>
      </c>
      <c r="AU423" s="154" t="s">
        <v>92</v>
      </c>
      <c r="AV423" s="13" t="s">
        <v>92</v>
      </c>
      <c r="AW423" s="13" t="s">
        <v>35</v>
      </c>
      <c r="AX423" s="13" t="s">
        <v>82</v>
      </c>
      <c r="AY423" s="154" t="s">
        <v>142</v>
      </c>
    </row>
    <row r="424" spans="2:51" s="15" customFormat="1" ht="11.25">
      <c r="B424" s="167"/>
      <c r="D424" s="147" t="s">
        <v>149</v>
      </c>
      <c r="E424" s="168" t="s">
        <v>1</v>
      </c>
      <c r="F424" s="169" t="s">
        <v>173</v>
      </c>
      <c r="H424" s="170">
        <v>612.08</v>
      </c>
      <c r="I424" s="171"/>
      <c r="L424" s="167"/>
      <c r="M424" s="172"/>
      <c r="T424" s="173"/>
      <c r="AT424" s="168" t="s">
        <v>149</v>
      </c>
      <c r="AU424" s="168" t="s">
        <v>92</v>
      </c>
      <c r="AV424" s="15" t="s">
        <v>160</v>
      </c>
      <c r="AW424" s="15" t="s">
        <v>35</v>
      </c>
      <c r="AX424" s="15" t="s">
        <v>82</v>
      </c>
      <c r="AY424" s="168" t="s">
        <v>142</v>
      </c>
    </row>
    <row r="425" spans="2:51" s="12" customFormat="1" ht="11.25">
      <c r="B425" s="146"/>
      <c r="D425" s="147" t="s">
        <v>149</v>
      </c>
      <c r="E425" s="148" t="s">
        <v>1</v>
      </c>
      <c r="F425" s="149" t="s">
        <v>432</v>
      </c>
      <c r="H425" s="148" t="s">
        <v>1</v>
      </c>
      <c r="I425" s="150"/>
      <c r="L425" s="146"/>
      <c r="M425" s="151"/>
      <c r="T425" s="152"/>
      <c r="AT425" s="148" t="s">
        <v>149</v>
      </c>
      <c r="AU425" s="148" t="s">
        <v>92</v>
      </c>
      <c r="AV425" s="12" t="s">
        <v>90</v>
      </c>
      <c r="AW425" s="12" t="s">
        <v>35</v>
      </c>
      <c r="AX425" s="12" t="s">
        <v>82</v>
      </c>
      <c r="AY425" s="148" t="s">
        <v>142</v>
      </c>
    </row>
    <row r="426" spans="2:51" s="13" customFormat="1" ht="11.25">
      <c r="B426" s="153"/>
      <c r="D426" s="147" t="s">
        <v>149</v>
      </c>
      <c r="E426" s="154" t="s">
        <v>1</v>
      </c>
      <c r="F426" s="155" t="s">
        <v>430</v>
      </c>
      <c r="H426" s="156">
        <v>306.04</v>
      </c>
      <c r="I426" s="157"/>
      <c r="L426" s="153"/>
      <c r="M426" s="158"/>
      <c r="T426" s="159"/>
      <c r="AT426" s="154" t="s">
        <v>149</v>
      </c>
      <c r="AU426" s="154" t="s">
        <v>92</v>
      </c>
      <c r="AV426" s="13" t="s">
        <v>92</v>
      </c>
      <c r="AW426" s="13" t="s">
        <v>35</v>
      </c>
      <c r="AX426" s="13" t="s">
        <v>82</v>
      </c>
      <c r="AY426" s="154" t="s">
        <v>142</v>
      </c>
    </row>
    <row r="427" spans="2:51" s="13" customFormat="1" ht="11.25">
      <c r="B427" s="153"/>
      <c r="D427" s="147" t="s">
        <v>149</v>
      </c>
      <c r="E427" s="154" t="s">
        <v>1</v>
      </c>
      <c r="F427" s="155" t="s">
        <v>431</v>
      </c>
      <c r="H427" s="156">
        <v>306.04</v>
      </c>
      <c r="I427" s="157"/>
      <c r="L427" s="153"/>
      <c r="M427" s="158"/>
      <c r="T427" s="159"/>
      <c r="AT427" s="154" t="s">
        <v>149</v>
      </c>
      <c r="AU427" s="154" t="s">
        <v>92</v>
      </c>
      <c r="AV427" s="13" t="s">
        <v>92</v>
      </c>
      <c r="AW427" s="13" t="s">
        <v>35</v>
      </c>
      <c r="AX427" s="13" t="s">
        <v>82</v>
      </c>
      <c r="AY427" s="154" t="s">
        <v>142</v>
      </c>
    </row>
    <row r="428" spans="2:51" s="15" customFormat="1" ht="11.25">
      <c r="B428" s="167"/>
      <c r="D428" s="147" t="s">
        <v>149</v>
      </c>
      <c r="E428" s="168" t="s">
        <v>1</v>
      </c>
      <c r="F428" s="169" t="s">
        <v>173</v>
      </c>
      <c r="H428" s="170">
        <v>612.08</v>
      </c>
      <c r="I428" s="171"/>
      <c r="L428" s="167"/>
      <c r="M428" s="172"/>
      <c r="T428" s="173"/>
      <c r="AT428" s="168" t="s">
        <v>149</v>
      </c>
      <c r="AU428" s="168" t="s">
        <v>92</v>
      </c>
      <c r="AV428" s="15" t="s">
        <v>160</v>
      </c>
      <c r="AW428" s="15" t="s">
        <v>35</v>
      </c>
      <c r="AX428" s="15" t="s">
        <v>82</v>
      </c>
      <c r="AY428" s="168" t="s">
        <v>142</v>
      </c>
    </row>
    <row r="429" spans="2:51" s="14" customFormat="1" ht="11.25">
      <c r="B429" s="160"/>
      <c r="D429" s="147" t="s">
        <v>149</v>
      </c>
      <c r="E429" s="161" t="s">
        <v>1</v>
      </c>
      <c r="F429" s="162" t="s">
        <v>153</v>
      </c>
      <c r="H429" s="163">
        <v>1224.16</v>
      </c>
      <c r="I429" s="164"/>
      <c r="L429" s="160"/>
      <c r="M429" s="165"/>
      <c r="T429" s="166"/>
      <c r="AT429" s="161" t="s">
        <v>149</v>
      </c>
      <c r="AU429" s="161" t="s">
        <v>92</v>
      </c>
      <c r="AV429" s="14" t="s">
        <v>147</v>
      </c>
      <c r="AW429" s="14" t="s">
        <v>35</v>
      </c>
      <c r="AX429" s="14" t="s">
        <v>90</v>
      </c>
      <c r="AY429" s="161" t="s">
        <v>142</v>
      </c>
    </row>
    <row r="430" spans="2:65" s="1" customFormat="1" ht="24.2" customHeight="1">
      <c r="B430" s="32"/>
      <c r="C430" s="133" t="s">
        <v>447</v>
      </c>
      <c r="D430" s="133" t="s">
        <v>144</v>
      </c>
      <c r="E430" s="134" t="s">
        <v>448</v>
      </c>
      <c r="F430" s="135" t="s">
        <v>449</v>
      </c>
      <c r="G430" s="136" t="s">
        <v>105</v>
      </c>
      <c r="H430" s="137">
        <v>3264.768</v>
      </c>
      <c r="I430" s="138"/>
      <c r="J430" s="139">
        <f>ROUND(I430*H430,2)</f>
        <v>0</v>
      </c>
      <c r="K430" s="135" t="s">
        <v>157</v>
      </c>
      <c r="L430" s="32"/>
      <c r="M430" s="140" t="s">
        <v>1</v>
      </c>
      <c r="N430" s="141" t="s">
        <v>47</v>
      </c>
      <c r="P430" s="142">
        <f>O430*H430</f>
        <v>0</v>
      </c>
      <c r="Q430" s="142">
        <v>0</v>
      </c>
      <c r="R430" s="142">
        <f>Q430*H430</f>
        <v>0</v>
      </c>
      <c r="S430" s="142">
        <v>0</v>
      </c>
      <c r="T430" s="143">
        <f>S430*H430</f>
        <v>0</v>
      </c>
      <c r="AR430" s="144" t="s">
        <v>147</v>
      </c>
      <c r="AT430" s="144" t="s">
        <v>144</v>
      </c>
      <c r="AU430" s="144" t="s">
        <v>92</v>
      </c>
      <c r="AY430" s="17" t="s">
        <v>142</v>
      </c>
      <c r="BE430" s="145">
        <f>IF(N430="základní",J430,0)</f>
        <v>0</v>
      </c>
      <c r="BF430" s="145">
        <f>IF(N430="snížená",J430,0)</f>
        <v>0</v>
      </c>
      <c r="BG430" s="145">
        <f>IF(N430="zákl. přenesená",J430,0)</f>
        <v>0</v>
      </c>
      <c r="BH430" s="145">
        <f>IF(N430="sníž. přenesená",J430,0)</f>
        <v>0</v>
      </c>
      <c r="BI430" s="145">
        <f>IF(N430="nulová",J430,0)</f>
        <v>0</v>
      </c>
      <c r="BJ430" s="17" t="s">
        <v>90</v>
      </c>
      <c r="BK430" s="145">
        <f>ROUND(I430*H430,2)</f>
        <v>0</v>
      </c>
      <c r="BL430" s="17" t="s">
        <v>147</v>
      </c>
      <c r="BM430" s="144" t="s">
        <v>450</v>
      </c>
    </row>
    <row r="431" spans="2:51" s="12" customFormat="1" ht="11.25">
      <c r="B431" s="146"/>
      <c r="D431" s="147" t="s">
        <v>149</v>
      </c>
      <c r="E431" s="148" t="s">
        <v>1</v>
      </c>
      <c r="F431" s="149" t="s">
        <v>428</v>
      </c>
      <c r="H431" s="148" t="s">
        <v>1</v>
      </c>
      <c r="I431" s="150"/>
      <c r="L431" s="146"/>
      <c r="M431" s="151"/>
      <c r="T431" s="152"/>
      <c r="AT431" s="148" t="s">
        <v>149</v>
      </c>
      <c r="AU431" s="148" t="s">
        <v>92</v>
      </c>
      <c r="AV431" s="12" t="s">
        <v>90</v>
      </c>
      <c r="AW431" s="12" t="s">
        <v>35</v>
      </c>
      <c r="AX431" s="12" t="s">
        <v>82</v>
      </c>
      <c r="AY431" s="148" t="s">
        <v>142</v>
      </c>
    </row>
    <row r="432" spans="2:51" s="12" customFormat="1" ht="11.25">
      <c r="B432" s="146"/>
      <c r="D432" s="147" t="s">
        <v>149</v>
      </c>
      <c r="E432" s="148" t="s">
        <v>1</v>
      </c>
      <c r="F432" s="149" t="s">
        <v>451</v>
      </c>
      <c r="H432" s="148" t="s">
        <v>1</v>
      </c>
      <c r="I432" s="150"/>
      <c r="L432" s="146"/>
      <c r="M432" s="151"/>
      <c r="T432" s="152"/>
      <c r="AT432" s="148" t="s">
        <v>149</v>
      </c>
      <c r="AU432" s="148" t="s">
        <v>92</v>
      </c>
      <c r="AV432" s="12" t="s">
        <v>90</v>
      </c>
      <c r="AW432" s="12" t="s">
        <v>35</v>
      </c>
      <c r="AX432" s="12" t="s">
        <v>82</v>
      </c>
      <c r="AY432" s="148" t="s">
        <v>142</v>
      </c>
    </row>
    <row r="433" spans="2:51" s="12" customFormat="1" ht="11.25">
      <c r="B433" s="146"/>
      <c r="D433" s="147" t="s">
        <v>149</v>
      </c>
      <c r="E433" s="148" t="s">
        <v>1</v>
      </c>
      <c r="F433" s="149" t="s">
        <v>452</v>
      </c>
      <c r="H433" s="148" t="s">
        <v>1</v>
      </c>
      <c r="I433" s="150"/>
      <c r="L433" s="146"/>
      <c r="M433" s="151"/>
      <c r="T433" s="152"/>
      <c r="AT433" s="148" t="s">
        <v>149</v>
      </c>
      <c r="AU433" s="148" t="s">
        <v>92</v>
      </c>
      <c r="AV433" s="12" t="s">
        <v>90</v>
      </c>
      <c r="AW433" s="12" t="s">
        <v>35</v>
      </c>
      <c r="AX433" s="12" t="s">
        <v>82</v>
      </c>
      <c r="AY433" s="148" t="s">
        <v>142</v>
      </c>
    </row>
    <row r="434" spans="2:51" s="13" customFormat="1" ht="11.25">
      <c r="B434" s="153"/>
      <c r="D434" s="147" t="s">
        <v>149</v>
      </c>
      <c r="E434" s="154" t="s">
        <v>1</v>
      </c>
      <c r="F434" s="155" t="s">
        <v>453</v>
      </c>
      <c r="H434" s="156">
        <v>816.192</v>
      </c>
      <c r="I434" s="157"/>
      <c r="L434" s="153"/>
      <c r="M434" s="158"/>
      <c r="T434" s="159"/>
      <c r="AT434" s="154" t="s">
        <v>149</v>
      </c>
      <c r="AU434" s="154" t="s">
        <v>92</v>
      </c>
      <c r="AV434" s="13" t="s">
        <v>92</v>
      </c>
      <c r="AW434" s="13" t="s">
        <v>35</v>
      </c>
      <c r="AX434" s="13" t="s">
        <v>82</v>
      </c>
      <c r="AY434" s="154" t="s">
        <v>142</v>
      </c>
    </row>
    <row r="435" spans="2:51" s="12" customFormat="1" ht="11.25">
      <c r="B435" s="146"/>
      <c r="D435" s="147" t="s">
        <v>149</v>
      </c>
      <c r="E435" s="148" t="s">
        <v>1</v>
      </c>
      <c r="F435" s="149" t="s">
        <v>454</v>
      </c>
      <c r="H435" s="148" t="s">
        <v>1</v>
      </c>
      <c r="I435" s="150"/>
      <c r="L435" s="146"/>
      <c r="M435" s="151"/>
      <c r="T435" s="152"/>
      <c r="AT435" s="148" t="s">
        <v>149</v>
      </c>
      <c r="AU435" s="148" t="s">
        <v>92</v>
      </c>
      <c r="AV435" s="12" t="s">
        <v>90</v>
      </c>
      <c r="AW435" s="12" t="s">
        <v>35</v>
      </c>
      <c r="AX435" s="12" t="s">
        <v>82</v>
      </c>
      <c r="AY435" s="148" t="s">
        <v>142</v>
      </c>
    </row>
    <row r="436" spans="2:51" s="13" customFormat="1" ht="11.25">
      <c r="B436" s="153"/>
      <c r="D436" s="147" t="s">
        <v>149</v>
      </c>
      <c r="E436" s="154" t="s">
        <v>1</v>
      </c>
      <c r="F436" s="155" t="s">
        <v>455</v>
      </c>
      <c r="H436" s="156">
        <v>816.192</v>
      </c>
      <c r="I436" s="157"/>
      <c r="L436" s="153"/>
      <c r="M436" s="158"/>
      <c r="T436" s="159"/>
      <c r="AT436" s="154" t="s">
        <v>149</v>
      </c>
      <c r="AU436" s="154" t="s">
        <v>92</v>
      </c>
      <c r="AV436" s="13" t="s">
        <v>92</v>
      </c>
      <c r="AW436" s="13" t="s">
        <v>35</v>
      </c>
      <c r="AX436" s="13" t="s">
        <v>82</v>
      </c>
      <c r="AY436" s="154" t="s">
        <v>142</v>
      </c>
    </row>
    <row r="437" spans="2:51" s="12" customFormat="1" ht="11.25">
      <c r="B437" s="146"/>
      <c r="D437" s="147" t="s">
        <v>149</v>
      </c>
      <c r="E437" s="148" t="s">
        <v>1</v>
      </c>
      <c r="F437" s="149" t="s">
        <v>456</v>
      </c>
      <c r="H437" s="148" t="s">
        <v>1</v>
      </c>
      <c r="I437" s="150"/>
      <c r="L437" s="146"/>
      <c r="M437" s="151"/>
      <c r="T437" s="152"/>
      <c r="AT437" s="148" t="s">
        <v>149</v>
      </c>
      <c r="AU437" s="148" t="s">
        <v>92</v>
      </c>
      <c r="AV437" s="12" t="s">
        <v>90</v>
      </c>
      <c r="AW437" s="12" t="s">
        <v>35</v>
      </c>
      <c r="AX437" s="12" t="s">
        <v>82</v>
      </c>
      <c r="AY437" s="148" t="s">
        <v>142</v>
      </c>
    </row>
    <row r="438" spans="2:51" s="12" customFormat="1" ht="11.25">
      <c r="B438" s="146"/>
      <c r="D438" s="147" t="s">
        <v>149</v>
      </c>
      <c r="E438" s="148" t="s">
        <v>1</v>
      </c>
      <c r="F438" s="149" t="s">
        <v>452</v>
      </c>
      <c r="H438" s="148" t="s">
        <v>1</v>
      </c>
      <c r="I438" s="150"/>
      <c r="L438" s="146"/>
      <c r="M438" s="151"/>
      <c r="T438" s="152"/>
      <c r="AT438" s="148" t="s">
        <v>149</v>
      </c>
      <c r="AU438" s="148" t="s">
        <v>92</v>
      </c>
      <c r="AV438" s="12" t="s">
        <v>90</v>
      </c>
      <c r="AW438" s="12" t="s">
        <v>35</v>
      </c>
      <c r="AX438" s="12" t="s">
        <v>82</v>
      </c>
      <c r="AY438" s="148" t="s">
        <v>142</v>
      </c>
    </row>
    <row r="439" spans="2:51" s="13" customFormat="1" ht="11.25">
      <c r="B439" s="153"/>
      <c r="D439" s="147" t="s">
        <v>149</v>
      </c>
      <c r="E439" s="154" t="s">
        <v>1</v>
      </c>
      <c r="F439" s="155" t="s">
        <v>453</v>
      </c>
      <c r="H439" s="156">
        <v>816.192</v>
      </c>
      <c r="I439" s="157"/>
      <c r="L439" s="153"/>
      <c r="M439" s="158"/>
      <c r="T439" s="159"/>
      <c r="AT439" s="154" t="s">
        <v>149</v>
      </c>
      <c r="AU439" s="154" t="s">
        <v>92</v>
      </c>
      <c r="AV439" s="13" t="s">
        <v>92</v>
      </c>
      <c r="AW439" s="13" t="s">
        <v>35</v>
      </c>
      <c r="AX439" s="13" t="s">
        <v>82</v>
      </c>
      <c r="AY439" s="154" t="s">
        <v>142</v>
      </c>
    </row>
    <row r="440" spans="2:51" s="12" customFormat="1" ht="11.25">
      <c r="B440" s="146"/>
      <c r="D440" s="147" t="s">
        <v>149</v>
      </c>
      <c r="E440" s="148" t="s">
        <v>1</v>
      </c>
      <c r="F440" s="149" t="s">
        <v>452</v>
      </c>
      <c r="H440" s="148" t="s">
        <v>1</v>
      </c>
      <c r="I440" s="150"/>
      <c r="L440" s="146"/>
      <c r="M440" s="151"/>
      <c r="T440" s="152"/>
      <c r="AT440" s="148" t="s">
        <v>149</v>
      </c>
      <c r="AU440" s="148" t="s">
        <v>92</v>
      </c>
      <c r="AV440" s="12" t="s">
        <v>90</v>
      </c>
      <c r="AW440" s="12" t="s">
        <v>35</v>
      </c>
      <c r="AX440" s="12" t="s">
        <v>82</v>
      </c>
      <c r="AY440" s="148" t="s">
        <v>142</v>
      </c>
    </row>
    <row r="441" spans="2:51" s="13" customFormat="1" ht="11.25">
      <c r="B441" s="153"/>
      <c r="D441" s="147" t="s">
        <v>149</v>
      </c>
      <c r="E441" s="154" t="s">
        <v>1</v>
      </c>
      <c r="F441" s="155" t="s">
        <v>453</v>
      </c>
      <c r="H441" s="156">
        <v>816.192</v>
      </c>
      <c r="I441" s="157"/>
      <c r="L441" s="153"/>
      <c r="M441" s="158"/>
      <c r="T441" s="159"/>
      <c r="AT441" s="154" t="s">
        <v>149</v>
      </c>
      <c r="AU441" s="154" t="s">
        <v>92</v>
      </c>
      <c r="AV441" s="13" t="s">
        <v>92</v>
      </c>
      <c r="AW441" s="13" t="s">
        <v>35</v>
      </c>
      <c r="AX441" s="13" t="s">
        <v>82</v>
      </c>
      <c r="AY441" s="154" t="s">
        <v>142</v>
      </c>
    </row>
    <row r="442" spans="2:51" s="15" customFormat="1" ht="11.25">
      <c r="B442" s="167"/>
      <c r="D442" s="147" t="s">
        <v>149</v>
      </c>
      <c r="E442" s="168" t="s">
        <v>107</v>
      </c>
      <c r="F442" s="169" t="s">
        <v>173</v>
      </c>
      <c r="H442" s="170">
        <v>3264.768</v>
      </c>
      <c r="I442" s="171"/>
      <c r="L442" s="167"/>
      <c r="M442" s="172"/>
      <c r="T442" s="173"/>
      <c r="AT442" s="168" t="s">
        <v>149</v>
      </c>
      <c r="AU442" s="168" t="s">
        <v>92</v>
      </c>
      <c r="AV442" s="15" t="s">
        <v>160</v>
      </c>
      <c r="AW442" s="15" t="s">
        <v>35</v>
      </c>
      <c r="AX442" s="15" t="s">
        <v>82</v>
      </c>
      <c r="AY442" s="168" t="s">
        <v>142</v>
      </c>
    </row>
    <row r="443" spans="2:51" s="14" customFormat="1" ht="11.25">
      <c r="B443" s="160"/>
      <c r="D443" s="147" t="s">
        <v>149</v>
      </c>
      <c r="E443" s="161" t="s">
        <v>103</v>
      </c>
      <c r="F443" s="162" t="s">
        <v>153</v>
      </c>
      <c r="H443" s="163">
        <v>3264.768</v>
      </c>
      <c r="I443" s="164"/>
      <c r="L443" s="160"/>
      <c r="M443" s="165"/>
      <c r="T443" s="166"/>
      <c r="AT443" s="161" t="s">
        <v>149</v>
      </c>
      <c r="AU443" s="161" t="s">
        <v>92</v>
      </c>
      <c r="AV443" s="14" t="s">
        <v>147</v>
      </c>
      <c r="AW443" s="14" t="s">
        <v>35</v>
      </c>
      <c r="AX443" s="14" t="s">
        <v>90</v>
      </c>
      <c r="AY443" s="161" t="s">
        <v>142</v>
      </c>
    </row>
    <row r="444" spans="2:65" s="1" customFormat="1" ht="33" customHeight="1">
      <c r="B444" s="32"/>
      <c r="C444" s="133" t="s">
        <v>457</v>
      </c>
      <c r="D444" s="133" t="s">
        <v>144</v>
      </c>
      <c r="E444" s="134" t="s">
        <v>458</v>
      </c>
      <c r="F444" s="135" t="s">
        <v>459</v>
      </c>
      <c r="G444" s="136" t="s">
        <v>105</v>
      </c>
      <c r="H444" s="137">
        <v>3264.768</v>
      </c>
      <c r="I444" s="138"/>
      <c r="J444" s="139">
        <f>ROUND(I444*H444,2)</f>
        <v>0</v>
      </c>
      <c r="K444" s="135" t="s">
        <v>157</v>
      </c>
      <c r="L444" s="32"/>
      <c r="M444" s="140" t="s">
        <v>1</v>
      </c>
      <c r="N444" s="141" t="s">
        <v>47</v>
      </c>
      <c r="P444" s="142">
        <f>O444*H444</f>
        <v>0</v>
      </c>
      <c r="Q444" s="142">
        <v>0</v>
      </c>
      <c r="R444" s="142">
        <f>Q444*H444</f>
        <v>0</v>
      </c>
      <c r="S444" s="142">
        <v>0</v>
      </c>
      <c r="T444" s="143">
        <f>S444*H444</f>
        <v>0</v>
      </c>
      <c r="AR444" s="144" t="s">
        <v>147</v>
      </c>
      <c r="AT444" s="144" t="s">
        <v>144</v>
      </c>
      <c r="AU444" s="144" t="s">
        <v>92</v>
      </c>
      <c r="AY444" s="17" t="s">
        <v>142</v>
      </c>
      <c r="BE444" s="145">
        <f>IF(N444="základní",J444,0)</f>
        <v>0</v>
      </c>
      <c r="BF444" s="145">
        <f>IF(N444="snížená",J444,0)</f>
        <v>0</v>
      </c>
      <c r="BG444" s="145">
        <f>IF(N444="zákl. přenesená",J444,0)</f>
        <v>0</v>
      </c>
      <c r="BH444" s="145">
        <f>IF(N444="sníž. přenesená",J444,0)</f>
        <v>0</v>
      </c>
      <c r="BI444" s="145">
        <f>IF(N444="nulová",J444,0)</f>
        <v>0</v>
      </c>
      <c r="BJ444" s="17" t="s">
        <v>90</v>
      </c>
      <c r="BK444" s="145">
        <f>ROUND(I444*H444,2)</f>
        <v>0</v>
      </c>
      <c r="BL444" s="17" t="s">
        <v>147</v>
      </c>
      <c r="BM444" s="144" t="s">
        <v>460</v>
      </c>
    </row>
    <row r="445" spans="2:51" s="13" customFormat="1" ht="11.25">
      <c r="B445" s="153"/>
      <c r="D445" s="147" t="s">
        <v>149</v>
      </c>
      <c r="E445" s="154" t="s">
        <v>1</v>
      </c>
      <c r="F445" s="155" t="s">
        <v>107</v>
      </c>
      <c r="H445" s="156">
        <v>3264.768</v>
      </c>
      <c r="I445" s="157"/>
      <c r="L445" s="153"/>
      <c r="M445" s="158"/>
      <c r="T445" s="159"/>
      <c r="AT445" s="154" t="s">
        <v>149</v>
      </c>
      <c r="AU445" s="154" t="s">
        <v>92</v>
      </c>
      <c r="AV445" s="13" t="s">
        <v>92</v>
      </c>
      <c r="AW445" s="13" t="s">
        <v>35</v>
      </c>
      <c r="AX445" s="13" t="s">
        <v>82</v>
      </c>
      <c r="AY445" s="154" t="s">
        <v>142</v>
      </c>
    </row>
    <row r="446" spans="2:51" s="14" customFormat="1" ht="11.25">
      <c r="B446" s="160"/>
      <c r="D446" s="147" t="s">
        <v>149</v>
      </c>
      <c r="E446" s="161" t="s">
        <v>1</v>
      </c>
      <c r="F446" s="162" t="s">
        <v>153</v>
      </c>
      <c r="H446" s="163">
        <v>3264.768</v>
      </c>
      <c r="I446" s="164"/>
      <c r="L446" s="160"/>
      <c r="M446" s="165"/>
      <c r="T446" s="166"/>
      <c r="AT446" s="161" t="s">
        <v>149</v>
      </c>
      <c r="AU446" s="161" t="s">
        <v>92</v>
      </c>
      <c r="AV446" s="14" t="s">
        <v>147</v>
      </c>
      <c r="AW446" s="14" t="s">
        <v>35</v>
      </c>
      <c r="AX446" s="14" t="s">
        <v>90</v>
      </c>
      <c r="AY446" s="161" t="s">
        <v>142</v>
      </c>
    </row>
    <row r="447" spans="2:65" s="1" customFormat="1" ht="33" customHeight="1">
      <c r="B447" s="32"/>
      <c r="C447" s="133" t="s">
        <v>461</v>
      </c>
      <c r="D447" s="133" t="s">
        <v>144</v>
      </c>
      <c r="E447" s="134" t="s">
        <v>462</v>
      </c>
      <c r="F447" s="135" t="s">
        <v>463</v>
      </c>
      <c r="G447" s="136" t="s">
        <v>105</v>
      </c>
      <c r="H447" s="137">
        <v>91413.504</v>
      </c>
      <c r="I447" s="138"/>
      <c r="J447" s="139">
        <f>ROUND(I447*H447,2)</f>
        <v>0</v>
      </c>
      <c r="K447" s="135" t="s">
        <v>157</v>
      </c>
      <c r="L447" s="32"/>
      <c r="M447" s="140" t="s">
        <v>1</v>
      </c>
      <c r="N447" s="141" t="s">
        <v>47</v>
      </c>
      <c r="P447" s="142">
        <f>O447*H447</f>
        <v>0</v>
      </c>
      <c r="Q447" s="142">
        <v>0</v>
      </c>
      <c r="R447" s="142">
        <f>Q447*H447</f>
        <v>0</v>
      </c>
      <c r="S447" s="142">
        <v>0</v>
      </c>
      <c r="T447" s="143">
        <f>S447*H447</f>
        <v>0</v>
      </c>
      <c r="AR447" s="144" t="s">
        <v>147</v>
      </c>
      <c r="AT447" s="144" t="s">
        <v>144</v>
      </c>
      <c r="AU447" s="144" t="s">
        <v>92</v>
      </c>
      <c r="AY447" s="17" t="s">
        <v>142</v>
      </c>
      <c r="BE447" s="145">
        <f>IF(N447="základní",J447,0)</f>
        <v>0</v>
      </c>
      <c r="BF447" s="145">
        <f>IF(N447="snížená",J447,0)</f>
        <v>0</v>
      </c>
      <c r="BG447" s="145">
        <f>IF(N447="zákl. přenesená",J447,0)</f>
        <v>0</v>
      </c>
      <c r="BH447" s="145">
        <f>IF(N447="sníž. přenesená",J447,0)</f>
        <v>0</v>
      </c>
      <c r="BI447" s="145">
        <f>IF(N447="nulová",J447,0)</f>
        <v>0</v>
      </c>
      <c r="BJ447" s="17" t="s">
        <v>90</v>
      </c>
      <c r="BK447" s="145">
        <f>ROUND(I447*H447,2)</f>
        <v>0</v>
      </c>
      <c r="BL447" s="17" t="s">
        <v>147</v>
      </c>
      <c r="BM447" s="144" t="s">
        <v>464</v>
      </c>
    </row>
    <row r="448" spans="2:51" s="12" customFormat="1" ht="11.25">
      <c r="B448" s="146"/>
      <c r="D448" s="147" t="s">
        <v>149</v>
      </c>
      <c r="E448" s="148" t="s">
        <v>1</v>
      </c>
      <c r="F448" s="149" t="s">
        <v>428</v>
      </c>
      <c r="H448" s="148" t="s">
        <v>1</v>
      </c>
      <c r="I448" s="150"/>
      <c r="L448" s="146"/>
      <c r="M448" s="151"/>
      <c r="T448" s="152"/>
      <c r="AT448" s="148" t="s">
        <v>149</v>
      </c>
      <c r="AU448" s="148" t="s">
        <v>92</v>
      </c>
      <c r="AV448" s="12" t="s">
        <v>90</v>
      </c>
      <c r="AW448" s="12" t="s">
        <v>35</v>
      </c>
      <c r="AX448" s="12" t="s">
        <v>82</v>
      </c>
      <c r="AY448" s="148" t="s">
        <v>142</v>
      </c>
    </row>
    <row r="449" spans="2:51" s="12" customFormat="1" ht="11.25">
      <c r="B449" s="146"/>
      <c r="D449" s="147" t="s">
        <v>149</v>
      </c>
      <c r="E449" s="148" t="s">
        <v>1</v>
      </c>
      <c r="F449" s="149" t="s">
        <v>465</v>
      </c>
      <c r="H449" s="148" t="s">
        <v>1</v>
      </c>
      <c r="I449" s="150"/>
      <c r="L449" s="146"/>
      <c r="M449" s="151"/>
      <c r="T449" s="152"/>
      <c r="AT449" s="148" t="s">
        <v>149</v>
      </c>
      <c r="AU449" s="148" t="s">
        <v>92</v>
      </c>
      <c r="AV449" s="12" t="s">
        <v>90</v>
      </c>
      <c r="AW449" s="12" t="s">
        <v>35</v>
      </c>
      <c r="AX449" s="12" t="s">
        <v>82</v>
      </c>
      <c r="AY449" s="148" t="s">
        <v>142</v>
      </c>
    </row>
    <row r="450" spans="2:51" s="12" customFormat="1" ht="11.25">
      <c r="B450" s="146"/>
      <c r="D450" s="147" t="s">
        <v>149</v>
      </c>
      <c r="E450" s="148" t="s">
        <v>1</v>
      </c>
      <c r="F450" s="149" t="s">
        <v>452</v>
      </c>
      <c r="H450" s="148" t="s">
        <v>1</v>
      </c>
      <c r="I450" s="150"/>
      <c r="L450" s="146"/>
      <c r="M450" s="151"/>
      <c r="T450" s="152"/>
      <c r="AT450" s="148" t="s">
        <v>149</v>
      </c>
      <c r="AU450" s="148" t="s">
        <v>92</v>
      </c>
      <c r="AV450" s="12" t="s">
        <v>90</v>
      </c>
      <c r="AW450" s="12" t="s">
        <v>35</v>
      </c>
      <c r="AX450" s="12" t="s">
        <v>82</v>
      </c>
      <c r="AY450" s="148" t="s">
        <v>142</v>
      </c>
    </row>
    <row r="451" spans="2:51" s="13" customFormat="1" ht="11.25">
      <c r="B451" s="153"/>
      <c r="D451" s="147" t="s">
        <v>149</v>
      </c>
      <c r="E451" s="154" t="s">
        <v>1</v>
      </c>
      <c r="F451" s="155" t="s">
        <v>466</v>
      </c>
      <c r="H451" s="156">
        <v>28566.72</v>
      </c>
      <c r="I451" s="157"/>
      <c r="L451" s="153"/>
      <c r="M451" s="158"/>
      <c r="T451" s="159"/>
      <c r="AT451" s="154" t="s">
        <v>149</v>
      </c>
      <c r="AU451" s="154" t="s">
        <v>92</v>
      </c>
      <c r="AV451" s="13" t="s">
        <v>92</v>
      </c>
      <c r="AW451" s="13" t="s">
        <v>35</v>
      </c>
      <c r="AX451" s="13" t="s">
        <v>82</v>
      </c>
      <c r="AY451" s="154" t="s">
        <v>142</v>
      </c>
    </row>
    <row r="452" spans="2:51" s="12" customFormat="1" ht="11.25">
      <c r="B452" s="146"/>
      <c r="D452" s="147" t="s">
        <v>149</v>
      </c>
      <c r="E452" s="148" t="s">
        <v>1</v>
      </c>
      <c r="F452" s="149" t="s">
        <v>454</v>
      </c>
      <c r="H452" s="148" t="s">
        <v>1</v>
      </c>
      <c r="I452" s="150"/>
      <c r="L452" s="146"/>
      <c r="M452" s="151"/>
      <c r="T452" s="152"/>
      <c r="AT452" s="148" t="s">
        <v>149</v>
      </c>
      <c r="AU452" s="148" t="s">
        <v>92</v>
      </c>
      <c r="AV452" s="12" t="s">
        <v>90</v>
      </c>
      <c r="AW452" s="12" t="s">
        <v>35</v>
      </c>
      <c r="AX452" s="12" t="s">
        <v>82</v>
      </c>
      <c r="AY452" s="148" t="s">
        <v>142</v>
      </c>
    </row>
    <row r="453" spans="2:51" s="13" customFormat="1" ht="11.25">
      <c r="B453" s="153"/>
      <c r="D453" s="147" t="s">
        <v>149</v>
      </c>
      <c r="E453" s="154" t="s">
        <v>1</v>
      </c>
      <c r="F453" s="155" t="s">
        <v>467</v>
      </c>
      <c r="H453" s="156">
        <v>28566.72</v>
      </c>
      <c r="I453" s="157"/>
      <c r="L453" s="153"/>
      <c r="M453" s="158"/>
      <c r="T453" s="159"/>
      <c r="AT453" s="154" t="s">
        <v>149</v>
      </c>
      <c r="AU453" s="154" t="s">
        <v>92</v>
      </c>
      <c r="AV453" s="13" t="s">
        <v>92</v>
      </c>
      <c r="AW453" s="13" t="s">
        <v>35</v>
      </c>
      <c r="AX453" s="13" t="s">
        <v>82</v>
      </c>
      <c r="AY453" s="154" t="s">
        <v>142</v>
      </c>
    </row>
    <row r="454" spans="2:51" s="12" customFormat="1" ht="11.25">
      <c r="B454" s="146"/>
      <c r="D454" s="147" t="s">
        <v>149</v>
      </c>
      <c r="E454" s="148" t="s">
        <v>1</v>
      </c>
      <c r="F454" s="149" t="s">
        <v>440</v>
      </c>
      <c r="H454" s="148" t="s">
        <v>1</v>
      </c>
      <c r="I454" s="150"/>
      <c r="L454" s="146"/>
      <c r="M454" s="151"/>
      <c r="T454" s="152"/>
      <c r="AT454" s="148" t="s">
        <v>149</v>
      </c>
      <c r="AU454" s="148" t="s">
        <v>92</v>
      </c>
      <c r="AV454" s="12" t="s">
        <v>90</v>
      </c>
      <c r="AW454" s="12" t="s">
        <v>35</v>
      </c>
      <c r="AX454" s="12" t="s">
        <v>82</v>
      </c>
      <c r="AY454" s="148" t="s">
        <v>142</v>
      </c>
    </row>
    <row r="455" spans="2:51" s="12" customFormat="1" ht="11.25">
      <c r="B455" s="146"/>
      <c r="D455" s="147" t="s">
        <v>149</v>
      </c>
      <c r="E455" s="148" t="s">
        <v>1</v>
      </c>
      <c r="F455" s="149" t="s">
        <v>452</v>
      </c>
      <c r="H455" s="148" t="s">
        <v>1</v>
      </c>
      <c r="I455" s="150"/>
      <c r="L455" s="146"/>
      <c r="M455" s="151"/>
      <c r="T455" s="152"/>
      <c r="AT455" s="148" t="s">
        <v>149</v>
      </c>
      <c r="AU455" s="148" t="s">
        <v>92</v>
      </c>
      <c r="AV455" s="12" t="s">
        <v>90</v>
      </c>
      <c r="AW455" s="12" t="s">
        <v>35</v>
      </c>
      <c r="AX455" s="12" t="s">
        <v>82</v>
      </c>
      <c r="AY455" s="148" t="s">
        <v>142</v>
      </c>
    </row>
    <row r="456" spans="2:51" s="13" customFormat="1" ht="11.25">
      <c r="B456" s="153"/>
      <c r="D456" s="147" t="s">
        <v>149</v>
      </c>
      <c r="E456" s="154" t="s">
        <v>1</v>
      </c>
      <c r="F456" s="155" t="s">
        <v>468</v>
      </c>
      <c r="H456" s="156">
        <v>17140.032</v>
      </c>
      <c r="I456" s="157"/>
      <c r="L456" s="153"/>
      <c r="M456" s="158"/>
      <c r="T456" s="159"/>
      <c r="AT456" s="154" t="s">
        <v>149</v>
      </c>
      <c r="AU456" s="154" t="s">
        <v>92</v>
      </c>
      <c r="AV456" s="13" t="s">
        <v>92</v>
      </c>
      <c r="AW456" s="13" t="s">
        <v>35</v>
      </c>
      <c r="AX456" s="13" t="s">
        <v>82</v>
      </c>
      <c r="AY456" s="154" t="s">
        <v>142</v>
      </c>
    </row>
    <row r="457" spans="2:51" s="12" customFormat="1" ht="11.25">
      <c r="B457" s="146"/>
      <c r="D457" s="147" t="s">
        <v>149</v>
      </c>
      <c r="E457" s="148" t="s">
        <v>1</v>
      </c>
      <c r="F457" s="149" t="s">
        <v>452</v>
      </c>
      <c r="H457" s="148" t="s">
        <v>1</v>
      </c>
      <c r="I457" s="150"/>
      <c r="L457" s="146"/>
      <c r="M457" s="151"/>
      <c r="T457" s="152"/>
      <c r="AT457" s="148" t="s">
        <v>149</v>
      </c>
      <c r="AU457" s="148" t="s">
        <v>92</v>
      </c>
      <c r="AV457" s="12" t="s">
        <v>90</v>
      </c>
      <c r="AW457" s="12" t="s">
        <v>35</v>
      </c>
      <c r="AX457" s="12" t="s">
        <v>82</v>
      </c>
      <c r="AY457" s="148" t="s">
        <v>142</v>
      </c>
    </row>
    <row r="458" spans="2:51" s="13" customFormat="1" ht="11.25">
      <c r="B458" s="153"/>
      <c r="D458" s="147" t="s">
        <v>149</v>
      </c>
      <c r="E458" s="154" t="s">
        <v>1</v>
      </c>
      <c r="F458" s="155" t="s">
        <v>468</v>
      </c>
      <c r="H458" s="156">
        <v>17140.032</v>
      </c>
      <c r="I458" s="157"/>
      <c r="L458" s="153"/>
      <c r="M458" s="158"/>
      <c r="T458" s="159"/>
      <c r="AT458" s="154" t="s">
        <v>149</v>
      </c>
      <c r="AU458" s="154" t="s">
        <v>92</v>
      </c>
      <c r="AV458" s="13" t="s">
        <v>92</v>
      </c>
      <c r="AW458" s="13" t="s">
        <v>35</v>
      </c>
      <c r="AX458" s="13" t="s">
        <v>82</v>
      </c>
      <c r="AY458" s="154" t="s">
        <v>142</v>
      </c>
    </row>
    <row r="459" spans="2:51" s="15" customFormat="1" ht="11.25">
      <c r="B459" s="167"/>
      <c r="D459" s="147" t="s">
        <v>149</v>
      </c>
      <c r="E459" s="168" t="s">
        <v>1</v>
      </c>
      <c r="F459" s="169" t="s">
        <v>173</v>
      </c>
      <c r="H459" s="170">
        <v>91413.504</v>
      </c>
      <c r="I459" s="171"/>
      <c r="L459" s="167"/>
      <c r="M459" s="172"/>
      <c r="T459" s="173"/>
      <c r="AT459" s="168" t="s">
        <v>149</v>
      </c>
      <c r="AU459" s="168" t="s">
        <v>92</v>
      </c>
      <c r="AV459" s="15" t="s">
        <v>160</v>
      </c>
      <c r="AW459" s="15" t="s">
        <v>35</v>
      </c>
      <c r="AX459" s="15" t="s">
        <v>82</v>
      </c>
      <c r="AY459" s="168" t="s">
        <v>142</v>
      </c>
    </row>
    <row r="460" spans="2:51" s="14" customFormat="1" ht="11.25">
      <c r="B460" s="160"/>
      <c r="D460" s="147" t="s">
        <v>149</v>
      </c>
      <c r="E460" s="161" t="s">
        <v>1</v>
      </c>
      <c r="F460" s="162" t="s">
        <v>153</v>
      </c>
      <c r="H460" s="163">
        <v>91413.504</v>
      </c>
      <c r="I460" s="164"/>
      <c r="L460" s="160"/>
      <c r="M460" s="165"/>
      <c r="T460" s="166"/>
      <c r="AT460" s="161" t="s">
        <v>149</v>
      </c>
      <c r="AU460" s="161" t="s">
        <v>92</v>
      </c>
      <c r="AV460" s="14" t="s">
        <v>147</v>
      </c>
      <c r="AW460" s="14" t="s">
        <v>35</v>
      </c>
      <c r="AX460" s="14" t="s">
        <v>90</v>
      </c>
      <c r="AY460" s="161" t="s">
        <v>142</v>
      </c>
    </row>
    <row r="461" spans="2:65" s="1" customFormat="1" ht="33" customHeight="1">
      <c r="B461" s="32"/>
      <c r="C461" s="133" t="s">
        <v>469</v>
      </c>
      <c r="D461" s="133" t="s">
        <v>144</v>
      </c>
      <c r="E461" s="134" t="s">
        <v>470</v>
      </c>
      <c r="F461" s="135" t="s">
        <v>471</v>
      </c>
      <c r="G461" s="136" t="s">
        <v>105</v>
      </c>
      <c r="H461" s="137">
        <v>3264.768</v>
      </c>
      <c r="I461" s="138"/>
      <c r="J461" s="139">
        <f>ROUND(I461*H461,2)</f>
        <v>0</v>
      </c>
      <c r="K461" s="135" t="s">
        <v>157</v>
      </c>
      <c r="L461" s="32"/>
      <c r="M461" s="140" t="s">
        <v>1</v>
      </c>
      <c r="N461" s="141" t="s">
        <v>47</v>
      </c>
      <c r="P461" s="142">
        <f>O461*H461</f>
        <v>0</v>
      </c>
      <c r="Q461" s="142">
        <v>0</v>
      </c>
      <c r="R461" s="142">
        <f>Q461*H461</f>
        <v>0</v>
      </c>
      <c r="S461" s="142">
        <v>0</v>
      </c>
      <c r="T461" s="143">
        <f>S461*H461</f>
        <v>0</v>
      </c>
      <c r="AR461" s="144" t="s">
        <v>147</v>
      </c>
      <c r="AT461" s="144" t="s">
        <v>144</v>
      </c>
      <c r="AU461" s="144" t="s">
        <v>92</v>
      </c>
      <c r="AY461" s="17" t="s">
        <v>142</v>
      </c>
      <c r="BE461" s="145">
        <f>IF(N461="základní",J461,0)</f>
        <v>0</v>
      </c>
      <c r="BF461" s="145">
        <f>IF(N461="snížená",J461,0)</f>
        <v>0</v>
      </c>
      <c r="BG461" s="145">
        <f>IF(N461="zákl. přenesená",J461,0)</f>
        <v>0</v>
      </c>
      <c r="BH461" s="145">
        <f>IF(N461="sníž. přenesená",J461,0)</f>
        <v>0</v>
      </c>
      <c r="BI461" s="145">
        <f>IF(N461="nulová",J461,0)</f>
        <v>0</v>
      </c>
      <c r="BJ461" s="17" t="s">
        <v>90</v>
      </c>
      <c r="BK461" s="145">
        <f>ROUND(I461*H461,2)</f>
        <v>0</v>
      </c>
      <c r="BL461" s="17" t="s">
        <v>147</v>
      </c>
      <c r="BM461" s="144" t="s">
        <v>472</v>
      </c>
    </row>
    <row r="462" spans="2:51" s="13" customFormat="1" ht="11.25">
      <c r="B462" s="153"/>
      <c r="D462" s="147" t="s">
        <v>149</v>
      </c>
      <c r="E462" s="154" t="s">
        <v>1</v>
      </c>
      <c r="F462" s="155" t="s">
        <v>103</v>
      </c>
      <c r="H462" s="156">
        <v>3264.768</v>
      </c>
      <c r="I462" s="157"/>
      <c r="L462" s="153"/>
      <c r="M462" s="158"/>
      <c r="T462" s="159"/>
      <c r="AT462" s="154" t="s">
        <v>149</v>
      </c>
      <c r="AU462" s="154" t="s">
        <v>92</v>
      </c>
      <c r="AV462" s="13" t="s">
        <v>92</v>
      </c>
      <c r="AW462" s="13" t="s">
        <v>35</v>
      </c>
      <c r="AX462" s="13" t="s">
        <v>82</v>
      </c>
      <c r="AY462" s="154" t="s">
        <v>142</v>
      </c>
    </row>
    <row r="463" spans="2:51" s="14" customFormat="1" ht="11.25">
      <c r="B463" s="160"/>
      <c r="D463" s="147" t="s">
        <v>149</v>
      </c>
      <c r="E463" s="161" t="s">
        <v>1</v>
      </c>
      <c r="F463" s="162" t="s">
        <v>153</v>
      </c>
      <c r="H463" s="163">
        <v>3264.768</v>
      </c>
      <c r="I463" s="164"/>
      <c r="L463" s="160"/>
      <c r="M463" s="165"/>
      <c r="T463" s="166"/>
      <c r="AT463" s="161" t="s">
        <v>149</v>
      </c>
      <c r="AU463" s="161" t="s">
        <v>92</v>
      </c>
      <c r="AV463" s="14" t="s">
        <v>147</v>
      </c>
      <c r="AW463" s="14" t="s">
        <v>35</v>
      </c>
      <c r="AX463" s="14" t="s">
        <v>90</v>
      </c>
      <c r="AY463" s="161" t="s">
        <v>142</v>
      </c>
    </row>
    <row r="464" spans="2:65" s="1" customFormat="1" ht="33" customHeight="1">
      <c r="B464" s="32"/>
      <c r="C464" s="133" t="s">
        <v>473</v>
      </c>
      <c r="D464" s="133" t="s">
        <v>144</v>
      </c>
      <c r="E464" s="134" t="s">
        <v>474</v>
      </c>
      <c r="F464" s="135" t="s">
        <v>475</v>
      </c>
      <c r="G464" s="136" t="s">
        <v>222</v>
      </c>
      <c r="H464" s="137">
        <v>551.16</v>
      </c>
      <c r="I464" s="138"/>
      <c r="J464" s="139">
        <f>ROUND(I464*H464,2)</f>
        <v>0</v>
      </c>
      <c r="K464" s="135" t="s">
        <v>157</v>
      </c>
      <c r="L464" s="32"/>
      <c r="M464" s="140" t="s">
        <v>1</v>
      </c>
      <c r="N464" s="141" t="s">
        <v>47</v>
      </c>
      <c r="P464" s="142">
        <f>O464*H464</f>
        <v>0</v>
      </c>
      <c r="Q464" s="142">
        <v>0</v>
      </c>
      <c r="R464" s="142">
        <f>Q464*H464</f>
        <v>0</v>
      </c>
      <c r="S464" s="142">
        <v>0</v>
      </c>
      <c r="T464" s="143">
        <f>S464*H464</f>
        <v>0</v>
      </c>
      <c r="AR464" s="144" t="s">
        <v>147</v>
      </c>
      <c r="AT464" s="144" t="s">
        <v>144</v>
      </c>
      <c r="AU464" s="144" t="s">
        <v>92</v>
      </c>
      <c r="AY464" s="17" t="s">
        <v>142</v>
      </c>
      <c r="BE464" s="145">
        <f>IF(N464="základní",J464,0)</f>
        <v>0</v>
      </c>
      <c r="BF464" s="145">
        <f>IF(N464="snížená",J464,0)</f>
        <v>0</v>
      </c>
      <c r="BG464" s="145">
        <f>IF(N464="zákl. přenesená",J464,0)</f>
        <v>0</v>
      </c>
      <c r="BH464" s="145">
        <f>IF(N464="sníž. přenesená",J464,0)</f>
        <v>0</v>
      </c>
      <c r="BI464" s="145">
        <f>IF(N464="nulová",J464,0)</f>
        <v>0</v>
      </c>
      <c r="BJ464" s="17" t="s">
        <v>90</v>
      </c>
      <c r="BK464" s="145">
        <f>ROUND(I464*H464,2)</f>
        <v>0</v>
      </c>
      <c r="BL464" s="17" t="s">
        <v>147</v>
      </c>
      <c r="BM464" s="144" t="s">
        <v>476</v>
      </c>
    </row>
    <row r="465" spans="2:51" s="12" customFormat="1" ht="11.25">
      <c r="B465" s="146"/>
      <c r="D465" s="147" t="s">
        <v>149</v>
      </c>
      <c r="E465" s="148" t="s">
        <v>1</v>
      </c>
      <c r="F465" s="149" t="s">
        <v>428</v>
      </c>
      <c r="H465" s="148" t="s">
        <v>1</v>
      </c>
      <c r="I465" s="150"/>
      <c r="L465" s="146"/>
      <c r="M465" s="151"/>
      <c r="T465" s="152"/>
      <c r="AT465" s="148" t="s">
        <v>149</v>
      </c>
      <c r="AU465" s="148" t="s">
        <v>92</v>
      </c>
      <c r="AV465" s="12" t="s">
        <v>90</v>
      </c>
      <c r="AW465" s="12" t="s">
        <v>35</v>
      </c>
      <c r="AX465" s="12" t="s">
        <v>82</v>
      </c>
      <c r="AY465" s="148" t="s">
        <v>142</v>
      </c>
    </row>
    <row r="466" spans="2:51" s="12" customFormat="1" ht="11.25">
      <c r="B466" s="146"/>
      <c r="D466" s="147" t="s">
        <v>149</v>
      </c>
      <c r="E466" s="148" t="s">
        <v>1</v>
      </c>
      <c r="F466" s="149" t="s">
        <v>454</v>
      </c>
      <c r="H466" s="148" t="s">
        <v>1</v>
      </c>
      <c r="I466" s="150"/>
      <c r="L466" s="146"/>
      <c r="M466" s="151"/>
      <c r="T466" s="152"/>
      <c r="AT466" s="148" t="s">
        <v>149</v>
      </c>
      <c r="AU466" s="148" t="s">
        <v>92</v>
      </c>
      <c r="AV466" s="12" t="s">
        <v>90</v>
      </c>
      <c r="AW466" s="12" t="s">
        <v>35</v>
      </c>
      <c r="AX466" s="12" t="s">
        <v>82</v>
      </c>
      <c r="AY466" s="148" t="s">
        <v>142</v>
      </c>
    </row>
    <row r="467" spans="2:51" s="12" customFormat="1" ht="11.25">
      <c r="B467" s="146"/>
      <c r="D467" s="147" t="s">
        <v>149</v>
      </c>
      <c r="E467" s="148" t="s">
        <v>1</v>
      </c>
      <c r="F467" s="149" t="s">
        <v>477</v>
      </c>
      <c r="H467" s="148" t="s">
        <v>1</v>
      </c>
      <c r="I467" s="150"/>
      <c r="L467" s="146"/>
      <c r="M467" s="151"/>
      <c r="T467" s="152"/>
      <c r="AT467" s="148" t="s">
        <v>149</v>
      </c>
      <c r="AU467" s="148" t="s">
        <v>92</v>
      </c>
      <c r="AV467" s="12" t="s">
        <v>90</v>
      </c>
      <c r="AW467" s="12" t="s">
        <v>35</v>
      </c>
      <c r="AX467" s="12" t="s">
        <v>82</v>
      </c>
      <c r="AY467" s="148" t="s">
        <v>142</v>
      </c>
    </row>
    <row r="468" spans="2:51" s="12" customFormat="1" ht="11.25">
      <c r="B468" s="146"/>
      <c r="D468" s="147" t="s">
        <v>149</v>
      </c>
      <c r="E468" s="148" t="s">
        <v>1</v>
      </c>
      <c r="F468" s="149" t="s">
        <v>429</v>
      </c>
      <c r="H468" s="148" t="s">
        <v>1</v>
      </c>
      <c r="I468" s="150"/>
      <c r="L468" s="146"/>
      <c r="M468" s="151"/>
      <c r="T468" s="152"/>
      <c r="AT468" s="148" t="s">
        <v>149</v>
      </c>
      <c r="AU468" s="148" t="s">
        <v>92</v>
      </c>
      <c r="AV468" s="12" t="s">
        <v>90</v>
      </c>
      <c r="AW468" s="12" t="s">
        <v>35</v>
      </c>
      <c r="AX468" s="12" t="s">
        <v>82</v>
      </c>
      <c r="AY468" s="148" t="s">
        <v>142</v>
      </c>
    </row>
    <row r="469" spans="2:51" s="13" customFormat="1" ht="11.25">
      <c r="B469" s="153"/>
      <c r="D469" s="147" t="s">
        <v>149</v>
      </c>
      <c r="E469" s="154" t="s">
        <v>1</v>
      </c>
      <c r="F469" s="155" t="s">
        <v>478</v>
      </c>
      <c r="H469" s="156">
        <v>275.58</v>
      </c>
      <c r="I469" s="157"/>
      <c r="L469" s="153"/>
      <c r="M469" s="158"/>
      <c r="T469" s="159"/>
      <c r="AT469" s="154" t="s">
        <v>149</v>
      </c>
      <c r="AU469" s="154" t="s">
        <v>92</v>
      </c>
      <c r="AV469" s="13" t="s">
        <v>92</v>
      </c>
      <c r="AW469" s="13" t="s">
        <v>35</v>
      </c>
      <c r="AX469" s="13" t="s">
        <v>82</v>
      </c>
      <c r="AY469" s="154" t="s">
        <v>142</v>
      </c>
    </row>
    <row r="470" spans="2:51" s="12" customFormat="1" ht="11.25">
      <c r="B470" s="146"/>
      <c r="D470" s="147" t="s">
        <v>149</v>
      </c>
      <c r="E470" s="148" t="s">
        <v>1</v>
      </c>
      <c r="F470" s="149" t="s">
        <v>432</v>
      </c>
      <c r="H470" s="148" t="s">
        <v>1</v>
      </c>
      <c r="I470" s="150"/>
      <c r="L470" s="146"/>
      <c r="M470" s="151"/>
      <c r="T470" s="152"/>
      <c r="AT470" s="148" t="s">
        <v>149</v>
      </c>
      <c r="AU470" s="148" t="s">
        <v>92</v>
      </c>
      <c r="AV470" s="12" t="s">
        <v>90</v>
      </c>
      <c r="AW470" s="12" t="s">
        <v>35</v>
      </c>
      <c r="AX470" s="12" t="s">
        <v>82</v>
      </c>
      <c r="AY470" s="148" t="s">
        <v>142</v>
      </c>
    </row>
    <row r="471" spans="2:51" s="13" customFormat="1" ht="11.25">
      <c r="B471" s="153"/>
      <c r="D471" s="147" t="s">
        <v>149</v>
      </c>
      <c r="E471" s="154" t="s">
        <v>1</v>
      </c>
      <c r="F471" s="155" t="s">
        <v>478</v>
      </c>
      <c r="H471" s="156">
        <v>275.58</v>
      </c>
      <c r="I471" s="157"/>
      <c r="L471" s="153"/>
      <c r="M471" s="158"/>
      <c r="T471" s="159"/>
      <c r="AT471" s="154" t="s">
        <v>149</v>
      </c>
      <c r="AU471" s="154" t="s">
        <v>92</v>
      </c>
      <c r="AV471" s="13" t="s">
        <v>92</v>
      </c>
      <c r="AW471" s="13" t="s">
        <v>35</v>
      </c>
      <c r="AX471" s="13" t="s">
        <v>82</v>
      </c>
      <c r="AY471" s="154" t="s">
        <v>142</v>
      </c>
    </row>
    <row r="472" spans="2:51" s="14" customFormat="1" ht="11.25">
      <c r="B472" s="160"/>
      <c r="D472" s="147" t="s">
        <v>149</v>
      </c>
      <c r="E472" s="161" t="s">
        <v>1</v>
      </c>
      <c r="F472" s="162" t="s">
        <v>153</v>
      </c>
      <c r="H472" s="163">
        <v>551.16</v>
      </c>
      <c r="I472" s="164"/>
      <c r="L472" s="160"/>
      <c r="M472" s="165"/>
      <c r="T472" s="166"/>
      <c r="AT472" s="161" t="s">
        <v>149</v>
      </c>
      <c r="AU472" s="161" t="s">
        <v>92</v>
      </c>
      <c r="AV472" s="14" t="s">
        <v>147</v>
      </c>
      <c r="AW472" s="14" t="s">
        <v>35</v>
      </c>
      <c r="AX472" s="14" t="s">
        <v>90</v>
      </c>
      <c r="AY472" s="161" t="s">
        <v>142</v>
      </c>
    </row>
    <row r="473" spans="2:65" s="1" customFormat="1" ht="33" customHeight="1">
      <c r="B473" s="32"/>
      <c r="C473" s="133" t="s">
        <v>479</v>
      </c>
      <c r="D473" s="133" t="s">
        <v>144</v>
      </c>
      <c r="E473" s="134" t="s">
        <v>480</v>
      </c>
      <c r="F473" s="135" t="s">
        <v>481</v>
      </c>
      <c r="G473" s="136" t="s">
        <v>222</v>
      </c>
      <c r="H473" s="137">
        <v>15432.48</v>
      </c>
      <c r="I473" s="138"/>
      <c r="J473" s="139">
        <f>ROUND(I473*H473,2)</f>
        <v>0</v>
      </c>
      <c r="K473" s="135" t="s">
        <v>157</v>
      </c>
      <c r="L473" s="32"/>
      <c r="M473" s="140" t="s">
        <v>1</v>
      </c>
      <c r="N473" s="141" t="s">
        <v>47</v>
      </c>
      <c r="P473" s="142">
        <f>O473*H473</f>
        <v>0</v>
      </c>
      <c r="Q473" s="142">
        <v>0</v>
      </c>
      <c r="R473" s="142">
        <f>Q473*H473</f>
        <v>0</v>
      </c>
      <c r="S473" s="142">
        <v>0</v>
      </c>
      <c r="T473" s="143">
        <f>S473*H473</f>
        <v>0</v>
      </c>
      <c r="AR473" s="144" t="s">
        <v>147</v>
      </c>
      <c r="AT473" s="144" t="s">
        <v>144</v>
      </c>
      <c r="AU473" s="144" t="s">
        <v>92</v>
      </c>
      <c r="AY473" s="17" t="s">
        <v>142</v>
      </c>
      <c r="BE473" s="145">
        <f>IF(N473="základní",J473,0)</f>
        <v>0</v>
      </c>
      <c r="BF473" s="145">
        <f>IF(N473="snížená",J473,0)</f>
        <v>0</v>
      </c>
      <c r="BG473" s="145">
        <f>IF(N473="zákl. přenesená",J473,0)</f>
        <v>0</v>
      </c>
      <c r="BH473" s="145">
        <f>IF(N473="sníž. přenesená",J473,0)</f>
        <v>0</v>
      </c>
      <c r="BI473" s="145">
        <f>IF(N473="nulová",J473,0)</f>
        <v>0</v>
      </c>
      <c r="BJ473" s="17" t="s">
        <v>90</v>
      </c>
      <c r="BK473" s="145">
        <f>ROUND(I473*H473,2)</f>
        <v>0</v>
      </c>
      <c r="BL473" s="17" t="s">
        <v>147</v>
      </c>
      <c r="BM473" s="144" t="s">
        <v>482</v>
      </c>
    </row>
    <row r="474" spans="2:51" s="12" customFormat="1" ht="11.25">
      <c r="B474" s="146"/>
      <c r="D474" s="147" t="s">
        <v>149</v>
      </c>
      <c r="E474" s="148" t="s">
        <v>1</v>
      </c>
      <c r="F474" s="149" t="s">
        <v>428</v>
      </c>
      <c r="H474" s="148" t="s">
        <v>1</v>
      </c>
      <c r="I474" s="150"/>
      <c r="L474" s="146"/>
      <c r="M474" s="151"/>
      <c r="T474" s="152"/>
      <c r="AT474" s="148" t="s">
        <v>149</v>
      </c>
      <c r="AU474" s="148" t="s">
        <v>92</v>
      </c>
      <c r="AV474" s="12" t="s">
        <v>90</v>
      </c>
      <c r="AW474" s="12" t="s">
        <v>35</v>
      </c>
      <c r="AX474" s="12" t="s">
        <v>82</v>
      </c>
      <c r="AY474" s="148" t="s">
        <v>142</v>
      </c>
    </row>
    <row r="475" spans="2:51" s="12" customFormat="1" ht="11.25">
      <c r="B475" s="146"/>
      <c r="D475" s="147" t="s">
        <v>149</v>
      </c>
      <c r="E475" s="148" t="s">
        <v>1</v>
      </c>
      <c r="F475" s="149" t="s">
        <v>454</v>
      </c>
      <c r="H475" s="148" t="s">
        <v>1</v>
      </c>
      <c r="I475" s="150"/>
      <c r="L475" s="146"/>
      <c r="M475" s="151"/>
      <c r="T475" s="152"/>
      <c r="AT475" s="148" t="s">
        <v>149</v>
      </c>
      <c r="AU475" s="148" t="s">
        <v>92</v>
      </c>
      <c r="AV475" s="12" t="s">
        <v>90</v>
      </c>
      <c r="AW475" s="12" t="s">
        <v>35</v>
      </c>
      <c r="AX475" s="12" t="s">
        <v>82</v>
      </c>
      <c r="AY475" s="148" t="s">
        <v>142</v>
      </c>
    </row>
    <row r="476" spans="2:51" s="12" customFormat="1" ht="11.25">
      <c r="B476" s="146"/>
      <c r="D476" s="147" t="s">
        <v>149</v>
      </c>
      <c r="E476" s="148" t="s">
        <v>1</v>
      </c>
      <c r="F476" s="149" t="s">
        <v>477</v>
      </c>
      <c r="H476" s="148" t="s">
        <v>1</v>
      </c>
      <c r="I476" s="150"/>
      <c r="L476" s="146"/>
      <c r="M476" s="151"/>
      <c r="T476" s="152"/>
      <c r="AT476" s="148" t="s">
        <v>149</v>
      </c>
      <c r="AU476" s="148" t="s">
        <v>92</v>
      </c>
      <c r="AV476" s="12" t="s">
        <v>90</v>
      </c>
      <c r="AW476" s="12" t="s">
        <v>35</v>
      </c>
      <c r="AX476" s="12" t="s">
        <v>82</v>
      </c>
      <c r="AY476" s="148" t="s">
        <v>142</v>
      </c>
    </row>
    <row r="477" spans="2:51" s="12" customFormat="1" ht="11.25">
      <c r="B477" s="146"/>
      <c r="D477" s="147" t="s">
        <v>149</v>
      </c>
      <c r="E477" s="148" t="s">
        <v>1</v>
      </c>
      <c r="F477" s="149" t="s">
        <v>483</v>
      </c>
      <c r="H477" s="148" t="s">
        <v>1</v>
      </c>
      <c r="I477" s="150"/>
      <c r="L477" s="146"/>
      <c r="M477" s="151"/>
      <c r="T477" s="152"/>
      <c r="AT477" s="148" t="s">
        <v>149</v>
      </c>
      <c r="AU477" s="148" t="s">
        <v>92</v>
      </c>
      <c r="AV477" s="12" t="s">
        <v>90</v>
      </c>
      <c r="AW477" s="12" t="s">
        <v>35</v>
      </c>
      <c r="AX477" s="12" t="s">
        <v>82</v>
      </c>
      <c r="AY477" s="148" t="s">
        <v>142</v>
      </c>
    </row>
    <row r="478" spans="2:51" s="13" customFormat="1" ht="11.25">
      <c r="B478" s="153"/>
      <c r="D478" s="147" t="s">
        <v>149</v>
      </c>
      <c r="E478" s="154" t="s">
        <v>1</v>
      </c>
      <c r="F478" s="155" t="s">
        <v>484</v>
      </c>
      <c r="H478" s="156">
        <v>9645.3</v>
      </c>
      <c r="I478" s="157"/>
      <c r="L478" s="153"/>
      <c r="M478" s="158"/>
      <c r="T478" s="159"/>
      <c r="AT478" s="154" t="s">
        <v>149</v>
      </c>
      <c r="AU478" s="154" t="s">
        <v>92</v>
      </c>
      <c r="AV478" s="13" t="s">
        <v>92</v>
      </c>
      <c r="AW478" s="13" t="s">
        <v>35</v>
      </c>
      <c r="AX478" s="13" t="s">
        <v>82</v>
      </c>
      <c r="AY478" s="154" t="s">
        <v>142</v>
      </c>
    </row>
    <row r="479" spans="2:51" s="12" customFormat="1" ht="11.25">
      <c r="B479" s="146"/>
      <c r="D479" s="147" t="s">
        <v>149</v>
      </c>
      <c r="E479" s="148" t="s">
        <v>1</v>
      </c>
      <c r="F479" s="149" t="s">
        <v>485</v>
      </c>
      <c r="H479" s="148" t="s">
        <v>1</v>
      </c>
      <c r="I479" s="150"/>
      <c r="L479" s="146"/>
      <c r="M479" s="151"/>
      <c r="T479" s="152"/>
      <c r="AT479" s="148" t="s">
        <v>149</v>
      </c>
      <c r="AU479" s="148" t="s">
        <v>92</v>
      </c>
      <c r="AV479" s="12" t="s">
        <v>90</v>
      </c>
      <c r="AW479" s="12" t="s">
        <v>35</v>
      </c>
      <c r="AX479" s="12" t="s">
        <v>82</v>
      </c>
      <c r="AY479" s="148" t="s">
        <v>142</v>
      </c>
    </row>
    <row r="480" spans="2:51" s="13" customFormat="1" ht="11.25">
      <c r="B480" s="153"/>
      <c r="D480" s="147" t="s">
        <v>149</v>
      </c>
      <c r="E480" s="154" t="s">
        <v>1</v>
      </c>
      <c r="F480" s="155" t="s">
        <v>486</v>
      </c>
      <c r="H480" s="156">
        <v>5787.18</v>
      </c>
      <c r="I480" s="157"/>
      <c r="L480" s="153"/>
      <c r="M480" s="158"/>
      <c r="T480" s="159"/>
      <c r="AT480" s="154" t="s">
        <v>149</v>
      </c>
      <c r="AU480" s="154" t="s">
        <v>92</v>
      </c>
      <c r="AV480" s="13" t="s">
        <v>92</v>
      </c>
      <c r="AW480" s="13" t="s">
        <v>35</v>
      </c>
      <c r="AX480" s="13" t="s">
        <v>82</v>
      </c>
      <c r="AY480" s="154" t="s">
        <v>142</v>
      </c>
    </row>
    <row r="481" spans="2:51" s="14" customFormat="1" ht="11.25">
      <c r="B481" s="160"/>
      <c r="D481" s="147" t="s">
        <v>149</v>
      </c>
      <c r="E481" s="161" t="s">
        <v>1</v>
      </c>
      <c r="F481" s="162" t="s">
        <v>153</v>
      </c>
      <c r="H481" s="163">
        <v>15432.48</v>
      </c>
      <c r="I481" s="164"/>
      <c r="L481" s="160"/>
      <c r="M481" s="165"/>
      <c r="T481" s="166"/>
      <c r="AT481" s="161" t="s">
        <v>149</v>
      </c>
      <c r="AU481" s="161" t="s">
        <v>92</v>
      </c>
      <c r="AV481" s="14" t="s">
        <v>147</v>
      </c>
      <c r="AW481" s="14" t="s">
        <v>35</v>
      </c>
      <c r="AX481" s="14" t="s">
        <v>90</v>
      </c>
      <c r="AY481" s="161" t="s">
        <v>142</v>
      </c>
    </row>
    <row r="482" spans="2:65" s="1" customFormat="1" ht="33" customHeight="1">
      <c r="B482" s="32"/>
      <c r="C482" s="133" t="s">
        <v>487</v>
      </c>
      <c r="D482" s="133" t="s">
        <v>144</v>
      </c>
      <c r="E482" s="134" t="s">
        <v>488</v>
      </c>
      <c r="F482" s="135" t="s">
        <v>489</v>
      </c>
      <c r="G482" s="136" t="s">
        <v>222</v>
      </c>
      <c r="H482" s="137">
        <v>551.16</v>
      </c>
      <c r="I482" s="138"/>
      <c r="J482" s="139">
        <f>ROUND(I482*H482,2)</f>
        <v>0</v>
      </c>
      <c r="K482" s="135" t="s">
        <v>157</v>
      </c>
      <c r="L482" s="32"/>
      <c r="M482" s="140" t="s">
        <v>1</v>
      </c>
      <c r="N482" s="141" t="s">
        <v>47</v>
      </c>
      <c r="P482" s="142">
        <f>O482*H482</f>
        <v>0</v>
      </c>
      <c r="Q482" s="142">
        <v>0</v>
      </c>
      <c r="R482" s="142">
        <f>Q482*H482</f>
        <v>0</v>
      </c>
      <c r="S482" s="142">
        <v>0</v>
      </c>
      <c r="T482" s="143">
        <f>S482*H482</f>
        <v>0</v>
      </c>
      <c r="AR482" s="144" t="s">
        <v>147</v>
      </c>
      <c r="AT482" s="144" t="s">
        <v>144</v>
      </c>
      <c r="AU482" s="144" t="s">
        <v>92</v>
      </c>
      <c r="AY482" s="17" t="s">
        <v>142</v>
      </c>
      <c r="BE482" s="145">
        <f>IF(N482="základní",J482,0)</f>
        <v>0</v>
      </c>
      <c r="BF482" s="145">
        <f>IF(N482="snížená",J482,0)</f>
        <v>0</v>
      </c>
      <c r="BG482" s="145">
        <f>IF(N482="zákl. přenesená",J482,0)</f>
        <v>0</v>
      </c>
      <c r="BH482" s="145">
        <f>IF(N482="sníž. přenesená",J482,0)</f>
        <v>0</v>
      </c>
      <c r="BI482" s="145">
        <f>IF(N482="nulová",J482,0)</f>
        <v>0</v>
      </c>
      <c r="BJ482" s="17" t="s">
        <v>90</v>
      </c>
      <c r="BK482" s="145">
        <f>ROUND(I482*H482,2)</f>
        <v>0</v>
      </c>
      <c r="BL482" s="17" t="s">
        <v>147</v>
      </c>
      <c r="BM482" s="144" t="s">
        <v>490</v>
      </c>
    </row>
    <row r="483" spans="2:51" s="12" customFormat="1" ht="11.25">
      <c r="B483" s="146"/>
      <c r="D483" s="147" t="s">
        <v>149</v>
      </c>
      <c r="E483" s="148" t="s">
        <v>1</v>
      </c>
      <c r="F483" s="149" t="s">
        <v>428</v>
      </c>
      <c r="H483" s="148" t="s">
        <v>1</v>
      </c>
      <c r="I483" s="150"/>
      <c r="L483" s="146"/>
      <c r="M483" s="151"/>
      <c r="T483" s="152"/>
      <c r="AT483" s="148" t="s">
        <v>149</v>
      </c>
      <c r="AU483" s="148" t="s">
        <v>92</v>
      </c>
      <c r="AV483" s="12" t="s">
        <v>90</v>
      </c>
      <c r="AW483" s="12" t="s">
        <v>35</v>
      </c>
      <c r="AX483" s="12" t="s">
        <v>82</v>
      </c>
      <c r="AY483" s="148" t="s">
        <v>142</v>
      </c>
    </row>
    <row r="484" spans="2:51" s="12" customFormat="1" ht="11.25">
      <c r="B484" s="146"/>
      <c r="D484" s="147" t="s">
        <v>149</v>
      </c>
      <c r="E484" s="148" t="s">
        <v>1</v>
      </c>
      <c r="F484" s="149" t="s">
        <v>454</v>
      </c>
      <c r="H484" s="148" t="s">
        <v>1</v>
      </c>
      <c r="I484" s="150"/>
      <c r="L484" s="146"/>
      <c r="M484" s="151"/>
      <c r="T484" s="152"/>
      <c r="AT484" s="148" t="s">
        <v>149</v>
      </c>
      <c r="AU484" s="148" t="s">
        <v>92</v>
      </c>
      <c r="AV484" s="12" t="s">
        <v>90</v>
      </c>
      <c r="AW484" s="12" t="s">
        <v>35</v>
      </c>
      <c r="AX484" s="12" t="s">
        <v>82</v>
      </c>
      <c r="AY484" s="148" t="s">
        <v>142</v>
      </c>
    </row>
    <row r="485" spans="2:51" s="12" customFormat="1" ht="11.25">
      <c r="B485" s="146"/>
      <c r="D485" s="147" t="s">
        <v>149</v>
      </c>
      <c r="E485" s="148" t="s">
        <v>1</v>
      </c>
      <c r="F485" s="149" t="s">
        <v>477</v>
      </c>
      <c r="H485" s="148" t="s">
        <v>1</v>
      </c>
      <c r="I485" s="150"/>
      <c r="L485" s="146"/>
      <c r="M485" s="151"/>
      <c r="T485" s="152"/>
      <c r="AT485" s="148" t="s">
        <v>149</v>
      </c>
      <c r="AU485" s="148" t="s">
        <v>92</v>
      </c>
      <c r="AV485" s="12" t="s">
        <v>90</v>
      </c>
      <c r="AW485" s="12" t="s">
        <v>35</v>
      </c>
      <c r="AX485" s="12" t="s">
        <v>82</v>
      </c>
      <c r="AY485" s="148" t="s">
        <v>142</v>
      </c>
    </row>
    <row r="486" spans="2:51" s="12" customFormat="1" ht="11.25">
      <c r="B486" s="146"/>
      <c r="D486" s="147" t="s">
        <v>149</v>
      </c>
      <c r="E486" s="148" t="s">
        <v>1</v>
      </c>
      <c r="F486" s="149" t="s">
        <v>429</v>
      </c>
      <c r="H486" s="148" t="s">
        <v>1</v>
      </c>
      <c r="I486" s="150"/>
      <c r="L486" s="146"/>
      <c r="M486" s="151"/>
      <c r="T486" s="152"/>
      <c r="AT486" s="148" t="s">
        <v>149</v>
      </c>
      <c r="AU486" s="148" t="s">
        <v>92</v>
      </c>
      <c r="AV486" s="12" t="s">
        <v>90</v>
      </c>
      <c r="AW486" s="12" t="s">
        <v>35</v>
      </c>
      <c r="AX486" s="12" t="s">
        <v>82</v>
      </c>
      <c r="AY486" s="148" t="s">
        <v>142</v>
      </c>
    </row>
    <row r="487" spans="2:51" s="13" customFormat="1" ht="11.25">
      <c r="B487" s="153"/>
      <c r="D487" s="147" t="s">
        <v>149</v>
      </c>
      <c r="E487" s="154" t="s">
        <v>1</v>
      </c>
      <c r="F487" s="155" t="s">
        <v>478</v>
      </c>
      <c r="H487" s="156">
        <v>275.58</v>
      </c>
      <c r="I487" s="157"/>
      <c r="L487" s="153"/>
      <c r="M487" s="158"/>
      <c r="T487" s="159"/>
      <c r="AT487" s="154" t="s">
        <v>149</v>
      </c>
      <c r="AU487" s="154" t="s">
        <v>92</v>
      </c>
      <c r="AV487" s="13" t="s">
        <v>92</v>
      </c>
      <c r="AW487" s="13" t="s">
        <v>35</v>
      </c>
      <c r="AX487" s="13" t="s">
        <v>82</v>
      </c>
      <c r="AY487" s="154" t="s">
        <v>142</v>
      </c>
    </row>
    <row r="488" spans="2:51" s="12" customFormat="1" ht="11.25">
      <c r="B488" s="146"/>
      <c r="D488" s="147" t="s">
        <v>149</v>
      </c>
      <c r="E488" s="148" t="s">
        <v>1</v>
      </c>
      <c r="F488" s="149" t="s">
        <v>432</v>
      </c>
      <c r="H488" s="148" t="s">
        <v>1</v>
      </c>
      <c r="I488" s="150"/>
      <c r="L488" s="146"/>
      <c r="M488" s="151"/>
      <c r="T488" s="152"/>
      <c r="AT488" s="148" t="s">
        <v>149</v>
      </c>
      <c r="AU488" s="148" t="s">
        <v>92</v>
      </c>
      <c r="AV488" s="12" t="s">
        <v>90</v>
      </c>
      <c r="AW488" s="12" t="s">
        <v>35</v>
      </c>
      <c r="AX488" s="12" t="s">
        <v>82</v>
      </c>
      <c r="AY488" s="148" t="s">
        <v>142</v>
      </c>
    </row>
    <row r="489" spans="2:51" s="13" customFormat="1" ht="11.25">
      <c r="B489" s="153"/>
      <c r="D489" s="147" t="s">
        <v>149</v>
      </c>
      <c r="E489" s="154" t="s">
        <v>1</v>
      </c>
      <c r="F489" s="155" t="s">
        <v>478</v>
      </c>
      <c r="H489" s="156">
        <v>275.58</v>
      </c>
      <c r="I489" s="157"/>
      <c r="L489" s="153"/>
      <c r="M489" s="158"/>
      <c r="T489" s="159"/>
      <c r="AT489" s="154" t="s">
        <v>149</v>
      </c>
      <c r="AU489" s="154" t="s">
        <v>92</v>
      </c>
      <c r="AV489" s="13" t="s">
        <v>92</v>
      </c>
      <c r="AW489" s="13" t="s">
        <v>35</v>
      </c>
      <c r="AX489" s="13" t="s">
        <v>82</v>
      </c>
      <c r="AY489" s="154" t="s">
        <v>142</v>
      </c>
    </row>
    <row r="490" spans="2:51" s="14" customFormat="1" ht="11.25">
      <c r="B490" s="160"/>
      <c r="D490" s="147" t="s">
        <v>149</v>
      </c>
      <c r="E490" s="161" t="s">
        <v>1</v>
      </c>
      <c r="F490" s="162" t="s">
        <v>153</v>
      </c>
      <c r="H490" s="163">
        <v>551.16</v>
      </c>
      <c r="I490" s="164"/>
      <c r="L490" s="160"/>
      <c r="M490" s="165"/>
      <c r="T490" s="166"/>
      <c r="AT490" s="161" t="s">
        <v>149</v>
      </c>
      <c r="AU490" s="161" t="s">
        <v>92</v>
      </c>
      <c r="AV490" s="14" t="s">
        <v>147</v>
      </c>
      <c r="AW490" s="14" t="s">
        <v>35</v>
      </c>
      <c r="AX490" s="14" t="s">
        <v>90</v>
      </c>
      <c r="AY490" s="161" t="s">
        <v>142</v>
      </c>
    </row>
    <row r="491" spans="2:65" s="1" customFormat="1" ht="16.5" customHeight="1">
      <c r="B491" s="32"/>
      <c r="C491" s="133" t="s">
        <v>491</v>
      </c>
      <c r="D491" s="133" t="s">
        <v>144</v>
      </c>
      <c r="E491" s="134" t="s">
        <v>492</v>
      </c>
      <c r="F491" s="135" t="s">
        <v>493</v>
      </c>
      <c r="G491" s="136" t="s">
        <v>156</v>
      </c>
      <c r="H491" s="137">
        <v>1224.16</v>
      </c>
      <c r="I491" s="138"/>
      <c r="J491" s="139">
        <f>ROUND(I491*H491,2)</f>
        <v>0</v>
      </c>
      <c r="K491" s="135" t="s">
        <v>157</v>
      </c>
      <c r="L491" s="32"/>
      <c r="M491" s="140" t="s">
        <v>1</v>
      </c>
      <c r="N491" s="141" t="s">
        <v>47</v>
      </c>
      <c r="P491" s="142">
        <f>O491*H491</f>
        <v>0</v>
      </c>
      <c r="Q491" s="142">
        <v>0</v>
      </c>
      <c r="R491" s="142">
        <f>Q491*H491</f>
        <v>0</v>
      </c>
      <c r="S491" s="142">
        <v>0</v>
      </c>
      <c r="T491" s="143">
        <f>S491*H491</f>
        <v>0</v>
      </c>
      <c r="AR491" s="144" t="s">
        <v>147</v>
      </c>
      <c r="AT491" s="144" t="s">
        <v>144</v>
      </c>
      <c r="AU491" s="144" t="s">
        <v>92</v>
      </c>
      <c r="AY491" s="17" t="s">
        <v>142</v>
      </c>
      <c r="BE491" s="145">
        <f>IF(N491="základní",J491,0)</f>
        <v>0</v>
      </c>
      <c r="BF491" s="145">
        <f>IF(N491="snížená",J491,0)</f>
        <v>0</v>
      </c>
      <c r="BG491" s="145">
        <f>IF(N491="zákl. přenesená",J491,0)</f>
        <v>0</v>
      </c>
      <c r="BH491" s="145">
        <f>IF(N491="sníž. přenesená",J491,0)</f>
        <v>0</v>
      </c>
      <c r="BI491" s="145">
        <f>IF(N491="nulová",J491,0)</f>
        <v>0</v>
      </c>
      <c r="BJ491" s="17" t="s">
        <v>90</v>
      </c>
      <c r="BK491" s="145">
        <f>ROUND(I491*H491,2)</f>
        <v>0</v>
      </c>
      <c r="BL491" s="17" t="s">
        <v>147</v>
      </c>
      <c r="BM491" s="144" t="s">
        <v>494</v>
      </c>
    </row>
    <row r="492" spans="2:51" s="12" customFormat="1" ht="11.25">
      <c r="B492" s="146"/>
      <c r="D492" s="147" t="s">
        <v>149</v>
      </c>
      <c r="E492" s="148" t="s">
        <v>1</v>
      </c>
      <c r="F492" s="149" t="s">
        <v>428</v>
      </c>
      <c r="H492" s="148" t="s">
        <v>1</v>
      </c>
      <c r="I492" s="150"/>
      <c r="L492" s="146"/>
      <c r="M492" s="151"/>
      <c r="T492" s="152"/>
      <c r="AT492" s="148" t="s">
        <v>149</v>
      </c>
      <c r="AU492" s="148" t="s">
        <v>92</v>
      </c>
      <c r="AV492" s="12" t="s">
        <v>90</v>
      </c>
      <c r="AW492" s="12" t="s">
        <v>35</v>
      </c>
      <c r="AX492" s="12" t="s">
        <v>82</v>
      </c>
      <c r="AY492" s="148" t="s">
        <v>142</v>
      </c>
    </row>
    <row r="493" spans="2:51" s="12" customFormat="1" ht="11.25">
      <c r="B493" s="146"/>
      <c r="D493" s="147" t="s">
        <v>149</v>
      </c>
      <c r="E493" s="148" t="s">
        <v>1</v>
      </c>
      <c r="F493" s="149" t="s">
        <v>429</v>
      </c>
      <c r="H493" s="148" t="s">
        <v>1</v>
      </c>
      <c r="I493" s="150"/>
      <c r="L493" s="146"/>
      <c r="M493" s="151"/>
      <c r="T493" s="152"/>
      <c r="AT493" s="148" t="s">
        <v>149</v>
      </c>
      <c r="AU493" s="148" t="s">
        <v>92</v>
      </c>
      <c r="AV493" s="12" t="s">
        <v>90</v>
      </c>
      <c r="AW493" s="12" t="s">
        <v>35</v>
      </c>
      <c r="AX493" s="12" t="s">
        <v>82</v>
      </c>
      <c r="AY493" s="148" t="s">
        <v>142</v>
      </c>
    </row>
    <row r="494" spans="2:51" s="13" customFormat="1" ht="11.25">
      <c r="B494" s="153"/>
      <c r="D494" s="147" t="s">
        <v>149</v>
      </c>
      <c r="E494" s="154" t="s">
        <v>1</v>
      </c>
      <c r="F494" s="155" t="s">
        <v>430</v>
      </c>
      <c r="H494" s="156">
        <v>306.04</v>
      </c>
      <c r="I494" s="157"/>
      <c r="L494" s="153"/>
      <c r="M494" s="158"/>
      <c r="T494" s="159"/>
      <c r="AT494" s="154" t="s">
        <v>149</v>
      </c>
      <c r="AU494" s="154" t="s">
        <v>92</v>
      </c>
      <c r="AV494" s="13" t="s">
        <v>92</v>
      </c>
      <c r="AW494" s="13" t="s">
        <v>35</v>
      </c>
      <c r="AX494" s="13" t="s">
        <v>82</v>
      </c>
      <c r="AY494" s="154" t="s">
        <v>142</v>
      </c>
    </row>
    <row r="495" spans="2:51" s="13" customFormat="1" ht="11.25">
      <c r="B495" s="153"/>
      <c r="D495" s="147" t="s">
        <v>149</v>
      </c>
      <c r="E495" s="154" t="s">
        <v>1</v>
      </c>
      <c r="F495" s="155" t="s">
        <v>431</v>
      </c>
      <c r="H495" s="156">
        <v>306.04</v>
      </c>
      <c r="I495" s="157"/>
      <c r="L495" s="153"/>
      <c r="M495" s="158"/>
      <c r="T495" s="159"/>
      <c r="AT495" s="154" t="s">
        <v>149</v>
      </c>
      <c r="AU495" s="154" t="s">
        <v>92</v>
      </c>
      <c r="AV495" s="13" t="s">
        <v>92</v>
      </c>
      <c r="AW495" s="13" t="s">
        <v>35</v>
      </c>
      <c r="AX495" s="13" t="s">
        <v>82</v>
      </c>
      <c r="AY495" s="154" t="s">
        <v>142</v>
      </c>
    </row>
    <row r="496" spans="2:51" s="15" customFormat="1" ht="11.25">
      <c r="B496" s="167"/>
      <c r="D496" s="147" t="s">
        <v>149</v>
      </c>
      <c r="E496" s="168" t="s">
        <v>1</v>
      </c>
      <c r="F496" s="169" t="s">
        <v>173</v>
      </c>
      <c r="H496" s="170">
        <v>612.08</v>
      </c>
      <c r="I496" s="171"/>
      <c r="L496" s="167"/>
      <c r="M496" s="172"/>
      <c r="T496" s="173"/>
      <c r="AT496" s="168" t="s">
        <v>149</v>
      </c>
      <c r="AU496" s="168" t="s">
        <v>92</v>
      </c>
      <c r="AV496" s="15" t="s">
        <v>160</v>
      </c>
      <c r="AW496" s="15" t="s">
        <v>35</v>
      </c>
      <c r="AX496" s="15" t="s">
        <v>82</v>
      </c>
      <c r="AY496" s="168" t="s">
        <v>142</v>
      </c>
    </row>
    <row r="497" spans="2:51" s="12" customFormat="1" ht="11.25">
      <c r="B497" s="146"/>
      <c r="D497" s="147" t="s">
        <v>149</v>
      </c>
      <c r="E497" s="148" t="s">
        <v>1</v>
      </c>
      <c r="F497" s="149" t="s">
        <v>432</v>
      </c>
      <c r="H497" s="148" t="s">
        <v>1</v>
      </c>
      <c r="I497" s="150"/>
      <c r="L497" s="146"/>
      <c r="M497" s="151"/>
      <c r="T497" s="152"/>
      <c r="AT497" s="148" t="s">
        <v>149</v>
      </c>
      <c r="AU497" s="148" t="s">
        <v>92</v>
      </c>
      <c r="AV497" s="12" t="s">
        <v>90</v>
      </c>
      <c r="AW497" s="12" t="s">
        <v>35</v>
      </c>
      <c r="AX497" s="12" t="s">
        <v>82</v>
      </c>
      <c r="AY497" s="148" t="s">
        <v>142</v>
      </c>
    </row>
    <row r="498" spans="2:51" s="13" customFormat="1" ht="11.25">
      <c r="B498" s="153"/>
      <c r="D498" s="147" t="s">
        <v>149</v>
      </c>
      <c r="E498" s="154" t="s">
        <v>1</v>
      </c>
      <c r="F498" s="155" t="s">
        <v>430</v>
      </c>
      <c r="H498" s="156">
        <v>306.04</v>
      </c>
      <c r="I498" s="157"/>
      <c r="L498" s="153"/>
      <c r="M498" s="158"/>
      <c r="T498" s="159"/>
      <c r="AT498" s="154" t="s">
        <v>149</v>
      </c>
      <c r="AU498" s="154" t="s">
        <v>92</v>
      </c>
      <c r="AV498" s="13" t="s">
        <v>92</v>
      </c>
      <c r="AW498" s="13" t="s">
        <v>35</v>
      </c>
      <c r="AX498" s="13" t="s">
        <v>82</v>
      </c>
      <c r="AY498" s="154" t="s">
        <v>142</v>
      </c>
    </row>
    <row r="499" spans="2:51" s="13" customFormat="1" ht="11.25">
      <c r="B499" s="153"/>
      <c r="D499" s="147" t="s">
        <v>149</v>
      </c>
      <c r="E499" s="154" t="s">
        <v>1</v>
      </c>
      <c r="F499" s="155" t="s">
        <v>431</v>
      </c>
      <c r="H499" s="156">
        <v>306.04</v>
      </c>
      <c r="I499" s="157"/>
      <c r="L499" s="153"/>
      <c r="M499" s="158"/>
      <c r="T499" s="159"/>
      <c r="AT499" s="154" t="s">
        <v>149</v>
      </c>
      <c r="AU499" s="154" t="s">
        <v>92</v>
      </c>
      <c r="AV499" s="13" t="s">
        <v>92</v>
      </c>
      <c r="AW499" s="13" t="s">
        <v>35</v>
      </c>
      <c r="AX499" s="13" t="s">
        <v>82</v>
      </c>
      <c r="AY499" s="154" t="s">
        <v>142</v>
      </c>
    </row>
    <row r="500" spans="2:51" s="15" customFormat="1" ht="11.25">
      <c r="B500" s="167"/>
      <c r="D500" s="147" t="s">
        <v>149</v>
      </c>
      <c r="E500" s="168" t="s">
        <v>1</v>
      </c>
      <c r="F500" s="169" t="s">
        <v>173</v>
      </c>
      <c r="H500" s="170">
        <v>612.08</v>
      </c>
      <c r="I500" s="171"/>
      <c r="L500" s="167"/>
      <c r="M500" s="172"/>
      <c r="T500" s="173"/>
      <c r="AT500" s="168" t="s">
        <v>149</v>
      </c>
      <c r="AU500" s="168" t="s">
        <v>92</v>
      </c>
      <c r="AV500" s="15" t="s">
        <v>160</v>
      </c>
      <c r="AW500" s="15" t="s">
        <v>35</v>
      </c>
      <c r="AX500" s="15" t="s">
        <v>82</v>
      </c>
      <c r="AY500" s="168" t="s">
        <v>142</v>
      </c>
    </row>
    <row r="501" spans="2:51" s="14" customFormat="1" ht="11.25">
      <c r="B501" s="160"/>
      <c r="D501" s="147" t="s">
        <v>149</v>
      </c>
      <c r="E501" s="161" t="s">
        <v>1</v>
      </c>
      <c r="F501" s="162" t="s">
        <v>153</v>
      </c>
      <c r="H501" s="163">
        <v>1224.16</v>
      </c>
      <c r="I501" s="164"/>
      <c r="L501" s="160"/>
      <c r="M501" s="165"/>
      <c r="T501" s="166"/>
      <c r="AT501" s="161" t="s">
        <v>149</v>
      </c>
      <c r="AU501" s="161" t="s">
        <v>92</v>
      </c>
      <c r="AV501" s="14" t="s">
        <v>147</v>
      </c>
      <c r="AW501" s="14" t="s">
        <v>35</v>
      </c>
      <c r="AX501" s="14" t="s">
        <v>90</v>
      </c>
      <c r="AY501" s="161" t="s">
        <v>142</v>
      </c>
    </row>
    <row r="502" spans="2:65" s="1" customFormat="1" ht="21.75" customHeight="1">
      <c r="B502" s="32"/>
      <c r="C502" s="133" t="s">
        <v>495</v>
      </c>
      <c r="D502" s="133" t="s">
        <v>144</v>
      </c>
      <c r="E502" s="134" t="s">
        <v>496</v>
      </c>
      <c r="F502" s="135" t="s">
        <v>497</v>
      </c>
      <c r="G502" s="136" t="s">
        <v>156</v>
      </c>
      <c r="H502" s="137">
        <v>34276.48</v>
      </c>
      <c r="I502" s="138"/>
      <c r="J502" s="139">
        <f>ROUND(I502*H502,2)</f>
        <v>0</v>
      </c>
      <c r="K502" s="135" t="s">
        <v>157</v>
      </c>
      <c r="L502" s="32"/>
      <c r="M502" s="140" t="s">
        <v>1</v>
      </c>
      <c r="N502" s="141" t="s">
        <v>47</v>
      </c>
      <c r="P502" s="142">
        <f>O502*H502</f>
        <v>0</v>
      </c>
      <c r="Q502" s="142">
        <v>0</v>
      </c>
      <c r="R502" s="142">
        <f>Q502*H502</f>
        <v>0</v>
      </c>
      <c r="S502" s="142">
        <v>0</v>
      </c>
      <c r="T502" s="143">
        <f>S502*H502</f>
        <v>0</v>
      </c>
      <c r="AR502" s="144" t="s">
        <v>147</v>
      </c>
      <c r="AT502" s="144" t="s">
        <v>144</v>
      </c>
      <c r="AU502" s="144" t="s">
        <v>92</v>
      </c>
      <c r="AY502" s="17" t="s">
        <v>142</v>
      </c>
      <c r="BE502" s="145">
        <f>IF(N502="základní",J502,0)</f>
        <v>0</v>
      </c>
      <c r="BF502" s="145">
        <f>IF(N502="snížená",J502,0)</f>
        <v>0</v>
      </c>
      <c r="BG502" s="145">
        <f>IF(N502="zákl. přenesená",J502,0)</f>
        <v>0</v>
      </c>
      <c r="BH502" s="145">
        <f>IF(N502="sníž. přenesená",J502,0)</f>
        <v>0</v>
      </c>
      <c r="BI502" s="145">
        <f>IF(N502="nulová",J502,0)</f>
        <v>0</v>
      </c>
      <c r="BJ502" s="17" t="s">
        <v>90</v>
      </c>
      <c r="BK502" s="145">
        <f>ROUND(I502*H502,2)</f>
        <v>0</v>
      </c>
      <c r="BL502" s="17" t="s">
        <v>147</v>
      </c>
      <c r="BM502" s="144" t="s">
        <v>498</v>
      </c>
    </row>
    <row r="503" spans="2:51" s="12" customFormat="1" ht="11.25">
      <c r="B503" s="146"/>
      <c r="D503" s="147" t="s">
        <v>149</v>
      </c>
      <c r="E503" s="148" t="s">
        <v>1</v>
      </c>
      <c r="F503" s="149" t="s">
        <v>428</v>
      </c>
      <c r="H503" s="148" t="s">
        <v>1</v>
      </c>
      <c r="I503" s="150"/>
      <c r="L503" s="146"/>
      <c r="M503" s="151"/>
      <c r="T503" s="152"/>
      <c r="AT503" s="148" t="s">
        <v>149</v>
      </c>
      <c r="AU503" s="148" t="s">
        <v>92</v>
      </c>
      <c r="AV503" s="12" t="s">
        <v>90</v>
      </c>
      <c r="AW503" s="12" t="s">
        <v>35</v>
      </c>
      <c r="AX503" s="12" t="s">
        <v>82</v>
      </c>
      <c r="AY503" s="148" t="s">
        <v>142</v>
      </c>
    </row>
    <row r="504" spans="2:51" s="12" customFormat="1" ht="11.25">
      <c r="B504" s="146"/>
      <c r="D504" s="147" t="s">
        <v>149</v>
      </c>
      <c r="E504" s="148" t="s">
        <v>1</v>
      </c>
      <c r="F504" s="149" t="s">
        <v>437</v>
      </c>
      <c r="H504" s="148" t="s">
        <v>1</v>
      </c>
      <c r="I504" s="150"/>
      <c r="L504" s="146"/>
      <c r="M504" s="151"/>
      <c r="T504" s="152"/>
      <c r="AT504" s="148" t="s">
        <v>149</v>
      </c>
      <c r="AU504" s="148" t="s">
        <v>92</v>
      </c>
      <c r="AV504" s="12" t="s">
        <v>90</v>
      </c>
      <c r="AW504" s="12" t="s">
        <v>35</v>
      </c>
      <c r="AX504" s="12" t="s">
        <v>82</v>
      </c>
      <c r="AY504" s="148" t="s">
        <v>142</v>
      </c>
    </row>
    <row r="505" spans="2:51" s="13" customFormat="1" ht="11.25">
      <c r="B505" s="153"/>
      <c r="D505" s="147" t="s">
        <v>149</v>
      </c>
      <c r="E505" s="154" t="s">
        <v>1</v>
      </c>
      <c r="F505" s="155" t="s">
        <v>438</v>
      </c>
      <c r="H505" s="156">
        <v>10711.4</v>
      </c>
      <c r="I505" s="157"/>
      <c r="L505" s="153"/>
      <c r="M505" s="158"/>
      <c r="T505" s="159"/>
      <c r="AT505" s="154" t="s">
        <v>149</v>
      </c>
      <c r="AU505" s="154" t="s">
        <v>92</v>
      </c>
      <c r="AV505" s="13" t="s">
        <v>92</v>
      </c>
      <c r="AW505" s="13" t="s">
        <v>35</v>
      </c>
      <c r="AX505" s="13" t="s">
        <v>82</v>
      </c>
      <c r="AY505" s="154" t="s">
        <v>142</v>
      </c>
    </row>
    <row r="506" spans="2:51" s="13" customFormat="1" ht="11.25">
      <c r="B506" s="153"/>
      <c r="D506" s="147" t="s">
        <v>149</v>
      </c>
      <c r="E506" s="154" t="s">
        <v>1</v>
      </c>
      <c r="F506" s="155" t="s">
        <v>439</v>
      </c>
      <c r="H506" s="156">
        <v>10711.4</v>
      </c>
      <c r="I506" s="157"/>
      <c r="L506" s="153"/>
      <c r="M506" s="158"/>
      <c r="T506" s="159"/>
      <c r="AT506" s="154" t="s">
        <v>149</v>
      </c>
      <c r="AU506" s="154" t="s">
        <v>92</v>
      </c>
      <c r="AV506" s="13" t="s">
        <v>92</v>
      </c>
      <c r="AW506" s="13" t="s">
        <v>35</v>
      </c>
      <c r="AX506" s="13" t="s">
        <v>82</v>
      </c>
      <c r="AY506" s="154" t="s">
        <v>142</v>
      </c>
    </row>
    <row r="507" spans="2:51" s="15" customFormat="1" ht="11.25">
      <c r="B507" s="167"/>
      <c r="D507" s="147" t="s">
        <v>149</v>
      </c>
      <c r="E507" s="168" t="s">
        <v>1</v>
      </c>
      <c r="F507" s="169" t="s">
        <v>173</v>
      </c>
      <c r="H507" s="170">
        <v>21422.8</v>
      </c>
      <c r="I507" s="171"/>
      <c r="L507" s="167"/>
      <c r="M507" s="172"/>
      <c r="T507" s="173"/>
      <c r="AT507" s="168" t="s">
        <v>149</v>
      </c>
      <c r="AU507" s="168" t="s">
        <v>92</v>
      </c>
      <c r="AV507" s="15" t="s">
        <v>160</v>
      </c>
      <c r="AW507" s="15" t="s">
        <v>35</v>
      </c>
      <c r="AX507" s="15" t="s">
        <v>82</v>
      </c>
      <c r="AY507" s="168" t="s">
        <v>142</v>
      </c>
    </row>
    <row r="508" spans="2:51" s="12" customFormat="1" ht="11.25">
      <c r="B508" s="146"/>
      <c r="D508" s="147" t="s">
        <v>149</v>
      </c>
      <c r="E508" s="148" t="s">
        <v>1</v>
      </c>
      <c r="F508" s="149" t="s">
        <v>440</v>
      </c>
      <c r="H508" s="148" t="s">
        <v>1</v>
      </c>
      <c r="I508" s="150"/>
      <c r="L508" s="146"/>
      <c r="M508" s="151"/>
      <c r="T508" s="152"/>
      <c r="AT508" s="148" t="s">
        <v>149</v>
      </c>
      <c r="AU508" s="148" t="s">
        <v>92</v>
      </c>
      <c r="AV508" s="12" t="s">
        <v>90</v>
      </c>
      <c r="AW508" s="12" t="s">
        <v>35</v>
      </c>
      <c r="AX508" s="12" t="s">
        <v>82</v>
      </c>
      <c r="AY508" s="148" t="s">
        <v>142</v>
      </c>
    </row>
    <row r="509" spans="2:51" s="13" customFormat="1" ht="11.25">
      <c r="B509" s="153"/>
      <c r="D509" s="147" t="s">
        <v>149</v>
      </c>
      <c r="E509" s="154" t="s">
        <v>1</v>
      </c>
      <c r="F509" s="155" t="s">
        <v>441</v>
      </c>
      <c r="H509" s="156">
        <v>6426.84</v>
      </c>
      <c r="I509" s="157"/>
      <c r="L509" s="153"/>
      <c r="M509" s="158"/>
      <c r="T509" s="159"/>
      <c r="AT509" s="154" t="s">
        <v>149</v>
      </c>
      <c r="AU509" s="154" t="s">
        <v>92</v>
      </c>
      <c r="AV509" s="13" t="s">
        <v>92</v>
      </c>
      <c r="AW509" s="13" t="s">
        <v>35</v>
      </c>
      <c r="AX509" s="13" t="s">
        <v>82</v>
      </c>
      <c r="AY509" s="154" t="s">
        <v>142</v>
      </c>
    </row>
    <row r="510" spans="2:51" s="13" customFormat="1" ht="11.25">
      <c r="B510" s="153"/>
      <c r="D510" s="147" t="s">
        <v>149</v>
      </c>
      <c r="E510" s="154" t="s">
        <v>1</v>
      </c>
      <c r="F510" s="155" t="s">
        <v>442</v>
      </c>
      <c r="H510" s="156">
        <v>6426.84</v>
      </c>
      <c r="I510" s="157"/>
      <c r="L510" s="153"/>
      <c r="M510" s="158"/>
      <c r="T510" s="159"/>
      <c r="AT510" s="154" t="s">
        <v>149</v>
      </c>
      <c r="AU510" s="154" t="s">
        <v>92</v>
      </c>
      <c r="AV510" s="13" t="s">
        <v>92</v>
      </c>
      <c r="AW510" s="13" t="s">
        <v>35</v>
      </c>
      <c r="AX510" s="13" t="s">
        <v>82</v>
      </c>
      <c r="AY510" s="154" t="s">
        <v>142</v>
      </c>
    </row>
    <row r="511" spans="2:51" s="15" customFormat="1" ht="11.25">
      <c r="B511" s="167"/>
      <c r="D511" s="147" t="s">
        <v>149</v>
      </c>
      <c r="E511" s="168" t="s">
        <v>1</v>
      </c>
      <c r="F511" s="169" t="s">
        <v>173</v>
      </c>
      <c r="H511" s="170">
        <v>12853.68</v>
      </c>
      <c r="I511" s="171"/>
      <c r="L511" s="167"/>
      <c r="M511" s="172"/>
      <c r="T511" s="173"/>
      <c r="AT511" s="168" t="s">
        <v>149</v>
      </c>
      <c r="AU511" s="168" t="s">
        <v>92</v>
      </c>
      <c r="AV511" s="15" t="s">
        <v>160</v>
      </c>
      <c r="AW511" s="15" t="s">
        <v>35</v>
      </c>
      <c r="AX511" s="15" t="s">
        <v>82</v>
      </c>
      <c r="AY511" s="168" t="s">
        <v>142</v>
      </c>
    </row>
    <row r="512" spans="2:51" s="14" customFormat="1" ht="11.25">
      <c r="B512" s="160"/>
      <c r="D512" s="147" t="s">
        <v>149</v>
      </c>
      <c r="E512" s="161" t="s">
        <v>1</v>
      </c>
      <c r="F512" s="162" t="s">
        <v>153</v>
      </c>
      <c r="H512" s="163">
        <v>34276.479999999996</v>
      </c>
      <c r="I512" s="164"/>
      <c r="L512" s="160"/>
      <c r="M512" s="165"/>
      <c r="T512" s="166"/>
      <c r="AT512" s="161" t="s">
        <v>149</v>
      </c>
      <c r="AU512" s="161" t="s">
        <v>92</v>
      </c>
      <c r="AV512" s="14" t="s">
        <v>147</v>
      </c>
      <c r="AW512" s="14" t="s">
        <v>35</v>
      </c>
      <c r="AX512" s="14" t="s">
        <v>90</v>
      </c>
      <c r="AY512" s="161" t="s">
        <v>142</v>
      </c>
    </row>
    <row r="513" spans="2:65" s="1" customFormat="1" ht="21.75" customHeight="1">
      <c r="B513" s="32"/>
      <c r="C513" s="133" t="s">
        <v>275</v>
      </c>
      <c r="D513" s="133" t="s">
        <v>144</v>
      </c>
      <c r="E513" s="134" t="s">
        <v>499</v>
      </c>
      <c r="F513" s="135" t="s">
        <v>500</v>
      </c>
      <c r="G513" s="136" t="s">
        <v>156</v>
      </c>
      <c r="H513" s="137">
        <v>1224.16</v>
      </c>
      <c r="I513" s="138"/>
      <c r="J513" s="139">
        <f>ROUND(I513*H513,2)</f>
        <v>0</v>
      </c>
      <c r="K513" s="135" t="s">
        <v>157</v>
      </c>
      <c r="L513" s="32"/>
      <c r="M513" s="140" t="s">
        <v>1</v>
      </c>
      <c r="N513" s="141" t="s">
        <v>47</v>
      </c>
      <c r="P513" s="142">
        <f>O513*H513</f>
        <v>0</v>
      </c>
      <c r="Q513" s="142">
        <v>0</v>
      </c>
      <c r="R513" s="142">
        <f>Q513*H513</f>
        <v>0</v>
      </c>
      <c r="S513" s="142">
        <v>0</v>
      </c>
      <c r="T513" s="143">
        <f>S513*H513</f>
        <v>0</v>
      </c>
      <c r="AR513" s="144" t="s">
        <v>147</v>
      </c>
      <c r="AT513" s="144" t="s">
        <v>144</v>
      </c>
      <c r="AU513" s="144" t="s">
        <v>92</v>
      </c>
      <c r="AY513" s="17" t="s">
        <v>142</v>
      </c>
      <c r="BE513" s="145">
        <f>IF(N513="základní",J513,0)</f>
        <v>0</v>
      </c>
      <c r="BF513" s="145">
        <f>IF(N513="snížená",J513,0)</f>
        <v>0</v>
      </c>
      <c r="BG513" s="145">
        <f>IF(N513="zákl. přenesená",J513,0)</f>
        <v>0</v>
      </c>
      <c r="BH513" s="145">
        <f>IF(N513="sníž. přenesená",J513,0)</f>
        <v>0</v>
      </c>
      <c r="BI513" s="145">
        <f>IF(N513="nulová",J513,0)</f>
        <v>0</v>
      </c>
      <c r="BJ513" s="17" t="s">
        <v>90</v>
      </c>
      <c r="BK513" s="145">
        <f>ROUND(I513*H513,2)</f>
        <v>0</v>
      </c>
      <c r="BL513" s="17" t="s">
        <v>147</v>
      </c>
      <c r="BM513" s="144" t="s">
        <v>501</v>
      </c>
    </row>
    <row r="514" spans="2:51" s="12" customFormat="1" ht="11.25">
      <c r="B514" s="146"/>
      <c r="D514" s="147" t="s">
        <v>149</v>
      </c>
      <c r="E514" s="148" t="s">
        <v>1</v>
      </c>
      <c r="F514" s="149" t="s">
        <v>428</v>
      </c>
      <c r="H514" s="148" t="s">
        <v>1</v>
      </c>
      <c r="I514" s="150"/>
      <c r="L514" s="146"/>
      <c r="M514" s="151"/>
      <c r="T514" s="152"/>
      <c r="AT514" s="148" t="s">
        <v>149</v>
      </c>
      <c r="AU514" s="148" t="s">
        <v>92</v>
      </c>
      <c r="AV514" s="12" t="s">
        <v>90</v>
      </c>
      <c r="AW514" s="12" t="s">
        <v>35</v>
      </c>
      <c r="AX514" s="12" t="s">
        <v>82</v>
      </c>
      <c r="AY514" s="148" t="s">
        <v>142</v>
      </c>
    </row>
    <row r="515" spans="2:51" s="12" customFormat="1" ht="11.25">
      <c r="B515" s="146"/>
      <c r="D515" s="147" t="s">
        <v>149</v>
      </c>
      <c r="E515" s="148" t="s">
        <v>1</v>
      </c>
      <c r="F515" s="149" t="s">
        <v>429</v>
      </c>
      <c r="H515" s="148" t="s">
        <v>1</v>
      </c>
      <c r="I515" s="150"/>
      <c r="L515" s="146"/>
      <c r="M515" s="151"/>
      <c r="T515" s="152"/>
      <c r="AT515" s="148" t="s">
        <v>149</v>
      </c>
      <c r="AU515" s="148" t="s">
        <v>92</v>
      </c>
      <c r="AV515" s="12" t="s">
        <v>90</v>
      </c>
      <c r="AW515" s="12" t="s">
        <v>35</v>
      </c>
      <c r="AX515" s="12" t="s">
        <v>82</v>
      </c>
      <c r="AY515" s="148" t="s">
        <v>142</v>
      </c>
    </row>
    <row r="516" spans="2:51" s="13" customFormat="1" ht="11.25">
      <c r="B516" s="153"/>
      <c r="D516" s="147" t="s">
        <v>149</v>
      </c>
      <c r="E516" s="154" t="s">
        <v>1</v>
      </c>
      <c r="F516" s="155" t="s">
        <v>430</v>
      </c>
      <c r="H516" s="156">
        <v>306.04</v>
      </c>
      <c r="I516" s="157"/>
      <c r="L516" s="153"/>
      <c r="M516" s="158"/>
      <c r="T516" s="159"/>
      <c r="AT516" s="154" t="s">
        <v>149</v>
      </c>
      <c r="AU516" s="154" t="s">
        <v>92</v>
      </c>
      <c r="AV516" s="13" t="s">
        <v>92</v>
      </c>
      <c r="AW516" s="13" t="s">
        <v>35</v>
      </c>
      <c r="AX516" s="13" t="s">
        <v>82</v>
      </c>
      <c r="AY516" s="154" t="s">
        <v>142</v>
      </c>
    </row>
    <row r="517" spans="2:51" s="13" customFormat="1" ht="11.25">
      <c r="B517" s="153"/>
      <c r="D517" s="147" t="s">
        <v>149</v>
      </c>
      <c r="E517" s="154" t="s">
        <v>1</v>
      </c>
      <c r="F517" s="155" t="s">
        <v>431</v>
      </c>
      <c r="H517" s="156">
        <v>306.04</v>
      </c>
      <c r="I517" s="157"/>
      <c r="L517" s="153"/>
      <c r="M517" s="158"/>
      <c r="T517" s="159"/>
      <c r="AT517" s="154" t="s">
        <v>149</v>
      </c>
      <c r="AU517" s="154" t="s">
        <v>92</v>
      </c>
      <c r="AV517" s="13" t="s">
        <v>92</v>
      </c>
      <c r="AW517" s="13" t="s">
        <v>35</v>
      </c>
      <c r="AX517" s="13" t="s">
        <v>82</v>
      </c>
      <c r="AY517" s="154" t="s">
        <v>142</v>
      </c>
    </row>
    <row r="518" spans="2:51" s="15" customFormat="1" ht="11.25">
      <c r="B518" s="167"/>
      <c r="D518" s="147" t="s">
        <v>149</v>
      </c>
      <c r="E518" s="168" t="s">
        <v>1</v>
      </c>
      <c r="F518" s="169" t="s">
        <v>173</v>
      </c>
      <c r="H518" s="170">
        <v>612.08</v>
      </c>
      <c r="I518" s="171"/>
      <c r="L518" s="167"/>
      <c r="M518" s="172"/>
      <c r="T518" s="173"/>
      <c r="AT518" s="168" t="s">
        <v>149</v>
      </c>
      <c r="AU518" s="168" t="s">
        <v>92</v>
      </c>
      <c r="AV518" s="15" t="s">
        <v>160</v>
      </c>
      <c r="AW518" s="15" t="s">
        <v>35</v>
      </c>
      <c r="AX518" s="15" t="s">
        <v>82</v>
      </c>
      <c r="AY518" s="168" t="s">
        <v>142</v>
      </c>
    </row>
    <row r="519" spans="2:51" s="12" customFormat="1" ht="11.25">
      <c r="B519" s="146"/>
      <c r="D519" s="147" t="s">
        <v>149</v>
      </c>
      <c r="E519" s="148" t="s">
        <v>1</v>
      </c>
      <c r="F519" s="149" t="s">
        <v>432</v>
      </c>
      <c r="H519" s="148" t="s">
        <v>1</v>
      </c>
      <c r="I519" s="150"/>
      <c r="L519" s="146"/>
      <c r="M519" s="151"/>
      <c r="T519" s="152"/>
      <c r="AT519" s="148" t="s">
        <v>149</v>
      </c>
      <c r="AU519" s="148" t="s">
        <v>92</v>
      </c>
      <c r="AV519" s="12" t="s">
        <v>90</v>
      </c>
      <c r="AW519" s="12" t="s">
        <v>35</v>
      </c>
      <c r="AX519" s="12" t="s">
        <v>82</v>
      </c>
      <c r="AY519" s="148" t="s">
        <v>142</v>
      </c>
    </row>
    <row r="520" spans="2:51" s="13" customFormat="1" ht="11.25">
      <c r="B520" s="153"/>
      <c r="D520" s="147" t="s">
        <v>149</v>
      </c>
      <c r="E520" s="154" t="s">
        <v>1</v>
      </c>
      <c r="F520" s="155" t="s">
        <v>430</v>
      </c>
      <c r="H520" s="156">
        <v>306.04</v>
      </c>
      <c r="I520" s="157"/>
      <c r="L520" s="153"/>
      <c r="M520" s="158"/>
      <c r="T520" s="159"/>
      <c r="AT520" s="154" t="s">
        <v>149</v>
      </c>
      <c r="AU520" s="154" t="s">
        <v>92</v>
      </c>
      <c r="AV520" s="13" t="s">
        <v>92</v>
      </c>
      <c r="AW520" s="13" t="s">
        <v>35</v>
      </c>
      <c r="AX520" s="13" t="s">
        <v>82</v>
      </c>
      <c r="AY520" s="154" t="s">
        <v>142</v>
      </c>
    </row>
    <row r="521" spans="2:51" s="13" customFormat="1" ht="11.25">
      <c r="B521" s="153"/>
      <c r="D521" s="147" t="s">
        <v>149</v>
      </c>
      <c r="E521" s="154" t="s">
        <v>1</v>
      </c>
      <c r="F521" s="155" t="s">
        <v>431</v>
      </c>
      <c r="H521" s="156">
        <v>306.04</v>
      </c>
      <c r="I521" s="157"/>
      <c r="L521" s="153"/>
      <c r="M521" s="158"/>
      <c r="T521" s="159"/>
      <c r="AT521" s="154" t="s">
        <v>149</v>
      </c>
      <c r="AU521" s="154" t="s">
        <v>92</v>
      </c>
      <c r="AV521" s="13" t="s">
        <v>92</v>
      </c>
      <c r="AW521" s="13" t="s">
        <v>35</v>
      </c>
      <c r="AX521" s="13" t="s">
        <v>82</v>
      </c>
      <c r="AY521" s="154" t="s">
        <v>142</v>
      </c>
    </row>
    <row r="522" spans="2:51" s="15" customFormat="1" ht="11.25">
      <c r="B522" s="167"/>
      <c r="D522" s="147" t="s">
        <v>149</v>
      </c>
      <c r="E522" s="168" t="s">
        <v>1</v>
      </c>
      <c r="F522" s="169" t="s">
        <v>173</v>
      </c>
      <c r="H522" s="170">
        <v>612.08</v>
      </c>
      <c r="I522" s="171"/>
      <c r="L522" s="167"/>
      <c r="M522" s="172"/>
      <c r="T522" s="173"/>
      <c r="AT522" s="168" t="s">
        <v>149</v>
      </c>
      <c r="AU522" s="168" t="s">
        <v>92</v>
      </c>
      <c r="AV522" s="15" t="s">
        <v>160</v>
      </c>
      <c r="AW522" s="15" t="s">
        <v>35</v>
      </c>
      <c r="AX522" s="15" t="s">
        <v>82</v>
      </c>
      <c r="AY522" s="168" t="s">
        <v>142</v>
      </c>
    </row>
    <row r="523" spans="2:51" s="14" customFormat="1" ht="11.25">
      <c r="B523" s="160"/>
      <c r="D523" s="147" t="s">
        <v>149</v>
      </c>
      <c r="E523" s="161" t="s">
        <v>1</v>
      </c>
      <c r="F523" s="162" t="s">
        <v>153</v>
      </c>
      <c r="H523" s="163">
        <v>1224.16</v>
      </c>
      <c r="I523" s="164"/>
      <c r="L523" s="160"/>
      <c r="M523" s="165"/>
      <c r="T523" s="166"/>
      <c r="AT523" s="161" t="s">
        <v>149</v>
      </c>
      <c r="AU523" s="161" t="s">
        <v>92</v>
      </c>
      <c r="AV523" s="14" t="s">
        <v>147</v>
      </c>
      <c r="AW523" s="14" t="s">
        <v>35</v>
      </c>
      <c r="AX523" s="14" t="s">
        <v>90</v>
      </c>
      <c r="AY523" s="161" t="s">
        <v>142</v>
      </c>
    </row>
    <row r="524" spans="2:65" s="1" customFormat="1" ht="16.5" customHeight="1">
      <c r="B524" s="32"/>
      <c r="C524" s="133" t="s">
        <v>502</v>
      </c>
      <c r="D524" s="133" t="s">
        <v>144</v>
      </c>
      <c r="E524" s="134" t="s">
        <v>503</v>
      </c>
      <c r="F524" s="135" t="s">
        <v>504</v>
      </c>
      <c r="G524" s="136" t="s">
        <v>222</v>
      </c>
      <c r="H524" s="137">
        <v>6</v>
      </c>
      <c r="I524" s="138"/>
      <c r="J524" s="139">
        <f>ROUND(I524*H524,2)</f>
        <v>0</v>
      </c>
      <c r="K524" s="135" t="s">
        <v>157</v>
      </c>
      <c r="L524" s="32"/>
      <c r="M524" s="140" t="s">
        <v>1</v>
      </c>
      <c r="N524" s="141" t="s">
        <v>47</v>
      </c>
      <c r="P524" s="142">
        <f>O524*H524</f>
        <v>0</v>
      </c>
      <c r="Q524" s="142">
        <v>0</v>
      </c>
      <c r="R524" s="142">
        <f>Q524*H524</f>
        <v>0</v>
      </c>
      <c r="S524" s="142">
        <v>0</v>
      </c>
      <c r="T524" s="143">
        <f>S524*H524</f>
        <v>0</v>
      </c>
      <c r="AR524" s="144" t="s">
        <v>147</v>
      </c>
      <c r="AT524" s="144" t="s">
        <v>144</v>
      </c>
      <c r="AU524" s="144" t="s">
        <v>92</v>
      </c>
      <c r="AY524" s="17" t="s">
        <v>142</v>
      </c>
      <c r="BE524" s="145">
        <f>IF(N524="základní",J524,0)</f>
        <v>0</v>
      </c>
      <c r="BF524" s="145">
        <f>IF(N524="snížená",J524,0)</f>
        <v>0</v>
      </c>
      <c r="BG524" s="145">
        <f>IF(N524="zákl. přenesená",J524,0)</f>
        <v>0</v>
      </c>
      <c r="BH524" s="145">
        <f>IF(N524="sníž. přenesená",J524,0)</f>
        <v>0</v>
      </c>
      <c r="BI524" s="145">
        <f>IF(N524="nulová",J524,0)</f>
        <v>0</v>
      </c>
      <c r="BJ524" s="17" t="s">
        <v>90</v>
      </c>
      <c r="BK524" s="145">
        <f>ROUND(I524*H524,2)</f>
        <v>0</v>
      </c>
      <c r="BL524" s="17" t="s">
        <v>147</v>
      </c>
      <c r="BM524" s="144" t="s">
        <v>505</v>
      </c>
    </row>
    <row r="525" spans="2:51" s="12" customFormat="1" ht="11.25">
      <c r="B525" s="146"/>
      <c r="D525" s="147" t="s">
        <v>149</v>
      </c>
      <c r="E525" s="148" t="s">
        <v>1</v>
      </c>
      <c r="F525" s="149" t="s">
        <v>506</v>
      </c>
      <c r="H525" s="148" t="s">
        <v>1</v>
      </c>
      <c r="I525" s="150"/>
      <c r="L525" s="146"/>
      <c r="M525" s="151"/>
      <c r="T525" s="152"/>
      <c r="AT525" s="148" t="s">
        <v>149</v>
      </c>
      <c r="AU525" s="148" t="s">
        <v>92</v>
      </c>
      <c r="AV525" s="12" t="s">
        <v>90</v>
      </c>
      <c r="AW525" s="12" t="s">
        <v>35</v>
      </c>
      <c r="AX525" s="12" t="s">
        <v>82</v>
      </c>
      <c r="AY525" s="148" t="s">
        <v>142</v>
      </c>
    </row>
    <row r="526" spans="2:51" s="13" customFormat="1" ht="11.25">
      <c r="B526" s="153"/>
      <c r="D526" s="147" t="s">
        <v>149</v>
      </c>
      <c r="E526" s="154" t="s">
        <v>1</v>
      </c>
      <c r="F526" s="155" t="s">
        <v>507</v>
      </c>
      <c r="H526" s="156">
        <v>6</v>
      </c>
      <c r="I526" s="157"/>
      <c r="L526" s="153"/>
      <c r="M526" s="158"/>
      <c r="T526" s="159"/>
      <c r="AT526" s="154" t="s">
        <v>149</v>
      </c>
      <c r="AU526" s="154" t="s">
        <v>92</v>
      </c>
      <c r="AV526" s="13" t="s">
        <v>92</v>
      </c>
      <c r="AW526" s="13" t="s">
        <v>35</v>
      </c>
      <c r="AX526" s="13" t="s">
        <v>82</v>
      </c>
      <c r="AY526" s="154" t="s">
        <v>142</v>
      </c>
    </row>
    <row r="527" spans="2:51" s="14" customFormat="1" ht="11.25">
      <c r="B527" s="160"/>
      <c r="D527" s="147" t="s">
        <v>149</v>
      </c>
      <c r="E527" s="161" t="s">
        <v>1</v>
      </c>
      <c r="F527" s="162" t="s">
        <v>153</v>
      </c>
      <c r="H527" s="163">
        <v>6</v>
      </c>
      <c r="I527" s="164"/>
      <c r="L527" s="160"/>
      <c r="M527" s="165"/>
      <c r="T527" s="166"/>
      <c r="AT527" s="161" t="s">
        <v>149</v>
      </c>
      <c r="AU527" s="161" t="s">
        <v>92</v>
      </c>
      <c r="AV527" s="14" t="s">
        <v>147</v>
      </c>
      <c r="AW527" s="14" t="s">
        <v>35</v>
      </c>
      <c r="AX527" s="14" t="s">
        <v>90</v>
      </c>
      <c r="AY527" s="161" t="s">
        <v>142</v>
      </c>
    </row>
    <row r="528" spans="2:65" s="1" customFormat="1" ht="24.2" customHeight="1">
      <c r="B528" s="32"/>
      <c r="C528" s="133" t="s">
        <v>508</v>
      </c>
      <c r="D528" s="133" t="s">
        <v>144</v>
      </c>
      <c r="E528" s="134" t="s">
        <v>509</v>
      </c>
      <c r="F528" s="135" t="s">
        <v>510</v>
      </c>
      <c r="G528" s="136" t="s">
        <v>222</v>
      </c>
      <c r="H528" s="137">
        <v>720</v>
      </c>
      <c r="I528" s="138"/>
      <c r="J528" s="139">
        <f>ROUND(I528*H528,2)</f>
        <v>0</v>
      </c>
      <c r="K528" s="135" t="s">
        <v>157</v>
      </c>
      <c r="L528" s="32"/>
      <c r="M528" s="140" t="s">
        <v>1</v>
      </c>
      <c r="N528" s="141" t="s">
        <v>47</v>
      </c>
      <c r="P528" s="142">
        <f>O528*H528</f>
        <v>0</v>
      </c>
      <c r="Q528" s="142">
        <v>0</v>
      </c>
      <c r="R528" s="142">
        <f>Q528*H528</f>
        <v>0</v>
      </c>
      <c r="S528" s="142">
        <v>0</v>
      </c>
      <c r="T528" s="143">
        <f>S528*H528</f>
        <v>0</v>
      </c>
      <c r="AR528" s="144" t="s">
        <v>147</v>
      </c>
      <c r="AT528" s="144" t="s">
        <v>144</v>
      </c>
      <c r="AU528" s="144" t="s">
        <v>92</v>
      </c>
      <c r="AY528" s="17" t="s">
        <v>142</v>
      </c>
      <c r="BE528" s="145">
        <f>IF(N528="základní",J528,0)</f>
        <v>0</v>
      </c>
      <c r="BF528" s="145">
        <f>IF(N528="snížená",J528,0)</f>
        <v>0</v>
      </c>
      <c r="BG528" s="145">
        <f>IF(N528="zákl. přenesená",J528,0)</f>
        <v>0</v>
      </c>
      <c r="BH528" s="145">
        <f>IF(N528="sníž. přenesená",J528,0)</f>
        <v>0</v>
      </c>
      <c r="BI528" s="145">
        <f>IF(N528="nulová",J528,0)</f>
        <v>0</v>
      </c>
      <c r="BJ528" s="17" t="s">
        <v>90</v>
      </c>
      <c r="BK528" s="145">
        <f>ROUND(I528*H528,2)</f>
        <v>0</v>
      </c>
      <c r="BL528" s="17" t="s">
        <v>147</v>
      </c>
      <c r="BM528" s="144" t="s">
        <v>511</v>
      </c>
    </row>
    <row r="529" spans="2:51" s="12" customFormat="1" ht="11.25">
      <c r="B529" s="146"/>
      <c r="D529" s="147" t="s">
        <v>149</v>
      </c>
      <c r="E529" s="148" t="s">
        <v>1</v>
      </c>
      <c r="F529" s="149" t="s">
        <v>506</v>
      </c>
      <c r="H529" s="148" t="s">
        <v>1</v>
      </c>
      <c r="I529" s="150"/>
      <c r="L529" s="146"/>
      <c r="M529" s="151"/>
      <c r="T529" s="152"/>
      <c r="AT529" s="148" t="s">
        <v>149</v>
      </c>
      <c r="AU529" s="148" t="s">
        <v>92</v>
      </c>
      <c r="AV529" s="12" t="s">
        <v>90</v>
      </c>
      <c r="AW529" s="12" t="s">
        <v>35</v>
      </c>
      <c r="AX529" s="12" t="s">
        <v>82</v>
      </c>
      <c r="AY529" s="148" t="s">
        <v>142</v>
      </c>
    </row>
    <row r="530" spans="2:51" s="13" customFormat="1" ht="11.25">
      <c r="B530" s="153"/>
      <c r="D530" s="147" t="s">
        <v>149</v>
      </c>
      <c r="E530" s="154" t="s">
        <v>1</v>
      </c>
      <c r="F530" s="155" t="s">
        <v>507</v>
      </c>
      <c r="H530" s="156">
        <v>6</v>
      </c>
      <c r="I530" s="157"/>
      <c r="L530" s="153"/>
      <c r="M530" s="158"/>
      <c r="T530" s="159"/>
      <c r="AT530" s="154" t="s">
        <v>149</v>
      </c>
      <c r="AU530" s="154" t="s">
        <v>92</v>
      </c>
      <c r="AV530" s="13" t="s">
        <v>92</v>
      </c>
      <c r="AW530" s="13" t="s">
        <v>35</v>
      </c>
      <c r="AX530" s="13" t="s">
        <v>82</v>
      </c>
      <c r="AY530" s="154" t="s">
        <v>142</v>
      </c>
    </row>
    <row r="531" spans="2:51" s="14" customFormat="1" ht="11.25">
      <c r="B531" s="160"/>
      <c r="D531" s="147" t="s">
        <v>149</v>
      </c>
      <c r="E531" s="161" t="s">
        <v>1</v>
      </c>
      <c r="F531" s="162" t="s">
        <v>153</v>
      </c>
      <c r="H531" s="163">
        <v>6</v>
      </c>
      <c r="I531" s="164"/>
      <c r="L531" s="160"/>
      <c r="M531" s="165"/>
      <c r="T531" s="166"/>
      <c r="AT531" s="161" t="s">
        <v>149</v>
      </c>
      <c r="AU531" s="161" t="s">
        <v>92</v>
      </c>
      <c r="AV531" s="14" t="s">
        <v>147</v>
      </c>
      <c r="AW531" s="14" t="s">
        <v>35</v>
      </c>
      <c r="AX531" s="14" t="s">
        <v>90</v>
      </c>
      <c r="AY531" s="161" t="s">
        <v>142</v>
      </c>
    </row>
    <row r="532" spans="2:51" s="13" customFormat="1" ht="11.25">
      <c r="B532" s="153"/>
      <c r="D532" s="147" t="s">
        <v>149</v>
      </c>
      <c r="F532" s="155" t="s">
        <v>512</v>
      </c>
      <c r="H532" s="156">
        <v>720</v>
      </c>
      <c r="I532" s="157"/>
      <c r="L532" s="153"/>
      <c r="M532" s="158"/>
      <c r="T532" s="159"/>
      <c r="AT532" s="154" t="s">
        <v>149</v>
      </c>
      <c r="AU532" s="154" t="s">
        <v>92</v>
      </c>
      <c r="AV532" s="13" t="s">
        <v>92</v>
      </c>
      <c r="AW532" s="13" t="s">
        <v>4</v>
      </c>
      <c r="AX532" s="13" t="s">
        <v>90</v>
      </c>
      <c r="AY532" s="154" t="s">
        <v>142</v>
      </c>
    </row>
    <row r="533" spans="2:65" s="1" customFormat="1" ht="16.5" customHeight="1">
      <c r="B533" s="32"/>
      <c r="C533" s="133" t="s">
        <v>513</v>
      </c>
      <c r="D533" s="133" t="s">
        <v>144</v>
      </c>
      <c r="E533" s="134" t="s">
        <v>514</v>
      </c>
      <c r="F533" s="135" t="s">
        <v>515</v>
      </c>
      <c r="G533" s="136" t="s">
        <v>222</v>
      </c>
      <c r="H533" s="137">
        <v>6</v>
      </c>
      <c r="I533" s="138"/>
      <c r="J533" s="139">
        <f>ROUND(I533*H533,2)</f>
        <v>0</v>
      </c>
      <c r="K533" s="135" t="s">
        <v>157</v>
      </c>
      <c r="L533" s="32"/>
      <c r="M533" s="140" t="s">
        <v>1</v>
      </c>
      <c r="N533" s="141" t="s">
        <v>47</v>
      </c>
      <c r="P533" s="142">
        <f>O533*H533</f>
        <v>0</v>
      </c>
      <c r="Q533" s="142">
        <v>0</v>
      </c>
      <c r="R533" s="142">
        <f>Q533*H533</f>
        <v>0</v>
      </c>
      <c r="S533" s="142">
        <v>0</v>
      </c>
      <c r="T533" s="143">
        <f>S533*H533</f>
        <v>0</v>
      </c>
      <c r="AR533" s="144" t="s">
        <v>147</v>
      </c>
      <c r="AT533" s="144" t="s">
        <v>144</v>
      </c>
      <c r="AU533" s="144" t="s">
        <v>92</v>
      </c>
      <c r="AY533" s="17" t="s">
        <v>142</v>
      </c>
      <c r="BE533" s="145">
        <f>IF(N533="základní",J533,0)</f>
        <v>0</v>
      </c>
      <c r="BF533" s="145">
        <f>IF(N533="snížená",J533,0)</f>
        <v>0</v>
      </c>
      <c r="BG533" s="145">
        <f>IF(N533="zákl. přenesená",J533,0)</f>
        <v>0</v>
      </c>
      <c r="BH533" s="145">
        <f>IF(N533="sníž. přenesená",J533,0)</f>
        <v>0</v>
      </c>
      <c r="BI533" s="145">
        <f>IF(N533="nulová",J533,0)</f>
        <v>0</v>
      </c>
      <c r="BJ533" s="17" t="s">
        <v>90</v>
      </c>
      <c r="BK533" s="145">
        <f>ROUND(I533*H533,2)</f>
        <v>0</v>
      </c>
      <c r="BL533" s="17" t="s">
        <v>147</v>
      </c>
      <c r="BM533" s="144" t="s">
        <v>516</v>
      </c>
    </row>
    <row r="534" spans="2:51" s="12" customFormat="1" ht="11.25">
      <c r="B534" s="146"/>
      <c r="D534" s="147" t="s">
        <v>149</v>
      </c>
      <c r="E534" s="148" t="s">
        <v>1</v>
      </c>
      <c r="F534" s="149" t="s">
        <v>506</v>
      </c>
      <c r="H534" s="148" t="s">
        <v>1</v>
      </c>
      <c r="I534" s="150"/>
      <c r="L534" s="146"/>
      <c r="M534" s="151"/>
      <c r="T534" s="152"/>
      <c r="AT534" s="148" t="s">
        <v>149</v>
      </c>
      <c r="AU534" s="148" t="s">
        <v>92</v>
      </c>
      <c r="AV534" s="12" t="s">
        <v>90</v>
      </c>
      <c r="AW534" s="12" t="s">
        <v>35</v>
      </c>
      <c r="AX534" s="12" t="s">
        <v>82</v>
      </c>
      <c r="AY534" s="148" t="s">
        <v>142</v>
      </c>
    </row>
    <row r="535" spans="2:51" s="13" customFormat="1" ht="11.25">
      <c r="B535" s="153"/>
      <c r="D535" s="147" t="s">
        <v>149</v>
      </c>
      <c r="E535" s="154" t="s">
        <v>1</v>
      </c>
      <c r="F535" s="155" t="s">
        <v>507</v>
      </c>
      <c r="H535" s="156">
        <v>6</v>
      </c>
      <c r="I535" s="157"/>
      <c r="L535" s="153"/>
      <c r="M535" s="158"/>
      <c r="T535" s="159"/>
      <c r="AT535" s="154" t="s">
        <v>149</v>
      </c>
      <c r="AU535" s="154" t="s">
        <v>92</v>
      </c>
      <c r="AV535" s="13" t="s">
        <v>92</v>
      </c>
      <c r="AW535" s="13" t="s">
        <v>35</v>
      </c>
      <c r="AX535" s="13" t="s">
        <v>82</v>
      </c>
      <c r="AY535" s="154" t="s">
        <v>142</v>
      </c>
    </row>
    <row r="536" spans="2:51" s="14" customFormat="1" ht="11.25">
      <c r="B536" s="160"/>
      <c r="D536" s="147" t="s">
        <v>149</v>
      </c>
      <c r="E536" s="161" t="s">
        <v>1</v>
      </c>
      <c r="F536" s="162" t="s">
        <v>153</v>
      </c>
      <c r="H536" s="163">
        <v>6</v>
      </c>
      <c r="I536" s="164"/>
      <c r="L536" s="160"/>
      <c r="M536" s="165"/>
      <c r="T536" s="166"/>
      <c r="AT536" s="161" t="s">
        <v>149</v>
      </c>
      <c r="AU536" s="161" t="s">
        <v>92</v>
      </c>
      <c r="AV536" s="14" t="s">
        <v>147</v>
      </c>
      <c r="AW536" s="14" t="s">
        <v>35</v>
      </c>
      <c r="AX536" s="14" t="s">
        <v>90</v>
      </c>
      <c r="AY536" s="161" t="s">
        <v>142</v>
      </c>
    </row>
    <row r="537" spans="2:65" s="1" customFormat="1" ht="24.2" customHeight="1">
      <c r="B537" s="32"/>
      <c r="C537" s="133" t="s">
        <v>517</v>
      </c>
      <c r="D537" s="133" t="s">
        <v>144</v>
      </c>
      <c r="E537" s="134" t="s">
        <v>518</v>
      </c>
      <c r="F537" s="135" t="s">
        <v>519</v>
      </c>
      <c r="G537" s="136" t="s">
        <v>217</v>
      </c>
      <c r="H537" s="137">
        <v>8</v>
      </c>
      <c r="I537" s="138"/>
      <c r="J537" s="139">
        <f>ROUND(I537*H537,2)</f>
        <v>0</v>
      </c>
      <c r="K537" s="135" t="s">
        <v>157</v>
      </c>
      <c r="L537" s="32"/>
      <c r="M537" s="140" t="s">
        <v>1</v>
      </c>
      <c r="N537" s="141" t="s">
        <v>47</v>
      </c>
      <c r="P537" s="142">
        <f>O537*H537</f>
        <v>0</v>
      </c>
      <c r="Q537" s="142">
        <v>0</v>
      </c>
      <c r="R537" s="142">
        <f>Q537*H537</f>
        <v>0</v>
      </c>
      <c r="S537" s="142">
        <v>0</v>
      </c>
      <c r="T537" s="143">
        <f>S537*H537</f>
        <v>0</v>
      </c>
      <c r="AR537" s="144" t="s">
        <v>147</v>
      </c>
      <c r="AT537" s="144" t="s">
        <v>144</v>
      </c>
      <c r="AU537" s="144" t="s">
        <v>92</v>
      </c>
      <c r="AY537" s="17" t="s">
        <v>142</v>
      </c>
      <c r="BE537" s="145">
        <f>IF(N537="základní",J537,0)</f>
        <v>0</v>
      </c>
      <c r="BF537" s="145">
        <f>IF(N537="snížená",J537,0)</f>
        <v>0</v>
      </c>
      <c r="BG537" s="145">
        <f>IF(N537="zákl. přenesená",J537,0)</f>
        <v>0</v>
      </c>
      <c r="BH537" s="145">
        <f>IF(N537="sníž. přenesená",J537,0)</f>
        <v>0</v>
      </c>
      <c r="BI537" s="145">
        <f>IF(N537="nulová",J537,0)</f>
        <v>0</v>
      </c>
      <c r="BJ537" s="17" t="s">
        <v>90</v>
      </c>
      <c r="BK537" s="145">
        <f>ROUND(I537*H537,2)</f>
        <v>0</v>
      </c>
      <c r="BL537" s="17" t="s">
        <v>147</v>
      </c>
      <c r="BM537" s="144" t="s">
        <v>520</v>
      </c>
    </row>
    <row r="538" spans="2:51" s="12" customFormat="1" ht="11.25">
      <c r="B538" s="146"/>
      <c r="D538" s="147" t="s">
        <v>149</v>
      </c>
      <c r="E538" s="148" t="s">
        <v>1</v>
      </c>
      <c r="F538" s="149" t="s">
        <v>429</v>
      </c>
      <c r="H538" s="148" t="s">
        <v>1</v>
      </c>
      <c r="I538" s="150"/>
      <c r="L538" s="146"/>
      <c r="M538" s="151"/>
      <c r="T538" s="152"/>
      <c r="AT538" s="148" t="s">
        <v>149</v>
      </c>
      <c r="AU538" s="148" t="s">
        <v>92</v>
      </c>
      <c r="AV538" s="12" t="s">
        <v>90</v>
      </c>
      <c r="AW538" s="12" t="s">
        <v>35</v>
      </c>
      <c r="AX538" s="12" t="s">
        <v>82</v>
      </c>
      <c r="AY538" s="148" t="s">
        <v>142</v>
      </c>
    </row>
    <row r="539" spans="2:51" s="13" customFormat="1" ht="11.25">
      <c r="B539" s="153"/>
      <c r="D539" s="147" t="s">
        <v>149</v>
      </c>
      <c r="E539" s="154" t="s">
        <v>1</v>
      </c>
      <c r="F539" s="155" t="s">
        <v>147</v>
      </c>
      <c r="H539" s="156">
        <v>4</v>
      </c>
      <c r="I539" s="157"/>
      <c r="L539" s="153"/>
      <c r="M539" s="158"/>
      <c r="T539" s="159"/>
      <c r="AT539" s="154" t="s">
        <v>149</v>
      </c>
      <c r="AU539" s="154" t="s">
        <v>92</v>
      </c>
      <c r="AV539" s="13" t="s">
        <v>92</v>
      </c>
      <c r="AW539" s="13" t="s">
        <v>35</v>
      </c>
      <c r="AX539" s="13" t="s">
        <v>82</v>
      </c>
      <c r="AY539" s="154" t="s">
        <v>142</v>
      </c>
    </row>
    <row r="540" spans="2:51" s="12" customFormat="1" ht="11.25">
      <c r="B540" s="146"/>
      <c r="D540" s="147" t="s">
        <v>149</v>
      </c>
      <c r="E540" s="148" t="s">
        <v>1</v>
      </c>
      <c r="F540" s="149" t="s">
        <v>432</v>
      </c>
      <c r="H540" s="148" t="s">
        <v>1</v>
      </c>
      <c r="I540" s="150"/>
      <c r="L540" s="146"/>
      <c r="M540" s="151"/>
      <c r="T540" s="152"/>
      <c r="AT540" s="148" t="s">
        <v>149</v>
      </c>
      <c r="AU540" s="148" t="s">
        <v>92</v>
      </c>
      <c r="AV540" s="12" t="s">
        <v>90</v>
      </c>
      <c r="AW540" s="12" t="s">
        <v>35</v>
      </c>
      <c r="AX540" s="12" t="s">
        <v>82</v>
      </c>
      <c r="AY540" s="148" t="s">
        <v>142</v>
      </c>
    </row>
    <row r="541" spans="2:51" s="13" customFormat="1" ht="11.25">
      <c r="B541" s="153"/>
      <c r="D541" s="147" t="s">
        <v>149</v>
      </c>
      <c r="E541" s="154" t="s">
        <v>1</v>
      </c>
      <c r="F541" s="155" t="s">
        <v>147</v>
      </c>
      <c r="H541" s="156">
        <v>4</v>
      </c>
      <c r="I541" s="157"/>
      <c r="L541" s="153"/>
      <c r="M541" s="158"/>
      <c r="T541" s="159"/>
      <c r="AT541" s="154" t="s">
        <v>149</v>
      </c>
      <c r="AU541" s="154" t="s">
        <v>92</v>
      </c>
      <c r="AV541" s="13" t="s">
        <v>92</v>
      </c>
      <c r="AW541" s="13" t="s">
        <v>35</v>
      </c>
      <c r="AX541" s="13" t="s">
        <v>82</v>
      </c>
      <c r="AY541" s="154" t="s">
        <v>142</v>
      </c>
    </row>
    <row r="542" spans="2:51" s="14" customFormat="1" ht="11.25">
      <c r="B542" s="160"/>
      <c r="D542" s="147" t="s">
        <v>149</v>
      </c>
      <c r="E542" s="161" t="s">
        <v>1</v>
      </c>
      <c r="F542" s="162" t="s">
        <v>153</v>
      </c>
      <c r="H542" s="163">
        <v>8</v>
      </c>
      <c r="I542" s="164"/>
      <c r="L542" s="160"/>
      <c r="M542" s="165"/>
      <c r="T542" s="166"/>
      <c r="AT542" s="161" t="s">
        <v>149</v>
      </c>
      <c r="AU542" s="161" t="s">
        <v>92</v>
      </c>
      <c r="AV542" s="14" t="s">
        <v>147</v>
      </c>
      <c r="AW542" s="14" t="s">
        <v>35</v>
      </c>
      <c r="AX542" s="14" t="s">
        <v>90</v>
      </c>
      <c r="AY542" s="161" t="s">
        <v>142</v>
      </c>
    </row>
    <row r="543" spans="2:65" s="1" customFormat="1" ht="33" customHeight="1">
      <c r="B543" s="32"/>
      <c r="C543" s="133" t="s">
        <v>521</v>
      </c>
      <c r="D543" s="133" t="s">
        <v>144</v>
      </c>
      <c r="E543" s="134" t="s">
        <v>522</v>
      </c>
      <c r="F543" s="135" t="s">
        <v>523</v>
      </c>
      <c r="G543" s="136" t="s">
        <v>217</v>
      </c>
      <c r="H543" s="137">
        <v>84</v>
      </c>
      <c r="I543" s="138"/>
      <c r="J543" s="139">
        <f>ROUND(I543*H543,2)</f>
        <v>0</v>
      </c>
      <c r="K543" s="135" t="s">
        <v>157</v>
      </c>
      <c r="L543" s="32"/>
      <c r="M543" s="140" t="s">
        <v>1</v>
      </c>
      <c r="N543" s="141" t="s">
        <v>47</v>
      </c>
      <c r="P543" s="142">
        <f>O543*H543</f>
        <v>0</v>
      </c>
      <c r="Q543" s="142">
        <v>0</v>
      </c>
      <c r="R543" s="142">
        <f>Q543*H543</f>
        <v>0</v>
      </c>
      <c r="S543" s="142">
        <v>0</v>
      </c>
      <c r="T543" s="143">
        <f>S543*H543</f>
        <v>0</v>
      </c>
      <c r="AR543" s="144" t="s">
        <v>147</v>
      </c>
      <c r="AT543" s="144" t="s">
        <v>144</v>
      </c>
      <c r="AU543" s="144" t="s">
        <v>92</v>
      </c>
      <c r="AY543" s="17" t="s">
        <v>142</v>
      </c>
      <c r="BE543" s="145">
        <f>IF(N543="základní",J543,0)</f>
        <v>0</v>
      </c>
      <c r="BF543" s="145">
        <f>IF(N543="snížená",J543,0)</f>
        <v>0</v>
      </c>
      <c r="BG543" s="145">
        <f>IF(N543="zákl. přenesená",J543,0)</f>
        <v>0</v>
      </c>
      <c r="BH543" s="145">
        <f>IF(N543="sníž. přenesená",J543,0)</f>
        <v>0</v>
      </c>
      <c r="BI543" s="145">
        <f>IF(N543="nulová",J543,0)</f>
        <v>0</v>
      </c>
      <c r="BJ543" s="17" t="s">
        <v>90</v>
      </c>
      <c r="BK543" s="145">
        <f>ROUND(I543*H543,2)</f>
        <v>0</v>
      </c>
      <c r="BL543" s="17" t="s">
        <v>147</v>
      </c>
      <c r="BM543" s="144" t="s">
        <v>524</v>
      </c>
    </row>
    <row r="544" spans="2:51" s="12" customFormat="1" ht="11.25">
      <c r="B544" s="146"/>
      <c r="D544" s="147" t="s">
        <v>149</v>
      </c>
      <c r="E544" s="148" t="s">
        <v>1</v>
      </c>
      <c r="F544" s="149" t="s">
        <v>429</v>
      </c>
      <c r="H544" s="148" t="s">
        <v>1</v>
      </c>
      <c r="I544" s="150"/>
      <c r="L544" s="146"/>
      <c r="M544" s="151"/>
      <c r="T544" s="152"/>
      <c r="AT544" s="148" t="s">
        <v>149</v>
      </c>
      <c r="AU544" s="148" t="s">
        <v>92</v>
      </c>
      <c r="AV544" s="12" t="s">
        <v>90</v>
      </c>
      <c r="AW544" s="12" t="s">
        <v>35</v>
      </c>
      <c r="AX544" s="12" t="s">
        <v>82</v>
      </c>
      <c r="AY544" s="148" t="s">
        <v>142</v>
      </c>
    </row>
    <row r="545" spans="2:51" s="13" customFormat="1" ht="11.25">
      <c r="B545" s="153"/>
      <c r="D545" s="147" t="s">
        <v>149</v>
      </c>
      <c r="E545" s="154" t="s">
        <v>1</v>
      </c>
      <c r="F545" s="155" t="s">
        <v>525</v>
      </c>
      <c r="H545" s="156">
        <v>28</v>
      </c>
      <c r="I545" s="157"/>
      <c r="L545" s="153"/>
      <c r="M545" s="158"/>
      <c r="T545" s="159"/>
      <c r="AT545" s="154" t="s">
        <v>149</v>
      </c>
      <c r="AU545" s="154" t="s">
        <v>92</v>
      </c>
      <c r="AV545" s="13" t="s">
        <v>92</v>
      </c>
      <c r="AW545" s="13" t="s">
        <v>35</v>
      </c>
      <c r="AX545" s="13" t="s">
        <v>82</v>
      </c>
      <c r="AY545" s="154" t="s">
        <v>142</v>
      </c>
    </row>
    <row r="546" spans="2:51" s="12" customFormat="1" ht="11.25">
      <c r="B546" s="146"/>
      <c r="D546" s="147" t="s">
        <v>149</v>
      </c>
      <c r="E546" s="148" t="s">
        <v>1</v>
      </c>
      <c r="F546" s="149" t="s">
        <v>432</v>
      </c>
      <c r="H546" s="148" t="s">
        <v>1</v>
      </c>
      <c r="I546" s="150"/>
      <c r="L546" s="146"/>
      <c r="M546" s="151"/>
      <c r="T546" s="152"/>
      <c r="AT546" s="148" t="s">
        <v>149</v>
      </c>
      <c r="AU546" s="148" t="s">
        <v>92</v>
      </c>
      <c r="AV546" s="12" t="s">
        <v>90</v>
      </c>
      <c r="AW546" s="12" t="s">
        <v>35</v>
      </c>
      <c r="AX546" s="12" t="s">
        <v>82</v>
      </c>
      <c r="AY546" s="148" t="s">
        <v>142</v>
      </c>
    </row>
    <row r="547" spans="2:51" s="13" customFormat="1" ht="11.25">
      <c r="B547" s="153"/>
      <c r="D547" s="147" t="s">
        <v>149</v>
      </c>
      <c r="E547" s="154" t="s">
        <v>1</v>
      </c>
      <c r="F547" s="155" t="s">
        <v>526</v>
      </c>
      <c r="H547" s="156">
        <v>56</v>
      </c>
      <c r="I547" s="157"/>
      <c r="L547" s="153"/>
      <c r="M547" s="158"/>
      <c r="T547" s="159"/>
      <c r="AT547" s="154" t="s">
        <v>149</v>
      </c>
      <c r="AU547" s="154" t="s">
        <v>92</v>
      </c>
      <c r="AV547" s="13" t="s">
        <v>92</v>
      </c>
      <c r="AW547" s="13" t="s">
        <v>35</v>
      </c>
      <c r="AX547" s="13" t="s">
        <v>82</v>
      </c>
      <c r="AY547" s="154" t="s">
        <v>142</v>
      </c>
    </row>
    <row r="548" spans="2:51" s="14" customFormat="1" ht="11.25">
      <c r="B548" s="160"/>
      <c r="D548" s="147" t="s">
        <v>149</v>
      </c>
      <c r="E548" s="161" t="s">
        <v>1</v>
      </c>
      <c r="F548" s="162" t="s">
        <v>153</v>
      </c>
      <c r="H548" s="163">
        <v>84</v>
      </c>
      <c r="I548" s="164"/>
      <c r="L548" s="160"/>
      <c r="M548" s="165"/>
      <c r="T548" s="166"/>
      <c r="AT548" s="161" t="s">
        <v>149</v>
      </c>
      <c r="AU548" s="161" t="s">
        <v>92</v>
      </c>
      <c r="AV548" s="14" t="s">
        <v>147</v>
      </c>
      <c r="AW548" s="14" t="s">
        <v>35</v>
      </c>
      <c r="AX548" s="14" t="s">
        <v>90</v>
      </c>
      <c r="AY548" s="161" t="s">
        <v>142</v>
      </c>
    </row>
    <row r="549" spans="2:65" s="1" customFormat="1" ht="24.2" customHeight="1">
      <c r="B549" s="32"/>
      <c r="C549" s="133" t="s">
        <v>527</v>
      </c>
      <c r="D549" s="133" t="s">
        <v>144</v>
      </c>
      <c r="E549" s="134" t="s">
        <v>528</v>
      </c>
      <c r="F549" s="135" t="s">
        <v>529</v>
      </c>
      <c r="G549" s="136" t="s">
        <v>217</v>
      </c>
      <c r="H549" s="137">
        <v>8</v>
      </c>
      <c r="I549" s="138"/>
      <c r="J549" s="139">
        <f>ROUND(I549*H549,2)</f>
        <v>0</v>
      </c>
      <c r="K549" s="135" t="s">
        <v>157</v>
      </c>
      <c r="L549" s="32"/>
      <c r="M549" s="140" t="s">
        <v>1</v>
      </c>
      <c r="N549" s="141" t="s">
        <v>47</v>
      </c>
      <c r="P549" s="142">
        <f>O549*H549</f>
        <v>0</v>
      </c>
      <c r="Q549" s="142">
        <v>0</v>
      </c>
      <c r="R549" s="142">
        <f>Q549*H549</f>
        <v>0</v>
      </c>
      <c r="S549" s="142">
        <v>0</v>
      </c>
      <c r="T549" s="143">
        <f>S549*H549</f>
        <v>0</v>
      </c>
      <c r="AR549" s="144" t="s">
        <v>147</v>
      </c>
      <c r="AT549" s="144" t="s">
        <v>144</v>
      </c>
      <c r="AU549" s="144" t="s">
        <v>92</v>
      </c>
      <c r="AY549" s="17" t="s">
        <v>142</v>
      </c>
      <c r="BE549" s="145">
        <f>IF(N549="základní",J549,0)</f>
        <v>0</v>
      </c>
      <c r="BF549" s="145">
        <f>IF(N549="snížená",J549,0)</f>
        <v>0</v>
      </c>
      <c r="BG549" s="145">
        <f>IF(N549="zákl. přenesená",J549,0)</f>
        <v>0</v>
      </c>
      <c r="BH549" s="145">
        <f>IF(N549="sníž. přenesená",J549,0)</f>
        <v>0</v>
      </c>
      <c r="BI549" s="145">
        <f>IF(N549="nulová",J549,0)</f>
        <v>0</v>
      </c>
      <c r="BJ549" s="17" t="s">
        <v>90</v>
      </c>
      <c r="BK549" s="145">
        <f>ROUND(I549*H549,2)</f>
        <v>0</v>
      </c>
      <c r="BL549" s="17" t="s">
        <v>147</v>
      </c>
      <c r="BM549" s="144" t="s">
        <v>530</v>
      </c>
    </row>
    <row r="550" spans="2:51" s="12" customFormat="1" ht="11.25">
      <c r="B550" s="146"/>
      <c r="D550" s="147" t="s">
        <v>149</v>
      </c>
      <c r="E550" s="148" t="s">
        <v>1</v>
      </c>
      <c r="F550" s="149" t="s">
        <v>429</v>
      </c>
      <c r="H550" s="148" t="s">
        <v>1</v>
      </c>
      <c r="I550" s="150"/>
      <c r="L550" s="146"/>
      <c r="M550" s="151"/>
      <c r="T550" s="152"/>
      <c r="AT550" s="148" t="s">
        <v>149</v>
      </c>
      <c r="AU550" s="148" t="s">
        <v>92</v>
      </c>
      <c r="AV550" s="12" t="s">
        <v>90</v>
      </c>
      <c r="AW550" s="12" t="s">
        <v>35</v>
      </c>
      <c r="AX550" s="12" t="s">
        <v>82</v>
      </c>
      <c r="AY550" s="148" t="s">
        <v>142</v>
      </c>
    </row>
    <row r="551" spans="2:51" s="13" customFormat="1" ht="11.25">
      <c r="B551" s="153"/>
      <c r="D551" s="147" t="s">
        <v>149</v>
      </c>
      <c r="E551" s="154" t="s">
        <v>1</v>
      </c>
      <c r="F551" s="155" t="s">
        <v>147</v>
      </c>
      <c r="H551" s="156">
        <v>4</v>
      </c>
      <c r="I551" s="157"/>
      <c r="L551" s="153"/>
      <c r="M551" s="158"/>
      <c r="T551" s="159"/>
      <c r="AT551" s="154" t="s">
        <v>149</v>
      </c>
      <c r="AU551" s="154" t="s">
        <v>92</v>
      </c>
      <c r="AV551" s="13" t="s">
        <v>92</v>
      </c>
      <c r="AW551" s="13" t="s">
        <v>35</v>
      </c>
      <c r="AX551" s="13" t="s">
        <v>82</v>
      </c>
      <c r="AY551" s="154" t="s">
        <v>142</v>
      </c>
    </row>
    <row r="552" spans="2:51" s="12" customFormat="1" ht="11.25">
      <c r="B552" s="146"/>
      <c r="D552" s="147" t="s">
        <v>149</v>
      </c>
      <c r="E552" s="148" t="s">
        <v>1</v>
      </c>
      <c r="F552" s="149" t="s">
        <v>432</v>
      </c>
      <c r="H552" s="148" t="s">
        <v>1</v>
      </c>
      <c r="I552" s="150"/>
      <c r="L552" s="146"/>
      <c r="M552" s="151"/>
      <c r="T552" s="152"/>
      <c r="AT552" s="148" t="s">
        <v>149</v>
      </c>
      <c r="AU552" s="148" t="s">
        <v>92</v>
      </c>
      <c r="AV552" s="12" t="s">
        <v>90</v>
      </c>
      <c r="AW552" s="12" t="s">
        <v>35</v>
      </c>
      <c r="AX552" s="12" t="s">
        <v>82</v>
      </c>
      <c r="AY552" s="148" t="s">
        <v>142</v>
      </c>
    </row>
    <row r="553" spans="2:51" s="13" customFormat="1" ht="11.25">
      <c r="B553" s="153"/>
      <c r="D553" s="147" t="s">
        <v>149</v>
      </c>
      <c r="E553" s="154" t="s">
        <v>1</v>
      </c>
      <c r="F553" s="155" t="s">
        <v>147</v>
      </c>
      <c r="H553" s="156">
        <v>4</v>
      </c>
      <c r="I553" s="157"/>
      <c r="L553" s="153"/>
      <c r="M553" s="158"/>
      <c r="T553" s="159"/>
      <c r="AT553" s="154" t="s">
        <v>149</v>
      </c>
      <c r="AU553" s="154" t="s">
        <v>92</v>
      </c>
      <c r="AV553" s="13" t="s">
        <v>92</v>
      </c>
      <c r="AW553" s="13" t="s">
        <v>35</v>
      </c>
      <c r="AX553" s="13" t="s">
        <v>82</v>
      </c>
      <c r="AY553" s="154" t="s">
        <v>142</v>
      </c>
    </row>
    <row r="554" spans="2:51" s="14" customFormat="1" ht="11.25">
      <c r="B554" s="160"/>
      <c r="D554" s="147" t="s">
        <v>149</v>
      </c>
      <c r="E554" s="161" t="s">
        <v>1</v>
      </c>
      <c r="F554" s="162" t="s">
        <v>153</v>
      </c>
      <c r="H554" s="163">
        <v>8</v>
      </c>
      <c r="I554" s="164"/>
      <c r="L554" s="160"/>
      <c r="M554" s="165"/>
      <c r="T554" s="166"/>
      <c r="AT554" s="161" t="s">
        <v>149</v>
      </c>
      <c r="AU554" s="161" t="s">
        <v>92</v>
      </c>
      <c r="AV554" s="14" t="s">
        <v>147</v>
      </c>
      <c r="AW554" s="14" t="s">
        <v>35</v>
      </c>
      <c r="AX554" s="14" t="s">
        <v>90</v>
      </c>
      <c r="AY554" s="161" t="s">
        <v>142</v>
      </c>
    </row>
    <row r="555" spans="2:65" s="1" customFormat="1" ht="16.5" customHeight="1">
      <c r="B555" s="32"/>
      <c r="C555" s="133" t="s">
        <v>531</v>
      </c>
      <c r="D555" s="133" t="s">
        <v>144</v>
      </c>
      <c r="E555" s="134" t="s">
        <v>532</v>
      </c>
      <c r="F555" s="135" t="s">
        <v>533</v>
      </c>
      <c r="G555" s="136" t="s">
        <v>217</v>
      </c>
      <c r="H555" s="137">
        <v>2</v>
      </c>
      <c r="I555" s="138"/>
      <c r="J555" s="139">
        <f>ROUND(I555*H555,2)</f>
        <v>0</v>
      </c>
      <c r="K555" s="135" t="s">
        <v>1</v>
      </c>
      <c r="L555" s="32"/>
      <c r="M555" s="140" t="s">
        <v>1</v>
      </c>
      <c r="N555" s="141" t="s">
        <v>47</v>
      </c>
      <c r="P555" s="142">
        <f>O555*H555</f>
        <v>0</v>
      </c>
      <c r="Q555" s="142">
        <v>0</v>
      </c>
      <c r="R555" s="142">
        <f>Q555*H555</f>
        <v>0</v>
      </c>
      <c r="S555" s="142">
        <v>0</v>
      </c>
      <c r="T555" s="143">
        <f>S555*H555</f>
        <v>0</v>
      </c>
      <c r="AR555" s="144" t="s">
        <v>147</v>
      </c>
      <c r="AT555" s="144" t="s">
        <v>144</v>
      </c>
      <c r="AU555" s="144" t="s">
        <v>92</v>
      </c>
      <c r="AY555" s="17" t="s">
        <v>142</v>
      </c>
      <c r="BE555" s="145">
        <f>IF(N555="základní",J555,0)</f>
        <v>0</v>
      </c>
      <c r="BF555" s="145">
        <f>IF(N555="snížená",J555,0)</f>
        <v>0</v>
      </c>
      <c r="BG555" s="145">
        <f>IF(N555="zákl. přenesená",J555,0)</f>
        <v>0</v>
      </c>
      <c r="BH555" s="145">
        <f>IF(N555="sníž. přenesená",J555,0)</f>
        <v>0</v>
      </c>
      <c r="BI555" s="145">
        <f>IF(N555="nulová",J555,0)</f>
        <v>0</v>
      </c>
      <c r="BJ555" s="17" t="s">
        <v>90</v>
      </c>
      <c r="BK555" s="145">
        <f>ROUND(I555*H555,2)</f>
        <v>0</v>
      </c>
      <c r="BL555" s="17" t="s">
        <v>147</v>
      </c>
      <c r="BM555" s="144" t="s">
        <v>534</v>
      </c>
    </row>
    <row r="556" spans="2:51" s="12" customFormat="1" ht="11.25">
      <c r="B556" s="146"/>
      <c r="D556" s="147" t="s">
        <v>149</v>
      </c>
      <c r="E556" s="148" t="s">
        <v>1</v>
      </c>
      <c r="F556" s="149" t="s">
        <v>535</v>
      </c>
      <c r="H556" s="148" t="s">
        <v>1</v>
      </c>
      <c r="I556" s="150"/>
      <c r="L556" s="146"/>
      <c r="M556" s="151"/>
      <c r="T556" s="152"/>
      <c r="AT556" s="148" t="s">
        <v>149</v>
      </c>
      <c r="AU556" s="148" t="s">
        <v>92</v>
      </c>
      <c r="AV556" s="12" t="s">
        <v>90</v>
      </c>
      <c r="AW556" s="12" t="s">
        <v>35</v>
      </c>
      <c r="AX556" s="12" t="s">
        <v>82</v>
      </c>
      <c r="AY556" s="148" t="s">
        <v>142</v>
      </c>
    </row>
    <row r="557" spans="2:51" s="13" customFormat="1" ht="11.25">
      <c r="B557" s="153"/>
      <c r="D557" s="147" t="s">
        <v>149</v>
      </c>
      <c r="E557" s="154" t="s">
        <v>1</v>
      </c>
      <c r="F557" s="155" t="s">
        <v>90</v>
      </c>
      <c r="H557" s="156">
        <v>1</v>
      </c>
      <c r="I557" s="157"/>
      <c r="L557" s="153"/>
      <c r="M557" s="158"/>
      <c r="T557" s="159"/>
      <c r="AT557" s="154" t="s">
        <v>149</v>
      </c>
      <c r="AU557" s="154" t="s">
        <v>92</v>
      </c>
      <c r="AV557" s="13" t="s">
        <v>92</v>
      </c>
      <c r="AW557" s="13" t="s">
        <v>35</v>
      </c>
      <c r="AX557" s="13" t="s">
        <v>82</v>
      </c>
      <c r="AY557" s="154" t="s">
        <v>142</v>
      </c>
    </row>
    <row r="558" spans="2:51" s="12" customFormat="1" ht="11.25">
      <c r="B558" s="146"/>
      <c r="D558" s="147" t="s">
        <v>149</v>
      </c>
      <c r="E558" s="148" t="s">
        <v>1</v>
      </c>
      <c r="F558" s="149" t="s">
        <v>432</v>
      </c>
      <c r="H558" s="148" t="s">
        <v>1</v>
      </c>
      <c r="I558" s="150"/>
      <c r="L558" s="146"/>
      <c r="M558" s="151"/>
      <c r="T558" s="152"/>
      <c r="AT558" s="148" t="s">
        <v>149</v>
      </c>
      <c r="AU558" s="148" t="s">
        <v>92</v>
      </c>
      <c r="AV558" s="12" t="s">
        <v>90</v>
      </c>
      <c r="AW558" s="12" t="s">
        <v>35</v>
      </c>
      <c r="AX558" s="12" t="s">
        <v>82</v>
      </c>
      <c r="AY558" s="148" t="s">
        <v>142</v>
      </c>
    </row>
    <row r="559" spans="2:51" s="13" customFormat="1" ht="11.25">
      <c r="B559" s="153"/>
      <c r="D559" s="147" t="s">
        <v>149</v>
      </c>
      <c r="E559" s="154" t="s">
        <v>1</v>
      </c>
      <c r="F559" s="155" t="s">
        <v>90</v>
      </c>
      <c r="H559" s="156">
        <v>1</v>
      </c>
      <c r="I559" s="157"/>
      <c r="L559" s="153"/>
      <c r="M559" s="158"/>
      <c r="T559" s="159"/>
      <c r="AT559" s="154" t="s">
        <v>149</v>
      </c>
      <c r="AU559" s="154" t="s">
        <v>92</v>
      </c>
      <c r="AV559" s="13" t="s">
        <v>92</v>
      </c>
      <c r="AW559" s="13" t="s">
        <v>35</v>
      </c>
      <c r="AX559" s="13" t="s">
        <v>82</v>
      </c>
      <c r="AY559" s="154" t="s">
        <v>142</v>
      </c>
    </row>
    <row r="560" spans="2:51" s="14" customFormat="1" ht="11.25">
      <c r="B560" s="160"/>
      <c r="D560" s="147" t="s">
        <v>149</v>
      </c>
      <c r="E560" s="161" t="s">
        <v>1</v>
      </c>
      <c r="F560" s="162" t="s">
        <v>153</v>
      </c>
      <c r="H560" s="163">
        <v>2</v>
      </c>
      <c r="I560" s="164"/>
      <c r="L560" s="160"/>
      <c r="M560" s="165"/>
      <c r="T560" s="166"/>
      <c r="AT560" s="161" t="s">
        <v>149</v>
      </c>
      <c r="AU560" s="161" t="s">
        <v>92</v>
      </c>
      <c r="AV560" s="14" t="s">
        <v>147</v>
      </c>
      <c r="AW560" s="14" t="s">
        <v>35</v>
      </c>
      <c r="AX560" s="14" t="s">
        <v>90</v>
      </c>
      <c r="AY560" s="161" t="s">
        <v>142</v>
      </c>
    </row>
    <row r="561" spans="2:65" s="1" customFormat="1" ht="24.2" customHeight="1">
      <c r="B561" s="32"/>
      <c r="C561" s="133" t="s">
        <v>536</v>
      </c>
      <c r="D561" s="133" t="s">
        <v>144</v>
      </c>
      <c r="E561" s="134" t="s">
        <v>537</v>
      </c>
      <c r="F561" s="135" t="s">
        <v>538</v>
      </c>
      <c r="G561" s="136" t="s">
        <v>156</v>
      </c>
      <c r="H561" s="137">
        <v>315.52</v>
      </c>
      <c r="I561" s="138"/>
      <c r="J561" s="139">
        <f>ROUND(I561*H561,2)</f>
        <v>0</v>
      </c>
      <c r="K561" s="135" t="s">
        <v>157</v>
      </c>
      <c r="L561" s="32"/>
      <c r="M561" s="140" t="s">
        <v>1</v>
      </c>
      <c r="N561" s="141" t="s">
        <v>47</v>
      </c>
      <c r="P561" s="142">
        <f>O561*H561</f>
        <v>0</v>
      </c>
      <c r="Q561" s="142">
        <v>3.5E-05</v>
      </c>
      <c r="R561" s="142">
        <f>Q561*H561</f>
        <v>0.011043199999999998</v>
      </c>
      <c r="S561" s="142">
        <v>0</v>
      </c>
      <c r="T561" s="143">
        <f>S561*H561</f>
        <v>0</v>
      </c>
      <c r="AR561" s="144" t="s">
        <v>147</v>
      </c>
      <c r="AT561" s="144" t="s">
        <v>144</v>
      </c>
      <c r="AU561" s="144" t="s">
        <v>92</v>
      </c>
      <c r="AY561" s="17" t="s">
        <v>142</v>
      </c>
      <c r="BE561" s="145">
        <f>IF(N561="základní",J561,0)</f>
        <v>0</v>
      </c>
      <c r="BF561" s="145">
        <f>IF(N561="snížená",J561,0)</f>
        <v>0</v>
      </c>
      <c r="BG561" s="145">
        <f>IF(N561="zákl. přenesená",J561,0)</f>
        <v>0</v>
      </c>
      <c r="BH561" s="145">
        <f>IF(N561="sníž. přenesená",J561,0)</f>
        <v>0</v>
      </c>
      <c r="BI561" s="145">
        <f>IF(N561="nulová",J561,0)</f>
        <v>0</v>
      </c>
      <c r="BJ561" s="17" t="s">
        <v>90</v>
      </c>
      <c r="BK561" s="145">
        <f>ROUND(I561*H561,2)</f>
        <v>0</v>
      </c>
      <c r="BL561" s="17" t="s">
        <v>147</v>
      </c>
      <c r="BM561" s="144" t="s">
        <v>539</v>
      </c>
    </row>
    <row r="562" spans="2:51" s="12" customFormat="1" ht="11.25">
      <c r="B562" s="146"/>
      <c r="D562" s="147" t="s">
        <v>149</v>
      </c>
      <c r="E562" s="148" t="s">
        <v>1</v>
      </c>
      <c r="F562" s="149" t="s">
        <v>540</v>
      </c>
      <c r="H562" s="148" t="s">
        <v>1</v>
      </c>
      <c r="I562" s="150"/>
      <c r="L562" s="146"/>
      <c r="M562" s="151"/>
      <c r="T562" s="152"/>
      <c r="AT562" s="148" t="s">
        <v>149</v>
      </c>
      <c r="AU562" s="148" t="s">
        <v>92</v>
      </c>
      <c r="AV562" s="12" t="s">
        <v>90</v>
      </c>
      <c r="AW562" s="12" t="s">
        <v>35</v>
      </c>
      <c r="AX562" s="12" t="s">
        <v>82</v>
      </c>
      <c r="AY562" s="148" t="s">
        <v>142</v>
      </c>
    </row>
    <row r="563" spans="2:51" s="13" customFormat="1" ht="11.25">
      <c r="B563" s="153"/>
      <c r="D563" s="147" t="s">
        <v>149</v>
      </c>
      <c r="E563" s="154" t="s">
        <v>1</v>
      </c>
      <c r="F563" s="155" t="s">
        <v>541</v>
      </c>
      <c r="H563" s="156">
        <v>7.62</v>
      </c>
      <c r="I563" s="157"/>
      <c r="L563" s="153"/>
      <c r="M563" s="158"/>
      <c r="T563" s="159"/>
      <c r="AT563" s="154" t="s">
        <v>149</v>
      </c>
      <c r="AU563" s="154" t="s">
        <v>92</v>
      </c>
      <c r="AV563" s="13" t="s">
        <v>92</v>
      </c>
      <c r="AW563" s="13" t="s">
        <v>35</v>
      </c>
      <c r="AX563" s="13" t="s">
        <v>82</v>
      </c>
      <c r="AY563" s="154" t="s">
        <v>142</v>
      </c>
    </row>
    <row r="564" spans="2:51" s="13" customFormat="1" ht="11.25">
      <c r="B564" s="153"/>
      <c r="D564" s="147" t="s">
        <v>149</v>
      </c>
      <c r="E564" s="154" t="s">
        <v>1</v>
      </c>
      <c r="F564" s="155" t="s">
        <v>542</v>
      </c>
      <c r="H564" s="156">
        <v>114.3</v>
      </c>
      <c r="I564" s="157"/>
      <c r="L564" s="153"/>
      <c r="M564" s="158"/>
      <c r="T564" s="159"/>
      <c r="AT564" s="154" t="s">
        <v>149</v>
      </c>
      <c r="AU564" s="154" t="s">
        <v>92</v>
      </c>
      <c r="AV564" s="13" t="s">
        <v>92</v>
      </c>
      <c r="AW564" s="13" t="s">
        <v>35</v>
      </c>
      <c r="AX564" s="13" t="s">
        <v>82</v>
      </c>
      <c r="AY564" s="154" t="s">
        <v>142</v>
      </c>
    </row>
    <row r="565" spans="2:51" s="13" customFormat="1" ht="11.25">
      <c r="B565" s="153"/>
      <c r="D565" s="147" t="s">
        <v>149</v>
      </c>
      <c r="E565" s="154" t="s">
        <v>1</v>
      </c>
      <c r="F565" s="155" t="s">
        <v>543</v>
      </c>
      <c r="H565" s="156">
        <v>64.17</v>
      </c>
      <c r="I565" s="157"/>
      <c r="L565" s="153"/>
      <c r="M565" s="158"/>
      <c r="T565" s="159"/>
      <c r="AT565" s="154" t="s">
        <v>149</v>
      </c>
      <c r="AU565" s="154" t="s">
        <v>92</v>
      </c>
      <c r="AV565" s="13" t="s">
        <v>92</v>
      </c>
      <c r="AW565" s="13" t="s">
        <v>35</v>
      </c>
      <c r="AX565" s="13" t="s">
        <v>82</v>
      </c>
      <c r="AY565" s="154" t="s">
        <v>142</v>
      </c>
    </row>
    <row r="566" spans="2:51" s="13" customFormat="1" ht="11.25">
      <c r="B566" s="153"/>
      <c r="D566" s="147" t="s">
        <v>149</v>
      </c>
      <c r="E566" s="154" t="s">
        <v>1</v>
      </c>
      <c r="F566" s="155" t="s">
        <v>544</v>
      </c>
      <c r="H566" s="156">
        <v>64.19</v>
      </c>
      <c r="I566" s="157"/>
      <c r="L566" s="153"/>
      <c r="M566" s="158"/>
      <c r="T566" s="159"/>
      <c r="AT566" s="154" t="s">
        <v>149</v>
      </c>
      <c r="AU566" s="154" t="s">
        <v>92</v>
      </c>
      <c r="AV566" s="13" t="s">
        <v>92</v>
      </c>
      <c r="AW566" s="13" t="s">
        <v>35</v>
      </c>
      <c r="AX566" s="13" t="s">
        <v>82</v>
      </c>
      <c r="AY566" s="154" t="s">
        <v>142</v>
      </c>
    </row>
    <row r="567" spans="2:51" s="13" customFormat="1" ht="11.25">
      <c r="B567" s="153"/>
      <c r="D567" s="147" t="s">
        <v>149</v>
      </c>
      <c r="E567" s="154" t="s">
        <v>1</v>
      </c>
      <c r="F567" s="155" t="s">
        <v>545</v>
      </c>
      <c r="H567" s="156">
        <v>43.97</v>
      </c>
      <c r="I567" s="157"/>
      <c r="L567" s="153"/>
      <c r="M567" s="158"/>
      <c r="T567" s="159"/>
      <c r="AT567" s="154" t="s">
        <v>149</v>
      </c>
      <c r="AU567" s="154" t="s">
        <v>92</v>
      </c>
      <c r="AV567" s="13" t="s">
        <v>92</v>
      </c>
      <c r="AW567" s="13" t="s">
        <v>35</v>
      </c>
      <c r="AX567" s="13" t="s">
        <v>82</v>
      </c>
      <c r="AY567" s="154" t="s">
        <v>142</v>
      </c>
    </row>
    <row r="568" spans="2:51" s="15" customFormat="1" ht="11.25">
      <c r="B568" s="167"/>
      <c r="D568" s="147" t="s">
        <v>149</v>
      </c>
      <c r="E568" s="168" t="s">
        <v>1</v>
      </c>
      <c r="F568" s="169" t="s">
        <v>173</v>
      </c>
      <c r="H568" s="170">
        <v>294.25</v>
      </c>
      <c r="I568" s="171"/>
      <c r="L568" s="167"/>
      <c r="M568" s="172"/>
      <c r="T568" s="173"/>
      <c r="AT568" s="168" t="s">
        <v>149</v>
      </c>
      <c r="AU568" s="168" t="s">
        <v>92</v>
      </c>
      <c r="AV568" s="15" t="s">
        <v>160</v>
      </c>
      <c r="AW568" s="15" t="s">
        <v>35</v>
      </c>
      <c r="AX568" s="15" t="s">
        <v>82</v>
      </c>
      <c r="AY568" s="168" t="s">
        <v>142</v>
      </c>
    </row>
    <row r="569" spans="2:51" s="12" customFormat="1" ht="11.25">
      <c r="B569" s="146"/>
      <c r="D569" s="147" t="s">
        <v>149</v>
      </c>
      <c r="E569" s="148" t="s">
        <v>1</v>
      </c>
      <c r="F569" s="149" t="s">
        <v>546</v>
      </c>
      <c r="H569" s="148" t="s">
        <v>1</v>
      </c>
      <c r="I569" s="150"/>
      <c r="L569" s="146"/>
      <c r="M569" s="151"/>
      <c r="T569" s="152"/>
      <c r="AT569" s="148" t="s">
        <v>149</v>
      </c>
      <c r="AU569" s="148" t="s">
        <v>92</v>
      </c>
      <c r="AV569" s="12" t="s">
        <v>90</v>
      </c>
      <c r="AW569" s="12" t="s">
        <v>35</v>
      </c>
      <c r="AX569" s="12" t="s">
        <v>82</v>
      </c>
      <c r="AY569" s="148" t="s">
        <v>142</v>
      </c>
    </row>
    <row r="570" spans="2:51" s="13" customFormat="1" ht="11.25">
      <c r="B570" s="153"/>
      <c r="D570" s="147" t="s">
        <v>149</v>
      </c>
      <c r="E570" s="154" t="s">
        <v>1</v>
      </c>
      <c r="F570" s="155" t="s">
        <v>547</v>
      </c>
      <c r="H570" s="156">
        <v>21.27</v>
      </c>
      <c r="I570" s="157"/>
      <c r="L570" s="153"/>
      <c r="M570" s="158"/>
      <c r="T570" s="159"/>
      <c r="AT570" s="154" t="s">
        <v>149</v>
      </c>
      <c r="AU570" s="154" t="s">
        <v>92</v>
      </c>
      <c r="AV570" s="13" t="s">
        <v>92</v>
      </c>
      <c r="AW570" s="13" t="s">
        <v>35</v>
      </c>
      <c r="AX570" s="13" t="s">
        <v>82</v>
      </c>
      <c r="AY570" s="154" t="s">
        <v>142</v>
      </c>
    </row>
    <row r="571" spans="2:51" s="15" customFormat="1" ht="11.25">
      <c r="B571" s="167"/>
      <c r="D571" s="147" t="s">
        <v>149</v>
      </c>
      <c r="E571" s="168" t="s">
        <v>1</v>
      </c>
      <c r="F571" s="169" t="s">
        <v>173</v>
      </c>
      <c r="H571" s="170">
        <v>21.27</v>
      </c>
      <c r="I571" s="171"/>
      <c r="L571" s="167"/>
      <c r="M571" s="172"/>
      <c r="T571" s="173"/>
      <c r="AT571" s="168" t="s">
        <v>149</v>
      </c>
      <c r="AU571" s="168" t="s">
        <v>92</v>
      </c>
      <c r="AV571" s="15" t="s">
        <v>160</v>
      </c>
      <c r="AW571" s="15" t="s">
        <v>35</v>
      </c>
      <c r="AX571" s="15" t="s">
        <v>82</v>
      </c>
      <c r="AY571" s="168" t="s">
        <v>142</v>
      </c>
    </row>
    <row r="572" spans="2:51" s="14" customFormat="1" ht="11.25">
      <c r="B572" s="160"/>
      <c r="D572" s="147" t="s">
        <v>149</v>
      </c>
      <c r="E572" s="161" t="s">
        <v>1</v>
      </c>
      <c r="F572" s="162" t="s">
        <v>153</v>
      </c>
      <c r="H572" s="163">
        <v>315.52</v>
      </c>
      <c r="I572" s="164"/>
      <c r="L572" s="160"/>
      <c r="M572" s="165"/>
      <c r="T572" s="166"/>
      <c r="AT572" s="161" t="s">
        <v>149</v>
      </c>
      <c r="AU572" s="161" t="s">
        <v>92</v>
      </c>
      <c r="AV572" s="14" t="s">
        <v>147</v>
      </c>
      <c r="AW572" s="14" t="s">
        <v>35</v>
      </c>
      <c r="AX572" s="14" t="s">
        <v>90</v>
      </c>
      <c r="AY572" s="161" t="s">
        <v>142</v>
      </c>
    </row>
    <row r="573" spans="2:65" s="1" customFormat="1" ht="24.2" customHeight="1">
      <c r="B573" s="32"/>
      <c r="C573" s="133" t="s">
        <v>548</v>
      </c>
      <c r="D573" s="133" t="s">
        <v>144</v>
      </c>
      <c r="E573" s="134" t="s">
        <v>549</v>
      </c>
      <c r="F573" s="135" t="s">
        <v>550</v>
      </c>
      <c r="G573" s="136" t="s">
        <v>156</v>
      </c>
      <c r="H573" s="137">
        <v>34.8</v>
      </c>
      <c r="I573" s="138"/>
      <c r="J573" s="139">
        <f>ROUND(I573*H573,2)</f>
        <v>0</v>
      </c>
      <c r="K573" s="135" t="s">
        <v>157</v>
      </c>
      <c r="L573" s="32"/>
      <c r="M573" s="140" t="s">
        <v>1</v>
      </c>
      <c r="N573" s="141" t="s">
        <v>47</v>
      </c>
      <c r="P573" s="142">
        <f>O573*H573</f>
        <v>0</v>
      </c>
      <c r="Q573" s="142">
        <v>0</v>
      </c>
      <c r="R573" s="142">
        <f>Q573*H573</f>
        <v>0</v>
      </c>
      <c r="S573" s="142">
        <v>0</v>
      </c>
      <c r="T573" s="143">
        <f>S573*H573</f>
        <v>0</v>
      </c>
      <c r="AR573" s="144" t="s">
        <v>147</v>
      </c>
      <c r="AT573" s="144" t="s">
        <v>144</v>
      </c>
      <c r="AU573" s="144" t="s">
        <v>92</v>
      </c>
      <c r="AY573" s="17" t="s">
        <v>142</v>
      </c>
      <c r="BE573" s="145">
        <f>IF(N573="základní",J573,0)</f>
        <v>0</v>
      </c>
      <c r="BF573" s="145">
        <f>IF(N573="snížená",J573,0)</f>
        <v>0</v>
      </c>
      <c r="BG573" s="145">
        <f>IF(N573="zákl. přenesená",J573,0)</f>
        <v>0</v>
      </c>
      <c r="BH573" s="145">
        <f>IF(N573="sníž. přenesená",J573,0)</f>
        <v>0</v>
      </c>
      <c r="BI573" s="145">
        <f>IF(N573="nulová",J573,0)</f>
        <v>0</v>
      </c>
      <c r="BJ573" s="17" t="s">
        <v>90</v>
      </c>
      <c r="BK573" s="145">
        <f>ROUND(I573*H573,2)</f>
        <v>0</v>
      </c>
      <c r="BL573" s="17" t="s">
        <v>147</v>
      </c>
      <c r="BM573" s="144" t="s">
        <v>551</v>
      </c>
    </row>
    <row r="574" spans="2:51" s="12" customFormat="1" ht="11.25">
      <c r="B574" s="146"/>
      <c r="D574" s="147" t="s">
        <v>149</v>
      </c>
      <c r="E574" s="148" t="s">
        <v>1</v>
      </c>
      <c r="F574" s="149" t="s">
        <v>164</v>
      </c>
      <c r="H574" s="148" t="s">
        <v>1</v>
      </c>
      <c r="I574" s="150"/>
      <c r="L574" s="146"/>
      <c r="M574" s="151"/>
      <c r="T574" s="152"/>
      <c r="AT574" s="148" t="s">
        <v>149</v>
      </c>
      <c r="AU574" s="148" t="s">
        <v>92</v>
      </c>
      <c r="AV574" s="12" t="s">
        <v>90</v>
      </c>
      <c r="AW574" s="12" t="s">
        <v>35</v>
      </c>
      <c r="AX574" s="12" t="s">
        <v>82</v>
      </c>
      <c r="AY574" s="148" t="s">
        <v>142</v>
      </c>
    </row>
    <row r="575" spans="2:51" s="12" customFormat="1" ht="11.25">
      <c r="B575" s="146"/>
      <c r="D575" s="147" t="s">
        <v>149</v>
      </c>
      <c r="E575" s="148" t="s">
        <v>1</v>
      </c>
      <c r="F575" s="149" t="s">
        <v>268</v>
      </c>
      <c r="H575" s="148" t="s">
        <v>1</v>
      </c>
      <c r="I575" s="150"/>
      <c r="L575" s="146"/>
      <c r="M575" s="151"/>
      <c r="T575" s="152"/>
      <c r="AT575" s="148" t="s">
        <v>149</v>
      </c>
      <c r="AU575" s="148" t="s">
        <v>92</v>
      </c>
      <c r="AV575" s="12" t="s">
        <v>90</v>
      </c>
      <c r="AW575" s="12" t="s">
        <v>35</v>
      </c>
      <c r="AX575" s="12" t="s">
        <v>82</v>
      </c>
      <c r="AY575" s="148" t="s">
        <v>142</v>
      </c>
    </row>
    <row r="576" spans="2:51" s="13" customFormat="1" ht="11.25">
      <c r="B576" s="153"/>
      <c r="D576" s="147" t="s">
        <v>149</v>
      </c>
      <c r="E576" s="154" t="s">
        <v>1</v>
      </c>
      <c r="F576" s="155" t="s">
        <v>552</v>
      </c>
      <c r="H576" s="156">
        <v>34.8</v>
      </c>
      <c r="I576" s="157"/>
      <c r="L576" s="153"/>
      <c r="M576" s="158"/>
      <c r="T576" s="159"/>
      <c r="AT576" s="154" t="s">
        <v>149</v>
      </c>
      <c r="AU576" s="154" t="s">
        <v>92</v>
      </c>
      <c r="AV576" s="13" t="s">
        <v>92</v>
      </c>
      <c r="AW576" s="13" t="s">
        <v>35</v>
      </c>
      <c r="AX576" s="13" t="s">
        <v>82</v>
      </c>
      <c r="AY576" s="154" t="s">
        <v>142</v>
      </c>
    </row>
    <row r="577" spans="2:51" s="14" customFormat="1" ht="11.25">
      <c r="B577" s="160"/>
      <c r="D577" s="147" t="s">
        <v>149</v>
      </c>
      <c r="E577" s="161" t="s">
        <v>1</v>
      </c>
      <c r="F577" s="162" t="s">
        <v>153</v>
      </c>
      <c r="H577" s="163">
        <v>34.8</v>
      </c>
      <c r="I577" s="164"/>
      <c r="L577" s="160"/>
      <c r="M577" s="165"/>
      <c r="T577" s="166"/>
      <c r="AT577" s="161" t="s">
        <v>149</v>
      </c>
      <c r="AU577" s="161" t="s">
        <v>92</v>
      </c>
      <c r="AV577" s="14" t="s">
        <v>147</v>
      </c>
      <c r="AW577" s="14" t="s">
        <v>35</v>
      </c>
      <c r="AX577" s="14" t="s">
        <v>90</v>
      </c>
      <c r="AY577" s="161" t="s">
        <v>142</v>
      </c>
    </row>
    <row r="578" spans="2:65" s="1" customFormat="1" ht="24.2" customHeight="1">
      <c r="B578" s="32"/>
      <c r="C578" s="133" t="s">
        <v>553</v>
      </c>
      <c r="D578" s="133" t="s">
        <v>144</v>
      </c>
      <c r="E578" s="134" t="s">
        <v>554</v>
      </c>
      <c r="F578" s="135" t="s">
        <v>555</v>
      </c>
      <c r="G578" s="136" t="s">
        <v>105</v>
      </c>
      <c r="H578" s="137">
        <v>2.862</v>
      </c>
      <c r="I578" s="138"/>
      <c r="J578" s="139">
        <f>ROUND(I578*H578,2)</f>
        <v>0</v>
      </c>
      <c r="K578" s="135" t="s">
        <v>212</v>
      </c>
      <c r="L578" s="32"/>
      <c r="M578" s="140" t="s">
        <v>1</v>
      </c>
      <c r="N578" s="141" t="s">
        <v>47</v>
      </c>
      <c r="P578" s="142">
        <f>O578*H578</f>
        <v>0</v>
      </c>
      <c r="Q578" s="142">
        <v>0</v>
      </c>
      <c r="R578" s="142">
        <f>Q578*H578</f>
        <v>0</v>
      </c>
      <c r="S578" s="142">
        <v>2.5</v>
      </c>
      <c r="T578" s="143">
        <f>S578*H578</f>
        <v>7.155</v>
      </c>
      <c r="AR578" s="144" t="s">
        <v>147</v>
      </c>
      <c r="AT578" s="144" t="s">
        <v>144</v>
      </c>
      <c r="AU578" s="144" t="s">
        <v>92</v>
      </c>
      <c r="AY578" s="17" t="s">
        <v>142</v>
      </c>
      <c r="BE578" s="145">
        <f>IF(N578="základní",J578,0)</f>
        <v>0</v>
      </c>
      <c r="BF578" s="145">
        <f>IF(N578="snížená",J578,0)</f>
        <v>0</v>
      </c>
      <c r="BG578" s="145">
        <f>IF(N578="zákl. přenesená",J578,0)</f>
        <v>0</v>
      </c>
      <c r="BH578" s="145">
        <f>IF(N578="sníž. přenesená",J578,0)</f>
        <v>0</v>
      </c>
      <c r="BI578" s="145">
        <f>IF(N578="nulová",J578,0)</f>
        <v>0</v>
      </c>
      <c r="BJ578" s="17" t="s">
        <v>90</v>
      </c>
      <c r="BK578" s="145">
        <f>ROUND(I578*H578,2)</f>
        <v>0</v>
      </c>
      <c r="BL578" s="17" t="s">
        <v>147</v>
      </c>
      <c r="BM578" s="144" t="s">
        <v>556</v>
      </c>
    </row>
    <row r="579" spans="2:51" s="12" customFormat="1" ht="11.25">
      <c r="B579" s="146"/>
      <c r="D579" s="147" t="s">
        <v>149</v>
      </c>
      <c r="E579" s="148" t="s">
        <v>1</v>
      </c>
      <c r="F579" s="149" t="s">
        <v>164</v>
      </c>
      <c r="H579" s="148" t="s">
        <v>1</v>
      </c>
      <c r="I579" s="150"/>
      <c r="L579" s="146"/>
      <c r="M579" s="151"/>
      <c r="T579" s="152"/>
      <c r="AT579" s="148" t="s">
        <v>149</v>
      </c>
      <c r="AU579" s="148" t="s">
        <v>92</v>
      </c>
      <c r="AV579" s="12" t="s">
        <v>90</v>
      </c>
      <c r="AW579" s="12" t="s">
        <v>35</v>
      </c>
      <c r="AX579" s="12" t="s">
        <v>82</v>
      </c>
      <c r="AY579" s="148" t="s">
        <v>142</v>
      </c>
    </row>
    <row r="580" spans="2:51" s="12" customFormat="1" ht="11.25">
      <c r="B580" s="146"/>
      <c r="D580" s="147" t="s">
        <v>149</v>
      </c>
      <c r="E580" s="148" t="s">
        <v>1</v>
      </c>
      <c r="F580" s="149" t="s">
        <v>165</v>
      </c>
      <c r="H580" s="148" t="s">
        <v>1</v>
      </c>
      <c r="I580" s="150"/>
      <c r="L580" s="146"/>
      <c r="M580" s="151"/>
      <c r="T580" s="152"/>
      <c r="AT580" s="148" t="s">
        <v>149</v>
      </c>
      <c r="AU580" s="148" t="s">
        <v>92</v>
      </c>
      <c r="AV580" s="12" t="s">
        <v>90</v>
      </c>
      <c r="AW580" s="12" t="s">
        <v>35</v>
      </c>
      <c r="AX580" s="12" t="s">
        <v>82</v>
      </c>
      <c r="AY580" s="148" t="s">
        <v>142</v>
      </c>
    </row>
    <row r="581" spans="2:51" s="12" customFormat="1" ht="11.25">
      <c r="B581" s="146"/>
      <c r="D581" s="147" t="s">
        <v>149</v>
      </c>
      <c r="E581" s="148" t="s">
        <v>1</v>
      </c>
      <c r="F581" s="149" t="s">
        <v>166</v>
      </c>
      <c r="H581" s="148" t="s">
        <v>1</v>
      </c>
      <c r="I581" s="150"/>
      <c r="L581" s="146"/>
      <c r="M581" s="151"/>
      <c r="T581" s="152"/>
      <c r="AT581" s="148" t="s">
        <v>149</v>
      </c>
      <c r="AU581" s="148" t="s">
        <v>92</v>
      </c>
      <c r="AV581" s="12" t="s">
        <v>90</v>
      </c>
      <c r="AW581" s="12" t="s">
        <v>35</v>
      </c>
      <c r="AX581" s="12" t="s">
        <v>82</v>
      </c>
      <c r="AY581" s="148" t="s">
        <v>142</v>
      </c>
    </row>
    <row r="582" spans="2:51" s="13" customFormat="1" ht="11.25">
      <c r="B582" s="153"/>
      <c r="D582" s="147" t="s">
        <v>149</v>
      </c>
      <c r="E582" s="154" t="s">
        <v>1</v>
      </c>
      <c r="F582" s="155" t="s">
        <v>167</v>
      </c>
      <c r="H582" s="156">
        <v>2.862</v>
      </c>
      <c r="I582" s="157"/>
      <c r="L582" s="153"/>
      <c r="M582" s="158"/>
      <c r="T582" s="159"/>
      <c r="AT582" s="154" t="s">
        <v>149</v>
      </c>
      <c r="AU582" s="154" t="s">
        <v>92</v>
      </c>
      <c r="AV582" s="13" t="s">
        <v>92</v>
      </c>
      <c r="AW582" s="13" t="s">
        <v>35</v>
      </c>
      <c r="AX582" s="13" t="s">
        <v>82</v>
      </c>
      <c r="AY582" s="154" t="s">
        <v>142</v>
      </c>
    </row>
    <row r="583" spans="2:51" s="14" customFormat="1" ht="11.25">
      <c r="B583" s="160"/>
      <c r="D583" s="147" t="s">
        <v>149</v>
      </c>
      <c r="E583" s="161" t="s">
        <v>1</v>
      </c>
      <c r="F583" s="162" t="s">
        <v>153</v>
      </c>
      <c r="H583" s="163">
        <v>2.862</v>
      </c>
      <c r="I583" s="164"/>
      <c r="L583" s="160"/>
      <c r="M583" s="165"/>
      <c r="T583" s="166"/>
      <c r="AT583" s="161" t="s">
        <v>149</v>
      </c>
      <c r="AU583" s="161" t="s">
        <v>92</v>
      </c>
      <c r="AV583" s="14" t="s">
        <v>147</v>
      </c>
      <c r="AW583" s="14" t="s">
        <v>35</v>
      </c>
      <c r="AX583" s="14" t="s">
        <v>90</v>
      </c>
      <c r="AY583" s="161" t="s">
        <v>142</v>
      </c>
    </row>
    <row r="584" spans="2:65" s="1" customFormat="1" ht="16.5" customHeight="1">
      <c r="B584" s="32"/>
      <c r="C584" s="133" t="s">
        <v>557</v>
      </c>
      <c r="D584" s="133" t="s">
        <v>144</v>
      </c>
      <c r="E584" s="134" t="s">
        <v>558</v>
      </c>
      <c r="F584" s="135" t="s">
        <v>559</v>
      </c>
      <c r="G584" s="136" t="s">
        <v>156</v>
      </c>
      <c r="H584" s="137">
        <v>55.75</v>
      </c>
      <c r="I584" s="138"/>
      <c r="J584" s="139">
        <f>ROUND(I584*H584,2)</f>
        <v>0</v>
      </c>
      <c r="K584" s="135" t="s">
        <v>1</v>
      </c>
      <c r="L584" s="32"/>
      <c r="M584" s="140" t="s">
        <v>1</v>
      </c>
      <c r="N584" s="141" t="s">
        <v>47</v>
      </c>
      <c r="P584" s="142">
        <f>O584*H584</f>
        <v>0</v>
      </c>
      <c r="Q584" s="142">
        <v>0</v>
      </c>
      <c r="R584" s="142">
        <f>Q584*H584</f>
        <v>0</v>
      </c>
      <c r="S584" s="142">
        <v>0</v>
      </c>
      <c r="T584" s="143">
        <f>S584*H584</f>
        <v>0</v>
      </c>
      <c r="AR584" s="144" t="s">
        <v>147</v>
      </c>
      <c r="AT584" s="144" t="s">
        <v>144</v>
      </c>
      <c r="AU584" s="144" t="s">
        <v>92</v>
      </c>
      <c r="AY584" s="17" t="s">
        <v>142</v>
      </c>
      <c r="BE584" s="145">
        <f>IF(N584="základní",J584,0)</f>
        <v>0</v>
      </c>
      <c r="BF584" s="145">
        <f>IF(N584="snížená",J584,0)</f>
        <v>0</v>
      </c>
      <c r="BG584" s="145">
        <f>IF(N584="zákl. přenesená",J584,0)</f>
        <v>0</v>
      </c>
      <c r="BH584" s="145">
        <f>IF(N584="sníž. přenesená",J584,0)</f>
        <v>0</v>
      </c>
      <c r="BI584" s="145">
        <f>IF(N584="nulová",J584,0)</f>
        <v>0</v>
      </c>
      <c r="BJ584" s="17" t="s">
        <v>90</v>
      </c>
      <c r="BK584" s="145">
        <f>ROUND(I584*H584,2)</f>
        <v>0</v>
      </c>
      <c r="BL584" s="17" t="s">
        <v>147</v>
      </c>
      <c r="BM584" s="144" t="s">
        <v>560</v>
      </c>
    </row>
    <row r="585" spans="2:51" s="12" customFormat="1" ht="11.25">
      <c r="B585" s="146"/>
      <c r="D585" s="147" t="s">
        <v>149</v>
      </c>
      <c r="E585" s="148" t="s">
        <v>1</v>
      </c>
      <c r="F585" s="149" t="s">
        <v>561</v>
      </c>
      <c r="H585" s="148" t="s">
        <v>1</v>
      </c>
      <c r="I585" s="150"/>
      <c r="L585" s="146"/>
      <c r="M585" s="151"/>
      <c r="T585" s="152"/>
      <c r="AT585" s="148" t="s">
        <v>149</v>
      </c>
      <c r="AU585" s="148" t="s">
        <v>92</v>
      </c>
      <c r="AV585" s="12" t="s">
        <v>90</v>
      </c>
      <c r="AW585" s="12" t="s">
        <v>35</v>
      </c>
      <c r="AX585" s="12" t="s">
        <v>82</v>
      </c>
      <c r="AY585" s="148" t="s">
        <v>142</v>
      </c>
    </row>
    <row r="586" spans="2:51" s="12" customFormat="1" ht="11.25">
      <c r="B586" s="146"/>
      <c r="D586" s="147" t="s">
        <v>149</v>
      </c>
      <c r="E586" s="148" t="s">
        <v>1</v>
      </c>
      <c r="F586" s="149" t="s">
        <v>562</v>
      </c>
      <c r="H586" s="148" t="s">
        <v>1</v>
      </c>
      <c r="I586" s="150"/>
      <c r="L586" s="146"/>
      <c r="M586" s="151"/>
      <c r="T586" s="152"/>
      <c r="AT586" s="148" t="s">
        <v>149</v>
      </c>
      <c r="AU586" s="148" t="s">
        <v>92</v>
      </c>
      <c r="AV586" s="12" t="s">
        <v>90</v>
      </c>
      <c r="AW586" s="12" t="s">
        <v>35</v>
      </c>
      <c r="AX586" s="12" t="s">
        <v>82</v>
      </c>
      <c r="AY586" s="148" t="s">
        <v>142</v>
      </c>
    </row>
    <row r="587" spans="2:51" s="12" customFormat="1" ht="11.25">
      <c r="B587" s="146"/>
      <c r="D587" s="147" t="s">
        <v>149</v>
      </c>
      <c r="E587" s="148" t="s">
        <v>1</v>
      </c>
      <c r="F587" s="149" t="s">
        <v>563</v>
      </c>
      <c r="H587" s="148" t="s">
        <v>1</v>
      </c>
      <c r="I587" s="150"/>
      <c r="L587" s="146"/>
      <c r="M587" s="151"/>
      <c r="T587" s="152"/>
      <c r="AT587" s="148" t="s">
        <v>149</v>
      </c>
      <c r="AU587" s="148" t="s">
        <v>92</v>
      </c>
      <c r="AV587" s="12" t="s">
        <v>90</v>
      </c>
      <c r="AW587" s="12" t="s">
        <v>35</v>
      </c>
      <c r="AX587" s="12" t="s">
        <v>82</v>
      </c>
      <c r="AY587" s="148" t="s">
        <v>142</v>
      </c>
    </row>
    <row r="588" spans="2:51" s="12" customFormat="1" ht="11.25">
      <c r="B588" s="146"/>
      <c r="D588" s="147" t="s">
        <v>149</v>
      </c>
      <c r="E588" s="148" t="s">
        <v>1</v>
      </c>
      <c r="F588" s="149" t="s">
        <v>564</v>
      </c>
      <c r="H588" s="148" t="s">
        <v>1</v>
      </c>
      <c r="I588" s="150"/>
      <c r="L588" s="146"/>
      <c r="M588" s="151"/>
      <c r="T588" s="152"/>
      <c r="AT588" s="148" t="s">
        <v>149</v>
      </c>
      <c r="AU588" s="148" t="s">
        <v>92</v>
      </c>
      <c r="AV588" s="12" t="s">
        <v>90</v>
      </c>
      <c r="AW588" s="12" t="s">
        <v>35</v>
      </c>
      <c r="AX588" s="12" t="s">
        <v>82</v>
      </c>
      <c r="AY588" s="148" t="s">
        <v>142</v>
      </c>
    </row>
    <row r="589" spans="2:51" s="13" customFormat="1" ht="11.25">
      <c r="B589" s="153"/>
      <c r="D589" s="147" t="s">
        <v>149</v>
      </c>
      <c r="E589" s="154" t="s">
        <v>1</v>
      </c>
      <c r="F589" s="155" t="s">
        <v>565</v>
      </c>
      <c r="H589" s="156">
        <v>51.45</v>
      </c>
      <c r="I589" s="157"/>
      <c r="L589" s="153"/>
      <c r="M589" s="158"/>
      <c r="T589" s="159"/>
      <c r="AT589" s="154" t="s">
        <v>149</v>
      </c>
      <c r="AU589" s="154" t="s">
        <v>92</v>
      </c>
      <c r="AV589" s="13" t="s">
        <v>92</v>
      </c>
      <c r="AW589" s="13" t="s">
        <v>35</v>
      </c>
      <c r="AX589" s="13" t="s">
        <v>82</v>
      </c>
      <c r="AY589" s="154" t="s">
        <v>142</v>
      </c>
    </row>
    <row r="590" spans="2:51" s="13" customFormat="1" ht="11.25">
      <c r="B590" s="153"/>
      <c r="D590" s="147" t="s">
        <v>149</v>
      </c>
      <c r="E590" s="154" t="s">
        <v>1</v>
      </c>
      <c r="F590" s="155" t="s">
        <v>566</v>
      </c>
      <c r="H590" s="156">
        <v>4.3</v>
      </c>
      <c r="I590" s="157"/>
      <c r="L590" s="153"/>
      <c r="M590" s="158"/>
      <c r="T590" s="159"/>
      <c r="AT590" s="154" t="s">
        <v>149</v>
      </c>
      <c r="AU590" s="154" t="s">
        <v>92</v>
      </c>
      <c r="AV590" s="13" t="s">
        <v>92</v>
      </c>
      <c r="AW590" s="13" t="s">
        <v>35</v>
      </c>
      <c r="AX590" s="13" t="s">
        <v>82</v>
      </c>
      <c r="AY590" s="154" t="s">
        <v>142</v>
      </c>
    </row>
    <row r="591" spans="2:51" s="14" customFormat="1" ht="11.25">
      <c r="B591" s="160"/>
      <c r="D591" s="147" t="s">
        <v>149</v>
      </c>
      <c r="E591" s="161" t="s">
        <v>1</v>
      </c>
      <c r="F591" s="162" t="s">
        <v>153</v>
      </c>
      <c r="H591" s="163">
        <v>55.75</v>
      </c>
      <c r="I591" s="164"/>
      <c r="L591" s="160"/>
      <c r="M591" s="165"/>
      <c r="T591" s="166"/>
      <c r="AT591" s="161" t="s">
        <v>149</v>
      </c>
      <c r="AU591" s="161" t="s">
        <v>92</v>
      </c>
      <c r="AV591" s="14" t="s">
        <v>147</v>
      </c>
      <c r="AW591" s="14" t="s">
        <v>35</v>
      </c>
      <c r="AX591" s="14" t="s">
        <v>90</v>
      </c>
      <c r="AY591" s="161" t="s">
        <v>142</v>
      </c>
    </row>
    <row r="592" spans="2:65" s="1" customFormat="1" ht="24.2" customHeight="1">
      <c r="B592" s="32"/>
      <c r="C592" s="133" t="s">
        <v>567</v>
      </c>
      <c r="D592" s="133" t="s">
        <v>144</v>
      </c>
      <c r="E592" s="134" t="s">
        <v>568</v>
      </c>
      <c r="F592" s="135" t="s">
        <v>569</v>
      </c>
      <c r="G592" s="136" t="s">
        <v>156</v>
      </c>
      <c r="H592" s="137">
        <v>24.81</v>
      </c>
      <c r="I592" s="138"/>
      <c r="J592" s="139">
        <f>ROUND(I592*H592,2)</f>
        <v>0</v>
      </c>
      <c r="K592" s="135" t="s">
        <v>157</v>
      </c>
      <c r="L592" s="32"/>
      <c r="M592" s="140" t="s">
        <v>1</v>
      </c>
      <c r="N592" s="141" t="s">
        <v>47</v>
      </c>
      <c r="P592" s="142">
        <f>O592*H592</f>
        <v>0</v>
      </c>
      <c r="Q592" s="142">
        <v>0</v>
      </c>
      <c r="R592" s="142">
        <f>Q592*H592</f>
        <v>0</v>
      </c>
      <c r="S592" s="142">
        <v>0</v>
      </c>
      <c r="T592" s="143">
        <f>S592*H592</f>
        <v>0</v>
      </c>
      <c r="AR592" s="144" t="s">
        <v>147</v>
      </c>
      <c r="AT592" s="144" t="s">
        <v>144</v>
      </c>
      <c r="AU592" s="144" t="s">
        <v>92</v>
      </c>
      <c r="AY592" s="17" t="s">
        <v>142</v>
      </c>
      <c r="BE592" s="145">
        <f>IF(N592="základní",J592,0)</f>
        <v>0</v>
      </c>
      <c r="BF592" s="145">
        <f>IF(N592="snížená",J592,0)</f>
        <v>0</v>
      </c>
      <c r="BG592" s="145">
        <f>IF(N592="zákl. přenesená",J592,0)</f>
        <v>0</v>
      </c>
      <c r="BH592" s="145">
        <f>IF(N592="sníž. přenesená",J592,0)</f>
        <v>0</v>
      </c>
      <c r="BI592" s="145">
        <f>IF(N592="nulová",J592,0)</f>
        <v>0</v>
      </c>
      <c r="BJ592" s="17" t="s">
        <v>90</v>
      </c>
      <c r="BK592" s="145">
        <f>ROUND(I592*H592,2)</f>
        <v>0</v>
      </c>
      <c r="BL592" s="17" t="s">
        <v>147</v>
      </c>
      <c r="BM592" s="144" t="s">
        <v>570</v>
      </c>
    </row>
    <row r="593" spans="2:51" s="12" customFormat="1" ht="11.25">
      <c r="B593" s="146"/>
      <c r="D593" s="147" t="s">
        <v>149</v>
      </c>
      <c r="E593" s="148" t="s">
        <v>1</v>
      </c>
      <c r="F593" s="149" t="s">
        <v>571</v>
      </c>
      <c r="H593" s="148" t="s">
        <v>1</v>
      </c>
      <c r="I593" s="150"/>
      <c r="L593" s="146"/>
      <c r="M593" s="151"/>
      <c r="T593" s="152"/>
      <c r="AT593" s="148" t="s">
        <v>149</v>
      </c>
      <c r="AU593" s="148" t="s">
        <v>92</v>
      </c>
      <c r="AV593" s="12" t="s">
        <v>90</v>
      </c>
      <c r="AW593" s="12" t="s">
        <v>35</v>
      </c>
      <c r="AX593" s="12" t="s">
        <v>82</v>
      </c>
      <c r="AY593" s="148" t="s">
        <v>142</v>
      </c>
    </row>
    <row r="594" spans="2:51" s="12" customFormat="1" ht="11.25">
      <c r="B594" s="146"/>
      <c r="D594" s="147" t="s">
        <v>149</v>
      </c>
      <c r="E594" s="148" t="s">
        <v>1</v>
      </c>
      <c r="F594" s="149" t="s">
        <v>562</v>
      </c>
      <c r="H594" s="148" t="s">
        <v>1</v>
      </c>
      <c r="I594" s="150"/>
      <c r="L594" s="146"/>
      <c r="M594" s="151"/>
      <c r="T594" s="152"/>
      <c r="AT594" s="148" t="s">
        <v>149</v>
      </c>
      <c r="AU594" s="148" t="s">
        <v>92</v>
      </c>
      <c r="AV594" s="12" t="s">
        <v>90</v>
      </c>
      <c r="AW594" s="12" t="s">
        <v>35</v>
      </c>
      <c r="AX594" s="12" t="s">
        <v>82</v>
      </c>
      <c r="AY594" s="148" t="s">
        <v>142</v>
      </c>
    </row>
    <row r="595" spans="2:51" s="12" customFormat="1" ht="11.25">
      <c r="B595" s="146"/>
      <c r="D595" s="147" t="s">
        <v>149</v>
      </c>
      <c r="E595" s="148" t="s">
        <v>1</v>
      </c>
      <c r="F595" s="149" t="s">
        <v>563</v>
      </c>
      <c r="H595" s="148" t="s">
        <v>1</v>
      </c>
      <c r="I595" s="150"/>
      <c r="L595" s="146"/>
      <c r="M595" s="151"/>
      <c r="T595" s="152"/>
      <c r="AT595" s="148" t="s">
        <v>149</v>
      </c>
      <c r="AU595" s="148" t="s">
        <v>92</v>
      </c>
      <c r="AV595" s="12" t="s">
        <v>90</v>
      </c>
      <c r="AW595" s="12" t="s">
        <v>35</v>
      </c>
      <c r="AX595" s="12" t="s">
        <v>82</v>
      </c>
      <c r="AY595" s="148" t="s">
        <v>142</v>
      </c>
    </row>
    <row r="596" spans="2:51" s="12" customFormat="1" ht="11.25">
      <c r="B596" s="146"/>
      <c r="D596" s="147" t="s">
        <v>149</v>
      </c>
      <c r="E596" s="148" t="s">
        <v>1</v>
      </c>
      <c r="F596" s="149" t="s">
        <v>564</v>
      </c>
      <c r="H596" s="148" t="s">
        <v>1</v>
      </c>
      <c r="I596" s="150"/>
      <c r="L596" s="146"/>
      <c r="M596" s="151"/>
      <c r="T596" s="152"/>
      <c r="AT596" s="148" t="s">
        <v>149</v>
      </c>
      <c r="AU596" s="148" t="s">
        <v>92</v>
      </c>
      <c r="AV596" s="12" t="s">
        <v>90</v>
      </c>
      <c r="AW596" s="12" t="s">
        <v>35</v>
      </c>
      <c r="AX596" s="12" t="s">
        <v>82</v>
      </c>
      <c r="AY596" s="148" t="s">
        <v>142</v>
      </c>
    </row>
    <row r="597" spans="2:51" s="13" customFormat="1" ht="11.25">
      <c r="B597" s="153"/>
      <c r="D597" s="147" t="s">
        <v>149</v>
      </c>
      <c r="E597" s="154" t="s">
        <v>1</v>
      </c>
      <c r="F597" s="155" t="s">
        <v>572</v>
      </c>
      <c r="H597" s="156">
        <v>4.98</v>
      </c>
      <c r="I597" s="157"/>
      <c r="L597" s="153"/>
      <c r="M597" s="158"/>
      <c r="T597" s="159"/>
      <c r="AT597" s="154" t="s">
        <v>149</v>
      </c>
      <c r="AU597" s="154" t="s">
        <v>92</v>
      </c>
      <c r="AV597" s="13" t="s">
        <v>92</v>
      </c>
      <c r="AW597" s="13" t="s">
        <v>35</v>
      </c>
      <c r="AX597" s="13" t="s">
        <v>82</v>
      </c>
      <c r="AY597" s="154" t="s">
        <v>142</v>
      </c>
    </row>
    <row r="598" spans="2:51" s="13" customFormat="1" ht="11.25">
      <c r="B598" s="153"/>
      <c r="D598" s="147" t="s">
        <v>149</v>
      </c>
      <c r="E598" s="154" t="s">
        <v>1</v>
      </c>
      <c r="F598" s="155" t="s">
        <v>573</v>
      </c>
      <c r="H598" s="156">
        <v>2.61</v>
      </c>
      <c r="I598" s="157"/>
      <c r="L598" s="153"/>
      <c r="M598" s="158"/>
      <c r="T598" s="159"/>
      <c r="AT598" s="154" t="s">
        <v>149</v>
      </c>
      <c r="AU598" s="154" t="s">
        <v>92</v>
      </c>
      <c r="AV598" s="13" t="s">
        <v>92</v>
      </c>
      <c r="AW598" s="13" t="s">
        <v>35</v>
      </c>
      <c r="AX598" s="13" t="s">
        <v>82</v>
      </c>
      <c r="AY598" s="154" t="s">
        <v>142</v>
      </c>
    </row>
    <row r="599" spans="2:51" s="13" customFormat="1" ht="11.25">
      <c r="B599" s="153"/>
      <c r="D599" s="147" t="s">
        <v>149</v>
      </c>
      <c r="E599" s="154" t="s">
        <v>1</v>
      </c>
      <c r="F599" s="155" t="s">
        <v>574</v>
      </c>
      <c r="H599" s="156">
        <v>7.53</v>
      </c>
      <c r="I599" s="157"/>
      <c r="L599" s="153"/>
      <c r="M599" s="158"/>
      <c r="T599" s="159"/>
      <c r="AT599" s="154" t="s">
        <v>149</v>
      </c>
      <c r="AU599" s="154" t="s">
        <v>92</v>
      </c>
      <c r="AV599" s="13" t="s">
        <v>92</v>
      </c>
      <c r="AW599" s="13" t="s">
        <v>35</v>
      </c>
      <c r="AX599" s="13" t="s">
        <v>82</v>
      </c>
      <c r="AY599" s="154" t="s">
        <v>142</v>
      </c>
    </row>
    <row r="600" spans="2:51" s="13" customFormat="1" ht="11.25">
      <c r="B600" s="153"/>
      <c r="D600" s="147" t="s">
        <v>149</v>
      </c>
      <c r="E600" s="154" t="s">
        <v>1</v>
      </c>
      <c r="F600" s="155" t="s">
        <v>575</v>
      </c>
      <c r="H600" s="156">
        <v>7.53</v>
      </c>
      <c r="I600" s="157"/>
      <c r="L600" s="153"/>
      <c r="M600" s="158"/>
      <c r="T600" s="159"/>
      <c r="AT600" s="154" t="s">
        <v>149</v>
      </c>
      <c r="AU600" s="154" t="s">
        <v>92</v>
      </c>
      <c r="AV600" s="13" t="s">
        <v>92</v>
      </c>
      <c r="AW600" s="13" t="s">
        <v>35</v>
      </c>
      <c r="AX600" s="13" t="s">
        <v>82</v>
      </c>
      <c r="AY600" s="154" t="s">
        <v>142</v>
      </c>
    </row>
    <row r="601" spans="2:51" s="13" customFormat="1" ht="11.25">
      <c r="B601" s="153"/>
      <c r="D601" s="147" t="s">
        <v>149</v>
      </c>
      <c r="E601" s="154" t="s">
        <v>1</v>
      </c>
      <c r="F601" s="155" t="s">
        <v>576</v>
      </c>
      <c r="H601" s="156">
        <v>1.2</v>
      </c>
      <c r="I601" s="157"/>
      <c r="L601" s="153"/>
      <c r="M601" s="158"/>
      <c r="T601" s="159"/>
      <c r="AT601" s="154" t="s">
        <v>149</v>
      </c>
      <c r="AU601" s="154" t="s">
        <v>92</v>
      </c>
      <c r="AV601" s="13" t="s">
        <v>92</v>
      </c>
      <c r="AW601" s="13" t="s">
        <v>35</v>
      </c>
      <c r="AX601" s="13" t="s">
        <v>82</v>
      </c>
      <c r="AY601" s="154" t="s">
        <v>142</v>
      </c>
    </row>
    <row r="602" spans="2:51" s="15" customFormat="1" ht="11.25">
      <c r="B602" s="167"/>
      <c r="D602" s="147" t="s">
        <v>149</v>
      </c>
      <c r="E602" s="168" t="s">
        <v>1</v>
      </c>
      <c r="F602" s="169" t="s">
        <v>173</v>
      </c>
      <c r="H602" s="170">
        <v>23.85</v>
      </c>
      <c r="I602" s="171"/>
      <c r="L602" s="167"/>
      <c r="M602" s="172"/>
      <c r="T602" s="173"/>
      <c r="AT602" s="168" t="s">
        <v>149</v>
      </c>
      <c r="AU602" s="168" t="s">
        <v>92</v>
      </c>
      <c r="AV602" s="15" t="s">
        <v>160</v>
      </c>
      <c r="AW602" s="15" t="s">
        <v>35</v>
      </c>
      <c r="AX602" s="15" t="s">
        <v>82</v>
      </c>
      <c r="AY602" s="168" t="s">
        <v>142</v>
      </c>
    </row>
    <row r="603" spans="2:51" s="12" customFormat="1" ht="11.25">
      <c r="B603" s="146"/>
      <c r="D603" s="147" t="s">
        <v>149</v>
      </c>
      <c r="E603" s="148" t="s">
        <v>1</v>
      </c>
      <c r="F603" s="149" t="s">
        <v>577</v>
      </c>
      <c r="H603" s="148" t="s">
        <v>1</v>
      </c>
      <c r="I603" s="150"/>
      <c r="L603" s="146"/>
      <c r="M603" s="151"/>
      <c r="T603" s="152"/>
      <c r="AT603" s="148" t="s">
        <v>149</v>
      </c>
      <c r="AU603" s="148" t="s">
        <v>92</v>
      </c>
      <c r="AV603" s="12" t="s">
        <v>90</v>
      </c>
      <c r="AW603" s="12" t="s">
        <v>35</v>
      </c>
      <c r="AX603" s="12" t="s">
        <v>82</v>
      </c>
      <c r="AY603" s="148" t="s">
        <v>142</v>
      </c>
    </row>
    <row r="604" spans="2:51" s="12" customFormat="1" ht="11.25">
      <c r="B604" s="146"/>
      <c r="D604" s="147" t="s">
        <v>149</v>
      </c>
      <c r="E604" s="148" t="s">
        <v>1</v>
      </c>
      <c r="F604" s="149" t="s">
        <v>563</v>
      </c>
      <c r="H604" s="148" t="s">
        <v>1</v>
      </c>
      <c r="I604" s="150"/>
      <c r="L604" s="146"/>
      <c r="M604" s="151"/>
      <c r="T604" s="152"/>
      <c r="AT604" s="148" t="s">
        <v>149</v>
      </c>
      <c r="AU604" s="148" t="s">
        <v>92</v>
      </c>
      <c r="AV604" s="12" t="s">
        <v>90</v>
      </c>
      <c r="AW604" s="12" t="s">
        <v>35</v>
      </c>
      <c r="AX604" s="12" t="s">
        <v>82</v>
      </c>
      <c r="AY604" s="148" t="s">
        <v>142</v>
      </c>
    </row>
    <row r="605" spans="2:51" s="12" customFormat="1" ht="11.25">
      <c r="B605" s="146"/>
      <c r="D605" s="147" t="s">
        <v>149</v>
      </c>
      <c r="E605" s="148" t="s">
        <v>1</v>
      </c>
      <c r="F605" s="149" t="s">
        <v>564</v>
      </c>
      <c r="H605" s="148" t="s">
        <v>1</v>
      </c>
      <c r="I605" s="150"/>
      <c r="L605" s="146"/>
      <c r="M605" s="151"/>
      <c r="T605" s="152"/>
      <c r="AT605" s="148" t="s">
        <v>149</v>
      </c>
      <c r="AU605" s="148" t="s">
        <v>92</v>
      </c>
      <c r="AV605" s="12" t="s">
        <v>90</v>
      </c>
      <c r="AW605" s="12" t="s">
        <v>35</v>
      </c>
      <c r="AX605" s="12" t="s">
        <v>82</v>
      </c>
      <c r="AY605" s="148" t="s">
        <v>142</v>
      </c>
    </row>
    <row r="606" spans="2:51" s="13" customFormat="1" ht="11.25">
      <c r="B606" s="153"/>
      <c r="D606" s="147" t="s">
        <v>149</v>
      </c>
      <c r="E606" s="154" t="s">
        <v>1</v>
      </c>
      <c r="F606" s="155" t="s">
        <v>578</v>
      </c>
      <c r="H606" s="156">
        <v>0.96</v>
      </c>
      <c r="I606" s="157"/>
      <c r="L606" s="153"/>
      <c r="M606" s="158"/>
      <c r="T606" s="159"/>
      <c r="AT606" s="154" t="s">
        <v>149</v>
      </c>
      <c r="AU606" s="154" t="s">
        <v>92</v>
      </c>
      <c r="AV606" s="13" t="s">
        <v>92</v>
      </c>
      <c r="AW606" s="13" t="s">
        <v>35</v>
      </c>
      <c r="AX606" s="13" t="s">
        <v>82</v>
      </c>
      <c r="AY606" s="154" t="s">
        <v>142</v>
      </c>
    </row>
    <row r="607" spans="2:51" s="15" customFormat="1" ht="11.25">
      <c r="B607" s="167"/>
      <c r="D607" s="147" t="s">
        <v>149</v>
      </c>
      <c r="E607" s="168" t="s">
        <v>1</v>
      </c>
      <c r="F607" s="169" t="s">
        <v>173</v>
      </c>
      <c r="H607" s="170">
        <v>0.96</v>
      </c>
      <c r="I607" s="171"/>
      <c r="L607" s="167"/>
      <c r="M607" s="172"/>
      <c r="T607" s="173"/>
      <c r="AT607" s="168" t="s">
        <v>149</v>
      </c>
      <c r="AU607" s="168" t="s">
        <v>92</v>
      </c>
      <c r="AV607" s="15" t="s">
        <v>160</v>
      </c>
      <c r="AW607" s="15" t="s">
        <v>35</v>
      </c>
      <c r="AX607" s="15" t="s">
        <v>82</v>
      </c>
      <c r="AY607" s="168" t="s">
        <v>142</v>
      </c>
    </row>
    <row r="608" spans="2:51" s="14" customFormat="1" ht="11.25">
      <c r="B608" s="160"/>
      <c r="D608" s="147" t="s">
        <v>149</v>
      </c>
      <c r="E608" s="161" t="s">
        <v>1</v>
      </c>
      <c r="F608" s="162" t="s">
        <v>153</v>
      </c>
      <c r="H608" s="163">
        <v>24.810000000000002</v>
      </c>
      <c r="I608" s="164"/>
      <c r="L608" s="160"/>
      <c r="M608" s="165"/>
      <c r="T608" s="166"/>
      <c r="AT608" s="161" t="s">
        <v>149</v>
      </c>
      <c r="AU608" s="161" t="s">
        <v>92</v>
      </c>
      <c r="AV608" s="14" t="s">
        <v>147</v>
      </c>
      <c r="AW608" s="14" t="s">
        <v>35</v>
      </c>
      <c r="AX608" s="14" t="s">
        <v>90</v>
      </c>
      <c r="AY608" s="161" t="s">
        <v>142</v>
      </c>
    </row>
    <row r="609" spans="2:65" s="1" customFormat="1" ht="16.5" customHeight="1">
      <c r="B609" s="32"/>
      <c r="C609" s="133" t="s">
        <v>579</v>
      </c>
      <c r="D609" s="133" t="s">
        <v>144</v>
      </c>
      <c r="E609" s="134" t="s">
        <v>580</v>
      </c>
      <c r="F609" s="135" t="s">
        <v>581</v>
      </c>
      <c r="G609" s="136" t="s">
        <v>156</v>
      </c>
      <c r="H609" s="137">
        <v>88</v>
      </c>
      <c r="I609" s="138"/>
      <c r="J609" s="139">
        <f>ROUND(I609*H609,2)</f>
        <v>0</v>
      </c>
      <c r="K609" s="135" t="s">
        <v>1</v>
      </c>
      <c r="L609" s="32"/>
      <c r="M609" s="140" t="s">
        <v>1</v>
      </c>
      <c r="N609" s="141" t="s">
        <v>47</v>
      </c>
      <c r="P609" s="142">
        <f>O609*H609</f>
        <v>0</v>
      </c>
      <c r="Q609" s="142">
        <v>0</v>
      </c>
      <c r="R609" s="142">
        <f>Q609*H609</f>
        <v>0</v>
      </c>
      <c r="S609" s="142">
        <v>0</v>
      </c>
      <c r="T609" s="143">
        <f>S609*H609</f>
        <v>0</v>
      </c>
      <c r="AR609" s="144" t="s">
        <v>147</v>
      </c>
      <c r="AT609" s="144" t="s">
        <v>144</v>
      </c>
      <c r="AU609" s="144" t="s">
        <v>92</v>
      </c>
      <c r="AY609" s="17" t="s">
        <v>142</v>
      </c>
      <c r="BE609" s="145">
        <f>IF(N609="základní",J609,0)</f>
        <v>0</v>
      </c>
      <c r="BF609" s="145">
        <f>IF(N609="snížená",J609,0)</f>
        <v>0</v>
      </c>
      <c r="BG609" s="145">
        <f>IF(N609="zákl. přenesená",J609,0)</f>
        <v>0</v>
      </c>
      <c r="BH609" s="145">
        <f>IF(N609="sníž. přenesená",J609,0)</f>
        <v>0</v>
      </c>
      <c r="BI609" s="145">
        <f>IF(N609="nulová",J609,0)</f>
        <v>0</v>
      </c>
      <c r="BJ609" s="17" t="s">
        <v>90</v>
      </c>
      <c r="BK609" s="145">
        <f>ROUND(I609*H609,2)</f>
        <v>0</v>
      </c>
      <c r="BL609" s="17" t="s">
        <v>147</v>
      </c>
      <c r="BM609" s="144" t="s">
        <v>582</v>
      </c>
    </row>
    <row r="610" spans="2:51" s="12" customFormat="1" ht="11.25">
      <c r="B610" s="146"/>
      <c r="D610" s="147" t="s">
        <v>149</v>
      </c>
      <c r="E610" s="148" t="s">
        <v>1</v>
      </c>
      <c r="F610" s="149" t="s">
        <v>583</v>
      </c>
      <c r="H610" s="148" t="s">
        <v>1</v>
      </c>
      <c r="I610" s="150"/>
      <c r="L610" s="146"/>
      <c r="M610" s="151"/>
      <c r="T610" s="152"/>
      <c r="AT610" s="148" t="s">
        <v>149</v>
      </c>
      <c r="AU610" s="148" t="s">
        <v>92</v>
      </c>
      <c r="AV610" s="12" t="s">
        <v>90</v>
      </c>
      <c r="AW610" s="12" t="s">
        <v>35</v>
      </c>
      <c r="AX610" s="12" t="s">
        <v>82</v>
      </c>
      <c r="AY610" s="148" t="s">
        <v>142</v>
      </c>
    </row>
    <row r="611" spans="2:51" s="12" customFormat="1" ht="11.25">
      <c r="B611" s="146"/>
      <c r="D611" s="147" t="s">
        <v>149</v>
      </c>
      <c r="E611" s="148" t="s">
        <v>1</v>
      </c>
      <c r="F611" s="149" t="s">
        <v>584</v>
      </c>
      <c r="H611" s="148" t="s">
        <v>1</v>
      </c>
      <c r="I611" s="150"/>
      <c r="L611" s="146"/>
      <c r="M611" s="151"/>
      <c r="T611" s="152"/>
      <c r="AT611" s="148" t="s">
        <v>149</v>
      </c>
      <c r="AU611" s="148" t="s">
        <v>92</v>
      </c>
      <c r="AV611" s="12" t="s">
        <v>90</v>
      </c>
      <c r="AW611" s="12" t="s">
        <v>35</v>
      </c>
      <c r="AX611" s="12" t="s">
        <v>82</v>
      </c>
      <c r="AY611" s="148" t="s">
        <v>142</v>
      </c>
    </row>
    <row r="612" spans="2:51" s="12" customFormat="1" ht="11.25">
      <c r="B612" s="146"/>
      <c r="D612" s="147" t="s">
        <v>149</v>
      </c>
      <c r="E612" s="148" t="s">
        <v>1</v>
      </c>
      <c r="F612" s="149" t="s">
        <v>577</v>
      </c>
      <c r="H612" s="148" t="s">
        <v>1</v>
      </c>
      <c r="I612" s="150"/>
      <c r="L612" s="146"/>
      <c r="M612" s="151"/>
      <c r="T612" s="152"/>
      <c r="AT612" s="148" t="s">
        <v>149</v>
      </c>
      <c r="AU612" s="148" t="s">
        <v>92</v>
      </c>
      <c r="AV612" s="12" t="s">
        <v>90</v>
      </c>
      <c r="AW612" s="12" t="s">
        <v>35</v>
      </c>
      <c r="AX612" s="12" t="s">
        <v>82</v>
      </c>
      <c r="AY612" s="148" t="s">
        <v>142</v>
      </c>
    </row>
    <row r="613" spans="2:51" s="12" customFormat="1" ht="11.25">
      <c r="B613" s="146"/>
      <c r="D613" s="147" t="s">
        <v>149</v>
      </c>
      <c r="E613" s="148" t="s">
        <v>1</v>
      </c>
      <c r="F613" s="149" t="s">
        <v>563</v>
      </c>
      <c r="H613" s="148" t="s">
        <v>1</v>
      </c>
      <c r="I613" s="150"/>
      <c r="L613" s="146"/>
      <c r="M613" s="151"/>
      <c r="T613" s="152"/>
      <c r="AT613" s="148" t="s">
        <v>149</v>
      </c>
      <c r="AU613" s="148" t="s">
        <v>92</v>
      </c>
      <c r="AV613" s="12" t="s">
        <v>90</v>
      </c>
      <c r="AW613" s="12" t="s">
        <v>35</v>
      </c>
      <c r="AX613" s="12" t="s">
        <v>82</v>
      </c>
      <c r="AY613" s="148" t="s">
        <v>142</v>
      </c>
    </row>
    <row r="614" spans="2:51" s="12" customFormat="1" ht="11.25">
      <c r="B614" s="146"/>
      <c r="D614" s="147" t="s">
        <v>149</v>
      </c>
      <c r="E614" s="148" t="s">
        <v>1</v>
      </c>
      <c r="F614" s="149" t="s">
        <v>564</v>
      </c>
      <c r="H614" s="148" t="s">
        <v>1</v>
      </c>
      <c r="I614" s="150"/>
      <c r="L614" s="146"/>
      <c r="M614" s="151"/>
      <c r="T614" s="152"/>
      <c r="AT614" s="148" t="s">
        <v>149</v>
      </c>
      <c r="AU614" s="148" t="s">
        <v>92</v>
      </c>
      <c r="AV614" s="12" t="s">
        <v>90</v>
      </c>
      <c r="AW614" s="12" t="s">
        <v>35</v>
      </c>
      <c r="AX614" s="12" t="s">
        <v>82</v>
      </c>
      <c r="AY614" s="148" t="s">
        <v>142</v>
      </c>
    </row>
    <row r="615" spans="2:51" s="13" customFormat="1" ht="11.25">
      <c r="B615" s="153"/>
      <c r="D615" s="147" t="s">
        <v>149</v>
      </c>
      <c r="E615" s="154" t="s">
        <v>1</v>
      </c>
      <c r="F615" s="155" t="s">
        <v>585</v>
      </c>
      <c r="H615" s="156">
        <v>28.05</v>
      </c>
      <c r="I615" s="157"/>
      <c r="L615" s="153"/>
      <c r="M615" s="158"/>
      <c r="T615" s="159"/>
      <c r="AT615" s="154" t="s">
        <v>149</v>
      </c>
      <c r="AU615" s="154" t="s">
        <v>92</v>
      </c>
      <c r="AV615" s="13" t="s">
        <v>92</v>
      </c>
      <c r="AW615" s="13" t="s">
        <v>35</v>
      </c>
      <c r="AX615" s="13" t="s">
        <v>82</v>
      </c>
      <c r="AY615" s="154" t="s">
        <v>142</v>
      </c>
    </row>
    <row r="616" spans="2:51" s="13" customFormat="1" ht="11.25">
      <c r="B616" s="153"/>
      <c r="D616" s="147" t="s">
        <v>149</v>
      </c>
      <c r="E616" s="154" t="s">
        <v>1</v>
      </c>
      <c r="F616" s="155" t="s">
        <v>586</v>
      </c>
      <c r="H616" s="156">
        <v>22</v>
      </c>
      <c r="I616" s="157"/>
      <c r="L616" s="153"/>
      <c r="M616" s="158"/>
      <c r="T616" s="159"/>
      <c r="AT616" s="154" t="s">
        <v>149</v>
      </c>
      <c r="AU616" s="154" t="s">
        <v>92</v>
      </c>
      <c r="AV616" s="13" t="s">
        <v>92</v>
      </c>
      <c r="AW616" s="13" t="s">
        <v>35</v>
      </c>
      <c r="AX616" s="13" t="s">
        <v>82</v>
      </c>
      <c r="AY616" s="154" t="s">
        <v>142</v>
      </c>
    </row>
    <row r="617" spans="2:51" s="13" customFormat="1" ht="11.25">
      <c r="B617" s="153"/>
      <c r="D617" s="147" t="s">
        <v>149</v>
      </c>
      <c r="E617" s="154" t="s">
        <v>1</v>
      </c>
      <c r="F617" s="155" t="s">
        <v>587</v>
      </c>
      <c r="H617" s="156">
        <v>23</v>
      </c>
      <c r="I617" s="157"/>
      <c r="L617" s="153"/>
      <c r="M617" s="158"/>
      <c r="T617" s="159"/>
      <c r="AT617" s="154" t="s">
        <v>149</v>
      </c>
      <c r="AU617" s="154" t="s">
        <v>92</v>
      </c>
      <c r="AV617" s="13" t="s">
        <v>92</v>
      </c>
      <c r="AW617" s="13" t="s">
        <v>35</v>
      </c>
      <c r="AX617" s="13" t="s">
        <v>82</v>
      </c>
      <c r="AY617" s="154" t="s">
        <v>142</v>
      </c>
    </row>
    <row r="618" spans="2:51" s="13" customFormat="1" ht="11.25">
      <c r="B618" s="153"/>
      <c r="D618" s="147" t="s">
        <v>149</v>
      </c>
      <c r="E618" s="154" t="s">
        <v>1</v>
      </c>
      <c r="F618" s="155" t="s">
        <v>588</v>
      </c>
      <c r="H618" s="156">
        <v>1.6</v>
      </c>
      <c r="I618" s="157"/>
      <c r="L618" s="153"/>
      <c r="M618" s="158"/>
      <c r="T618" s="159"/>
      <c r="AT618" s="154" t="s">
        <v>149</v>
      </c>
      <c r="AU618" s="154" t="s">
        <v>92</v>
      </c>
      <c r="AV618" s="13" t="s">
        <v>92</v>
      </c>
      <c r="AW618" s="13" t="s">
        <v>35</v>
      </c>
      <c r="AX618" s="13" t="s">
        <v>82</v>
      </c>
      <c r="AY618" s="154" t="s">
        <v>142</v>
      </c>
    </row>
    <row r="619" spans="2:51" s="13" customFormat="1" ht="11.25">
      <c r="B619" s="153"/>
      <c r="D619" s="147" t="s">
        <v>149</v>
      </c>
      <c r="E619" s="154" t="s">
        <v>1</v>
      </c>
      <c r="F619" s="155" t="s">
        <v>589</v>
      </c>
      <c r="H619" s="156">
        <v>0.75</v>
      </c>
      <c r="I619" s="157"/>
      <c r="L619" s="153"/>
      <c r="M619" s="158"/>
      <c r="T619" s="159"/>
      <c r="AT619" s="154" t="s">
        <v>149</v>
      </c>
      <c r="AU619" s="154" t="s">
        <v>92</v>
      </c>
      <c r="AV619" s="13" t="s">
        <v>92</v>
      </c>
      <c r="AW619" s="13" t="s">
        <v>35</v>
      </c>
      <c r="AX619" s="13" t="s">
        <v>82</v>
      </c>
      <c r="AY619" s="154" t="s">
        <v>142</v>
      </c>
    </row>
    <row r="620" spans="2:51" s="13" customFormat="1" ht="11.25">
      <c r="B620" s="153"/>
      <c r="D620" s="147" t="s">
        <v>149</v>
      </c>
      <c r="E620" s="154" t="s">
        <v>1</v>
      </c>
      <c r="F620" s="155" t="s">
        <v>590</v>
      </c>
      <c r="H620" s="156">
        <v>12.6</v>
      </c>
      <c r="I620" s="157"/>
      <c r="L620" s="153"/>
      <c r="M620" s="158"/>
      <c r="T620" s="159"/>
      <c r="AT620" s="154" t="s">
        <v>149</v>
      </c>
      <c r="AU620" s="154" t="s">
        <v>92</v>
      </c>
      <c r="AV620" s="13" t="s">
        <v>92</v>
      </c>
      <c r="AW620" s="13" t="s">
        <v>35</v>
      </c>
      <c r="AX620" s="13" t="s">
        <v>82</v>
      </c>
      <c r="AY620" s="154" t="s">
        <v>142</v>
      </c>
    </row>
    <row r="621" spans="2:51" s="14" customFormat="1" ht="11.25">
      <c r="B621" s="160"/>
      <c r="D621" s="147" t="s">
        <v>149</v>
      </c>
      <c r="E621" s="161" t="s">
        <v>1</v>
      </c>
      <c r="F621" s="162" t="s">
        <v>153</v>
      </c>
      <c r="H621" s="163">
        <v>87.99999999999999</v>
      </c>
      <c r="I621" s="164"/>
      <c r="L621" s="160"/>
      <c r="M621" s="165"/>
      <c r="T621" s="166"/>
      <c r="AT621" s="161" t="s">
        <v>149</v>
      </c>
      <c r="AU621" s="161" t="s">
        <v>92</v>
      </c>
      <c r="AV621" s="14" t="s">
        <v>147</v>
      </c>
      <c r="AW621" s="14" t="s">
        <v>35</v>
      </c>
      <c r="AX621" s="14" t="s">
        <v>90</v>
      </c>
      <c r="AY621" s="161" t="s">
        <v>142</v>
      </c>
    </row>
    <row r="622" spans="2:65" s="1" customFormat="1" ht="24.2" customHeight="1">
      <c r="B622" s="32"/>
      <c r="C622" s="133" t="s">
        <v>591</v>
      </c>
      <c r="D622" s="133" t="s">
        <v>144</v>
      </c>
      <c r="E622" s="134" t="s">
        <v>592</v>
      </c>
      <c r="F622" s="135" t="s">
        <v>593</v>
      </c>
      <c r="G622" s="136" t="s">
        <v>222</v>
      </c>
      <c r="H622" s="137">
        <v>191</v>
      </c>
      <c r="I622" s="138"/>
      <c r="J622" s="139">
        <f>ROUND(I622*H622,2)</f>
        <v>0</v>
      </c>
      <c r="K622" s="135" t="s">
        <v>157</v>
      </c>
      <c r="L622" s="32"/>
      <c r="M622" s="140" t="s">
        <v>1</v>
      </c>
      <c r="N622" s="141" t="s">
        <v>47</v>
      </c>
      <c r="P622" s="142">
        <f>O622*H622</f>
        <v>0</v>
      </c>
      <c r="Q622" s="142">
        <v>0</v>
      </c>
      <c r="R622" s="142">
        <f>Q622*H622</f>
        <v>0</v>
      </c>
      <c r="S622" s="142">
        <v>0</v>
      </c>
      <c r="T622" s="143">
        <f>S622*H622</f>
        <v>0</v>
      </c>
      <c r="AR622" s="144" t="s">
        <v>147</v>
      </c>
      <c r="AT622" s="144" t="s">
        <v>144</v>
      </c>
      <c r="AU622" s="144" t="s">
        <v>92</v>
      </c>
      <c r="AY622" s="17" t="s">
        <v>142</v>
      </c>
      <c r="BE622" s="145">
        <f>IF(N622="základní",J622,0)</f>
        <v>0</v>
      </c>
      <c r="BF622" s="145">
        <f>IF(N622="snížená",J622,0)</f>
        <v>0</v>
      </c>
      <c r="BG622" s="145">
        <f>IF(N622="zákl. přenesená",J622,0)</f>
        <v>0</v>
      </c>
      <c r="BH622" s="145">
        <f>IF(N622="sníž. přenesená",J622,0)</f>
        <v>0</v>
      </c>
      <c r="BI622" s="145">
        <f>IF(N622="nulová",J622,0)</f>
        <v>0</v>
      </c>
      <c r="BJ622" s="17" t="s">
        <v>90</v>
      </c>
      <c r="BK622" s="145">
        <f>ROUND(I622*H622,2)</f>
        <v>0</v>
      </c>
      <c r="BL622" s="17" t="s">
        <v>147</v>
      </c>
      <c r="BM622" s="144" t="s">
        <v>594</v>
      </c>
    </row>
    <row r="623" spans="2:51" s="12" customFormat="1" ht="11.25">
      <c r="B623" s="146"/>
      <c r="D623" s="147" t="s">
        <v>149</v>
      </c>
      <c r="E623" s="148" t="s">
        <v>1</v>
      </c>
      <c r="F623" s="149" t="s">
        <v>571</v>
      </c>
      <c r="H623" s="148" t="s">
        <v>1</v>
      </c>
      <c r="I623" s="150"/>
      <c r="L623" s="146"/>
      <c r="M623" s="151"/>
      <c r="T623" s="152"/>
      <c r="AT623" s="148" t="s">
        <v>149</v>
      </c>
      <c r="AU623" s="148" t="s">
        <v>92</v>
      </c>
      <c r="AV623" s="12" t="s">
        <v>90</v>
      </c>
      <c r="AW623" s="12" t="s">
        <v>35</v>
      </c>
      <c r="AX623" s="12" t="s">
        <v>82</v>
      </c>
      <c r="AY623" s="148" t="s">
        <v>142</v>
      </c>
    </row>
    <row r="624" spans="2:51" s="12" customFormat="1" ht="11.25">
      <c r="B624" s="146"/>
      <c r="D624" s="147" t="s">
        <v>149</v>
      </c>
      <c r="E624" s="148" t="s">
        <v>1</v>
      </c>
      <c r="F624" s="149" t="s">
        <v>562</v>
      </c>
      <c r="H624" s="148" t="s">
        <v>1</v>
      </c>
      <c r="I624" s="150"/>
      <c r="L624" s="146"/>
      <c r="M624" s="151"/>
      <c r="T624" s="152"/>
      <c r="AT624" s="148" t="s">
        <v>149</v>
      </c>
      <c r="AU624" s="148" t="s">
        <v>92</v>
      </c>
      <c r="AV624" s="12" t="s">
        <v>90</v>
      </c>
      <c r="AW624" s="12" t="s">
        <v>35</v>
      </c>
      <c r="AX624" s="12" t="s">
        <v>82</v>
      </c>
      <c r="AY624" s="148" t="s">
        <v>142</v>
      </c>
    </row>
    <row r="625" spans="2:51" s="12" customFormat="1" ht="11.25">
      <c r="B625" s="146"/>
      <c r="D625" s="147" t="s">
        <v>149</v>
      </c>
      <c r="E625" s="148" t="s">
        <v>1</v>
      </c>
      <c r="F625" s="149" t="s">
        <v>563</v>
      </c>
      <c r="H625" s="148" t="s">
        <v>1</v>
      </c>
      <c r="I625" s="150"/>
      <c r="L625" s="146"/>
      <c r="M625" s="151"/>
      <c r="T625" s="152"/>
      <c r="AT625" s="148" t="s">
        <v>149</v>
      </c>
      <c r="AU625" s="148" t="s">
        <v>92</v>
      </c>
      <c r="AV625" s="12" t="s">
        <v>90</v>
      </c>
      <c r="AW625" s="12" t="s">
        <v>35</v>
      </c>
      <c r="AX625" s="12" t="s">
        <v>82</v>
      </c>
      <c r="AY625" s="148" t="s">
        <v>142</v>
      </c>
    </row>
    <row r="626" spans="2:51" s="12" customFormat="1" ht="11.25">
      <c r="B626" s="146"/>
      <c r="D626" s="147" t="s">
        <v>149</v>
      </c>
      <c r="E626" s="148" t="s">
        <v>1</v>
      </c>
      <c r="F626" s="149" t="s">
        <v>564</v>
      </c>
      <c r="H626" s="148" t="s">
        <v>1</v>
      </c>
      <c r="I626" s="150"/>
      <c r="L626" s="146"/>
      <c r="M626" s="151"/>
      <c r="T626" s="152"/>
      <c r="AT626" s="148" t="s">
        <v>149</v>
      </c>
      <c r="AU626" s="148" t="s">
        <v>92</v>
      </c>
      <c r="AV626" s="12" t="s">
        <v>90</v>
      </c>
      <c r="AW626" s="12" t="s">
        <v>35</v>
      </c>
      <c r="AX626" s="12" t="s">
        <v>82</v>
      </c>
      <c r="AY626" s="148" t="s">
        <v>142</v>
      </c>
    </row>
    <row r="627" spans="2:51" s="13" customFormat="1" ht="11.25">
      <c r="B627" s="153"/>
      <c r="D627" s="147" t="s">
        <v>149</v>
      </c>
      <c r="E627" s="154" t="s">
        <v>1</v>
      </c>
      <c r="F627" s="155" t="s">
        <v>595</v>
      </c>
      <c r="H627" s="156">
        <v>16.6</v>
      </c>
      <c r="I627" s="157"/>
      <c r="L627" s="153"/>
      <c r="M627" s="158"/>
      <c r="T627" s="159"/>
      <c r="AT627" s="154" t="s">
        <v>149</v>
      </c>
      <c r="AU627" s="154" t="s">
        <v>92</v>
      </c>
      <c r="AV627" s="13" t="s">
        <v>92</v>
      </c>
      <c r="AW627" s="13" t="s">
        <v>35</v>
      </c>
      <c r="AX627" s="13" t="s">
        <v>82</v>
      </c>
      <c r="AY627" s="154" t="s">
        <v>142</v>
      </c>
    </row>
    <row r="628" spans="2:51" s="13" customFormat="1" ht="11.25">
      <c r="B628" s="153"/>
      <c r="D628" s="147" t="s">
        <v>149</v>
      </c>
      <c r="E628" s="154" t="s">
        <v>1</v>
      </c>
      <c r="F628" s="155" t="s">
        <v>596</v>
      </c>
      <c r="H628" s="156">
        <v>8.7</v>
      </c>
      <c r="I628" s="157"/>
      <c r="L628" s="153"/>
      <c r="M628" s="158"/>
      <c r="T628" s="159"/>
      <c r="AT628" s="154" t="s">
        <v>149</v>
      </c>
      <c r="AU628" s="154" t="s">
        <v>92</v>
      </c>
      <c r="AV628" s="13" t="s">
        <v>92</v>
      </c>
      <c r="AW628" s="13" t="s">
        <v>35</v>
      </c>
      <c r="AX628" s="13" t="s">
        <v>82</v>
      </c>
      <c r="AY628" s="154" t="s">
        <v>142</v>
      </c>
    </row>
    <row r="629" spans="2:51" s="13" customFormat="1" ht="11.25">
      <c r="B629" s="153"/>
      <c r="D629" s="147" t="s">
        <v>149</v>
      </c>
      <c r="E629" s="154" t="s">
        <v>1</v>
      </c>
      <c r="F629" s="155" t="s">
        <v>597</v>
      </c>
      <c r="H629" s="156">
        <v>25.1</v>
      </c>
      <c r="I629" s="157"/>
      <c r="L629" s="153"/>
      <c r="M629" s="158"/>
      <c r="T629" s="159"/>
      <c r="AT629" s="154" t="s">
        <v>149</v>
      </c>
      <c r="AU629" s="154" t="s">
        <v>92</v>
      </c>
      <c r="AV629" s="13" t="s">
        <v>92</v>
      </c>
      <c r="AW629" s="13" t="s">
        <v>35</v>
      </c>
      <c r="AX629" s="13" t="s">
        <v>82</v>
      </c>
      <c r="AY629" s="154" t="s">
        <v>142</v>
      </c>
    </row>
    <row r="630" spans="2:51" s="13" customFormat="1" ht="11.25">
      <c r="B630" s="153"/>
      <c r="D630" s="147" t="s">
        <v>149</v>
      </c>
      <c r="E630" s="154" t="s">
        <v>1</v>
      </c>
      <c r="F630" s="155" t="s">
        <v>598</v>
      </c>
      <c r="H630" s="156">
        <v>25.1</v>
      </c>
      <c r="I630" s="157"/>
      <c r="L630" s="153"/>
      <c r="M630" s="158"/>
      <c r="T630" s="159"/>
      <c r="AT630" s="154" t="s">
        <v>149</v>
      </c>
      <c r="AU630" s="154" t="s">
        <v>92</v>
      </c>
      <c r="AV630" s="13" t="s">
        <v>92</v>
      </c>
      <c r="AW630" s="13" t="s">
        <v>35</v>
      </c>
      <c r="AX630" s="13" t="s">
        <v>82</v>
      </c>
      <c r="AY630" s="154" t="s">
        <v>142</v>
      </c>
    </row>
    <row r="631" spans="2:51" s="13" customFormat="1" ht="11.25">
      <c r="B631" s="153"/>
      <c r="D631" s="147" t="s">
        <v>149</v>
      </c>
      <c r="E631" s="154" t="s">
        <v>1</v>
      </c>
      <c r="F631" s="155" t="s">
        <v>599</v>
      </c>
      <c r="H631" s="156">
        <v>102.9</v>
      </c>
      <c r="I631" s="157"/>
      <c r="L631" s="153"/>
      <c r="M631" s="158"/>
      <c r="T631" s="159"/>
      <c r="AT631" s="154" t="s">
        <v>149</v>
      </c>
      <c r="AU631" s="154" t="s">
        <v>92</v>
      </c>
      <c r="AV631" s="13" t="s">
        <v>92</v>
      </c>
      <c r="AW631" s="13" t="s">
        <v>35</v>
      </c>
      <c r="AX631" s="13" t="s">
        <v>82</v>
      </c>
      <c r="AY631" s="154" t="s">
        <v>142</v>
      </c>
    </row>
    <row r="632" spans="2:51" s="13" customFormat="1" ht="11.25">
      <c r="B632" s="153"/>
      <c r="D632" s="147" t="s">
        <v>149</v>
      </c>
      <c r="E632" s="154" t="s">
        <v>1</v>
      </c>
      <c r="F632" s="155" t="s">
        <v>600</v>
      </c>
      <c r="H632" s="156">
        <v>8.6</v>
      </c>
      <c r="I632" s="157"/>
      <c r="L632" s="153"/>
      <c r="M632" s="158"/>
      <c r="T632" s="159"/>
      <c r="AT632" s="154" t="s">
        <v>149</v>
      </c>
      <c r="AU632" s="154" t="s">
        <v>92</v>
      </c>
      <c r="AV632" s="13" t="s">
        <v>92</v>
      </c>
      <c r="AW632" s="13" t="s">
        <v>35</v>
      </c>
      <c r="AX632" s="13" t="s">
        <v>82</v>
      </c>
      <c r="AY632" s="154" t="s">
        <v>142</v>
      </c>
    </row>
    <row r="633" spans="2:51" s="13" customFormat="1" ht="11.25">
      <c r="B633" s="153"/>
      <c r="D633" s="147" t="s">
        <v>149</v>
      </c>
      <c r="E633" s="154" t="s">
        <v>1</v>
      </c>
      <c r="F633" s="155" t="s">
        <v>601</v>
      </c>
      <c r="H633" s="156">
        <v>4</v>
      </c>
      <c r="I633" s="157"/>
      <c r="L633" s="153"/>
      <c r="M633" s="158"/>
      <c r="T633" s="159"/>
      <c r="AT633" s="154" t="s">
        <v>149</v>
      </c>
      <c r="AU633" s="154" t="s">
        <v>92</v>
      </c>
      <c r="AV633" s="13" t="s">
        <v>92</v>
      </c>
      <c r="AW633" s="13" t="s">
        <v>35</v>
      </c>
      <c r="AX633" s="13" t="s">
        <v>82</v>
      </c>
      <c r="AY633" s="154" t="s">
        <v>142</v>
      </c>
    </row>
    <row r="634" spans="2:51" s="14" customFormat="1" ht="11.25">
      <c r="B634" s="160"/>
      <c r="D634" s="147" t="s">
        <v>149</v>
      </c>
      <c r="E634" s="161" t="s">
        <v>1</v>
      </c>
      <c r="F634" s="162" t="s">
        <v>153</v>
      </c>
      <c r="H634" s="163">
        <v>191</v>
      </c>
      <c r="I634" s="164"/>
      <c r="L634" s="160"/>
      <c r="M634" s="165"/>
      <c r="T634" s="166"/>
      <c r="AT634" s="161" t="s">
        <v>149</v>
      </c>
      <c r="AU634" s="161" t="s">
        <v>92</v>
      </c>
      <c r="AV634" s="14" t="s">
        <v>147</v>
      </c>
      <c r="AW634" s="14" t="s">
        <v>35</v>
      </c>
      <c r="AX634" s="14" t="s">
        <v>90</v>
      </c>
      <c r="AY634" s="161" t="s">
        <v>142</v>
      </c>
    </row>
    <row r="635" spans="2:65" s="1" customFormat="1" ht="16.5" customHeight="1">
      <c r="B635" s="32"/>
      <c r="C635" s="133" t="s">
        <v>602</v>
      </c>
      <c r="D635" s="133" t="s">
        <v>144</v>
      </c>
      <c r="E635" s="134" t="s">
        <v>603</v>
      </c>
      <c r="F635" s="135" t="s">
        <v>604</v>
      </c>
      <c r="G635" s="136" t="s">
        <v>605</v>
      </c>
      <c r="H635" s="137">
        <v>191</v>
      </c>
      <c r="I635" s="138"/>
      <c r="J635" s="139">
        <f>ROUND(I635*H635,2)</f>
        <v>0</v>
      </c>
      <c r="K635" s="135" t="s">
        <v>1</v>
      </c>
      <c r="L635" s="32"/>
      <c r="M635" s="140" t="s">
        <v>1</v>
      </c>
      <c r="N635" s="141" t="s">
        <v>47</v>
      </c>
      <c r="P635" s="142">
        <f>O635*H635</f>
        <v>0</v>
      </c>
      <c r="Q635" s="142">
        <v>0</v>
      </c>
      <c r="R635" s="142">
        <f>Q635*H635</f>
        <v>0</v>
      </c>
      <c r="S635" s="142">
        <v>0.0106</v>
      </c>
      <c r="T635" s="143">
        <f>S635*H635</f>
        <v>2.0246</v>
      </c>
      <c r="AR635" s="144" t="s">
        <v>147</v>
      </c>
      <c r="AT635" s="144" t="s">
        <v>144</v>
      </c>
      <c r="AU635" s="144" t="s">
        <v>92</v>
      </c>
      <c r="AY635" s="17" t="s">
        <v>142</v>
      </c>
      <c r="BE635" s="145">
        <f>IF(N635="základní",J635,0)</f>
        <v>0</v>
      </c>
      <c r="BF635" s="145">
        <f>IF(N635="snížená",J635,0)</f>
        <v>0</v>
      </c>
      <c r="BG635" s="145">
        <f>IF(N635="zákl. přenesená",J635,0)</f>
        <v>0</v>
      </c>
      <c r="BH635" s="145">
        <f>IF(N635="sníž. přenesená",J635,0)</f>
        <v>0</v>
      </c>
      <c r="BI635" s="145">
        <f>IF(N635="nulová",J635,0)</f>
        <v>0</v>
      </c>
      <c r="BJ635" s="17" t="s">
        <v>90</v>
      </c>
      <c r="BK635" s="145">
        <f>ROUND(I635*H635,2)</f>
        <v>0</v>
      </c>
      <c r="BL635" s="17" t="s">
        <v>147</v>
      </c>
      <c r="BM635" s="144" t="s">
        <v>606</v>
      </c>
    </row>
    <row r="636" spans="2:51" s="12" customFormat="1" ht="11.25">
      <c r="B636" s="146"/>
      <c r="D636" s="147" t="s">
        <v>149</v>
      </c>
      <c r="E636" s="148" t="s">
        <v>1</v>
      </c>
      <c r="F636" s="149" t="s">
        <v>571</v>
      </c>
      <c r="H636" s="148" t="s">
        <v>1</v>
      </c>
      <c r="I636" s="150"/>
      <c r="L636" s="146"/>
      <c r="M636" s="151"/>
      <c r="T636" s="152"/>
      <c r="AT636" s="148" t="s">
        <v>149</v>
      </c>
      <c r="AU636" s="148" t="s">
        <v>92</v>
      </c>
      <c r="AV636" s="12" t="s">
        <v>90</v>
      </c>
      <c r="AW636" s="12" t="s">
        <v>35</v>
      </c>
      <c r="AX636" s="12" t="s">
        <v>82</v>
      </c>
      <c r="AY636" s="148" t="s">
        <v>142</v>
      </c>
    </row>
    <row r="637" spans="2:51" s="12" customFormat="1" ht="11.25">
      <c r="B637" s="146"/>
      <c r="D637" s="147" t="s">
        <v>149</v>
      </c>
      <c r="E637" s="148" t="s">
        <v>1</v>
      </c>
      <c r="F637" s="149" t="s">
        <v>562</v>
      </c>
      <c r="H637" s="148" t="s">
        <v>1</v>
      </c>
      <c r="I637" s="150"/>
      <c r="L637" s="146"/>
      <c r="M637" s="151"/>
      <c r="T637" s="152"/>
      <c r="AT637" s="148" t="s">
        <v>149</v>
      </c>
      <c r="AU637" s="148" t="s">
        <v>92</v>
      </c>
      <c r="AV637" s="12" t="s">
        <v>90</v>
      </c>
      <c r="AW637" s="12" t="s">
        <v>35</v>
      </c>
      <c r="AX637" s="12" t="s">
        <v>82</v>
      </c>
      <c r="AY637" s="148" t="s">
        <v>142</v>
      </c>
    </row>
    <row r="638" spans="2:51" s="12" customFormat="1" ht="11.25">
      <c r="B638" s="146"/>
      <c r="D638" s="147" t="s">
        <v>149</v>
      </c>
      <c r="E638" s="148" t="s">
        <v>1</v>
      </c>
      <c r="F638" s="149" t="s">
        <v>563</v>
      </c>
      <c r="H638" s="148" t="s">
        <v>1</v>
      </c>
      <c r="I638" s="150"/>
      <c r="L638" s="146"/>
      <c r="M638" s="151"/>
      <c r="T638" s="152"/>
      <c r="AT638" s="148" t="s">
        <v>149</v>
      </c>
      <c r="AU638" s="148" t="s">
        <v>92</v>
      </c>
      <c r="AV638" s="12" t="s">
        <v>90</v>
      </c>
      <c r="AW638" s="12" t="s">
        <v>35</v>
      </c>
      <c r="AX638" s="12" t="s">
        <v>82</v>
      </c>
      <c r="AY638" s="148" t="s">
        <v>142</v>
      </c>
    </row>
    <row r="639" spans="2:51" s="12" customFormat="1" ht="11.25">
      <c r="B639" s="146"/>
      <c r="D639" s="147" t="s">
        <v>149</v>
      </c>
      <c r="E639" s="148" t="s">
        <v>1</v>
      </c>
      <c r="F639" s="149" t="s">
        <v>564</v>
      </c>
      <c r="H639" s="148" t="s">
        <v>1</v>
      </c>
      <c r="I639" s="150"/>
      <c r="L639" s="146"/>
      <c r="M639" s="151"/>
      <c r="T639" s="152"/>
      <c r="AT639" s="148" t="s">
        <v>149</v>
      </c>
      <c r="AU639" s="148" t="s">
        <v>92</v>
      </c>
      <c r="AV639" s="12" t="s">
        <v>90</v>
      </c>
      <c r="AW639" s="12" t="s">
        <v>35</v>
      </c>
      <c r="AX639" s="12" t="s">
        <v>82</v>
      </c>
      <c r="AY639" s="148" t="s">
        <v>142</v>
      </c>
    </row>
    <row r="640" spans="2:51" s="13" customFormat="1" ht="11.25">
      <c r="B640" s="153"/>
      <c r="D640" s="147" t="s">
        <v>149</v>
      </c>
      <c r="E640" s="154" t="s">
        <v>1</v>
      </c>
      <c r="F640" s="155" t="s">
        <v>595</v>
      </c>
      <c r="H640" s="156">
        <v>16.6</v>
      </c>
      <c r="I640" s="157"/>
      <c r="L640" s="153"/>
      <c r="M640" s="158"/>
      <c r="T640" s="159"/>
      <c r="AT640" s="154" t="s">
        <v>149</v>
      </c>
      <c r="AU640" s="154" t="s">
        <v>92</v>
      </c>
      <c r="AV640" s="13" t="s">
        <v>92</v>
      </c>
      <c r="AW640" s="13" t="s">
        <v>35</v>
      </c>
      <c r="AX640" s="13" t="s">
        <v>82</v>
      </c>
      <c r="AY640" s="154" t="s">
        <v>142</v>
      </c>
    </row>
    <row r="641" spans="2:51" s="13" customFormat="1" ht="11.25">
      <c r="B641" s="153"/>
      <c r="D641" s="147" t="s">
        <v>149</v>
      </c>
      <c r="E641" s="154" t="s">
        <v>1</v>
      </c>
      <c r="F641" s="155" t="s">
        <v>596</v>
      </c>
      <c r="H641" s="156">
        <v>8.7</v>
      </c>
      <c r="I641" s="157"/>
      <c r="L641" s="153"/>
      <c r="M641" s="158"/>
      <c r="T641" s="159"/>
      <c r="AT641" s="154" t="s">
        <v>149</v>
      </c>
      <c r="AU641" s="154" t="s">
        <v>92</v>
      </c>
      <c r="AV641" s="13" t="s">
        <v>92</v>
      </c>
      <c r="AW641" s="13" t="s">
        <v>35</v>
      </c>
      <c r="AX641" s="13" t="s">
        <v>82</v>
      </c>
      <c r="AY641" s="154" t="s">
        <v>142</v>
      </c>
    </row>
    <row r="642" spans="2:51" s="13" customFormat="1" ht="11.25">
      <c r="B642" s="153"/>
      <c r="D642" s="147" t="s">
        <v>149</v>
      </c>
      <c r="E642" s="154" t="s">
        <v>1</v>
      </c>
      <c r="F642" s="155" t="s">
        <v>597</v>
      </c>
      <c r="H642" s="156">
        <v>25.1</v>
      </c>
      <c r="I642" s="157"/>
      <c r="L642" s="153"/>
      <c r="M642" s="158"/>
      <c r="T642" s="159"/>
      <c r="AT642" s="154" t="s">
        <v>149</v>
      </c>
      <c r="AU642" s="154" t="s">
        <v>92</v>
      </c>
      <c r="AV642" s="13" t="s">
        <v>92</v>
      </c>
      <c r="AW642" s="13" t="s">
        <v>35</v>
      </c>
      <c r="AX642" s="13" t="s">
        <v>82</v>
      </c>
      <c r="AY642" s="154" t="s">
        <v>142</v>
      </c>
    </row>
    <row r="643" spans="2:51" s="13" customFormat="1" ht="11.25">
      <c r="B643" s="153"/>
      <c r="D643" s="147" t="s">
        <v>149</v>
      </c>
      <c r="E643" s="154" t="s">
        <v>1</v>
      </c>
      <c r="F643" s="155" t="s">
        <v>598</v>
      </c>
      <c r="H643" s="156">
        <v>25.1</v>
      </c>
      <c r="I643" s="157"/>
      <c r="L643" s="153"/>
      <c r="M643" s="158"/>
      <c r="T643" s="159"/>
      <c r="AT643" s="154" t="s">
        <v>149</v>
      </c>
      <c r="AU643" s="154" t="s">
        <v>92</v>
      </c>
      <c r="AV643" s="13" t="s">
        <v>92</v>
      </c>
      <c r="AW643" s="13" t="s">
        <v>35</v>
      </c>
      <c r="AX643" s="13" t="s">
        <v>82</v>
      </c>
      <c r="AY643" s="154" t="s">
        <v>142</v>
      </c>
    </row>
    <row r="644" spans="2:51" s="13" customFormat="1" ht="11.25">
      <c r="B644" s="153"/>
      <c r="D644" s="147" t="s">
        <v>149</v>
      </c>
      <c r="E644" s="154" t="s">
        <v>1</v>
      </c>
      <c r="F644" s="155" t="s">
        <v>607</v>
      </c>
      <c r="H644" s="156">
        <v>102.9</v>
      </c>
      <c r="I644" s="157"/>
      <c r="L644" s="153"/>
      <c r="M644" s="158"/>
      <c r="T644" s="159"/>
      <c r="AT644" s="154" t="s">
        <v>149</v>
      </c>
      <c r="AU644" s="154" t="s">
        <v>92</v>
      </c>
      <c r="AV644" s="13" t="s">
        <v>92</v>
      </c>
      <c r="AW644" s="13" t="s">
        <v>35</v>
      </c>
      <c r="AX644" s="13" t="s">
        <v>82</v>
      </c>
      <c r="AY644" s="154" t="s">
        <v>142</v>
      </c>
    </row>
    <row r="645" spans="2:51" s="13" customFormat="1" ht="11.25">
      <c r="B645" s="153"/>
      <c r="D645" s="147" t="s">
        <v>149</v>
      </c>
      <c r="E645" s="154" t="s">
        <v>1</v>
      </c>
      <c r="F645" s="155" t="s">
        <v>600</v>
      </c>
      <c r="H645" s="156">
        <v>8.6</v>
      </c>
      <c r="I645" s="157"/>
      <c r="L645" s="153"/>
      <c r="M645" s="158"/>
      <c r="T645" s="159"/>
      <c r="AT645" s="154" t="s">
        <v>149</v>
      </c>
      <c r="AU645" s="154" t="s">
        <v>92</v>
      </c>
      <c r="AV645" s="13" t="s">
        <v>92</v>
      </c>
      <c r="AW645" s="13" t="s">
        <v>35</v>
      </c>
      <c r="AX645" s="13" t="s">
        <v>82</v>
      </c>
      <c r="AY645" s="154" t="s">
        <v>142</v>
      </c>
    </row>
    <row r="646" spans="2:51" s="13" customFormat="1" ht="11.25">
      <c r="B646" s="153"/>
      <c r="D646" s="147" t="s">
        <v>149</v>
      </c>
      <c r="E646" s="154" t="s">
        <v>1</v>
      </c>
      <c r="F646" s="155" t="s">
        <v>601</v>
      </c>
      <c r="H646" s="156">
        <v>4</v>
      </c>
      <c r="I646" s="157"/>
      <c r="L646" s="153"/>
      <c r="M646" s="158"/>
      <c r="T646" s="159"/>
      <c r="AT646" s="154" t="s">
        <v>149</v>
      </c>
      <c r="AU646" s="154" t="s">
        <v>92</v>
      </c>
      <c r="AV646" s="13" t="s">
        <v>92</v>
      </c>
      <c r="AW646" s="13" t="s">
        <v>35</v>
      </c>
      <c r="AX646" s="13" t="s">
        <v>82</v>
      </c>
      <c r="AY646" s="154" t="s">
        <v>142</v>
      </c>
    </row>
    <row r="647" spans="2:51" s="14" customFormat="1" ht="11.25">
      <c r="B647" s="160"/>
      <c r="D647" s="147" t="s">
        <v>149</v>
      </c>
      <c r="E647" s="161" t="s">
        <v>1</v>
      </c>
      <c r="F647" s="162" t="s">
        <v>153</v>
      </c>
      <c r="H647" s="163">
        <v>191</v>
      </c>
      <c r="I647" s="164"/>
      <c r="L647" s="160"/>
      <c r="M647" s="165"/>
      <c r="T647" s="166"/>
      <c r="AT647" s="161" t="s">
        <v>149</v>
      </c>
      <c r="AU647" s="161" t="s">
        <v>92</v>
      </c>
      <c r="AV647" s="14" t="s">
        <v>147</v>
      </c>
      <c r="AW647" s="14" t="s">
        <v>35</v>
      </c>
      <c r="AX647" s="14" t="s">
        <v>90</v>
      </c>
      <c r="AY647" s="161" t="s">
        <v>142</v>
      </c>
    </row>
    <row r="648" spans="2:65" s="1" customFormat="1" ht="16.5" customHeight="1">
      <c r="B648" s="32"/>
      <c r="C648" s="133" t="s">
        <v>608</v>
      </c>
      <c r="D648" s="133" t="s">
        <v>144</v>
      </c>
      <c r="E648" s="134" t="s">
        <v>609</v>
      </c>
      <c r="F648" s="135" t="s">
        <v>610</v>
      </c>
      <c r="G648" s="136" t="s">
        <v>605</v>
      </c>
      <c r="H648" s="137">
        <v>82.8</v>
      </c>
      <c r="I648" s="138"/>
      <c r="J648" s="139">
        <f>ROUND(I648*H648,2)</f>
        <v>0</v>
      </c>
      <c r="K648" s="135" t="s">
        <v>1</v>
      </c>
      <c r="L648" s="32"/>
      <c r="M648" s="140" t="s">
        <v>1</v>
      </c>
      <c r="N648" s="141" t="s">
        <v>47</v>
      </c>
      <c r="P648" s="142">
        <f>O648*H648</f>
        <v>0</v>
      </c>
      <c r="Q648" s="142">
        <v>0</v>
      </c>
      <c r="R648" s="142">
        <f>Q648*H648</f>
        <v>0</v>
      </c>
      <c r="S648" s="142">
        <v>0.0106</v>
      </c>
      <c r="T648" s="143">
        <f>S648*H648</f>
        <v>0.87768</v>
      </c>
      <c r="AR648" s="144" t="s">
        <v>147</v>
      </c>
      <c r="AT648" s="144" t="s">
        <v>144</v>
      </c>
      <c r="AU648" s="144" t="s">
        <v>92</v>
      </c>
      <c r="AY648" s="17" t="s">
        <v>142</v>
      </c>
      <c r="BE648" s="145">
        <f>IF(N648="základní",J648,0)</f>
        <v>0</v>
      </c>
      <c r="BF648" s="145">
        <f>IF(N648="snížená",J648,0)</f>
        <v>0</v>
      </c>
      <c r="BG648" s="145">
        <f>IF(N648="zákl. přenesená",J648,0)</f>
        <v>0</v>
      </c>
      <c r="BH648" s="145">
        <f>IF(N648="sníž. přenesená",J648,0)</f>
        <v>0</v>
      </c>
      <c r="BI648" s="145">
        <f>IF(N648="nulová",J648,0)</f>
        <v>0</v>
      </c>
      <c r="BJ648" s="17" t="s">
        <v>90</v>
      </c>
      <c r="BK648" s="145">
        <f>ROUND(I648*H648,2)</f>
        <v>0</v>
      </c>
      <c r="BL648" s="17" t="s">
        <v>147</v>
      </c>
      <c r="BM648" s="144" t="s">
        <v>611</v>
      </c>
    </row>
    <row r="649" spans="2:51" s="12" customFormat="1" ht="11.25">
      <c r="B649" s="146"/>
      <c r="D649" s="147" t="s">
        <v>149</v>
      </c>
      <c r="E649" s="148" t="s">
        <v>1</v>
      </c>
      <c r="F649" s="149" t="s">
        <v>583</v>
      </c>
      <c r="H649" s="148" t="s">
        <v>1</v>
      </c>
      <c r="I649" s="150"/>
      <c r="L649" s="146"/>
      <c r="M649" s="151"/>
      <c r="T649" s="152"/>
      <c r="AT649" s="148" t="s">
        <v>149</v>
      </c>
      <c r="AU649" s="148" t="s">
        <v>92</v>
      </c>
      <c r="AV649" s="12" t="s">
        <v>90</v>
      </c>
      <c r="AW649" s="12" t="s">
        <v>35</v>
      </c>
      <c r="AX649" s="12" t="s">
        <v>82</v>
      </c>
      <c r="AY649" s="148" t="s">
        <v>142</v>
      </c>
    </row>
    <row r="650" spans="2:51" s="12" customFormat="1" ht="11.25">
      <c r="B650" s="146"/>
      <c r="D650" s="147" t="s">
        <v>149</v>
      </c>
      <c r="E650" s="148" t="s">
        <v>1</v>
      </c>
      <c r="F650" s="149" t="s">
        <v>584</v>
      </c>
      <c r="H650" s="148" t="s">
        <v>1</v>
      </c>
      <c r="I650" s="150"/>
      <c r="L650" s="146"/>
      <c r="M650" s="151"/>
      <c r="T650" s="152"/>
      <c r="AT650" s="148" t="s">
        <v>149</v>
      </c>
      <c r="AU650" s="148" t="s">
        <v>92</v>
      </c>
      <c r="AV650" s="12" t="s">
        <v>90</v>
      </c>
      <c r="AW650" s="12" t="s">
        <v>35</v>
      </c>
      <c r="AX650" s="12" t="s">
        <v>82</v>
      </c>
      <c r="AY650" s="148" t="s">
        <v>142</v>
      </c>
    </row>
    <row r="651" spans="2:51" s="12" customFormat="1" ht="11.25">
      <c r="B651" s="146"/>
      <c r="D651" s="147" t="s">
        <v>149</v>
      </c>
      <c r="E651" s="148" t="s">
        <v>1</v>
      </c>
      <c r="F651" s="149" t="s">
        <v>577</v>
      </c>
      <c r="H651" s="148" t="s">
        <v>1</v>
      </c>
      <c r="I651" s="150"/>
      <c r="L651" s="146"/>
      <c r="M651" s="151"/>
      <c r="T651" s="152"/>
      <c r="AT651" s="148" t="s">
        <v>149</v>
      </c>
      <c r="AU651" s="148" t="s">
        <v>92</v>
      </c>
      <c r="AV651" s="12" t="s">
        <v>90</v>
      </c>
      <c r="AW651" s="12" t="s">
        <v>35</v>
      </c>
      <c r="AX651" s="12" t="s">
        <v>82</v>
      </c>
      <c r="AY651" s="148" t="s">
        <v>142</v>
      </c>
    </row>
    <row r="652" spans="2:51" s="12" customFormat="1" ht="11.25">
      <c r="B652" s="146"/>
      <c r="D652" s="147" t="s">
        <v>149</v>
      </c>
      <c r="E652" s="148" t="s">
        <v>1</v>
      </c>
      <c r="F652" s="149" t="s">
        <v>563</v>
      </c>
      <c r="H652" s="148" t="s">
        <v>1</v>
      </c>
      <c r="I652" s="150"/>
      <c r="L652" s="146"/>
      <c r="M652" s="151"/>
      <c r="T652" s="152"/>
      <c r="AT652" s="148" t="s">
        <v>149</v>
      </c>
      <c r="AU652" s="148" t="s">
        <v>92</v>
      </c>
      <c r="AV652" s="12" t="s">
        <v>90</v>
      </c>
      <c r="AW652" s="12" t="s">
        <v>35</v>
      </c>
      <c r="AX652" s="12" t="s">
        <v>82</v>
      </c>
      <c r="AY652" s="148" t="s">
        <v>142</v>
      </c>
    </row>
    <row r="653" spans="2:51" s="12" customFormat="1" ht="11.25">
      <c r="B653" s="146"/>
      <c r="D653" s="147" t="s">
        <v>149</v>
      </c>
      <c r="E653" s="148" t="s">
        <v>1</v>
      </c>
      <c r="F653" s="149" t="s">
        <v>564</v>
      </c>
      <c r="H653" s="148" t="s">
        <v>1</v>
      </c>
      <c r="I653" s="150"/>
      <c r="L653" s="146"/>
      <c r="M653" s="151"/>
      <c r="T653" s="152"/>
      <c r="AT653" s="148" t="s">
        <v>149</v>
      </c>
      <c r="AU653" s="148" t="s">
        <v>92</v>
      </c>
      <c r="AV653" s="12" t="s">
        <v>90</v>
      </c>
      <c r="AW653" s="12" t="s">
        <v>35</v>
      </c>
      <c r="AX653" s="12" t="s">
        <v>82</v>
      </c>
      <c r="AY653" s="148" t="s">
        <v>142</v>
      </c>
    </row>
    <row r="654" spans="2:51" s="13" customFormat="1" ht="11.25">
      <c r="B654" s="153"/>
      <c r="D654" s="147" t="s">
        <v>149</v>
      </c>
      <c r="E654" s="154" t="s">
        <v>1</v>
      </c>
      <c r="F654" s="155" t="s">
        <v>612</v>
      </c>
      <c r="H654" s="156">
        <v>56.1</v>
      </c>
      <c r="I654" s="157"/>
      <c r="L654" s="153"/>
      <c r="M654" s="158"/>
      <c r="T654" s="159"/>
      <c r="AT654" s="154" t="s">
        <v>149</v>
      </c>
      <c r="AU654" s="154" t="s">
        <v>92</v>
      </c>
      <c r="AV654" s="13" t="s">
        <v>92</v>
      </c>
      <c r="AW654" s="13" t="s">
        <v>35</v>
      </c>
      <c r="AX654" s="13" t="s">
        <v>82</v>
      </c>
      <c r="AY654" s="154" t="s">
        <v>142</v>
      </c>
    </row>
    <row r="655" spans="2:51" s="13" customFormat="1" ht="11.25">
      <c r="B655" s="153"/>
      <c r="D655" s="147" t="s">
        <v>149</v>
      </c>
      <c r="E655" s="154" t="s">
        <v>1</v>
      </c>
      <c r="F655" s="155" t="s">
        <v>613</v>
      </c>
      <c r="H655" s="156">
        <v>1.5</v>
      </c>
      <c r="I655" s="157"/>
      <c r="L655" s="153"/>
      <c r="M655" s="158"/>
      <c r="T655" s="159"/>
      <c r="AT655" s="154" t="s">
        <v>149</v>
      </c>
      <c r="AU655" s="154" t="s">
        <v>92</v>
      </c>
      <c r="AV655" s="13" t="s">
        <v>92</v>
      </c>
      <c r="AW655" s="13" t="s">
        <v>35</v>
      </c>
      <c r="AX655" s="13" t="s">
        <v>82</v>
      </c>
      <c r="AY655" s="154" t="s">
        <v>142</v>
      </c>
    </row>
    <row r="656" spans="2:51" s="13" customFormat="1" ht="11.25">
      <c r="B656" s="153"/>
      <c r="D656" s="147" t="s">
        <v>149</v>
      </c>
      <c r="E656" s="154" t="s">
        <v>1</v>
      </c>
      <c r="F656" s="155" t="s">
        <v>614</v>
      </c>
      <c r="H656" s="156">
        <v>25.2</v>
      </c>
      <c r="I656" s="157"/>
      <c r="L656" s="153"/>
      <c r="M656" s="158"/>
      <c r="T656" s="159"/>
      <c r="AT656" s="154" t="s">
        <v>149</v>
      </c>
      <c r="AU656" s="154" t="s">
        <v>92</v>
      </c>
      <c r="AV656" s="13" t="s">
        <v>92</v>
      </c>
      <c r="AW656" s="13" t="s">
        <v>35</v>
      </c>
      <c r="AX656" s="13" t="s">
        <v>82</v>
      </c>
      <c r="AY656" s="154" t="s">
        <v>142</v>
      </c>
    </row>
    <row r="657" spans="2:51" s="14" customFormat="1" ht="11.25">
      <c r="B657" s="160"/>
      <c r="D657" s="147" t="s">
        <v>149</v>
      </c>
      <c r="E657" s="161" t="s">
        <v>1</v>
      </c>
      <c r="F657" s="162" t="s">
        <v>153</v>
      </c>
      <c r="H657" s="163">
        <v>82.8</v>
      </c>
      <c r="I657" s="164"/>
      <c r="L657" s="160"/>
      <c r="M657" s="165"/>
      <c r="T657" s="166"/>
      <c r="AT657" s="161" t="s">
        <v>149</v>
      </c>
      <c r="AU657" s="161" t="s">
        <v>92</v>
      </c>
      <c r="AV657" s="14" t="s">
        <v>147</v>
      </c>
      <c r="AW657" s="14" t="s">
        <v>35</v>
      </c>
      <c r="AX657" s="14" t="s">
        <v>90</v>
      </c>
      <c r="AY657" s="161" t="s">
        <v>142</v>
      </c>
    </row>
    <row r="658" spans="2:65" s="1" customFormat="1" ht="33" customHeight="1">
      <c r="B658" s="32"/>
      <c r="C658" s="133" t="s">
        <v>615</v>
      </c>
      <c r="D658" s="133" t="s">
        <v>144</v>
      </c>
      <c r="E658" s="134" t="s">
        <v>616</v>
      </c>
      <c r="F658" s="135" t="s">
        <v>617</v>
      </c>
      <c r="G658" s="136" t="s">
        <v>605</v>
      </c>
      <c r="H658" s="137">
        <v>56.1</v>
      </c>
      <c r="I658" s="138"/>
      <c r="J658" s="139">
        <f>ROUND(I658*H658,2)</f>
        <v>0</v>
      </c>
      <c r="K658" s="135" t="s">
        <v>1</v>
      </c>
      <c r="L658" s="32"/>
      <c r="M658" s="140" t="s">
        <v>1</v>
      </c>
      <c r="N658" s="141" t="s">
        <v>47</v>
      </c>
      <c r="P658" s="142">
        <f>O658*H658</f>
        <v>0</v>
      </c>
      <c r="Q658" s="142">
        <v>0.00855</v>
      </c>
      <c r="R658" s="142">
        <f>Q658*H658</f>
        <v>0.47965500000000005</v>
      </c>
      <c r="S658" s="142">
        <v>0</v>
      </c>
      <c r="T658" s="143">
        <f>S658*H658</f>
        <v>0</v>
      </c>
      <c r="AR658" s="144" t="s">
        <v>147</v>
      </c>
      <c r="AT658" s="144" t="s">
        <v>144</v>
      </c>
      <c r="AU658" s="144" t="s">
        <v>92</v>
      </c>
      <c r="AY658" s="17" t="s">
        <v>142</v>
      </c>
      <c r="BE658" s="145">
        <f>IF(N658="základní",J658,0)</f>
        <v>0</v>
      </c>
      <c r="BF658" s="145">
        <f>IF(N658="snížená",J658,0)</f>
        <v>0</v>
      </c>
      <c r="BG658" s="145">
        <f>IF(N658="zákl. přenesená",J658,0)</f>
        <v>0</v>
      </c>
      <c r="BH658" s="145">
        <f>IF(N658="sníž. přenesená",J658,0)</f>
        <v>0</v>
      </c>
      <c r="BI658" s="145">
        <f>IF(N658="nulová",J658,0)</f>
        <v>0</v>
      </c>
      <c r="BJ658" s="17" t="s">
        <v>90</v>
      </c>
      <c r="BK658" s="145">
        <f>ROUND(I658*H658,2)</f>
        <v>0</v>
      </c>
      <c r="BL658" s="17" t="s">
        <v>147</v>
      </c>
      <c r="BM658" s="144" t="s">
        <v>618</v>
      </c>
    </row>
    <row r="659" spans="2:51" s="12" customFormat="1" ht="11.25">
      <c r="B659" s="146"/>
      <c r="D659" s="147" t="s">
        <v>149</v>
      </c>
      <c r="E659" s="148" t="s">
        <v>1</v>
      </c>
      <c r="F659" s="149" t="s">
        <v>583</v>
      </c>
      <c r="H659" s="148" t="s">
        <v>1</v>
      </c>
      <c r="I659" s="150"/>
      <c r="L659" s="146"/>
      <c r="M659" s="151"/>
      <c r="T659" s="152"/>
      <c r="AT659" s="148" t="s">
        <v>149</v>
      </c>
      <c r="AU659" s="148" t="s">
        <v>92</v>
      </c>
      <c r="AV659" s="12" t="s">
        <v>90</v>
      </c>
      <c r="AW659" s="12" t="s">
        <v>35</v>
      </c>
      <c r="AX659" s="12" t="s">
        <v>82</v>
      </c>
      <c r="AY659" s="148" t="s">
        <v>142</v>
      </c>
    </row>
    <row r="660" spans="2:51" s="12" customFormat="1" ht="11.25">
      <c r="B660" s="146"/>
      <c r="D660" s="147" t="s">
        <v>149</v>
      </c>
      <c r="E660" s="148" t="s">
        <v>1</v>
      </c>
      <c r="F660" s="149" t="s">
        <v>584</v>
      </c>
      <c r="H660" s="148" t="s">
        <v>1</v>
      </c>
      <c r="I660" s="150"/>
      <c r="L660" s="146"/>
      <c r="M660" s="151"/>
      <c r="T660" s="152"/>
      <c r="AT660" s="148" t="s">
        <v>149</v>
      </c>
      <c r="AU660" s="148" t="s">
        <v>92</v>
      </c>
      <c r="AV660" s="12" t="s">
        <v>90</v>
      </c>
      <c r="AW660" s="12" t="s">
        <v>35</v>
      </c>
      <c r="AX660" s="12" t="s">
        <v>82</v>
      </c>
      <c r="AY660" s="148" t="s">
        <v>142</v>
      </c>
    </row>
    <row r="661" spans="2:51" s="12" customFormat="1" ht="11.25">
      <c r="B661" s="146"/>
      <c r="D661" s="147" t="s">
        <v>149</v>
      </c>
      <c r="E661" s="148" t="s">
        <v>1</v>
      </c>
      <c r="F661" s="149" t="s">
        <v>577</v>
      </c>
      <c r="H661" s="148" t="s">
        <v>1</v>
      </c>
      <c r="I661" s="150"/>
      <c r="L661" s="146"/>
      <c r="M661" s="151"/>
      <c r="T661" s="152"/>
      <c r="AT661" s="148" t="s">
        <v>149</v>
      </c>
      <c r="AU661" s="148" t="s">
        <v>92</v>
      </c>
      <c r="AV661" s="12" t="s">
        <v>90</v>
      </c>
      <c r="AW661" s="12" t="s">
        <v>35</v>
      </c>
      <c r="AX661" s="12" t="s">
        <v>82</v>
      </c>
      <c r="AY661" s="148" t="s">
        <v>142</v>
      </c>
    </row>
    <row r="662" spans="2:51" s="12" customFormat="1" ht="22.5">
      <c r="B662" s="146"/>
      <c r="D662" s="147" t="s">
        <v>149</v>
      </c>
      <c r="E662" s="148" t="s">
        <v>1</v>
      </c>
      <c r="F662" s="149" t="s">
        <v>619</v>
      </c>
      <c r="H662" s="148" t="s">
        <v>1</v>
      </c>
      <c r="I662" s="150"/>
      <c r="L662" s="146"/>
      <c r="M662" s="151"/>
      <c r="T662" s="152"/>
      <c r="AT662" s="148" t="s">
        <v>149</v>
      </c>
      <c r="AU662" s="148" t="s">
        <v>92</v>
      </c>
      <c r="AV662" s="12" t="s">
        <v>90</v>
      </c>
      <c r="AW662" s="12" t="s">
        <v>35</v>
      </c>
      <c r="AX662" s="12" t="s">
        <v>82</v>
      </c>
      <c r="AY662" s="148" t="s">
        <v>142</v>
      </c>
    </row>
    <row r="663" spans="2:51" s="13" customFormat="1" ht="11.25">
      <c r="B663" s="153"/>
      <c r="D663" s="147" t="s">
        <v>149</v>
      </c>
      <c r="E663" s="154" t="s">
        <v>1</v>
      </c>
      <c r="F663" s="155" t="s">
        <v>612</v>
      </c>
      <c r="H663" s="156">
        <v>56.1</v>
      </c>
      <c r="I663" s="157"/>
      <c r="L663" s="153"/>
      <c r="M663" s="158"/>
      <c r="T663" s="159"/>
      <c r="AT663" s="154" t="s">
        <v>149</v>
      </c>
      <c r="AU663" s="154" t="s">
        <v>92</v>
      </c>
      <c r="AV663" s="13" t="s">
        <v>92</v>
      </c>
      <c r="AW663" s="13" t="s">
        <v>35</v>
      </c>
      <c r="AX663" s="13" t="s">
        <v>82</v>
      </c>
      <c r="AY663" s="154" t="s">
        <v>142</v>
      </c>
    </row>
    <row r="664" spans="2:51" s="14" customFormat="1" ht="11.25">
      <c r="B664" s="160"/>
      <c r="D664" s="147" t="s">
        <v>149</v>
      </c>
      <c r="E664" s="161" t="s">
        <v>1</v>
      </c>
      <c r="F664" s="162" t="s">
        <v>153</v>
      </c>
      <c r="H664" s="163">
        <v>56.1</v>
      </c>
      <c r="I664" s="164"/>
      <c r="L664" s="160"/>
      <c r="M664" s="165"/>
      <c r="T664" s="166"/>
      <c r="AT664" s="161" t="s">
        <v>149</v>
      </c>
      <c r="AU664" s="161" t="s">
        <v>92</v>
      </c>
      <c r="AV664" s="14" t="s">
        <v>147</v>
      </c>
      <c r="AW664" s="14" t="s">
        <v>35</v>
      </c>
      <c r="AX664" s="14" t="s">
        <v>90</v>
      </c>
      <c r="AY664" s="161" t="s">
        <v>142</v>
      </c>
    </row>
    <row r="665" spans="2:65" s="1" customFormat="1" ht="24.2" customHeight="1">
      <c r="B665" s="32"/>
      <c r="C665" s="133" t="s">
        <v>620</v>
      </c>
      <c r="D665" s="133" t="s">
        <v>144</v>
      </c>
      <c r="E665" s="134" t="s">
        <v>621</v>
      </c>
      <c r="F665" s="135" t="s">
        <v>622</v>
      </c>
      <c r="G665" s="136" t="s">
        <v>605</v>
      </c>
      <c r="H665" s="137">
        <v>140.6</v>
      </c>
      <c r="I665" s="138"/>
      <c r="J665" s="139">
        <f>ROUND(I665*H665,2)</f>
        <v>0</v>
      </c>
      <c r="K665" s="135" t="s">
        <v>1</v>
      </c>
      <c r="L665" s="32"/>
      <c r="M665" s="140" t="s">
        <v>1</v>
      </c>
      <c r="N665" s="141" t="s">
        <v>47</v>
      </c>
      <c r="P665" s="142">
        <f>O665*H665</f>
        <v>0</v>
      </c>
      <c r="Q665" s="142">
        <v>0.01162</v>
      </c>
      <c r="R665" s="142">
        <f>Q665*H665</f>
        <v>1.633772</v>
      </c>
      <c r="S665" s="142">
        <v>0</v>
      </c>
      <c r="T665" s="143">
        <f>S665*H665</f>
        <v>0</v>
      </c>
      <c r="AR665" s="144" t="s">
        <v>147</v>
      </c>
      <c r="AT665" s="144" t="s">
        <v>144</v>
      </c>
      <c r="AU665" s="144" t="s">
        <v>92</v>
      </c>
      <c r="AY665" s="17" t="s">
        <v>142</v>
      </c>
      <c r="BE665" s="145">
        <f>IF(N665="základní",J665,0)</f>
        <v>0</v>
      </c>
      <c r="BF665" s="145">
        <f>IF(N665="snížená",J665,0)</f>
        <v>0</v>
      </c>
      <c r="BG665" s="145">
        <f>IF(N665="zákl. přenesená",J665,0)</f>
        <v>0</v>
      </c>
      <c r="BH665" s="145">
        <f>IF(N665="sníž. přenesená",J665,0)</f>
        <v>0</v>
      </c>
      <c r="BI665" s="145">
        <f>IF(N665="nulová",J665,0)</f>
        <v>0</v>
      </c>
      <c r="BJ665" s="17" t="s">
        <v>90</v>
      </c>
      <c r="BK665" s="145">
        <f>ROUND(I665*H665,2)</f>
        <v>0</v>
      </c>
      <c r="BL665" s="17" t="s">
        <v>147</v>
      </c>
      <c r="BM665" s="144" t="s">
        <v>623</v>
      </c>
    </row>
    <row r="666" spans="2:51" s="12" customFormat="1" ht="11.25">
      <c r="B666" s="146"/>
      <c r="D666" s="147" t="s">
        <v>149</v>
      </c>
      <c r="E666" s="148" t="s">
        <v>1</v>
      </c>
      <c r="F666" s="149" t="s">
        <v>571</v>
      </c>
      <c r="H666" s="148" t="s">
        <v>1</v>
      </c>
      <c r="I666" s="150"/>
      <c r="L666" s="146"/>
      <c r="M666" s="151"/>
      <c r="T666" s="152"/>
      <c r="AT666" s="148" t="s">
        <v>149</v>
      </c>
      <c r="AU666" s="148" t="s">
        <v>92</v>
      </c>
      <c r="AV666" s="12" t="s">
        <v>90</v>
      </c>
      <c r="AW666" s="12" t="s">
        <v>35</v>
      </c>
      <c r="AX666" s="12" t="s">
        <v>82</v>
      </c>
      <c r="AY666" s="148" t="s">
        <v>142</v>
      </c>
    </row>
    <row r="667" spans="2:51" s="12" customFormat="1" ht="11.25">
      <c r="B667" s="146"/>
      <c r="D667" s="147" t="s">
        <v>149</v>
      </c>
      <c r="E667" s="148" t="s">
        <v>1</v>
      </c>
      <c r="F667" s="149" t="s">
        <v>562</v>
      </c>
      <c r="H667" s="148" t="s">
        <v>1</v>
      </c>
      <c r="I667" s="150"/>
      <c r="L667" s="146"/>
      <c r="M667" s="151"/>
      <c r="T667" s="152"/>
      <c r="AT667" s="148" t="s">
        <v>149</v>
      </c>
      <c r="AU667" s="148" t="s">
        <v>92</v>
      </c>
      <c r="AV667" s="12" t="s">
        <v>90</v>
      </c>
      <c r="AW667" s="12" t="s">
        <v>35</v>
      </c>
      <c r="AX667" s="12" t="s">
        <v>82</v>
      </c>
      <c r="AY667" s="148" t="s">
        <v>142</v>
      </c>
    </row>
    <row r="668" spans="2:51" s="12" customFormat="1" ht="11.25">
      <c r="B668" s="146"/>
      <c r="D668" s="147" t="s">
        <v>149</v>
      </c>
      <c r="E668" s="148" t="s">
        <v>1</v>
      </c>
      <c r="F668" s="149" t="s">
        <v>563</v>
      </c>
      <c r="H668" s="148" t="s">
        <v>1</v>
      </c>
      <c r="I668" s="150"/>
      <c r="L668" s="146"/>
      <c r="M668" s="151"/>
      <c r="T668" s="152"/>
      <c r="AT668" s="148" t="s">
        <v>149</v>
      </c>
      <c r="AU668" s="148" t="s">
        <v>92</v>
      </c>
      <c r="AV668" s="12" t="s">
        <v>90</v>
      </c>
      <c r="AW668" s="12" t="s">
        <v>35</v>
      </c>
      <c r="AX668" s="12" t="s">
        <v>82</v>
      </c>
      <c r="AY668" s="148" t="s">
        <v>142</v>
      </c>
    </row>
    <row r="669" spans="2:51" s="12" customFormat="1" ht="11.25">
      <c r="B669" s="146"/>
      <c r="D669" s="147" t="s">
        <v>149</v>
      </c>
      <c r="E669" s="148" t="s">
        <v>1</v>
      </c>
      <c r="F669" s="149" t="s">
        <v>564</v>
      </c>
      <c r="H669" s="148" t="s">
        <v>1</v>
      </c>
      <c r="I669" s="150"/>
      <c r="L669" s="146"/>
      <c r="M669" s="151"/>
      <c r="T669" s="152"/>
      <c r="AT669" s="148" t="s">
        <v>149</v>
      </c>
      <c r="AU669" s="148" t="s">
        <v>92</v>
      </c>
      <c r="AV669" s="12" t="s">
        <v>90</v>
      </c>
      <c r="AW669" s="12" t="s">
        <v>35</v>
      </c>
      <c r="AX669" s="12" t="s">
        <v>82</v>
      </c>
      <c r="AY669" s="148" t="s">
        <v>142</v>
      </c>
    </row>
    <row r="670" spans="2:51" s="13" customFormat="1" ht="11.25">
      <c r="B670" s="153"/>
      <c r="D670" s="147" t="s">
        <v>149</v>
      </c>
      <c r="E670" s="154" t="s">
        <v>1</v>
      </c>
      <c r="F670" s="155" t="s">
        <v>598</v>
      </c>
      <c r="H670" s="156">
        <v>25.1</v>
      </c>
      <c r="I670" s="157"/>
      <c r="L670" s="153"/>
      <c r="M670" s="158"/>
      <c r="T670" s="159"/>
      <c r="AT670" s="154" t="s">
        <v>149</v>
      </c>
      <c r="AU670" s="154" t="s">
        <v>92</v>
      </c>
      <c r="AV670" s="13" t="s">
        <v>92</v>
      </c>
      <c r="AW670" s="13" t="s">
        <v>35</v>
      </c>
      <c r="AX670" s="13" t="s">
        <v>82</v>
      </c>
      <c r="AY670" s="154" t="s">
        <v>142</v>
      </c>
    </row>
    <row r="671" spans="2:51" s="13" customFormat="1" ht="11.25">
      <c r="B671" s="153"/>
      <c r="D671" s="147" t="s">
        <v>149</v>
      </c>
      <c r="E671" s="154" t="s">
        <v>1</v>
      </c>
      <c r="F671" s="155" t="s">
        <v>607</v>
      </c>
      <c r="H671" s="156">
        <v>102.9</v>
      </c>
      <c r="I671" s="157"/>
      <c r="L671" s="153"/>
      <c r="M671" s="158"/>
      <c r="T671" s="159"/>
      <c r="AT671" s="154" t="s">
        <v>149</v>
      </c>
      <c r="AU671" s="154" t="s">
        <v>92</v>
      </c>
      <c r="AV671" s="13" t="s">
        <v>92</v>
      </c>
      <c r="AW671" s="13" t="s">
        <v>35</v>
      </c>
      <c r="AX671" s="13" t="s">
        <v>82</v>
      </c>
      <c r="AY671" s="154" t="s">
        <v>142</v>
      </c>
    </row>
    <row r="672" spans="2:51" s="13" customFormat="1" ht="11.25">
      <c r="B672" s="153"/>
      <c r="D672" s="147" t="s">
        <v>149</v>
      </c>
      <c r="E672" s="154" t="s">
        <v>1</v>
      </c>
      <c r="F672" s="155" t="s">
        <v>624</v>
      </c>
      <c r="H672" s="156">
        <v>8.6</v>
      </c>
      <c r="I672" s="157"/>
      <c r="L672" s="153"/>
      <c r="M672" s="158"/>
      <c r="T672" s="159"/>
      <c r="AT672" s="154" t="s">
        <v>149</v>
      </c>
      <c r="AU672" s="154" t="s">
        <v>92</v>
      </c>
      <c r="AV672" s="13" t="s">
        <v>92</v>
      </c>
      <c r="AW672" s="13" t="s">
        <v>35</v>
      </c>
      <c r="AX672" s="13" t="s">
        <v>82</v>
      </c>
      <c r="AY672" s="154" t="s">
        <v>142</v>
      </c>
    </row>
    <row r="673" spans="2:51" s="13" customFormat="1" ht="11.25">
      <c r="B673" s="153"/>
      <c r="D673" s="147" t="s">
        <v>149</v>
      </c>
      <c r="E673" s="154" t="s">
        <v>1</v>
      </c>
      <c r="F673" s="155" t="s">
        <v>601</v>
      </c>
      <c r="H673" s="156">
        <v>4</v>
      </c>
      <c r="I673" s="157"/>
      <c r="L673" s="153"/>
      <c r="M673" s="158"/>
      <c r="T673" s="159"/>
      <c r="AT673" s="154" t="s">
        <v>149</v>
      </c>
      <c r="AU673" s="154" t="s">
        <v>92</v>
      </c>
      <c r="AV673" s="13" t="s">
        <v>92</v>
      </c>
      <c r="AW673" s="13" t="s">
        <v>35</v>
      </c>
      <c r="AX673" s="13" t="s">
        <v>82</v>
      </c>
      <c r="AY673" s="154" t="s">
        <v>142</v>
      </c>
    </row>
    <row r="674" spans="2:51" s="14" customFormat="1" ht="11.25">
      <c r="B674" s="160"/>
      <c r="D674" s="147" t="s">
        <v>149</v>
      </c>
      <c r="E674" s="161" t="s">
        <v>1</v>
      </c>
      <c r="F674" s="162" t="s">
        <v>153</v>
      </c>
      <c r="H674" s="163">
        <v>140.6</v>
      </c>
      <c r="I674" s="164"/>
      <c r="L674" s="160"/>
      <c r="M674" s="165"/>
      <c r="T674" s="166"/>
      <c r="AT674" s="161" t="s">
        <v>149</v>
      </c>
      <c r="AU674" s="161" t="s">
        <v>92</v>
      </c>
      <c r="AV674" s="14" t="s">
        <v>147</v>
      </c>
      <c r="AW674" s="14" t="s">
        <v>35</v>
      </c>
      <c r="AX674" s="14" t="s">
        <v>90</v>
      </c>
      <c r="AY674" s="161" t="s">
        <v>142</v>
      </c>
    </row>
    <row r="675" spans="2:65" s="1" customFormat="1" ht="24.2" customHeight="1">
      <c r="B675" s="32"/>
      <c r="C675" s="133" t="s">
        <v>625</v>
      </c>
      <c r="D675" s="133" t="s">
        <v>144</v>
      </c>
      <c r="E675" s="134" t="s">
        <v>626</v>
      </c>
      <c r="F675" s="135" t="s">
        <v>627</v>
      </c>
      <c r="G675" s="136" t="s">
        <v>605</v>
      </c>
      <c r="H675" s="137">
        <v>130</v>
      </c>
      <c r="I675" s="138"/>
      <c r="J675" s="139">
        <f>ROUND(I675*H675,2)</f>
        <v>0</v>
      </c>
      <c r="K675" s="135" t="s">
        <v>1</v>
      </c>
      <c r="L675" s="32"/>
      <c r="M675" s="140" t="s">
        <v>1</v>
      </c>
      <c r="N675" s="141" t="s">
        <v>47</v>
      </c>
      <c r="P675" s="142">
        <f>O675*H675</f>
        <v>0</v>
      </c>
      <c r="Q675" s="142">
        <v>0.01162</v>
      </c>
      <c r="R675" s="142">
        <f>Q675*H675</f>
        <v>1.5106</v>
      </c>
      <c r="S675" s="142">
        <v>0</v>
      </c>
      <c r="T675" s="143">
        <f>S675*H675</f>
        <v>0</v>
      </c>
      <c r="AR675" s="144" t="s">
        <v>147</v>
      </c>
      <c r="AT675" s="144" t="s">
        <v>144</v>
      </c>
      <c r="AU675" s="144" t="s">
        <v>92</v>
      </c>
      <c r="AY675" s="17" t="s">
        <v>142</v>
      </c>
      <c r="BE675" s="145">
        <f>IF(N675="základní",J675,0)</f>
        <v>0</v>
      </c>
      <c r="BF675" s="145">
        <f>IF(N675="snížená",J675,0)</f>
        <v>0</v>
      </c>
      <c r="BG675" s="145">
        <f>IF(N675="zákl. přenesená",J675,0)</f>
        <v>0</v>
      </c>
      <c r="BH675" s="145">
        <f>IF(N675="sníž. přenesená",J675,0)</f>
        <v>0</v>
      </c>
      <c r="BI675" s="145">
        <f>IF(N675="nulová",J675,0)</f>
        <v>0</v>
      </c>
      <c r="BJ675" s="17" t="s">
        <v>90</v>
      </c>
      <c r="BK675" s="145">
        <f>ROUND(I675*H675,2)</f>
        <v>0</v>
      </c>
      <c r="BL675" s="17" t="s">
        <v>147</v>
      </c>
      <c r="BM675" s="144" t="s">
        <v>628</v>
      </c>
    </row>
    <row r="676" spans="2:51" s="12" customFormat="1" ht="11.25">
      <c r="B676" s="146"/>
      <c r="D676" s="147" t="s">
        <v>149</v>
      </c>
      <c r="E676" s="148" t="s">
        <v>1</v>
      </c>
      <c r="F676" s="149" t="s">
        <v>583</v>
      </c>
      <c r="H676" s="148" t="s">
        <v>1</v>
      </c>
      <c r="I676" s="150"/>
      <c r="L676" s="146"/>
      <c r="M676" s="151"/>
      <c r="T676" s="152"/>
      <c r="AT676" s="148" t="s">
        <v>149</v>
      </c>
      <c r="AU676" s="148" t="s">
        <v>92</v>
      </c>
      <c r="AV676" s="12" t="s">
        <v>90</v>
      </c>
      <c r="AW676" s="12" t="s">
        <v>35</v>
      </c>
      <c r="AX676" s="12" t="s">
        <v>82</v>
      </c>
      <c r="AY676" s="148" t="s">
        <v>142</v>
      </c>
    </row>
    <row r="677" spans="2:51" s="12" customFormat="1" ht="11.25">
      <c r="B677" s="146"/>
      <c r="D677" s="147" t="s">
        <v>149</v>
      </c>
      <c r="E677" s="148" t="s">
        <v>1</v>
      </c>
      <c r="F677" s="149" t="s">
        <v>584</v>
      </c>
      <c r="H677" s="148" t="s">
        <v>1</v>
      </c>
      <c r="I677" s="150"/>
      <c r="L677" s="146"/>
      <c r="M677" s="151"/>
      <c r="T677" s="152"/>
      <c r="AT677" s="148" t="s">
        <v>149</v>
      </c>
      <c r="AU677" s="148" t="s">
        <v>92</v>
      </c>
      <c r="AV677" s="12" t="s">
        <v>90</v>
      </c>
      <c r="AW677" s="12" t="s">
        <v>35</v>
      </c>
      <c r="AX677" s="12" t="s">
        <v>82</v>
      </c>
      <c r="AY677" s="148" t="s">
        <v>142</v>
      </c>
    </row>
    <row r="678" spans="2:51" s="12" customFormat="1" ht="11.25">
      <c r="B678" s="146"/>
      <c r="D678" s="147" t="s">
        <v>149</v>
      </c>
      <c r="E678" s="148" t="s">
        <v>1</v>
      </c>
      <c r="F678" s="149" t="s">
        <v>577</v>
      </c>
      <c r="H678" s="148" t="s">
        <v>1</v>
      </c>
      <c r="I678" s="150"/>
      <c r="L678" s="146"/>
      <c r="M678" s="151"/>
      <c r="T678" s="152"/>
      <c r="AT678" s="148" t="s">
        <v>149</v>
      </c>
      <c r="AU678" s="148" t="s">
        <v>92</v>
      </c>
      <c r="AV678" s="12" t="s">
        <v>90</v>
      </c>
      <c r="AW678" s="12" t="s">
        <v>35</v>
      </c>
      <c r="AX678" s="12" t="s">
        <v>82</v>
      </c>
      <c r="AY678" s="148" t="s">
        <v>142</v>
      </c>
    </row>
    <row r="679" spans="2:51" s="12" customFormat="1" ht="11.25">
      <c r="B679" s="146"/>
      <c r="D679" s="147" t="s">
        <v>149</v>
      </c>
      <c r="E679" s="148" t="s">
        <v>1</v>
      </c>
      <c r="F679" s="149" t="s">
        <v>563</v>
      </c>
      <c r="H679" s="148" t="s">
        <v>1</v>
      </c>
      <c r="I679" s="150"/>
      <c r="L679" s="146"/>
      <c r="M679" s="151"/>
      <c r="T679" s="152"/>
      <c r="AT679" s="148" t="s">
        <v>149</v>
      </c>
      <c r="AU679" s="148" t="s">
        <v>92</v>
      </c>
      <c r="AV679" s="12" t="s">
        <v>90</v>
      </c>
      <c r="AW679" s="12" t="s">
        <v>35</v>
      </c>
      <c r="AX679" s="12" t="s">
        <v>82</v>
      </c>
      <c r="AY679" s="148" t="s">
        <v>142</v>
      </c>
    </row>
    <row r="680" spans="2:51" s="12" customFormat="1" ht="11.25">
      <c r="B680" s="146"/>
      <c r="D680" s="147" t="s">
        <v>149</v>
      </c>
      <c r="E680" s="148" t="s">
        <v>1</v>
      </c>
      <c r="F680" s="149" t="s">
        <v>564</v>
      </c>
      <c r="H680" s="148" t="s">
        <v>1</v>
      </c>
      <c r="I680" s="150"/>
      <c r="L680" s="146"/>
      <c r="M680" s="151"/>
      <c r="T680" s="152"/>
      <c r="AT680" s="148" t="s">
        <v>149</v>
      </c>
      <c r="AU680" s="148" t="s">
        <v>92</v>
      </c>
      <c r="AV680" s="12" t="s">
        <v>90</v>
      </c>
      <c r="AW680" s="12" t="s">
        <v>35</v>
      </c>
      <c r="AX680" s="12" t="s">
        <v>82</v>
      </c>
      <c r="AY680" s="148" t="s">
        <v>142</v>
      </c>
    </row>
    <row r="681" spans="2:51" s="13" customFormat="1" ht="11.25">
      <c r="B681" s="153"/>
      <c r="D681" s="147" t="s">
        <v>149</v>
      </c>
      <c r="E681" s="154" t="s">
        <v>1</v>
      </c>
      <c r="F681" s="155" t="s">
        <v>612</v>
      </c>
      <c r="H681" s="156">
        <v>56.1</v>
      </c>
      <c r="I681" s="157"/>
      <c r="L681" s="153"/>
      <c r="M681" s="158"/>
      <c r="T681" s="159"/>
      <c r="AT681" s="154" t="s">
        <v>149</v>
      </c>
      <c r="AU681" s="154" t="s">
        <v>92</v>
      </c>
      <c r="AV681" s="13" t="s">
        <v>92</v>
      </c>
      <c r="AW681" s="13" t="s">
        <v>35</v>
      </c>
      <c r="AX681" s="13" t="s">
        <v>82</v>
      </c>
      <c r="AY681" s="154" t="s">
        <v>142</v>
      </c>
    </row>
    <row r="682" spans="2:51" s="13" customFormat="1" ht="11.25">
      <c r="B682" s="153"/>
      <c r="D682" s="147" t="s">
        <v>149</v>
      </c>
      <c r="E682" s="154" t="s">
        <v>1</v>
      </c>
      <c r="F682" s="155" t="s">
        <v>629</v>
      </c>
      <c r="H682" s="156">
        <v>44</v>
      </c>
      <c r="I682" s="157"/>
      <c r="L682" s="153"/>
      <c r="M682" s="158"/>
      <c r="T682" s="159"/>
      <c r="AT682" s="154" t="s">
        <v>149</v>
      </c>
      <c r="AU682" s="154" t="s">
        <v>92</v>
      </c>
      <c r="AV682" s="13" t="s">
        <v>92</v>
      </c>
      <c r="AW682" s="13" t="s">
        <v>35</v>
      </c>
      <c r="AX682" s="13" t="s">
        <v>82</v>
      </c>
      <c r="AY682" s="154" t="s">
        <v>142</v>
      </c>
    </row>
    <row r="683" spans="2:51" s="13" customFormat="1" ht="11.25">
      <c r="B683" s="153"/>
      <c r="D683" s="147" t="s">
        <v>149</v>
      </c>
      <c r="E683" s="154" t="s">
        <v>1</v>
      </c>
      <c r="F683" s="155" t="s">
        <v>630</v>
      </c>
      <c r="H683" s="156">
        <v>3.2</v>
      </c>
      <c r="I683" s="157"/>
      <c r="L683" s="153"/>
      <c r="M683" s="158"/>
      <c r="T683" s="159"/>
      <c r="AT683" s="154" t="s">
        <v>149</v>
      </c>
      <c r="AU683" s="154" t="s">
        <v>92</v>
      </c>
      <c r="AV683" s="13" t="s">
        <v>92</v>
      </c>
      <c r="AW683" s="13" t="s">
        <v>35</v>
      </c>
      <c r="AX683" s="13" t="s">
        <v>82</v>
      </c>
      <c r="AY683" s="154" t="s">
        <v>142</v>
      </c>
    </row>
    <row r="684" spans="2:51" s="13" customFormat="1" ht="11.25">
      <c r="B684" s="153"/>
      <c r="D684" s="147" t="s">
        <v>149</v>
      </c>
      <c r="E684" s="154" t="s">
        <v>1</v>
      </c>
      <c r="F684" s="155" t="s">
        <v>631</v>
      </c>
      <c r="H684" s="156">
        <v>1.5</v>
      </c>
      <c r="I684" s="157"/>
      <c r="L684" s="153"/>
      <c r="M684" s="158"/>
      <c r="T684" s="159"/>
      <c r="AT684" s="154" t="s">
        <v>149</v>
      </c>
      <c r="AU684" s="154" t="s">
        <v>92</v>
      </c>
      <c r="AV684" s="13" t="s">
        <v>92</v>
      </c>
      <c r="AW684" s="13" t="s">
        <v>35</v>
      </c>
      <c r="AX684" s="13" t="s">
        <v>82</v>
      </c>
      <c r="AY684" s="154" t="s">
        <v>142</v>
      </c>
    </row>
    <row r="685" spans="2:51" s="13" customFormat="1" ht="11.25">
      <c r="B685" s="153"/>
      <c r="D685" s="147" t="s">
        <v>149</v>
      </c>
      <c r="E685" s="154" t="s">
        <v>1</v>
      </c>
      <c r="F685" s="155" t="s">
        <v>632</v>
      </c>
      <c r="H685" s="156">
        <v>25.2</v>
      </c>
      <c r="I685" s="157"/>
      <c r="L685" s="153"/>
      <c r="M685" s="158"/>
      <c r="T685" s="159"/>
      <c r="AT685" s="154" t="s">
        <v>149</v>
      </c>
      <c r="AU685" s="154" t="s">
        <v>92</v>
      </c>
      <c r="AV685" s="13" t="s">
        <v>92</v>
      </c>
      <c r="AW685" s="13" t="s">
        <v>35</v>
      </c>
      <c r="AX685" s="13" t="s">
        <v>82</v>
      </c>
      <c r="AY685" s="154" t="s">
        <v>142</v>
      </c>
    </row>
    <row r="686" spans="2:51" s="14" customFormat="1" ht="11.25">
      <c r="B686" s="160"/>
      <c r="D686" s="147" t="s">
        <v>149</v>
      </c>
      <c r="E686" s="161" t="s">
        <v>1</v>
      </c>
      <c r="F686" s="162" t="s">
        <v>153</v>
      </c>
      <c r="H686" s="163">
        <v>130</v>
      </c>
      <c r="I686" s="164"/>
      <c r="L686" s="160"/>
      <c r="M686" s="165"/>
      <c r="T686" s="166"/>
      <c r="AT686" s="161" t="s">
        <v>149</v>
      </c>
      <c r="AU686" s="161" t="s">
        <v>92</v>
      </c>
      <c r="AV686" s="14" t="s">
        <v>147</v>
      </c>
      <c r="AW686" s="14" t="s">
        <v>35</v>
      </c>
      <c r="AX686" s="14" t="s">
        <v>90</v>
      </c>
      <c r="AY686" s="161" t="s">
        <v>142</v>
      </c>
    </row>
    <row r="687" spans="2:65" s="1" customFormat="1" ht="24.2" customHeight="1">
      <c r="B687" s="32"/>
      <c r="C687" s="133" t="s">
        <v>633</v>
      </c>
      <c r="D687" s="133" t="s">
        <v>144</v>
      </c>
      <c r="E687" s="134" t="s">
        <v>634</v>
      </c>
      <c r="F687" s="135" t="s">
        <v>635</v>
      </c>
      <c r="G687" s="136" t="s">
        <v>605</v>
      </c>
      <c r="H687" s="137">
        <v>50.4</v>
      </c>
      <c r="I687" s="138"/>
      <c r="J687" s="139">
        <f>ROUND(I687*H687,2)</f>
        <v>0</v>
      </c>
      <c r="K687" s="135" t="s">
        <v>1</v>
      </c>
      <c r="L687" s="32"/>
      <c r="M687" s="140" t="s">
        <v>1</v>
      </c>
      <c r="N687" s="141" t="s">
        <v>47</v>
      </c>
      <c r="P687" s="142">
        <f>O687*H687</f>
        <v>0</v>
      </c>
      <c r="Q687" s="142">
        <v>0.01162</v>
      </c>
      <c r="R687" s="142">
        <f>Q687*H687</f>
        <v>0.585648</v>
      </c>
      <c r="S687" s="142">
        <v>0</v>
      </c>
      <c r="T687" s="143">
        <f>S687*H687</f>
        <v>0</v>
      </c>
      <c r="AR687" s="144" t="s">
        <v>147</v>
      </c>
      <c r="AT687" s="144" t="s">
        <v>144</v>
      </c>
      <c r="AU687" s="144" t="s">
        <v>92</v>
      </c>
      <c r="AY687" s="17" t="s">
        <v>142</v>
      </c>
      <c r="BE687" s="145">
        <f>IF(N687="základní",J687,0)</f>
        <v>0</v>
      </c>
      <c r="BF687" s="145">
        <f>IF(N687="snížená",J687,0)</f>
        <v>0</v>
      </c>
      <c r="BG687" s="145">
        <f>IF(N687="zákl. přenesená",J687,0)</f>
        <v>0</v>
      </c>
      <c r="BH687" s="145">
        <f>IF(N687="sníž. přenesená",J687,0)</f>
        <v>0</v>
      </c>
      <c r="BI687" s="145">
        <f>IF(N687="nulová",J687,0)</f>
        <v>0</v>
      </c>
      <c r="BJ687" s="17" t="s">
        <v>90</v>
      </c>
      <c r="BK687" s="145">
        <f>ROUND(I687*H687,2)</f>
        <v>0</v>
      </c>
      <c r="BL687" s="17" t="s">
        <v>147</v>
      </c>
      <c r="BM687" s="144" t="s">
        <v>636</v>
      </c>
    </row>
    <row r="688" spans="2:51" s="12" customFormat="1" ht="11.25">
      <c r="B688" s="146"/>
      <c r="D688" s="147" t="s">
        <v>149</v>
      </c>
      <c r="E688" s="148" t="s">
        <v>1</v>
      </c>
      <c r="F688" s="149" t="s">
        <v>571</v>
      </c>
      <c r="H688" s="148" t="s">
        <v>1</v>
      </c>
      <c r="I688" s="150"/>
      <c r="L688" s="146"/>
      <c r="M688" s="151"/>
      <c r="T688" s="152"/>
      <c r="AT688" s="148" t="s">
        <v>149</v>
      </c>
      <c r="AU688" s="148" t="s">
        <v>92</v>
      </c>
      <c r="AV688" s="12" t="s">
        <v>90</v>
      </c>
      <c r="AW688" s="12" t="s">
        <v>35</v>
      </c>
      <c r="AX688" s="12" t="s">
        <v>82</v>
      </c>
      <c r="AY688" s="148" t="s">
        <v>142</v>
      </c>
    </row>
    <row r="689" spans="2:51" s="12" customFormat="1" ht="11.25">
      <c r="B689" s="146"/>
      <c r="D689" s="147" t="s">
        <v>149</v>
      </c>
      <c r="E689" s="148" t="s">
        <v>1</v>
      </c>
      <c r="F689" s="149" t="s">
        <v>562</v>
      </c>
      <c r="H689" s="148" t="s">
        <v>1</v>
      </c>
      <c r="I689" s="150"/>
      <c r="L689" s="146"/>
      <c r="M689" s="151"/>
      <c r="T689" s="152"/>
      <c r="AT689" s="148" t="s">
        <v>149</v>
      </c>
      <c r="AU689" s="148" t="s">
        <v>92</v>
      </c>
      <c r="AV689" s="12" t="s">
        <v>90</v>
      </c>
      <c r="AW689" s="12" t="s">
        <v>35</v>
      </c>
      <c r="AX689" s="12" t="s">
        <v>82</v>
      </c>
      <c r="AY689" s="148" t="s">
        <v>142</v>
      </c>
    </row>
    <row r="690" spans="2:51" s="12" customFormat="1" ht="11.25">
      <c r="B690" s="146"/>
      <c r="D690" s="147" t="s">
        <v>149</v>
      </c>
      <c r="E690" s="148" t="s">
        <v>1</v>
      </c>
      <c r="F690" s="149" t="s">
        <v>563</v>
      </c>
      <c r="H690" s="148" t="s">
        <v>1</v>
      </c>
      <c r="I690" s="150"/>
      <c r="L690" s="146"/>
      <c r="M690" s="151"/>
      <c r="T690" s="152"/>
      <c r="AT690" s="148" t="s">
        <v>149</v>
      </c>
      <c r="AU690" s="148" t="s">
        <v>92</v>
      </c>
      <c r="AV690" s="12" t="s">
        <v>90</v>
      </c>
      <c r="AW690" s="12" t="s">
        <v>35</v>
      </c>
      <c r="AX690" s="12" t="s">
        <v>82</v>
      </c>
      <c r="AY690" s="148" t="s">
        <v>142</v>
      </c>
    </row>
    <row r="691" spans="2:51" s="12" customFormat="1" ht="11.25">
      <c r="B691" s="146"/>
      <c r="D691" s="147" t="s">
        <v>149</v>
      </c>
      <c r="E691" s="148" t="s">
        <v>1</v>
      </c>
      <c r="F691" s="149" t="s">
        <v>564</v>
      </c>
      <c r="H691" s="148" t="s">
        <v>1</v>
      </c>
      <c r="I691" s="150"/>
      <c r="L691" s="146"/>
      <c r="M691" s="151"/>
      <c r="T691" s="152"/>
      <c r="AT691" s="148" t="s">
        <v>149</v>
      </c>
      <c r="AU691" s="148" t="s">
        <v>92</v>
      </c>
      <c r="AV691" s="12" t="s">
        <v>90</v>
      </c>
      <c r="AW691" s="12" t="s">
        <v>35</v>
      </c>
      <c r="AX691" s="12" t="s">
        <v>82</v>
      </c>
      <c r="AY691" s="148" t="s">
        <v>142</v>
      </c>
    </row>
    <row r="692" spans="2:51" s="13" customFormat="1" ht="11.25">
      <c r="B692" s="153"/>
      <c r="D692" s="147" t="s">
        <v>149</v>
      </c>
      <c r="E692" s="154" t="s">
        <v>1</v>
      </c>
      <c r="F692" s="155" t="s">
        <v>595</v>
      </c>
      <c r="H692" s="156">
        <v>16.6</v>
      </c>
      <c r="I692" s="157"/>
      <c r="L692" s="153"/>
      <c r="M692" s="158"/>
      <c r="T692" s="159"/>
      <c r="AT692" s="154" t="s">
        <v>149</v>
      </c>
      <c r="AU692" s="154" t="s">
        <v>92</v>
      </c>
      <c r="AV692" s="13" t="s">
        <v>92</v>
      </c>
      <c r="AW692" s="13" t="s">
        <v>35</v>
      </c>
      <c r="AX692" s="13" t="s">
        <v>82</v>
      </c>
      <c r="AY692" s="154" t="s">
        <v>142</v>
      </c>
    </row>
    <row r="693" spans="2:51" s="13" customFormat="1" ht="11.25">
      <c r="B693" s="153"/>
      <c r="D693" s="147" t="s">
        <v>149</v>
      </c>
      <c r="E693" s="154" t="s">
        <v>1</v>
      </c>
      <c r="F693" s="155" t="s">
        <v>596</v>
      </c>
      <c r="H693" s="156">
        <v>8.7</v>
      </c>
      <c r="I693" s="157"/>
      <c r="L693" s="153"/>
      <c r="M693" s="158"/>
      <c r="T693" s="159"/>
      <c r="AT693" s="154" t="s">
        <v>149</v>
      </c>
      <c r="AU693" s="154" t="s">
        <v>92</v>
      </c>
      <c r="AV693" s="13" t="s">
        <v>92</v>
      </c>
      <c r="AW693" s="13" t="s">
        <v>35</v>
      </c>
      <c r="AX693" s="13" t="s">
        <v>82</v>
      </c>
      <c r="AY693" s="154" t="s">
        <v>142</v>
      </c>
    </row>
    <row r="694" spans="2:51" s="13" customFormat="1" ht="11.25">
      <c r="B694" s="153"/>
      <c r="D694" s="147" t="s">
        <v>149</v>
      </c>
      <c r="E694" s="154" t="s">
        <v>1</v>
      </c>
      <c r="F694" s="155" t="s">
        <v>597</v>
      </c>
      <c r="H694" s="156">
        <v>25.1</v>
      </c>
      <c r="I694" s="157"/>
      <c r="L694" s="153"/>
      <c r="M694" s="158"/>
      <c r="T694" s="159"/>
      <c r="AT694" s="154" t="s">
        <v>149</v>
      </c>
      <c r="AU694" s="154" t="s">
        <v>92</v>
      </c>
      <c r="AV694" s="13" t="s">
        <v>92</v>
      </c>
      <c r="AW694" s="13" t="s">
        <v>35</v>
      </c>
      <c r="AX694" s="13" t="s">
        <v>82</v>
      </c>
      <c r="AY694" s="154" t="s">
        <v>142</v>
      </c>
    </row>
    <row r="695" spans="2:51" s="14" customFormat="1" ht="11.25">
      <c r="B695" s="160"/>
      <c r="D695" s="147" t="s">
        <v>149</v>
      </c>
      <c r="E695" s="161" t="s">
        <v>1</v>
      </c>
      <c r="F695" s="162" t="s">
        <v>153</v>
      </c>
      <c r="H695" s="163">
        <v>50.4</v>
      </c>
      <c r="I695" s="164"/>
      <c r="L695" s="160"/>
      <c r="M695" s="165"/>
      <c r="T695" s="166"/>
      <c r="AT695" s="161" t="s">
        <v>149</v>
      </c>
      <c r="AU695" s="161" t="s">
        <v>92</v>
      </c>
      <c r="AV695" s="14" t="s">
        <v>147</v>
      </c>
      <c r="AW695" s="14" t="s">
        <v>35</v>
      </c>
      <c r="AX695" s="14" t="s">
        <v>90</v>
      </c>
      <c r="AY695" s="161" t="s">
        <v>142</v>
      </c>
    </row>
    <row r="696" spans="2:65" s="1" customFormat="1" ht="24.2" customHeight="1">
      <c r="B696" s="32"/>
      <c r="C696" s="133" t="s">
        <v>637</v>
      </c>
      <c r="D696" s="133" t="s">
        <v>144</v>
      </c>
      <c r="E696" s="134" t="s">
        <v>638</v>
      </c>
      <c r="F696" s="135" t="s">
        <v>639</v>
      </c>
      <c r="G696" s="136" t="s">
        <v>156</v>
      </c>
      <c r="H696" s="137">
        <v>168.82</v>
      </c>
      <c r="I696" s="138"/>
      <c r="J696" s="139">
        <f>ROUND(I696*H696,2)</f>
        <v>0</v>
      </c>
      <c r="K696" s="135" t="s">
        <v>1</v>
      </c>
      <c r="L696" s="32"/>
      <c r="M696" s="140" t="s">
        <v>1</v>
      </c>
      <c r="N696" s="141" t="s">
        <v>47</v>
      </c>
      <c r="P696" s="142">
        <f>O696*H696</f>
        <v>0</v>
      </c>
      <c r="Q696" s="142">
        <v>0.01162</v>
      </c>
      <c r="R696" s="142">
        <f>Q696*H696</f>
        <v>1.9616883999999999</v>
      </c>
      <c r="S696" s="142">
        <v>0</v>
      </c>
      <c r="T696" s="143">
        <f>S696*H696</f>
        <v>0</v>
      </c>
      <c r="AR696" s="144" t="s">
        <v>147</v>
      </c>
      <c r="AT696" s="144" t="s">
        <v>144</v>
      </c>
      <c r="AU696" s="144" t="s">
        <v>92</v>
      </c>
      <c r="AY696" s="17" t="s">
        <v>142</v>
      </c>
      <c r="BE696" s="145">
        <f>IF(N696="základní",J696,0)</f>
        <v>0</v>
      </c>
      <c r="BF696" s="145">
        <f>IF(N696="snížená",J696,0)</f>
        <v>0</v>
      </c>
      <c r="BG696" s="145">
        <f>IF(N696="zákl. přenesená",J696,0)</f>
        <v>0</v>
      </c>
      <c r="BH696" s="145">
        <f>IF(N696="sníž. přenesená",J696,0)</f>
        <v>0</v>
      </c>
      <c r="BI696" s="145">
        <f>IF(N696="nulová",J696,0)</f>
        <v>0</v>
      </c>
      <c r="BJ696" s="17" t="s">
        <v>90</v>
      </c>
      <c r="BK696" s="145">
        <f>ROUND(I696*H696,2)</f>
        <v>0</v>
      </c>
      <c r="BL696" s="17" t="s">
        <v>147</v>
      </c>
      <c r="BM696" s="144" t="s">
        <v>640</v>
      </c>
    </row>
    <row r="697" spans="2:51" s="12" customFormat="1" ht="11.25">
      <c r="B697" s="146"/>
      <c r="D697" s="147" t="s">
        <v>149</v>
      </c>
      <c r="E697" s="148" t="s">
        <v>1</v>
      </c>
      <c r="F697" s="149" t="s">
        <v>577</v>
      </c>
      <c r="H697" s="148" t="s">
        <v>1</v>
      </c>
      <c r="I697" s="150"/>
      <c r="L697" s="146"/>
      <c r="M697" s="151"/>
      <c r="T697" s="152"/>
      <c r="AT697" s="148" t="s">
        <v>149</v>
      </c>
      <c r="AU697" s="148" t="s">
        <v>92</v>
      </c>
      <c r="AV697" s="12" t="s">
        <v>90</v>
      </c>
      <c r="AW697" s="12" t="s">
        <v>35</v>
      </c>
      <c r="AX697" s="12" t="s">
        <v>82</v>
      </c>
      <c r="AY697" s="148" t="s">
        <v>142</v>
      </c>
    </row>
    <row r="698" spans="2:51" s="13" customFormat="1" ht="11.25">
      <c r="B698" s="153"/>
      <c r="D698" s="147" t="s">
        <v>149</v>
      </c>
      <c r="E698" s="154" t="s">
        <v>1</v>
      </c>
      <c r="F698" s="155" t="s">
        <v>641</v>
      </c>
      <c r="H698" s="156">
        <v>168.82</v>
      </c>
      <c r="I698" s="157"/>
      <c r="L698" s="153"/>
      <c r="M698" s="158"/>
      <c r="T698" s="159"/>
      <c r="AT698" s="154" t="s">
        <v>149</v>
      </c>
      <c r="AU698" s="154" t="s">
        <v>92</v>
      </c>
      <c r="AV698" s="13" t="s">
        <v>92</v>
      </c>
      <c r="AW698" s="13" t="s">
        <v>35</v>
      </c>
      <c r="AX698" s="13" t="s">
        <v>82</v>
      </c>
      <c r="AY698" s="154" t="s">
        <v>142</v>
      </c>
    </row>
    <row r="699" spans="2:51" s="14" customFormat="1" ht="11.25">
      <c r="B699" s="160"/>
      <c r="D699" s="147" t="s">
        <v>149</v>
      </c>
      <c r="E699" s="161" t="s">
        <v>1</v>
      </c>
      <c r="F699" s="162" t="s">
        <v>153</v>
      </c>
      <c r="H699" s="163">
        <v>168.82</v>
      </c>
      <c r="I699" s="164"/>
      <c r="L699" s="160"/>
      <c r="M699" s="165"/>
      <c r="T699" s="166"/>
      <c r="AT699" s="161" t="s">
        <v>149</v>
      </c>
      <c r="AU699" s="161" t="s">
        <v>92</v>
      </c>
      <c r="AV699" s="14" t="s">
        <v>147</v>
      </c>
      <c r="AW699" s="14" t="s">
        <v>35</v>
      </c>
      <c r="AX699" s="14" t="s">
        <v>90</v>
      </c>
      <c r="AY699" s="161" t="s">
        <v>142</v>
      </c>
    </row>
    <row r="700" spans="2:65" s="1" customFormat="1" ht="33" customHeight="1">
      <c r="B700" s="32"/>
      <c r="C700" s="133" t="s">
        <v>642</v>
      </c>
      <c r="D700" s="133" t="s">
        <v>144</v>
      </c>
      <c r="E700" s="134" t="s">
        <v>643</v>
      </c>
      <c r="F700" s="135" t="s">
        <v>644</v>
      </c>
      <c r="G700" s="136" t="s">
        <v>222</v>
      </c>
      <c r="H700" s="137">
        <v>88.1</v>
      </c>
      <c r="I700" s="138"/>
      <c r="J700" s="139">
        <f>ROUND(I700*H700,2)</f>
        <v>0</v>
      </c>
      <c r="K700" s="135" t="s">
        <v>157</v>
      </c>
      <c r="L700" s="32"/>
      <c r="M700" s="140" t="s">
        <v>1</v>
      </c>
      <c r="N700" s="141" t="s">
        <v>47</v>
      </c>
      <c r="P700" s="142">
        <f>O700*H700</f>
        <v>0</v>
      </c>
      <c r="Q700" s="142">
        <v>0.01136068</v>
      </c>
      <c r="R700" s="142">
        <f>Q700*H700</f>
        <v>1.0008759079999998</v>
      </c>
      <c r="S700" s="142">
        <v>0</v>
      </c>
      <c r="T700" s="143">
        <f>S700*H700</f>
        <v>0</v>
      </c>
      <c r="AR700" s="144" t="s">
        <v>147</v>
      </c>
      <c r="AT700" s="144" t="s">
        <v>144</v>
      </c>
      <c r="AU700" s="144" t="s">
        <v>92</v>
      </c>
      <c r="AY700" s="17" t="s">
        <v>142</v>
      </c>
      <c r="BE700" s="145">
        <f>IF(N700="základní",J700,0)</f>
        <v>0</v>
      </c>
      <c r="BF700" s="145">
        <f>IF(N700="snížená",J700,0)</f>
        <v>0</v>
      </c>
      <c r="BG700" s="145">
        <f>IF(N700="zákl. přenesená",J700,0)</f>
        <v>0</v>
      </c>
      <c r="BH700" s="145">
        <f>IF(N700="sníž. přenesená",J700,0)</f>
        <v>0</v>
      </c>
      <c r="BI700" s="145">
        <f>IF(N700="nulová",J700,0)</f>
        <v>0</v>
      </c>
      <c r="BJ700" s="17" t="s">
        <v>90</v>
      </c>
      <c r="BK700" s="145">
        <f>ROUND(I700*H700,2)</f>
        <v>0</v>
      </c>
      <c r="BL700" s="17" t="s">
        <v>147</v>
      </c>
      <c r="BM700" s="144" t="s">
        <v>645</v>
      </c>
    </row>
    <row r="701" spans="2:51" s="12" customFormat="1" ht="11.25">
      <c r="B701" s="146"/>
      <c r="D701" s="147" t="s">
        <v>149</v>
      </c>
      <c r="E701" s="148" t="s">
        <v>1</v>
      </c>
      <c r="F701" s="149" t="s">
        <v>571</v>
      </c>
      <c r="H701" s="148" t="s">
        <v>1</v>
      </c>
      <c r="I701" s="150"/>
      <c r="L701" s="146"/>
      <c r="M701" s="151"/>
      <c r="T701" s="152"/>
      <c r="AT701" s="148" t="s">
        <v>149</v>
      </c>
      <c r="AU701" s="148" t="s">
        <v>92</v>
      </c>
      <c r="AV701" s="12" t="s">
        <v>90</v>
      </c>
      <c r="AW701" s="12" t="s">
        <v>35</v>
      </c>
      <c r="AX701" s="12" t="s">
        <v>82</v>
      </c>
      <c r="AY701" s="148" t="s">
        <v>142</v>
      </c>
    </row>
    <row r="702" spans="2:51" s="12" customFormat="1" ht="11.25">
      <c r="B702" s="146"/>
      <c r="D702" s="147" t="s">
        <v>149</v>
      </c>
      <c r="E702" s="148" t="s">
        <v>1</v>
      </c>
      <c r="F702" s="149" t="s">
        <v>562</v>
      </c>
      <c r="H702" s="148" t="s">
        <v>1</v>
      </c>
      <c r="I702" s="150"/>
      <c r="L702" s="146"/>
      <c r="M702" s="151"/>
      <c r="T702" s="152"/>
      <c r="AT702" s="148" t="s">
        <v>149</v>
      </c>
      <c r="AU702" s="148" t="s">
        <v>92</v>
      </c>
      <c r="AV702" s="12" t="s">
        <v>90</v>
      </c>
      <c r="AW702" s="12" t="s">
        <v>35</v>
      </c>
      <c r="AX702" s="12" t="s">
        <v>82</v>
      </c>
      <c r="AY702" s="148" t="s">
        <v>142</v>
      </c>
    </row>
    <row r="703" spans="2:51" s="12" customFormat="1" ht="11.25">
      <c r="B703" s="146"/>
      <c r="D703" s="147" t="s">
        <v>149</v>
      </c>
      <c r="E703" s="148" t="s">
        <v>1</v>
      </c>
      <c r="F703" s="149" t="s">
        <v>563</v>
      </c>
      <c r="H703" s="148" t="s">
        <v>1</v>
      </c>
      <c r="I703" s="150"/>
      <c r="L703" s="146"/>
      <c r="M703" s="151"/>
      <c r="T703" s="152"/>
      <c r="AT703" s="148" t="s">
        <v>149</v>
      </c>
      <c r="AU703" s="148" t="s">
        <v>92</v>
      </c>
      <c r="AV703" s="12" t="s">
        <v>90</v>
      </c>
      <c r="AW703" s="12" t="s">
        <v>35</v>
      </c>
      <c r="AX703" s="12" t="s">
        <v>82</v>
      </c>
      <c r="AY703" s="148" t="s">
        <v>142</v>
      </c>
    </row>
    <row r="704" spans="2:51" s="12" customFormat="1" ht="11.25">
      <c r="B704" s="146"/>
      <c r="D704" s="147" t="s">
        <v>149</v>
      </c>
      <c r="E704" s="148" t="s">
        <v>1</v>
      </c>
      <c r="F704" s="149" t="s">
        <v>564</v>
      </c>
      <c r="H704" s="148" t="s">
        <v>1</v>
      </c>
      <c r="I704" s="150"/>
      <c r="L704" s="146"/>
      <c r="M704" s="151"/>
      <c r="T704" s="152"/>
      <c r="AT704" s="148" t="s">
        <v>149</v>
      </c>
      <c r="AU704" s="148" t="s">
        <v>92</v>
      </c>
      <c r="AV704" s="12" t="s">
        <v>90</v>
      </c>
      <c r="AW704" s="12" t="s">
        <v>35</v>
      </c>
      <c r="AX704" s="12" t="s">
        <v>82</v>
      </c>
      <c r="AY704" s="148" t="s">
        <v>142</v>
      </c>
    </row>
    <row r="705" spans="2:51" s="13" customFormat="1" ht="11.25">
      <c r="B705" s="153"/>
      <c r="D705" s="147" t="s">
        <v>149</v>
      </c>
      <c r="E705" s="154" t="s">
        <v>1</v>
      </c>
      <c r="F705" s="155" t="s">
        <v>595</v>
      </c>
      <c r="H705" s="156">
        <v>16.6</v>
      </c>
      <c r="I705" s="157"/>
      <c r="L705" s="153"/>
      <c r="M705" s="158"/>
      <c r="T705" s="159"/>
      <c r="AT705" s="154" t="s">
        <v>149</v>
      </c>
      <c r="AU705" s="154" t="s">
        <v>92</v>
      </c>
      <c r="AV705" s="13" t="s">
        <v>92</v>
      </c>
      <c r="AW705" s="13" t="s">
        <v>35</v>
      </c>
      <c r="AX705" s="13" t="s">
        <v>82</v>
      </c>
      <c r="AY705" s="154" t="s">
        <v>142</v>
      </c>
    </row>
    <row r="706" spans="2:51" s="13" customFormat="1" ht="11.25">
      <c r="B706" s="153"/>
      <c r="D706" s="147" t="s">
        <v>149</v>
      </c>
      <c r="E706" s="154" t="s">
        <v>1</v>
      </c>
      <c r="F706" s="155" t="s">
        <v>596</v>
      </c>
      <c r="H706" s="156">
        <v>8.7</v>
      </c>
      <c r="I706" s="157"/>
      <c r="L706" s="153"/>
      <c r="M706" s="158"/>
      <c r="T706" s="159"/>
      <c r="AT706" s="154" t="s">
        <v>149</v>
      </c>
      <c r="AU706" s="154" t="s">
        <v>92</v>
      </c>
      <c r="AV706" s="13" t="s">
        <v>92</v>
      </c>
      <c r="AW706" s="13" t="s">
        <v>35</v>
      </c>
      <c r="AX706" s="13" t="s">
        <v>82</v>
      </c>
      <c r="AY706" s="154" t="s">
        <v>142</v>
      </c>
    </row>
    <row r="707" spans="2:51" s="13" customFormat="1" ht="11.25">
      <c r="B707" s="153"/>
      <c r="D707" s="147" t="s">
        <v>149</v>
      </c>
      <c r="E707" s="154" t="s">
        <v>1</v>
      </c>
      <c r="F707" s="155" t="s">
        <v>597</v>
      </c>
      <c r="H707" s="156">
        <v>25.1</v>
      </c>
      <c r="I707" s="157"/>
      <c r="L707" s="153"/>
      <c r="M707" s="158"/>
      <c r="T707" s="159"/>
      <c r="AT707" s="154" t="s">
        <v>149</v>
      </c>
      <c r="AU707" s="154" t="s">
        <v>92</v>
      </c>
      <c r="AV707" s="13" t="s">
        <v>92</v>
      </c>
      <c r="AW707" s="13" t="s">
        <v>35</v>
      </c>
      <c r="AX707" s="13" t="s">
        <v>82</v>
      </c>
      <c r="AY707" s="154" t="s">
        <v>142</v>
      </c>
    </row>
    <row r="708" spans="2:51" s="13" customFormat="1" ht="11.25">
      <c r="B708" s="153"/>
      <c r="D708" s="147" t="s">
        <v>149</v>
      </c>
      <c r="E708" s="154" t="s">
        <v>1</v>
      </c>
      <c r="F708" s="155" t="s">
        <v>598</v>
      </c>
      <c r="H708" s="156">
        <v>25.1</v>
      </c>
      <c r="I708" s="157"/>
      <c r="L708" s="153"/>
      <c r="M708" s="158"/>
      <c r="T708" s="159"/>
      <c r="AT708" s="154" t="s">
        <v>149</v>
      </c>
      <c r="AU708" s="154" t="s">
        <v>92</v>
      </c>
      <c r="AV708" s="13" t="s">
        <v>92</v>
      </c>
      <c r="AW708" s="13" t="s">
        <v>35</v>
      </c>
      <c r="AX708" s="13" t="s">
        <v>82</v>
      </c>
      <c r="AY708" s="154" t="s">
        <v>142</v>
      </c>
    </row>
    <row r="709" spans="2:51" s="13" customFormat="1" ht="11.25">
      <c r="B709" s="153"/>
      <c r="D709" s="147" t="s">
        <v>149</v>
      </c>
      <c r="E709" s="154" t="s">
        <v>1</v>
      </c>
      <c r="F709" s="155" t="s">
        <v>600</v>
      </c>
      <c r="H709" s="156">
        <v>8.6</v>
      </c>
      <c r="I709" s="157"/>
      <c r="L709" s="153"/>
      <c r="M709" s="158"/>
      <c r="T709" s="159"/>
      <c r="AT709" s="154" t="s">
        <v>149</v>
      </c>
      <c r="AU709" s="154" t="s">
        <v>92</v>
      </c>
      <c r="AV709" s="13" t="s">
        <v>92</v>
      </c>
      <c r="AW709" s="13" t="s">
        <v>35</v>
      </c>
      <c r="AX709" s="13" t="s">
        <v>82</v>
      </c>
      <c r="AY709" s="154" t="s">
        <v>142</v>
      </c>
    </row>
    <row r="710" spans="2:51" s="13" customFormat="1" ht="11.25">
      <c r="B710" s="153"/>
      <c r="D710" s="147" t="s">
        <v>149</v>
      </c>
      <c r="E710" s="154" t="s">
        <v>1</v>
      </c>
      <c r="F710" s="155" t="s">
        <v>601</v>
      </c>
      <c r="H710" s="156">
        <v>4</v>
      </c>
      <c r="I710" s="157"/>
      <c r="L710" s="153"/>
      <c r="M710" s="158"/>
      <c r="T710" s="159"/>
      <c r="AT710" s="154" t="s">
        <v>149</v>
      </c>
      <c r="AU710" s="154" t="s">
        <v>92</v>
      </c>
      <c r="AV710" s="13" t="s">
        <v>92</v>
      </c>
      <c r="AW710" s="13" t="s">
        <v>35</v>
      </c>
      <c r="AX710" s="13" t="s">
        <v>82</v>
      </c>
      <c r="AY710" s="154" t="s">
        <v>142</v>
      </c>
    </row>
    <row r="711" spans="2:51" s="14" customFormat="1" ht="11.25">
      <c r="B711" s="160"/>
      <c r="D711" s="147" t="s">
        <v>149</v>
      </c>
      <c r="E711" s="161" t="s">
        <v>1</v>
      </c>
      <c r="F711" s="162" t="s">
        <v>153</v>
      </c>
      <c r="H711" s="163">
        <v>88.1</v>
      </c>
      <c r="I711" s="164"/>
      <c r="L711" s="160"/>
      <c r="M711" s="165"/>
      <c r="T711" s="166"/>
      <c r="AT711" s="161" t="s">
        <v>149</v>
      </c>
      <c r="AU711" s="161" t="s">
        <v>92</v>
      </c>
      <c r="AV711" s="14" t="s">
        <v>147</v>
      </c>
      <c r="AW711" s="14" t="s">
        <v>35</v>
      </c>
      <c r="AX711" s="14" t="s">
        <v>90</v>
      </c>
      <c r="AY711" s="161" t="s">
        <v>142</v>
      </c>
    </row>
    <row r="712" spans="2:65" s="1" customFormat="1" ht="33" customHeight="1">
      <c r="B712" s="32"/>
      <c r="C712" s="133" t="s">
        <v>646</v>
      </c>
      <c r="D712" s="133" t="s">
        <v>144</v>
      </c>
      <c r="E712" s="134" t="s">
        <v>647</v>
      </c>
      <c r="F712" s="135" t="s">
        <v>648</v>
      </c>
      <c r="G712" s="136" t="s">
        <v>222</v>
      </c>
      <c r="H712" s="137">
        <v>72.7</v>
      </c>
      <c r="I712" s="138"/>
      <c r="J712" s="139">
        <f>ROUND(I712*H712,2)</f>
        <v>0</v>
      </c>
      <c r="K712" s="135" t="s">
        <v>1</v>
      </c>
      <c r="L712" s="32"/>
      <c r="M712" s="140" t="s">
        <v>1</v>
      </c>
      <c r="N712" s="141" t="s">
        <v>47</v>
      </c>
      <c r="P712" s="142">
        <f>O712*H712</f>
        <v>0</v>
      </c>
      <c r="Q712" s="142">
        <v>0.01136</v>
      </c>
      <c r="R712" s="142">
        <f>Q712*H712</f>
        <v>0.825872</v>
      </c>
      <c r="S712" s="142">
        <v>0</v>
      </c>
      <c r="T712" s="143">
        <f>S712*H712</f>
        <v>0</v>
      </c>
      <c r="AR712" s="144" t="s">
        <v>147</v>
      </c>
      <c r="AT712" s="144" t="s">
        <v>144</v>
      </c>
      <c r="AU712" s="144" t="s">
        <v>92</v>
      </c>
      <c r="AY712" s="17" t="s">
        <v>142</v>
      </c>
      <c r="BE712" s="145">
        <f>IF(N712="základní",J712,0)</f>
        <v>0</v>
      </c>
      <c r="BF712" s="145">
        <f>IF(N712="snížená",J712,0)</f>
        <v>0</v>
      </c>
      <c r="BG712" s="145">
        <f>IF(N712="zákl. přenesená",J712,0)</f>
        <v>0</v>
      </c>
      <c r="BH712" s="145">
        <f>IF(N712="sníž. přenesená",J712,0)</f>
        <v>0</v>
      </c>
      <c r="BI712" s="145">
        <f>IF(N712="nulová",J712,0)</f>
        <v>0</v>
      </c>
      <c r="BJ712" s="17" t="s">
        <v>90</v>
      </c>
      <c r="BK712" s="145">
        <f>ROUND(I712*H712,2)</f>
        <v>0</v>
      </c>
      <c r="BL712" s="17" t="s">
        <v>147</v>
      </c>
      <c r="BM712" s="144" t="s">
        <v>649</v>
      </c>
    </row>
    <row r="713" spans="2:51" s="12" customFormat="1" ht="11.25">
      <c r="B713" s="146"/>
      <c r="D713" s="147" t="s">
        <v>149</v>
      </c>
      <c r="E713" s="148" t="s">
        <v>1</v>
      </c>
      <c r="F713" s="149" t="s">
        <v>583</v>
      </c>
      <c r="H713" s="148" t="s">
        <v>1</v>
      </c>
      <c r="I713" s="150"/>
      <c r="L713" s="146"/>
      <c r="M713" s="151"/>
      <c r="T713" s="152"/>
      <c r="AT713" s="148" t="s">
        <v>149</v>
      </c>
      <c r="AU713" s="148" t="s">
        <v>92</v>
      </c>
      <c r="AV713" s="12" t="s">
        <v>90</v>
      </c>
      <c r="AW713" s="12" t="s">
        <v>35</v>
      </c>
      <c r="AX713" s="12" t="s">
        <v>82</v>
      </c>
      <c r="AY713" s="148" t="s">
        <v>142</v>
      </c>
    </row>
    <row r="714" spans="2:51" s="12" customFormat="1" ht="11.25">
      <c r="B714" s="146"/>
      <c r="D714" s="147" t="s">
        <v>149</v>
      </c>
      <c r="E714" s="148" t="s">
        <v>1</v>
      </c>
      <c r="F714" s="149" t="s">
        <v>584</v>
      </c>
      <c r="H714" s="148" t="s">
        <v>1</v>
      </c>
      <c r="I714" s="150"/>
      <c r="L714" s="146"/>
      <c r="M714" s="151"/>
      <c r="T714" s="152"/>
      <c r="AT714" s="148" t="s">
        <v>149</v>
      </c>
      <c r="AU714" s="148" t="s">
        <v>92</v>
      </c>
      <c r="AV714" s="12" t="s">
        <v>90</v>
      </c>
      <c r="AW714" s="12" t="s">
        <v>35</v>
      </c>
      <c r="AX714" s="12" t="s">
        <v>82</v>
      </c>
      <c r="AY714" s="148" t="s">
        <v>142</v>
      </c>
    </row>
    <row r="715" spans="2:51" s="12" customFormat="1" ht="11.25">
      <c r="B715" s="146"/>
      <c r="D715" s="147" t="s">
        <v>149</v>
      </c>
      <c r="E715" s="148" t="s">
        <v>1</v>
      </c>
      <c r="F715" s="149" t="s">
        <v>577</v>
      </c>
      <c r="H715" s="148" t="s">
        <v>1</v>
      </c>
      <c r="I715" s="150"/>
      <c r="L715" s="146"/>
      <c r="M715" s="151"/>
      <c r="T715" s="152"/>
      <c r="AT715" s="148" t="s">
        <v>149</v>
      </c>
      <c r="AU715" s="148" t="s">
        <v>92</v>
      </c>
      <c r="AV715" s="12" t="s">
        <v>90</v>
      </c>
      <c r="AW715" s="12" t="s">
        <v>35</v>
      </c>
      <c r="AX715" s="12" t="s">
        <v>82</v>
      </c>
      <c r="AY715" s="148" t="s">
        <v>142</v>
      </c>
    </row>
    <row r="716" spans="2:51" s="12" customFormat="1" ht="11.25">
      <c r="B716" s="146"/>
      <c r="D716" s="147" t="s">
        <v>149</v>
      </c>
      <c r="E716" s="148" t="s">
        <v>1</v>
      </c>
      <c r="F716" s="149" t="s">
        <v>563</v>
      </c>
      <c r="H716" s="148" t="s">
        <v>1</v>
      </c>
      <c r="I716" s="150"/>
      <c r="L716" s="146"/>
      <c r="M716" s="151"/>
      <c r="T716" s="152"/>
      <c r="AT716" s="148" t="s">
        <v>149</v>
      </c>
      <c r="AU716" s="148" t="s">
        <v>92</v>
      </c>
      <c r="AV716" s="12" t="s">
        <v>90</v>
      </c>
      <c r="AW716" s="12" t="s">
        <v>35</v>
      </c>
      <c r="AX716" s="12" t="s">
        <v>82</v>
      </c>
      <c r="AY716" s="148" t="s">
        <v>142</v>
      </c>
    </row>
    <row r="717" spans="2:51" s="12" customFormat="1" ht="11.25">
      <c r="B717" s="146"/>
      <c r="D717" s="147" t="s">
        <v>149</v>
      </c>
      <c r="E717" s="148" t="s">
        <v>1</v>
      </c>
      <c r="F717" s="149" t="s">
        <v>564</v>
      </c>
      <c r="H717" s="148" t="s">
        <v>1</v>
      </c>
      <c r="I717" s="150"/>
      <c r="L717" s="146"/>
      <c r="M717" s="151"/>
      <c r="T717" s="152"/>
      <c r="AT717" s="148" t="s">
        <v>149</v>
      </c>
      <c r="AU717" s="148" t="s">
        <v>92</v>
      </c>
      <c r="AV717" s="12" t="s">
        <v>90</v>
      </c>
      <c r="AW717" s="12" t="s">
        <v>35</v>
      </c>
      <c r="AX717" s="12" t="s">
        <v>82</v>
      </c>
      <c r="AY717" s="148" t="s">
        <v>142</v>
      </c>
    </row>
    <row r="718" spans="2:51" s="13" customFormat="1" ht="11.25">
      <c r="B718" s="153"/>
      <c r="D718" s="147" t="s">
        <v>149</v>
      </c>
      <c r="E718" s="154" t="s">
        <v>1</v>
      </c>
      <c r="F718" s="155" t="s">
        <v>650</v>
      </c>
      <c r="H718" s="156">
        <v>46</v>
      </c>
      <c r="I718" s="157"/>
      <c r="L718" s="153"/>
      <c r="M718" s="158"/>
      <c r="T718" s="159"/>
      <c r="AT718" s="154" t="s">
        <v>149</v>
      </c>
      <c r="AU718" s="154" t="s">
        <v>92</v>
      </c>
      <c r="AV718" s="13" t="s">
        <v>92</v>
      </c>
      <c r="AW718" s="13" t="s">
        <v>35</v>
      </c>
      <c r="AX718" s="13" t="s">
        <v>82</v>
      </c>
      <c r="AY718" s="154" t="s">
        <v>142</v>
      </c>
    </row>
    <row r="719" spans="2:51" s="13" customFormat="1" ht="11.25">
      <c r="B719" s="153"/>
      <c r="D719" s="147" t="s">
        <v>149</v>
      </c>
      <c r="E719" s="154" t="s">
        <v>1</v>
      </c>
      <c r="F719" s="155" t="s">
        <v>613</v>
      </c>
      <c r="H719" s="156">
        <v>1.5</v>
      </c>
      <c r="I719" s="157"/>
      <c r="L719" s="153"/>
      <c r="M719" s="158"/>
      <c r="T719" s="159"/>
      <c r="AT719" s="154" t="s">
        <v>149</v>
      </c>
      <c r="AU719" s="154" t="s">
        <v>92</v>
      </c>
      <c r="AV719" s="13" t="s">
        <v>92</v>
      </c>
      <c r="AW719" s="13" t="s">
        <v>35</v>
      </c>
      <c r="AX719" s="13" t="s">
        <v>82</v>
      </c>
      <c r="AY719" s="154" t="s">
        <v>142</v>
      </c>
    </row>
    <row r="720" spans="2:51" s="13" customFormat="1" ht="11.25">
      <c r="B720" s="153"/>
      <c r="D720" s="147" t="s">
        <v>149</v>
      </c>
      <c r="E720" s="154" t="s">
        <v>1</v>
      </c>
      <c r="F720" s="155" t="s">
        <v>632</v>
      </c>
      <c r="H720" s="156">
        <v>25.2</v>
      </c>
      <c r="I720" s="157"/>
      <c r="L720" s="153"/>
      <c r="M720" s="158"/>
      <c r="T720" s="159"/>
      <c r="AT720" s="154" t="s">
        <v>149</v>
      </c>
      <c r="AU720" s="154" t="s">
        <v>92</v>
      </c>
      <c r="AV720" s="13" t="s">
        <v>92</v>
      </c>
      <c r="AW720" s="13" t="s">
        <v>35</v>
      </c>
      <c r="AX720" s="13" t="s">
        <v>82</v>
      </c>
      <c r="AY720" s="154" t="s">
        <v>142</v>
      </c>
    </row>
    <row r="721" spans="2:51" s="14" customFormat="1" ht="11.25">
      <c r="B721" s="160"/>
      <c r="D721" s="147" t="s">
        <v>149</v>
      </c>
      <c r="E721" s="161" t="s">
        <v>1</v>
      </c>
      <c r="F721" s="162" t="s">
        <v>153</v>
      </c>
      <c r="H721" s="163">
        <v>72.7</v>
      </c>
      <c r="I721" s="164"/>
      <c r="L721" s="160"/>
      <c r="M721" s="165"/>
      <c r="T721" s="166"/>
      <c r="AT721" s="161" t="s">
        <v>149</v>
      </c>
      <c r="AU721" s="161" t="s">
        <v>92</v>
      </c>
      <c r="AV721" s="14" t="s">
        <v>147</v>
      </c>
      <c r="AW721" s="14" t="s">
        <v>35</v>
      </c>
      <c r="AX721" s="14" t="s">
        <v>90</v>
      </c>
      <c r="AY721" s="161" t="s">
        <v>142</v>
      </c>
    </row>
    <row r="722" spans="2:65" s="1" customFormat="1" ht="33" customHeight="1">
      <c r="B722" s="32"/>
      <c r="C722" s="133" t="s">
        <v>651</v>
      </c>
      <c r="D722" s="133" t="s">
        <v>144</v>
      </c>
      <c r="E722" s="134" t="s">
        <v>652</v>
      </c>
      <c r="F722" s="135" t="s">
        <v>653</v>
      </c>
      <c r="G722" s="136" t="s">
        <v>222</v>
      </c>
      <c r="H722" s="137">
        <v>102.9</v>
      </c>
      <c r="I722" s="138"/>
      <c r="J722" s="139">
        <f>ROUND(I722*H722,2)</f>
        <v>0</v>
      </c>
      <c r="K722" s="135" t="s">
        <v>157</v>
      </c>
      <c r="L722" s="32"/>
      <c r="M722" s="140" t="s">
        <v>1</v>
      </c>
      <c r="N722" s="141" t="s">
        <v>47</v>
      </c>
      <c r="P722" s="142">
        <f>O722*H722</f>
        <v>0</v>
      </c>
      <c r="Q722" s="142">
        <v>0.0207989</v>
      </c>
      <c r="R722" s="142">
        <f>Q722*H722</f>
        <v>2.14020681</v>
      </c>
      <c r="S722" s="142">
        <v>0</v>
      </c>
      <c r="T722" s="143">
        <f>S722*H722</f>
        <v>0</v>
      </c>
      <c r="AR722" s="144" t="s">
        <v>147</v>
      </c>
      <c r="AT722" s="144" t="s">
        <v>144</v>
      </c>
      <c r="AU722" s="144" t="s">
        <v>92</v>
      </c>
      <c r="AY722" s="17" t="s">
        <v>142</v>
      </c>
      <c r="BE722" s="145">
        <f>IF(N722="základní",J722,0)</f>
        <v>0</v>
      </c>
      <c r="BF722" s="145">
        <f>IF(N722="snížená",J722,0)</f>
        <v>0</v>
      </c>
      <c r="BG722" s="145">
        <f>IF(N722="zákl. přenesená",J722,0)</f>
        <v>0</v>
      </c>
      <c r="BH722" s="145">
        <f>IF(N722="sníž. přenesená",J722,0)</f>
        <v>0</v>
      </c>
      <c r="BI722" s="145">
        <f>IF(N722="nulová",J722,0)</f>
        <v>0</v>
      </c>
      <c r="BJ722" s="17" t="s">
        <v>90</v>
      </c>
      <c r="BK722" s="145">
        <f>ROUND(I722*H722,2)</f>
        <v>0</v>
      </c>
      <c r="BL722" s="17" t="s">
        <v>147</v>
      </c>
      <c r="BM722" s="144" t="s">
        <v>654</v>
      </c>
    </row>
    <row r="723" spans="2:51" s="12" customFormat="1" ht="11.25">
      <c r="B723" s="146"/>
      <c r="D723" s="147" t="s">
        <v>149</v>
      </c>
      <c r="E723" s="148" t="s">
        <v>1</v>
      </c>
      <c r="F723" s="149" t="s">
        <v>571</v>
      </c>
      <c r="H723" s="148" t="s">
        <v>1</v>
      </c>
      <c r="I723" s="150"/>
      <c r="L723" s="146"/>
      <c r="M723" s="151"/>
      <c r="T723" s="152"/>
      <c r="AT723" s="148" t="s">
        <v>149</v>
      </c>
      <c r="AU723" s="148" t="s">
        <v>92</v>
      </c>
      <c r="AV723" s="12" t="s">
        <v>90</v>
      </c>
      <c r="AW723" s="12" t="s">
        <v>35</v>
      </c>
      <c r="AX723" s="12" t="s">
        <v>82</v>
      </c>
      <c r="AY723" s="148" t="s">
        <v>142</v>
      </c>
    </row>
    <row r="724" spans="2:51" s="12" customFormat="1" ht="11.25">
      <c r="B724" s="146"/>
      <c r="D724" s="147" t="s">
        <v>149</v>
      </c>
      <c r="E724" s="148" t="s">
        <v>1</v>
      </c>
      <c r="F724" s="149" t="s">
        <v>562</v>
      </c>
      <c r="H724" s="148" t="s">
        <v>1</v>
      </c>
      <c r="I724" s="150"/>
      <c r="L724" s="146"/>
      <c r="M724" s="151"/>
      <c r="T724" s="152"/>
      <c r="AT724" s="148" t="s">
        <v>149</v>
      </c>
      <c r="AU724" s="148" t="s">
        <v>92</v>
      </c>
      <c r="AV724" s="12" t="s">
        <v>90</v>
      </c>
      <c r="AW724" s="12" t="s">
        <v>35</v>
      </c>
      <c r="AX724" s="12" t="s">
        <v>82</v>
      </c>
      <c r="AY724" s="148" t="s">
        <v>142</v>
      </c>
    </row>
    <row r="725" spans="2:51" s="12" customFormat="1" ht="11.25">
      <c r="B725" s="146"/>
      <c r="D725" s="147" t="s">
        <v>149</v>
      </c>
      <c r="E725" s="148" t="s">
        <v>1</v>
      </c>
      <c r="F725" s="149" t="s">
        <v>563</v>
      </c>
      <c r="H725" s="148" t="s">
        <v>1</v>
      </c>
      <c r="I725" s="150"/>
      <c r="L725" s="146"/>
      <c r="M725" s="151"/>
      <c r="T725" s="152"/>
      <c r="AT725" s="148" t="s">
        <v>149</v>
      </c>
      <c r="AU725" s="148" t="s">
        <v>92</v>
      </c>
      <c r="AV725" s="12" t="s">
        <v>90</v>
      </c>
      <c r="AW725" s="12" t="s">
        <v>35</v>
      </c>
      <c r="AX725" s="12" t="s">
        <v>82</v>
      </c>
      <c r="AY725" s="148" t="s">
        <v>142</v>
      </c>
    </row>
    <row r="726" spans="2:51" s="12" customFormat="1" ht="11.25">
      <c r="B726" s="146"/>
      <c r="D726" s="147" t="s">
        <v>149</v>
      </c>
      <c r="E726" s="148" t="s">
        <v>1</v>
      </c>
      <c r="F726" s="149" t="s">
        <v>564</v>
      </c>
      <c r="H726" s="148" t="s">
        <v>1</v>
      </c>
      <c r="I726" s="150"/>
      <c r="L726" s="146"/>
      <c r="M726" s="151"/>
      <c r="T726" s="152"/>
      <c r="AT726" s="148" t="s">
        <v>149</v>
      </c>
      <c r="AU726" s="148" t="s">
        <v>92</v>
      </c>
      <c r="AV726" s="12" t="s">
        <v>90</v>
      </c>
      <c r="AW726" s="12" t="s">
        <v>35</v>
      </c>
      <c r="AX726" s="12" t="s">
        <v>82</v>
      </c>
      <c r="AY726" s="148" t="s">
        <v>142</v>
      </c>
    </row>
    <row r="727" spans="2:51" s="13" customFormat="1" ht="11.25">
      <c r="B727" s="153"/>
      <c r="D727" s="147" t="s">
        <v>149</v>
      </c>
      <c r="E727" s="154" t="s">
        <v>1</v>
      </c>
      <c r="F727" s="155" t="s">
        <v>607</v>
      </c>
      <c r="H727" s="156">
        <v>102.9</v>
      </c>
      <c r="I727" s="157"/>
      <c r="L727" s="153"/>
      <c r="M727" s="158"/>
      <c r="T727" s="159"/>
      <c r="AT727" s="154" t="s">
        <v>149</v>
      </c>
      <c r="AU727" s="154" t="s">
        <v>92</v>
      </c>
      <c r="AV727" s="13" t="s">
        <v>92</v>
      </c>
      <c r="AW727" s="13" t="s">
        <v>35</v>
      </c>
      <c r="AX727" s="13" t="s">
        <v>82</v>
      </c>
      <c r="AY727" s="154" t="s">
        <v>142</v>
      </c>
    </row>
    <row r="728" spans="2:51" s="14" customFormat="1" ht="11.25">
      <c r="B728" s="160"/>
      <c r="D728" s="147" t="s">
        <v>149</v>
      </c>
      <c r="E728" s="161" t="s">
        <v>1</v>
      </c>
      <c r="F728" s="162" t="s">
        <v>153</v>
      </c>
      <c r="H728" s="163">
        <v>102.9</v>
      </c>
      <c r="I728" s="164"/>
      <c r="L728" s="160"/>
      <c r="M728" s="165"/>
      <c r="T728" s="166"/>
      <c r="AT728" s="161" t="s">
        <v>149</v>
      </c>
      <c r="AU728" s="161" t="s">
        <v>92</v>
      </c>
      <c r="AV728" s="14" t="s">
        <v>147</v>
      </c>
      <c r="AW728" s="14" t="s">
        <v>35</v>
      </c>
      <c r="AX728" s="14" t="s">
        <v>90</v>
      </c>
      <c r="AY728" s="161" t="s">
        <v>142</v>
      </c>
    </row>
    <row r="729" spans="2:65" s="1" customFormat="1" ht="33" customHeight="1">
      <c r="B729" s="32"/>
      <c r="C729" s="133" t="s">
        <v>655</v>
      </c>
      <c r="D729" s="133" t="s">
        <v>144</v>
      </c>
      <c r="E729" s="134" t="s">
        <v>656</v>
      </c>
      <c r="F729" s="135" t="s">
        <v>657</v>
      </c>
      <c r="G729" s="136" t="s">
        <v>222</v>
      </c>
      <c r="H729" s="137">
        <v>8.93</v>
      </c>
      <c r="I729" s="138"/>
      <c r="J729" s="139">
        <f>ROUND(I729*H729,2)</f>
        <v>0</v>
      </c>
      <c r="K729" s="135" t="s">
        <v>1</v>
      </c>
      <c r="L729" s="32"/>
      <c r="M729" s="140" t="s">
        <v>1</v>
      </c>
      <c r="N729" s="141" t="s">
        <v>47</v>
      </c>
      <c r="P729" s="142">
        <f>O729*H729</f>
        <v>0</v>
      </c>
      <c r="Q729" s="142">
        <v>0.00306</v>
      </c>
      <c r="R729" s="142">
        <f>Q729*H729</f>
        <v>0.027325799999999997</v>
      </c>
      <c r="S729" s="142">
        <v>0</v>
      </c>
      <c r="T729" s="143">
        <f>S729*H729</f>
        <v>0</v>
      </c>
      <c r="AR729" s="144" t="s">
        <v>147</v>
      </c>
      <c r="AT729" s="144" t="s">
        <v>144</v>
      </c>
      <c r="AU729" s="144" t="s">
        <v>92</v>
      </c>
      <c r="AY729" s="17" t="s">
        <v>142</v>
      </c>
      <c r="BE729" s="145">
        <f>IF(N729="základní",J729,0)</f>
        <v>0</v>
      </c>
      <c r="BF729" s="145">
        <f>IF(N729="snížená",J729,0)</f>
        <v>0</v>
      </c>
      <c r="BG729" s="145">
        <f>IF(N729="zákl. přenesená",J729,0)</f>
        <v>0</v>
      </c>
      <c r="BH729" s="145">
        <f>IF(N729="sníž. přenesená",J729,0)</f>
        <v>0</v>
      </c>
      <c r="BI729" s="145">
        <f>IF(N729="nulová",J729,0)</f>
        <v>0</v>
      </c>
      <c r="BJ729" s="17" t="s">
        <v>90</v>
      </c>
      <c r="BK729" s="145">
        <f>ROUND(I729*H729,2)</f>
        <v>0</v>
      </c>
      <c r="BL729" s="17" t="s">
        <v>147</v>
      </c>
      <c r="BM729" s="144" t="s">
        <v>658</v>
      </c>
    </row>
    <row r="730" spans="2:51" s="12" customFormat="1" ht="11.25">
      <c r="B730" s="146"/>
      <c r="D730" s="147" t="s">
        <v>149</v>
      </c>
      <c r="E730" s="148" t="s">
        <v>1</v>
      </c>
      <c r="F730" s="149" t="s">
        <v>659</v>
      </c>
      <c r="H730" s="148" t="s">
        <v>1</v>
      </c>
      <c r="I730" s="150"/>
      <c r="L730" s="146"/>
      <c r="M730" s="151"/>
      <c r="T730" s="152"/>
      <c r="AT730" s="148" t="s">
        <v>149</v>
      </c>
      <c r="AU730" s="148" t="s">
        <v>92</v>
      </c>
      <c r="AV730" s="12" t="s">
        <v>90</v>
      </c>
      <c r="AW730" s="12" t="s">
        <v>35</v>
      </c>
      <c r="AX730" s="12" t="s">
        <v>82</v>
      </c>
      <c r="AY730" s="148" t="s">
        <v>142</v>
      </c>
    </row>
    <row r="731" spans="2:51" s="13" customFormat="1" ht="11.25">
      <c r="B731" s="153"/>
      <c r="D731" s="147" t="s">
        <v>149</v>
      </c>
      <c r="E731" s="154" t="s">
        <v>1</v>
      </c>
      <c r="F731" s="155" t="s">
        <v>660</v>
      </c>
      <c r="H731" s="156">
        <v>1.1</v>
      </c>
      <c r="I731" s="157"/>
      <c r="L731" s="153"/>
      <c r="M731" s="158"/>
      <c r="T731" s="159"/>
      <c r="AT731" s="154" t="s">
        <v>149</v>
      </c>
      <c r="AU731" s="154" t="s">
        <v>92</v>
      </c>
      <c r="AV731" s="13" t="s">
        <v>92</v>
      </c>
      <c r="AW731" s="13" t="s">
        <v>35</v>
      </c>
      <c r="AX731" s="13" t="s">
        <v>82</v>
      </c>
      <c r="AY731" s="154" t="s">
        <v>142</v>
      </c>
    </row>
    <row r="732" spans="2:51" s="13" customFormat="1" ht="11.25">
      <c r="B732" s="153"/>
      <c r="D732" s="147" t="s">
        <v>149</v>
      </c>
      <c r="E732" s="154" t="s">
        <v>1</v>
      </c>
      <c r="F732" s="155" t="s">
        <v>661</v>
      </c>
      <c r="H732" s="156">
        <v>1.7</v>
      </c>
      <c r="I732" s="157"/>
      <c r="L732" s="153"/>
      <c r="M732" s="158"/>
      <c r="T732" s="159"/>
      <c r="AT732" s="154" t="s">
        <v>149</v>
      </c>
      <c r="AU732" s="154" t="s">
        <v>92</v>
      </c>
      <c r="AV732" s="13" t="s">
        <v>92</v>
      </c>
      <c r="AW732" s="13" t="s">
        <v>35</v>
      </c>
      <c r="AX732" s="13" t="s">
        <v>82</v>
      </c>
      <c r="AY732" s="154" t="s">
        <v>142</v>
      </c>
    </row>
    <row r="733" spans="2:51" s="13" customFormat="1" ht="11.25">
      <c r="B733" s="153"/>
      <c r="D733" s="147" t="s">
        <v>149</v>
      </c>
      <c r="E733" s="154" t="s">
        <v>1</v>
      </c>
      <c r="F733" s="155" t="s">
        <v>662</v>
      </c>
      <c r="H733" s="156">
        <v>3.3</v>
      </c>
      <c r="I733" s="157"/>
      <c r="L733" s="153"/>
      <c r="M733" s="158"/>
      <c r="T733" s="159"/>
      <c r="AT733" s="154" t="s">
        <v>149</v>
      </c>
      <c r="AU733" s="154" t="s">
        <v>92</v>
      </c>
      <c r="AV733" s="13" t="s">
        <v>92</v>
      </c>
      <c r="AW733" s="13" t="s">
        <v>35</v>
      </c>
      <c r="AX733" s="13" t="s">
        <v>82</v>
      </c>
      <c r="AY733" s="154" t="s">
        <v>142</v>
      </c>
    </row>
    <row r="734" spans="2:51" s="13" customFormat="1" ht="11.25">
      <c r="B734" s="153"/>
      <c r="D734" s="147" t="s">
        <v>149</v>
      </c>
      <c r="E734" s="154" t="s">
        <v>1</v>
      </c>
      <c r="F734" s="155" t="s">
        <v>663</v>
      </c>
      <c r="H734" s="156">
        <v>1.15</v>
      </c>
      <c r="I734" s="157"/>
      <c r="L734" s="153"/>
      <c r="M734" s="158"/>
      <c r="T734" s="159"/>
      <c r="AT734" s="154" t="s">
        <v>149</v>
      </c>
      <c r="AU734" s="154" t="s">
        <v>92</v>
      </c>
      <c r="AV734" s="13" t="s">
        <v>92</v>
      </c>
      <c r="AW734" s="13" t="s">
        <v>35</v>
      </c>
      <c r="AX734" s="13" t="s">
        <v>82</v>
      </c>
      <c r="AY734" s="154" t="s">
        <v>142</v>
      </c>
    </row>
    <row r="735" spans="2:51" s="13" customFormat="1" ht="11.25">
      <c r="B735" s="153"/>
      <c r="D735" s="147" t="s">
        <v>149</v>
      </c>
      <c r="E735" s="154" t="s">
        <v>1</v>
      </c>
      <c r="F735" s="155" t="s">
        <v>664</v>
      </c>
      <c r="H735" s="156">
        <v>1.68</v>
      </c>
      <c r="I735" s="157"/>
      <c r="L735" s="153"/>
      <c r="M735" s="158"/>
      <c r="T735" s="159"/>
      <c r="AT735" s="154" t="s">
        <v>149</v>
      </c>
      <c r="AU735" s="154" t="s">
        <v>92</v>
      </c>
      <c r="AV735" s="13" t="s">
        <v>92</v>
      </c>
      <c r="AW735" s="13" t="s">
        <v>35</v>
      </c>
      <c r="AX735" s="13" t="s">
        <v>82</v>
      </c>
      <c r="AY735" s="154" t="s">
        <v>142</v>
      </c>
    </row>
    <row r="736" spans="2:51" s="14" customFormat="1" ht="11.25">
      <c r="B736" s="160"/>
      <c r="D736" s="147" t="s">
        <v>149</v>
      </c>
      <c r="E736" s="161" t="s">
        <v>1</v>
      </c>
      <c r="F736" s="162" t="s">
        <v>153</v>
      </c>
      <c r="H736" s="163">
        <v>8.93</v>
      </c>
      <c r="I736" s="164"/>
      <c r="L736" s="160"/>
      <c r="M736" s="165"/>
      <c r="T736" s="166"/>
      <c r="AT736" s="161" t="s">
        <v>149</v>
      </c>
      <c r="AU736" s="161" t="s">
        <v>92</v>
      </c>
      <c r="AV736" s="14" t="s">
        <v>147</v>
      </c>
      <c r="AW736" s="14" t="s">
        <v>35</v>
      </c>
      <c r="AX736" s="14" t="s">
        <v>90</v>
      </c>
      <c r="AY736" s="161" t="s">
        <v>142</v>
      </c>
    </row>
    <row r="737" spans="2:65" s="1" customFormat="1" ht="33" customHeight="1">
      <c r="B737" s="32"/>
      <c r="C737" s="133" t="s">
        <v>665</v>
      </c>
      <c r="D737" s="133" t="s">
        <v>144</v>
      </c>
      <c r="E737" s="134" t="s">
        <v>666</v>
      </c>
      <c r="F737" s="135" t="s">
        <v>667</v>
      </c>
      <c r="G737" s="136" t="s">
        <v>222</v>
      </c>
      <c r="H737" s="137">
        <v>1.69</v>
      </c>
      <c r="I737" s="138"/>
      <c r="J737" s="139">
        <f>ROUND(I737*H737,2)</f>
        <v>0</v>
      </c>
      <c r="K737" s="135" t="s">
        <v>1</v>
      </c>
      <c r="L737" s="32"/>
      <c r="M737" s="140" t="s">
        <v>1</v>
      </c>
      <c r="N737" s="141" t="s">
        <v>47</v>
      </c>
      <c r="P737" s="142">
        <f>O737*H737</f>
        <v>0</v>
      </c>
      <c r="Q737" s="142">
        <v>0.00306</v>
      </c>
      <c r="R737" s="142">
        <f>Q737*H737</f>
        <v>0.0051714</v>
      </c>
      <c r="S737" s="142">
        <v>0</v>
      </c>
      <c r="T737" s="143">
        <f>S737*H737</f>
        <v>0</v>
      </c>
      <c r="AR737" s="144" t="s">
        <v>147</v>
      </c>
      <c r="AT737" s="144" t="s">
        <v>144</v>
      </c>
      <c r="AU737" s="144" t="s">
        <v>92</v>
      </c>
      <c r="AY737" s="17" t="s">
        <v>142</v>
      </c>
      <c r="BE737" s="145">
        <f>IF(N737="základní",J737,0)</f>
        <v>0</v>
      </c>
      <c r="BF737" s="145">
        <f>IF(N737="snížená",J737,0)</f>
        <v>0</v>
      </c>
      <c r="BG737" s="145">
        <f>IF(N737="zákl. přenesená",J737,0)</f>
        <v>0</v>
      </c>
      <c r="BH737" s="145">
        <f>IF(N737="sníž. přenesená",J737,0)</f>
        <v>0</v>
      </c>
      <c r="BI737" s="145">
        <f>IF(N737="nulová",J737,0)</f>
        <v>0</v>
      </c>
      <c r="BJ737" s="17" t="s">
        <v>90</v>
      </c>
      <c r="BK737" s="145">
        <f>ROUND(I737*H737,2)</f>
        <v>0</v>
      </c>
      <c r="BL737" s="17" t="s">
        <v>147</v>
      </c>
      <c r="BM737" s="144" t="s">
        <v>668</v>
      </c>
    </row>
    <row r="738" spans="2:51" s="12" customFormat="1" ht="11.25">
      <c r="B738" s="146"/>
      <c r="D738" s="147" t="s">
        <v>149</v>
      </c>
      <c r="E738" s="148" t="s">
        <v>1</v>
      </c>
      <c r="F738" s="149" t="s">
        <v>659</v>
      </c>
      <c r="H738" s="148" t="s">
        <v>1</v>
      </c>
      <c r="I738" s="150"/>
      <c r="L738" s="146"/>
      <c r="M738" s="151"/>
      <c r="T738" s="152"/>
      <c r="AT738" s="148" t="s">
        <v>149</v>
      </c>
      <c r="AU738" s="148" t="s">
        <v>92</v>
      </c>
      <c r="AV738" s="12" t="s">
        <v>90</v>
      </c>
      <c r="AW738" s="12" t="s">
        <v>35</v>
      </c>
      <c r="AX738" s="12" t="s">
        <v>82</v>
      </c>
      <c r="AY738" s="148" t="s">
        <v>142</v>
      </c>
    </row>
    <row r="739" spans="2:51" s="13" customFormat="1" ht="11.25">
      <c r="B739" s="153"/>
      <c r="D739" s="147" t="s">
        <v>149</v>
      </c>
      <c r="E739" s="154" t="s">
        <v>1</v>
      </c>
      <c r="F739" s="155" t="s">
        <v>669</v>
      </c>
      <c r="H739" s="156">
        <v>1.69</v>
      </c>
      <c r="I739" s="157"/>
      <c r="L739" s="153"/>
      <c r="M739" s="158"/>
      <c r="T739" s="159"/>
      <c r="AT739" s="154" t="s">
        <v>149</v>
      </c>
      <c r="AU739" s="154" t="s">
        <v>92</v>
      </c>
      <c r="AV739" s="13" t="s">
        <v>92</v>
      </c>
      <c r="AW739" s="13" t="s">
        <v>35</v>
      </c>
      <c r="AX739" s="13" t="s">
        <v>82</v>
      </c>
      <c r="AY739" s="154" t="s">
        <v>142</v>
      </c>
    </row>
    <row r="740" spans="2:51" s="14" customFormat="1" ht="11.25">
      <c r="B740" s="160"/>
      <c r="D740" s="147" t="s">
        <v>149</v>
      </c>
      <c r="E740" s="161" t="s">
        <v>1</v>
      </c>
      <c r="F740" s="162" t="s">
        <v>153</v>
      </c>
      <c r="H740" s="163">
        <v>1.69</v>
      </c>
      <c r="I740" s="164"/>
      <c r="L740" s="160"/>
      <c r="M740" s="165"/>
      <c r="T740" s="166"/>
      <c r="AT740" s="161" t="s">
        <v>149</v>
      </c>
      <c r="AU740" s="161" t="s">
        <v>92</v>
      </c>
      <c r="AV740" s="14" t="s">
        <v>147</v>
      </c>
      <c r="AW740" s="14" t="s">
        <v>35</v>
      </c>
      <c r="AX740" s="14" t="s">
        <v>90</v>
      </c>
      <c r="AY740" s="161" t="s">
        <v>142</v>
      </c>
    </row>
    <row r="741" spans="2:65" s="1" customFormat="1" ht="62.65" customHeight="1">
      <c r="B741" s="32"/>
      <c r="C741" s="133" t="s">
        <v>670</v>
      </c>
      <c r="D741" s="133" t="s">
        <v>144</v>
      </c>
      <c r="E741" s="134" t="s">
        <v>671</v>
      </c>
      <c r="F741" s="135" t="s">
        <v>672</v>
      </c>
      <c r="G741" s="136" t="s">
        <v>217</v>
      </c>
      <c r="H741" s="137">
        <v>11</v>
      </c>
      <c r="I741" s="138"/>
      <c r="J741" s="139">
        <f>ROUND(I741*H741,2)</f>
        <v>0</v>
      </c>
      <c r="K741" s="135" t="s">
        <v>1</v>
      </c>
      <c r="L741" s="32"/>
      <c r="M741" s="140" t="s">
        <v>1</v>
      </c>
      <c r="N741" s="141" t="s">
        <v>47</v>
      </c>
      <c r="P741" s="142">
        <f>O741*H741</f>
        <v>0</v>
      </c>
      <c r="Q741" s="142">
        <v>0</v>
      </c>
      <c r="R741" s="142">
        <f>Q741*H741</f>
        <v>0</v>
      </c>
      <c r="S741" s="142">
        <v>0</v>
      </c>
      <c r="T741" s="143">
        <f>S741*H741</f>
        <v>0</v>
      </c>
      <c r="AR741" s="144" t="s">
        <v>147</v>
      </c>
      <c r="AT741" s="144" t="s">
        <v>144</v>
      </c>
      <c r="AU741" s="144" t="s">
        <v>92</v>
      </c>
      <c r="AY741" s="17" t="s">
        <v>142</v>
      </c>
      <c r="BE741" s="145">
        <f>IF(N741="základní",J741,0)</f>
        <v>0</v>
      </c>
      <c r="BF741" s="145">
        <f>IF(N741="snížená",J741,0)</f>
        <v>0</v>
      </c>
      <c r="BG741" s="145">
        <f>IF(N741="zákl. přenesená",J741,0)</f>
        <v>0</v>
      </c>
      <c r="BH741" s="145">
        <f>IF(N741="sníž. přenesená",J741,0)</f>
        <v>0</v>
      </c>
      <c r="BI741" s="145">
        <f>IF(N741="nulová",J741,0)</f>
        <v>0</v>
      </c>
      <c r="BJ741" s="17" t="s">
        <v>90</v>
      </c>
      <c r="BK741" s="145">
        <f>ROUND(I741*H741,2)</f>
        <v>0</v>
      </c>
      <c r="BL741" s="17" t="s">
        <v>147</v>
      </c>
      <c r="BM741" s="144" t="s">
        <v>673</v>
      </c>
    </row>
    <row r="742" spans="2:51" s="12" customFormat="1" ht="11.25">
      <c r="B742" s="146"/>
      <c r="D742" s="147" t="s">
        <v>149</v>
      </c>
      <c r="E742" s="148" t="s">
        <v>1</v>
      </c>
      <c r="F742" s="149" t="s">
        <v>571</v>
      </c>
      <c r="H742" s="148" t="s">
        <v>1</v>
      </c>
      <c r="I742" s="150"/>
      <c r="L742" s="146"/>
      <c r="M742" s="151"/>
      <c r="T742" s="152"/>
      <c r="AT742" s="148" t="s">
        <v>149</v>
      </c>
      <c r="AU742" s="148" t="s">
        <v>92</v>
      </c>
      <c r="AV742" s="12" t="s">
        <v>90</v>
      </c>
      <c r="AW742" s="12" t="s">
        <v>35</v>
      </c>
      <c r="AX742" s="12" t="s">
        <v>82</v>
      </c>
      <c r="AY742" s="148" t="s">
        <v>142</v>
      </c>
    </row>
    <row r="743" spans="2:51" s="12" customFormat="1" ht="11.25">
      <c r="B743" s="146"/>
      <c r="D743" s="147" t="s">
        <v>149</v>
      </c>
      <c r="E743" s="148" t="s">
        <v>1</v>
      </c>
      <c r="F743" s="149" t="s">
        <v>562</v>
      </c>
      <c r="H743" s="148" t="s">
        <v>1</v>
      </c>
      <c r="I743" s="150"/>
      <c r="L743" s="146"/>
      <c r="M743" s="151"/>
      <c r="T743" s="152"/>
      <c r="AT743" s="148" t="s">
        <v>149</v>
      </c>
      <c r="AU743" s="148" t="s">
        <v>92</v>
      </c>
      <c r="AV743" s="12" t="s">
        <v>90</v>
      </c>
      <c r="AW743" s="12" t="s">
        <v>35</v>
      </c>
      <c r="AX743" s="12" t="s">
        <v>82</v>
      </c>
      <c r="AY743" s="148" t="s">
        <v>142</v>
      </c>
    </row>
    <row r="744" spans="2:51" s="12" customFormat="1" ht="11.25">
      <c r="B744" s="146"/>
      <c r="D744" s="147" t="s">
        <v>149</v>
      </c>
      <c r="E744" s="148" t="s">
        <v>1</v>
      </c>
      <c r="F744" s="149" t="s">
        <v>563</v>
      </c>
      <c r="H744" s="148" t="s">
        <v>1</v>
      </c>
      <c r="I744" s="150"/>
      <c r="L744" s="146"/>
      <c r="M744" s="151"/>
      <c r="T744" s="152"/>
      <c r="AT744" s="148" t="s">
        <v>149</v>
      </c>
      <c r="AU744" s="148" t="s">
        <v>92</v>
      </c>
      <c r="AV744" s="12" t="s">
        <v>90</v>
      </c>
      <c r="AW744" s="12" t="s">
        <v>35</v>
      </c>
      <c r="AX744" s="12" t="s">
        <v>82</v>
      </c>
      <c r="AY744" s="148" t="s">
        <v>142</v>
      </c>
    </row>
    <row r="745" spans="2:51" s="12" customFormat="1" ht="11.25">
      <c r="B745" s="146"/>
      <c r="D745" s="147" t="s">
        <v>149</v>
      </c>
      <c r="E745" s="148" t="s">
        <v>1</v>
      </c>
      <c r="F745" s="149" t="s">
        <v>564</v>
      </c>
      <c r="H745" s="148" t="s">
        <v>1</v>
      </c>
      <c r="I745" s="150"/>
      <c r="L745" s="146"/>
      <c r="M745" s="151"/>
      <c r="T745" s="152"/>
      <c r="AT745" s="148" t="s">
        <v>149</v>
      </c>
      <c r="AU745" s="148" t="s">
        <v>92</v>
      </c>
      <c r="AV745" s="12" t="s">
        <v>90</v>
      </c>
      <c r="AW745" s="12" t="s">
        <v>35</v>
      </c>
      <c r="AX745" s="12" t="s">
        <v>82</v>
      </c>
      <c r="AY745" s="148" t="s">
        <v>142</v>
      </c>
    </row>
    <row r="746" spans="2:51" s="13" customFormat="1" ht="11.25">
      <c r="B746" s="153"/>
      <c r="D746" s="147" t="s">
        <v>149</v>
      </c>
      <c r="E746" s="154" t="s">
        <v>1</v>
      </c>
      <c r="F746" s="155" t="s">
        <v>674</v>
      </c>
      <c r="H746" s="156">
        <v>11</v>
      </c>
      <c r="I746" s="157"/>
      <c r="L746" s="153"/>
      <c r="M746" s="158"/>
      <c r="T746" s="159"/>
      <c r="AT746" s="154" t="s">
        <v>149</v>
      </c>
      <c r="AU746" s="154" t="s">
        <v>92</v>
      </c>
      <c r="AV746" s="13" t="s">
        <v>92</v>
      </c>
      <c r="AW746" s="13" t="s">
        <v>35</v>
      </c>
      <c r="AX746" s="13" t="s">
        <v>82</v>
      </c>
      <c r="AY746" s="154" t="s">
        <v>142</v>
      </c>
    </row>
    <row r="747" spans="2:51" s="14" customFormat="1" ht="11.25">
      <c r="B747" s="160"/>
      <c r="D747" s="147" t="s">
        <v>149</v>
      </c>
      <c r="E747" s="161" t="s">
        <v>1</v>
      </c>
      <c r="F747" s="162" t="s">
        <v>153</v>
      </c>
      <c r="H747" s="163">
        <v>11</v>
      </c>
      <c r="I747" s="164"/>
      <c r="L747" s="160"/>
      <c r="M747" s="165"/>
      <c r="T747" s="166"/>
      <c r="AT747" s="161" t="s">
        <v>149</v>
      </c>
      <c r="AU747" s="161" t="s">
        <v>92</v>
      </c>
      <c r="AV747" s="14" t="s">
        <v>147</v>
      </c>
      <c r="AW747" s="14" t="s">
        <v>35</v>
      </c>
      <c r="AX747" s="14" t="s">
        <v>90</v>
      </c>
      <c r="AY747" s="161" t="s">
        <v>142</v>
      </c>
    </row>
    <row r="748" spans="2:63" s="11" customFormat="1" ht="22.9" customHeight="1">
      <c r="B748" s="121"/>
      <c r="D748" s="122" t="s">
        <v>81</v>
      </c>
      <c r="E748" s="131" t="s">
        <v>675</v>
      </c>
      <c r="F748" s="131" t="s">
        <v>676</v>
      </c>
      <c r="I748" s="124"/>
      <c r="J748" s="132">
        <f>BK748</f>
        <v>0</v>
      </c>
      <c r="L748" s="121"/>
      <c r="M748" s="126"/>
      <c r="P748" s="127">
        <f>SUM(P749:P753)</f>
        <v>0</v>
      </c>
      <c r="R748" s="127">
        <f>SUM(R749:R753)</f>
        <v>0</v>
      </c>
      <c r="T748" s="128">
        <f>SUM(T749:T753)</f>
        <v>0</v>
      </c>
      <c r="AR748" s="122" t="s">
        <v>90</v>
      </c>
      <c r="AT748" s="129" t="s">
        <v>81</v>
      </c>
      <c r="AU748" s="129" t="s">
        <v>90</v>
      </c>
      <c r="AY748" s="122" t="s">
        <v>142</v>
      </c>
      <c r="BK748" s="130">
        <f>SUM(BK749:BK753)</f>
        <v>0</v>
      </c>
    </row>
    <row r="749" spans="2:65" s="1" customFormat="1" ht="33" customHeight="1">
      <c r="B749" s="32"/>
      <c r="C749" s="133" t="s">
        <v>677</v>
      </c>
      <c r="D749" s="133" t="s">
        <v>144</v>
      </c>
      <c r="E749" s="134" t="s">
        <v>678</v>
      </c>
      <c r="F749" s="135" t="s">
        <v>679</v>
      </c>
      <c r="G749" s="136" t="s">
        <v>186</v>
      </c>
      <c r="H749" s="137">
        <v>18.547</v>
      </c>
      <c r="I749" s="138"/>
      <c r="J749" s="139">
        <f>ROUND(I749*H749,2)</f>
        <v>0</v>
      </c>
      <c r="K749" s="135" t="s">
        <v>157</v>
      </c>
      <c r="L749" s="32"/>
      <c r="M749" s="140" t="s">
        <v>1</v>
      </c>
      <c r="N749" s="141" t="s">
        <v>47</v>
      </c>
      <c r="P749" s="142">
        <f>O749*H749</f>
        <v>0</v>
      </c>
      <c r="Q749" s="142">
        <v>0</v>
      </c>
      <c r="R749" s="142">
        <f>Q749*H749</f>
        <v>0</v>
      </c>
      <c r="S749" s="142">
        <v>0</v>
      </c>
      <c r="T749" s="143">
        <f>S749*H749</f>
        <v>0</v>
      </c>
      <c r="AR749" s="144" t="s">
        <v>147</v>
      </c>
      <c r="AT749" s="144" t="s">
        <v>144</v>
      </c>
      <c r="AU749" s="144" t="s">
        <v>92</v>
      </c>
      <c r="AY749" s="17" t="s">
        <v>142</v>
      </c>
      <c r="BE749" s="145">
        <f>IF(N749="základní",J749,0)</f>
        <v>0</v>
      </c>
      <c r="BF749" s="145">
        <f>IF(N749="snížená",J749,0)</f>
        <v>0</v>
      </c>
      <c r="BG749" s="145">
        <f>IF(N749="zákl. přenesená",J749,0)</f>
        <v>0</v>
      </c>
      <c r="BH749" s="145">
        <f>IF(N749="sníž. přenesená",J749,0)</f>
        <v>0</v>
      </c>
      <c r="BI749" s="145">
        <f>IF(N749="nulová",J749,0)</f>
        <v>0</v>
      </c>
      <c r="BJ749" s="17" t="s">
        <v>90</v>
      </c>
      <c r="BK749" s="145">
        <f>ROUND(I749*H749,2)</f>
        <v>0</v>
      </c>
      <c r="BL749" s="17" t="s">
        <v>147</v>
      </c>
      <c r="BM749" s="144" t="s">
        <v>680</v>
      </c>
    </row>
    <row r="750" spans="2:65" s="1" customFormat="1" ht="24.2" customHeight="1">
      <c r="B750" s="32"/>
      <c r="C750" s="133" t="s">
        <v>681</v>
      </c>
      <c r="D750" s="133" t="s">
        <v>144</v>
      </c>
      <c r="E750" s="134" t="s">
        <v>682</v>
      </c>
      <c r="F750" s="135" t="s">
        <v>683</v>
      </c>
      <c r="G750" s="136" t="s">
        <v>186</v>
      </c>
      <c r="H750" s="137">
        <v>352.393</v>
      </c>
      <c r="I750" s="138"/>
      <c r="J750" s="139">
        <f>ROUND(I750*H750,2)</f>
        <v>0</v>
      </c>
      <c r="K750" s="135" t="s">
        <v>157</v>
      </c>
      <c r="L750" s="32"/>
      <c r="M750" s="140" t="s">
        <v>1</v>
      </c>
      <c r="N750" s="141" t="s">
        <v>47</v>
      </c>
      <c r="P750" s="142">
        <f>O750*H750</f>
        <v>0</v>
      </c>
      <c r="Q750" s="142">
        <v>0</v>
      </c>
      <c r="R750" s="142">
        <f>Q750*H750</f>
        <v>0</v>
      </c>
      <c r="S750" s="142">
        <v>0</v>
      </c>
      <c r="T750" s="143">
        <f>S750*H750</f>
        <v>0</v>
      </c>
      <c r="AR750" s="144" t="s">
        <v>147</v>
      </c>
      <c r="AT750" s="144" t="s">
        <v>144</v>
      </c>
      <c r="AU750" s="144" t="s">
        <v>92</v>
      </c>
      <c r="AY750" s="17" t="s">
        <v>142</v>
      </c>
      <c r="BE750" s="145">
        <f>IF(N750="základní",J750,0)</f>
        <v>0</v>
      </c>
      <c r="BF750" s="145">
        <f>IF(N750="snížená",J750,0)</f>
        <v>0</v>
      </c>
      <c r="BG750" s="145">
        <f>IF(N750="zákl. přenesená",J750,0)</f>
        <v>0</v>
      </c>
      <c r="BH750" s="145">
        <f>IF(N750="sníž. přenesená",J750,0)</f>
        <v>0</v>
      </c>
      <c r="BI750" s="145">
        <f>IF(N750="nulová",J750,0)</f>
        <v>0</v>
      </c>
      <c r="BJ750" s="17" t="s">
        <v>90</v>
      </c>
      <c r="BK750" s="145">
        <f>ROUND(I750*H750,2)</f>
        <v>0</v>
      </c>
      <c r="BL750" s="17" t="s">
        <v>147</v>
      </c>
      <c r="BM750" s="144" t="s">
        <v>684</v>
      </c>
    </row>
    <row r="751" spans="2:51" s="13" customFormat="1" ht="11.25">
      <c r="B751" s="153"/>
      <c r="D751" s="147" t="s">
        <v>149</v>
      </c>
      <c r="F751" s="155" t="s">
        <v>685</v>
      </c>
      <c r="H751" s="156">
        <v>352.393</v>
      </c>
      <c r="I751" s="157"/>
      <c r="L751" s="153"/>
      <c r="M751" s="158"/>
      <c r="T751" s="159"/>
      <c r="AT751" s="154" t="s">
        <v>149</v>
      </c>
      <c r="AU751" s="154" t="s">
        <v>92</v>
      </c>
      <c r="AV751" s="13" t="s">
        <v>92</v>
      </c>
      <c r="AW751" s="13" t="s">
        <v>4</v>
      </c>
      <c r="AX751" s="13" t="s">
        <v>90</v>
      </c>
      <c r="AY751" s="154" t="s">
        <v>142</v>
      </c>
    </row>
    <row r="752" spans="2:65" s="1" customFormat="1" ht="33" customHeight="1">
      <c r="B752" s="32"/>
      <c r="C752" s="133" t="s">
        <v>686</v>
      </c>
      <c r="D752" s="133" t="s">
        <v>144</v>
      </c>
      <c r="E752" s="134" t="s">
        <v>687</v>
      </c>
      <c r="F752" s="135" t="s">
        <v>688</v>
      </c>
      <c r="G752" s="136" t="s">
        <v>186</v>
      </c>
      <c r="H752" s="137">
        <v>18.547</v>
      </c>
      <c r="I752" s="138"/>
      <c r="J752" s="139">
        <f>ROUND(I752*H752,2)</f>
        <v>0</v>
      </c>
      <c r="K752" s="135" t="s">
        <v>157</v>
      </c>
      <c r="L752" s="32"/>
      <c r="M752" s="140" t="s">
        <v>1</v>
      </c>
      <c r="N752" s="141" t="s">
        <v>47</v>
      </c>
      <c r="P752" s="142">
        <f>O752*H752</f>
        <v>0</v>
      </c>
      <c r="Q752" s="142">
        <v>0</v>
      </c>
      <c r="R752" s="142">
        <f>Q752*H752</f>
        <v>0</v>
      </c>
      <c r="S752" s="142">
        <v>0</v>
      </c>
      <c r="T752" s="143">
        <f>S752*H752</f>
        <v>0</v>
      </c>
      <c r="AR752" s="144" t="s">
        <v>147</v>
      </c>
      <c r="AT752" s="144" t="s">
        <v>144</v>
      </c>
      <c r="AU752" s="144" t="s">
        <v>92</v>
      </c>
      <c r="AY752" s="17" t="s">
        <v>142</v>
      </c>
      <c r="BE752" s="145">
        <f>IF(N752="základní",J752,0)</f>
        <v>0</v>
      </c>
      <c r="BF752" s="145">
        <f>IF(N752="snížená",J752,0)</f>
        <v>0</v>
      </c>
      <c r="BG752" s="145">
        <f>IF(N752="zákl. přenesená",J752,0)</f>
        <v>0</v>
      </c>
      <c r="BH752" s="145">
        <f>IF(N752="sníž. přenesená",J752,0)</f>
        <v>0</v>
      </c>
      <c r="BI752" s="145">
        <f>IF(N752="nulová",J752,0)</f>
        <v>0</v>
      </c>
      <c r="BJ752" s="17" t="s">
        <v>90</v>
      </c>
      <c r="BK752" s="145">
        <f>ROUND(I752*H752,2)</f>
        <v>0</v>
      </c>
      <c r="BL752" s="17" t="s">
        <v>147</v>
      </c>
      <c r="BM752" s="144" t="s">
        <v>689</v>
      </c>
    </row>
    <row r="753" spans="2:65" s="1" customFormat="1" ht="33" customHeight="1">
      <c r="B753" s="32"/>
      <c r="C753" s="133" t="s">
        <v>690</v>
      </c>
      <c r="D753" s="133" t="s">
        <v>144</v>
      </c>
      <c r="E753" s="134" t="s">
        <v>691</v>
      </c>
      <c r="F753" s="135" t="s">
        <v>692</v>
      </c>
      <c r="G753" s="136" t="s">
        <v>186</v>
      </c>
      <c r="H753" s="137">
        <v>18.547</v>
      </c>
      <c r="I753" s="138"/>
      <c r="J753" s="139">
        <f>ROUND(I753*H753,2)</f>
        <v>0</v>
      </c>
      <c r="K753" s="135" t="s">
        <v>157</v>
      </c>
      <c r="L753" s="32"/>
      <c r="M753" s="140" t="s">
        <v>1</v>
      </c>
      <c r="N753" s="141" t="s">
        <v>47</v>
      </c>
      <c r="P753" s="142">
        <f>O753*H753</f>
        <v>0</v>
      </c>
      <c r="Q753" s="142">
        <v>0</v>
      </c>
      <c r="R753" s="142">
        <f>Q753*H753</f>
        <v>0</v>
      </c>
      <c r="S753" s="142">
        <v>0</v>
      </c>
      <c r="T753" s="143">
        <f>S753*H753</f>
        <v>0</v>
      </c>
      <c r="AR753" s="144" t="s">
        <v>147</v>
      </c>
      <c r="AT753" s="144" t="s">
        <v>144</v>
      </c>
      <c r="AU753" s="144" t="s">
        <v>92</v>
      </c>
      <c r="AY753" s="17" t="s">
        <v>142</v>
      </c>
      <c r="BE753" s="145">
        <f>IF(N753="základní",J753,0)</f>
        <v>0</v>
      </c>
      <c r="BF753" s="145">
        <f>IF(N753="snížená",J753,0)</f>
        <v>0</v>
      </c>
      <c r="BG753" s="145">
        <f>IF(N753="zákl. přenesená",J753,0)</f>
        <v>0</v>
      </c>
      <c r="BH753" s="145">
        <f>IF(N753="sníž. přenesená",J753,0)</f>
        <v>0</v>
      </c>
      <c r="BI753" s="145">
        <f>IF(N753="nulová",J753,0)</f>
        <v>0</v>
      </c>
      <c r="BJ753" s="17" t="s">
        <v>90</v>
      </c>
      <c r="BK753" s="145">
        <f>ROUND(I753*H753,2)</f>
        <v>0</v>
      </c>
      <c r="BL753" s="17" t="s">
        <v>147</v>
      </c>
      <c r="BM753" s="144" t="s">
        <v>693</v>
      </c>
    </row>
    <row r="754" spans="2:63" s="11" customFormat="1" ht="22.9" customHeight="1">
      <c r="B754" s="121"/>
      <c r="D754" s="122" t="s">
        <v>81</v>
      </c>
      <c r="E754" s="131" t="s">
        <v>694</v>
      </c>
      <c r="F754" s="131" t="s">
        <v>695</v>
      </c>
      <c r="I754" s="124"/>
      <c r="J754" s="132">
        <f>BK754</f>
        <v>0</v>
      </c>
      <c r="L754" s="121"/>
      <c r="M754" s="126"/>
      <c r="P754" s="127">
        <f>P755</f>
        <v>0</v>
      </c>
      <c r="R754" s="127">
        <f>R755</f>
        <v>0</v>
      </c>
      <c r="T754" s="128">
        <f>T755</f>
        <v>0</v>
      </c>
      <c r="AR754" s="122" t="s">
        <v>90</v>
      </c>
      <c r="AT754" s="129" t="s">
        <v>81</v>
      </c>
      <c r="AU754" s="129" t="s">
        <v>90</v>
      </c>
      <c r="AY754" s="122" t="s">
        <v>142</v>
      </c>
      <c r="BK754" s="130">
        <f>BK755</f>
        <v>0</v>
      </c>
    </row>
    <row r="755" spans="2:65" s="1" customFormat="1" ht="24.2" customHeight="1">
      <c r="B755" s="32"/>
      <c r="C755" s="133" t="s">
        <v>696</v>
      </c>
      <c r="D755" s="133" t="s">
        <v>144</v>
      </c>
      <c r="E755" s="134" t="s">
        <v>697</v>
      </c>
      <c r="F755" s="135" t="s">
        <v>698</v>
      </c>
      <c r="G755" s="136" t="s">
        <v>186</v>
      </c>
      <c r="H755" s="137">
        <v>34.316</v>
      </c>
      <c r="I755" s="138"/>
      <c r="J755" s="139">
        <f>ROUND(I755*H755,2)</f>
        <v>0</v>
      </c>
      <c r="K755" s="135" t="s">
        <v>157</v>
      </c>
      <c r="L755" s="32"/>
      <c r="M755" s="184" t="s">
        <v>1</v>
      </c>
      <c r="N755" s="185" t="s">
        <v>47</v>
      </c>
      <c r="O755" s="186"/>
      <c r="P755" s="187">
        <f>O755*H755</f>
        <v>0</v>
      </c>
      <c r="Q755" s="187">
        <v>0</v>
      </c>
      <c r="R755" s="187">
        <f>Q755*H755</f>
        <v>0</v>
      </c>
      <c r="S755" s="187">
        <v>0</v>
      </c>
      <c r="T755" s="188">
        <f>S755*H755</f>
        <v>0</v>
      </c>
      <c r="AR755" s="144" t="s">
        <v>147</v>
      </c>
      <c r="AT755" s="144" t="s">
        <v>144</v>
      </c>
      <c r="AU755" s="144" t="s">
        <v>92</v>
      </c>
      <c r="AY755" s="17" t="s">
        <v>142</v>
      </c>
      <c r="BE755" s="145">
        <f>IF(N755="základní",J755,0)</f>
        <v>0</v>
      </c>
      <c r="BF755" s="145">
        <f>IF(N755="snížená",J755,0)</f>
        <v>0</v>
      </c>
      <c r="BG755" s="145">
        <f>IF(N755="zákl. přenesená",J755,0)</f>
        <v>0</v>
      </c>
      <c r="BH755" s="145">
        <f>IF(N755="sníž. přenesená",J755,0)</f>
        <v>0</v>
      </c>
      <c r="BI755" s="145">
        <f>IF(N755="nulová",J755,0)</f>
        <v>0</v>
      </c>
      <c r="BJ755" s="17" t="s">
        <v>90</v>
      </c>
      <c r="BK755" s="145">
        <f>ROUND(I755*H755,2)</f>
        <v>0</v>
      </c>
      <c r="BL755" s="17" t="s">
        <v>147</v>
      </c>
      <c r="BM755" s="144" t="s">
        <v>699</v>
      </c>
    </row>
    <row r="756" spans="2:12" s="1" customFormat="1" ht="6.95" customHeight="1">
      <c r="B756" s="44"/>
      <c r="C756" s="45"/>
      <c r="D756" s="45"/>
      <c r="E756" s="45"/>
      <c r="F756" s="45"/>
      <c r="G756" s="45"/>
      <c r="H756" s="45"/>
      <c r="I756" s="45"/>
      <c r="J756" s="45"/>
      <c r="K756" s="45"/>
      <c r="L756" s="32"/>
    </row>
  </sheetData>
  <sheetProtection algorithmName="SHA-512" hashValue="xSY4a37MySewEipLpnDd0IQi4tgoz3wc30pSR9e74UfIGXYQue3TGwom4jEO+O391VsfKw7AUwjWHVECFemk1g==" saltValue="nzrC8Adr31/Xp5ZZrI4auhk7WOLIuHFbFu3pOgOKvTLmYm9Zwqprpu6HFabzzwoJxjK3kIEcUfUZw/U6Sr+gyA==" spinCount="100000" sheet="1" objects="1" scenarios="1" formatColumns="0" formatRows="0" autoFilter="0"/>
  <autoFilter ref="C125:K755"/>
  <mergeCells count="9">
    <mergeCell ref="E87:H87"/>
    <mergeCell ref="E116:H116"/>
    <mergeCell ref="E118:H118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BM208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56" ht="36.95" customHeight="1"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AT2" s="17" t="s">
        <v>95</v>
      </c>
      <c r="AZ2" s="88" t="s">
        <v>103</v>
      </c>
      <c r="BA2" s="88" t="s">
        <v>104</v>
      </c>
      <c r="BB2" s="88" t="s">
        <v>105</v>
      </c>
      <c r="BC2" s="88" t="s">
        <v>700</v>
      </c>
      <c r="BD2" s="88" t="s">
        <v>92</v>
      </c>
    </row>
    <row r="3" spans="2:5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92</v>
      </c>
      <c r="AZ3" s="88" t="s">
        <v>701</v>
      </c>
      <c r="BA3" s="88" t="s">
        <v>702</v>
      </c>
      <c r="BB3" s="88" t="s">
        <v>105</v>
      </c>
      <c r="BC3" s="88" t="s">
        <v>700</v>
      </c>
      <c r="BD3" s="88" t="s">
        <v>92</v>
      </c>
    </row>
    <row r="4" spans="2:46" ht="24.95" customHeight="1">
      <c r="B4" s="20"/>
      <c r="D4" s="21" t="s">
        <v>109</v>
      </c>
      <c r="L4" s="20"/>
      <c r="M4" s="89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27" t="s">
        <v>16</v>
      </c>
      <c r="L6" s="20"/>
    </row>
    <row r="7" spans="2:12" ht="16.5" customHeight="1">
      <c r="B7" s="20"/>
      <c r="E7" s="236" t="str">
        <f>'Rekapitulace stavby'!K6</f>
        <v>Grunta, kostel Nanebevzetí Panny Marie, celková obnova stavby</v>
      </c>
      <c r="F7" s="237"/>
      <c r="G7" s="237"/>
      <c r="H7" s="237"/>
      <c r="L7" s="20"/>
    </row>
    <row r="8" spans="2:12" s="1" customFormat="1" ht="12" customHeight="1">
      <c r="B8" s="32"/>
      <c r="D8" s="27" t="s">
        <v>110</v>
      </c>
      <c r="L8" s="32"/>
    </row>
    <row r="9" spans="2:12" s="1" customFormat="1" ht="16.5" customHeight="1">
      <c r="B9" s="32"/>
      <c r="E9" s="198" t="s">
        <v>703</v>
      </c>
      <c r="F9" s="238"/>
      <c r="G9" s="238"/>
      <c r="H9" s="238"/>
      <c r="L9" s="32"/>
    </row>
    <row r="10" spans="2:12" s="1" customFormat="1" ht="11.25">
      <c r="B10" s="32"/>
      <c r="L10" s="32"/>
    </row>
    <row r="11" spans="2:12" s="1" customFormat="1" ht="12" customHeight="1">
      <c r="B11" s="32"/>
      <c r="D11" s="27" t="s">
        <v>18</v>
      </c>
      <c r="F11" s="25" t="s">
        <v>1</v>
      </c>
      <c r="I11" s="27" t="s">
        <v>19</v>
      </c>
      <c r="J11" s="25" t="s">
        <v>1</v>
      </c>
      <c r="L11" s="32"/>
    </row>
    <row r="12" spans="2:12" s="1" customFormat="1" ht="12" customHeight="1">
      <c r="B12" s="32"/>
      <c r="D12" s="27" t="s">
        <v>20</v>
      </c>
      <c r="F12" s="25" t="s">
        <v>21</v>
      </c>
      <c r="I12" s="27" t="s">
        <v>22</v>
      </c>
      <c r="J12" s="52" t="str">
        <f>'Rekapitulace stavby'!AN8</f>
        <v>13. 10. 2022</v>
      </c>
      <c r="L12" s="32"/>
    </row>
    <row r="13" spans="2:12" s="1" customFormat="1" ht="10.9" customHeight="1">
      <c r="B13" s="32"/>
      <c r="L13" s="32"/>
    </row>
    <row r="14" spans="2:12" s="1" customFormat="1" ht="12" customHeight="1">
      <c r="B14" s="32"/>
      <c r="D14" s="27" t="s">
        <v>24</v>
      </c>
      <c r="I14" s="27" t="s">
        <v>25</v>
      </c>
      <c r="J14" s="25" t="s">
        <v>26</v>
      </c>
      <c r="L14" s="32"/>
    </row>
    <row r="15" spans="2:12" s="1" customFormat="1" ht="18" customHeight="1">
      <c r="B15" s="32"/>
      <c r="E15" s="25" t="s">
        <v>27</v>
      </c>
      <c r="I15" s="27" t="s">
        <v>28</v>
      </c>
      <c r="J15" s="25" t="s">
        <v>1</v>
      </c>
      <c r="L15" s="32"/>
    </row>
    <row r="16" spans="2:12" s="1" customFormat="1" ht="6.95" customHeight="1">
      <c r="B16" s="32"/>
      <c r="L16" s="32"/>
    </row>
    <row r="17" spans="2:12" s="1" customFormat="1" ht="12" customHeight="1">
      <c r="B17" s="32"/>
      <c r="D17" s="27" t="s">
        <v>29</v>
      </c>
      <c r="I17" s="27" t="s">
        <v>25</v>
      </c>
      <c r="J17" s="28" t="str">
        <f>'Rekapitulace stavby'!AN13</f>
        <v>Vyplň údaj</v>
      </c>
      <c r="L17" s="32"/>
    </row>
    <row r="18" spans="2:12" s="1" customFormat="1" ht="18" customHeight="1">
      <c r="B18" s="32"/>
      <c r="E18" s="239" t="str">
        <f>'Rekapitulace stavby'!E14</f>
        <v>Vyplň údaj</v>
      </c>
      <c r="F18" s="220"/>
      <c r="G18" s="220"/>
      <c r="H18" s="220"/>
      <c r="I18" s="27" t="s">
        <v>28</v>
      </c>
      <c r="J18" s="28" t="str">
        <f>'Rekapitulace stavby'!AN14</f>
        <v>Vyplň údaj</v>
      </c>
      <c r="L18" s="32"/>
    </row>
    <row r="19" spans="2:12" s="1" customFormat="1" ht="6.95" customHeight="1">
      <c r="B19" s="32"/>
      <c r="L19" s="32"/>
    </row>
    <row r="20" spans="2:12" s="1" customFormat="1" ht="12" customHeight="1">
      <c r="B20" s="32"/>
      <c r="D20" s="27" t="s">
        <v>31</v>
      </c>
      <c r="I20" s="27" t="s">
        <v>25</v>
      </c>
      <c r="J20" s="25" t="s">
        <v>32</v>
      </c>
      <c r="L20" s="32"/>
    </row>
    <row r="21" spans="2:12" s="1" customFormat="1" ht="18" customHeight="1">
      <c r="B21" s="32"/>
      <c r="E21" s="25" t="s">
        <v>33</v>
      </c>
      <c r="I21" s="27" t="s">
        <v>28</v>
      </c>
      <c r="J21" s="25" t="s">
        <v>34</v>
      </c>
      <c r="L21" s="32"/>
    </row>
    <row r="22" spans="2:12" s="1" customFormat="1" ht="6.95" customHeight="1">
      <c r="B22" s="32"/>
      <c r="L22" s="32"/>
    </row>
    <row r="23" spans="2:12" s="1" customFormat="1" ht="12" customHeight="1">
      <c r="B23" s="32"/>
      <c r="D23" s="27" t="s">
        <v>36</v>
      </c>
      <c r="I23" s="27" t="s">
        <v>25</v>
      </c>
      <c r="J23" s="25" t="s">
        <v>37</v>
      </c>
      <c r="L23" s="32"/>
    </row>
    <row r="24" spans="2:12" s="1" customFormat="1" ht="18" customHeight="1">
      <c r="B24" s="32"/>
      <c r="E24" s="25" t="s">
        <v>38</v>
      </c>
      <c r="I24" s="27" t="s">
        <v>28</v>
      </c>
      <c r="J24" s="25" t="s">
        <v>39</v>
      </c>
      <c r="L24" s="32"/>
    </row>
    <row r="25" spans="2:12" s="1" customFormat="1" ht="6.95" customHeight="1">
      <c r="B25" s="32"/>
      <c r="L25" s="32"/>
    </row>
    <row r="26" spans="2:12" s="1" customFormat="1" ht="12" customHeight="1">
      <c r="B26" s="32"/>
      <c r="D26" s="27" t="s">
        <v>40</v>
      </c>
      <c r="L26" s="32"/>
    </row>
    <row r="27" spans="2:12" s="7" customFormat="1" ht="23.25" customHeight="1">
      <c r="B27" s="90"/>
      <c r="E27" s="225" t="s">
        <v>41</v>
      </c>
      <c r="F27" s="225"/>
      <c r="G27" s="225"/>
      <c r="H27" s="225"/>
      <c r="L27" s="90"/>
    </row>
    <row r="28" spans="2:12" s="1" customFormat="1" ht="6.95" customHeight="1">
      <c r="B28" s="32"/>
      <c r="L28" s="32"/>
    </row>
    <row r="29" spans="2:12" s="1" customFormat="1" ht="6.95" customHeight="1">
      <c r="B29" s="32"/>
      <c r="D29" s="53"/>
      <c r="E29" s="53"/>
      <c r="F29" s="53"/>
      <c r="G29" s="53"/>
      <c r="H29" s="53"/>
      <c r="I29" s="53"/>
      <c r="J29" s="53"/>
      <c r="K29" s="53"/>
      <c r="L29" s="32"/>
    </row>
    <row r="30" spans="2:12" s="1" customFormat="1" ht="25.35" customHeight="1">
      <c r="B30" s="32"/>
      <c r="D30" s="91" t="s">
        <v>42</v>
      </c>
      <c r="J30" s="66">
        <f>ROUND(J123,2)</f>
        <v>0</v>
      </c>
      <c r="L30" s="32"/>
    </row>
    <row r="31" spans="2:12" s="1" customFormat="1" ht="6.95" customHeight="1">
      <c r="B31" s="32"/>
      <c r="D31" s="53"/>
      <c r="E31" s="53"/>
      <c r="F31" s="53"/>
      <c r="G31" s="53"/>
      <c r="H31" s="53"/>
      <c r="I31" s="53"/>
      <c r="J31" s="53"/>
      <c r="K31" s="53"/>
      <c r="L31" s="32"/>
    </row>
    <row r="32" spans="2:12" s="1" customFormat="1" ht="14.45" customHeight="1">
      <c r="B32" s="32"/>
      <c r="F32" s="35" t="s">
        <v>44</v>
      </c>
      <c r="I32" s="35" t="s">
        <v>43</v>
      </c>
      <c r="J32" s="35" t="s">
        <v>45</v>
      </c>
      <c r="L32" s="32"/>
    </row>
    <row r="33" spans="2:12" s="1" customFormat="1" ht="14.45" customHeight="1">
      <c r="B33" s="32"/>
      <c r="D33" s="55" t="s">
        <v>46</v>
      </c>
      <c r="E33" s="27" t="s">
        <v>47</v>
      </c>
      <c r="F33" s="92">
        <f>ROUND((SUM(BE123:BE207)),2)</f>
        <v>0</v>
      </c>
      <c r="I33" s="93">
        <v>0.21</v>
      </c>
      <c r="J33" s="92">
        <f>ROUND(((SUM(BE123:BE207))*I33),2)</f>
        <v>0</v>
      </c>
      <c r="L33" s="32"/>
    </row>
    <row r="34" spans="2:12" s="1" customFormat="1" ht="14.45" customHeight="1">
      <c r="B34" s="32"/>
      <c r="E34" s="27" t="s">
        <v>48</v>
      </c>
      <c r="F34" s="92">
        <f>ROUND((SUM(BF123:BF207)),2)</f>
        <v>0</v>
      </c>
      <c r="I34" s="93">
        <v>0.15</v>
      </c>
      <c r="J34" s="92">
        <f>ROUND(((SUM(BF123:BF207))*I34),2)</f>
        <v>0</v>
      </c>
      <c r="L34" s="32"/>
    </row>
    <row r="35" spans="2:12" s="1" customFormat="1" ht="14.45" customHeight="1" hidden="1">
      <c r="B35" s="32"/>
      <c r="E35" s="27" t="s">
        <v>49</v>
      </c>
      <c r="F35" s="92">
        <f>ROUND((SUM(BG123:BG207)),2)</f>
        <v>0</v>
      </c>
      <c r="I35" s="93">
        <v>0.21</v>
      </c>
      <c r="J35" s="92">
        <f>0</f>
        <v>0</v>
      </c>
      <c r="L35" s="32"/>
    </row>
    <row r="36" spans="2:12" s="1" customFormat="1" ht="14.45" customHeight="1" hidden="1">
      <c r="B36" s="32"/>
      <c r="E36" s="27" t="s">
        <v>50</v>
      </c>
      <c r="F36" s="92">
        <f>ROUND((SUM(BH123:BH207)),2)</f>
        <v>0</v>
      </c>
      <c r="I36" s="93">
        <v>0.15</v>
      </c>
      <c r="J36" s="92">
        <f>0</f>
        <v>0</v>
      </c>
      <c r="L36" s="32"/>
    </row>
    <row r="37" spans="2:12" s="1" customFormat="1" ht="14.45" customHeight="1" hidden="1">
      <c r="B37" s="32"/>
      <c r="E37" s="27" t="s">
        <v>51</v>
      </c>
      <c r="F37" s="92">
        <f>ROUND((SUM(BI123:BI207)),2)</f>
        <v>0</v>
      </c>
      <c r="I37" s="93">
        <v>0</v>
      </c>
      <c r="J37" s="92">
        <f>0</f>
        <v>0</v>
      </c>
      <c r="L37" s="32"/>
    </row>
    <row r="38" spans="2:12" s="1" customFormat="1" ht="6.95" customHeight="1">
      <c r="B38" s="32"/>
      <c r="L38" s="32"/>
    </row>
    <row r="39" spans="2:12" s="1" customFormat="1" ht="25.35" customHeight="1">
      <c r="B39" s="32"/>
      <c r="C39" s="94"/>
      <c r="D39" s="95" t="s">
        <v>52</v>
      </c>
      <c r="E39" s="57"/>
      <c r="F39" s="57"/>
      <c r="G39" s="96" t="s">
        <v>53</v>
      </c>
      <c r="H39" s="97" t="s">
        <v>54</v>
      </c>
      <c r="I39" s="57"/>
      <c r="J39" s="98">
        <f>SUM(J30:J37)</f>
        <v>0</v>
      </c>
      <c r="K39" s="99"/>
      <c r="L39" s="32"/>
    </row>
    <row r="40" spans="2:12" s="1" customFormat="1" ht="14.45" customHeight="1">
      <c r="B40" s="32"/>
      <c r="L40" s="32"/>
    </row>
    <row r="41" spans="2:12" ht="14.45" customHeight="1">
      <c r="B41" s="20"/>
      <c r="L41" s="20"/>
    </row>
    <row r="42" spans="2:12" ht="14.45" customHeight="1">
      <c r="B42" s="20"/>
      <c r="L42" s="20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2"/>
      <c r="D50" s="41" t="s">
        <v>55</v>
      </c>
      <c r="E50" s="42"/>
      <c r="F50" s="42"/>
      <c r="G50" s="41" t="s">
        <v>56</v>
      </c>
      <c r="H50" s="42"/>
      <c r="I50" s="42"/>
      <c r="J50" s="42"/>
      <c r="K50" s="42"/>
      <c r="L50" s="32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2:12" s="1" customFormat="1" ht="12.75">
      <c r="B61" s="32"/>
      <c r="D61" s="43" t="s">
        <v>57</v>
      </c>
      <c r="E61" s="34"/>
      <c r="F61" s="100" t="s">
        <v>58</v>
      </c>
      <c r="G61" s="43" t="s">
        <v>57</v>
      </c>
      <c r="H61" s="34"/>
      <c r="I61" s="34"/>
      <c r="J61" s="101" t="s">
        <v>58</v>
      </c>
      <c r="K61" s="34"/>
      <c r="L61" s="32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2:12" s="1" customFormat="1" ht="12.75">
      <c r="B65" s="32"/>
      <c r="D65" s="41" t="s">
        <v>59</v>
      </c>
      <c r="E65" s="42"/>
      <c r="F65" s="42"/>
      <c r="G65" s="41" t="s">
        <v>60</v>
      </c>
      <c r="H65" s="42"/>
      <c r="I65" s="42"/>
      <c r="J65" s="42"/>
      <c r="K65" s="42"/>
      <c r="L65" s="32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2:12" s="1" customFormat="1" ht="12.75">
      <c r="B76" s="32"/>
      <c r="D76" s="43" t="s">
        <v>57</v>
      </c>
      <c r="E76" s="34"/>
      <c r="F76" s="100" t="s">
        <v>58</v>
      </c>
      <c r="G76" s="43" t="s">
        <v>57</v>
      </c>
      <c r="H76" s="34"/>
      <c r="I76" s="34"/>
      <c r="J76" s="101" t="s">
        <v>58</v>
      </c>
      <c r="K76" s="34"/>
      <c r="L76" s="32"/>
    </row>
    <row r="77" spans="2:12" s="1" customFormat="1" ht="14.45" customHeight="1"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2"/>
    </row>
    <row r="81" spans="2:12" s="1" customFormat="1" ht="6.95" customHeight="1"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2"/>
    </row>
    <row r="82" spans="2:12" s="1" customFormat="1" ht="24.95" customHeight="1">
      <c r="B82" s="32"/>
      <c r="C82" s="21" t="s">
        <v>112</v>
      </c>
      <c r="L82" s="32"/>
    </row>
    <row r="83" spans="2:12" s="1" customFormat="1" ht="6.95" customHeight="1">
      <c r="B83" s="32"/>
      <c r="L83" s="32"/>
    </row>
    <row r="84" spans="2:12" s="1" customFormat="1" ht="12" customHeight="1">
      <c r="B84" s="32"/>
      <c r="C84" s="27" t="s">
        <v>16</v>
      </c>
      <c r="L84" s="32"/>
    </row>
    <row r="85" spans="2:12" s="1" customFormat="1" ht="16.5" customHeight="1">
      <c r="B85" s="32"/>
      <c r="E85" s="236" t="str">
        <f>E7</f>
        <v>Grunta, kostel Nanebevzetí Panny Marie, celková obnova stavby</v>
      </c>
      <c r="F85" s="237"/>
      <c r="G85" s="237"/>
      <c r="H85" s="237"/>
      <c r="L85" s="32"/>
    </row>
    <row r="86" spans="2:12" s="1" customFormat="1" ht="12" customHeight="1">
      <c r="B86" s="32"/>
      <c r="C86" s="27" t="s">
        <v>110</v>
      </c>
      <c r="L86" s="32"/>
    </row>
    <row r="87" spans="2:12" s="1" customFormat="1" ht="16.5" customHeight="1">
      <c r="B87" s="32"/>
      <c r="E87" s="198" t="str">
        <f>E9</f>
        <v>D.1.1b - Restaurování výmalby</v>
      </c>
      <c r="F87" s="238"/>
      <c r="G87" s="238"/>
      <c r="H87" s="238"/>
      <c r="L87" s="32"/>
    </row>
    <row r="88" spans="2:12" s="1" customFormat="1" ht="6.95" customHeight="1">
      <c r="B88" s="32"/>
      <c r="L88" s="32"/>
    </row>
    <row r="89" spans="2:12" s="1" customFormat="1" ht="12" customHeight="1">
      <c r="B89" s="32"/>
      <c r="C89" s="27" t="s">
        <v>20</v>
      </c>
      <c r="F89" s="25" t="str">
        <f>F12</f>
        <v>Grunta</v>
      </c>
      <c r="I89" s="27" t="s">
        <v>22</v>
      </c>
      <c r="J89" s="52" t="str">
        <f>IF(J12="","",J12)</f>
        <v>13. 10. 2022</v>
      </c>
      <c r="L89" s="32"/>
    </row>
    <row r="90" spans="2:12" s="1" customFormat="1" ht="6.95" customHeight="1">
      <c r="B90" s="32"/>
      <c r="L90" s="32"/>
    </row>
    <row r="91" spans="2:12" s="1" customFormat="1" ht="15.2" customHeight="1">
      <c r="B91" s="32"/>
      <c r="C91" s="27" t="s">
        <v>24</v>
      </c>
      <c r="F91" s="25" t="str">
        <f>E15</f>
        <v xml:space="preserve">Římskokatolická farn. - arciděkanství Kutná Hora </v>
      </c>
      <c r="I91" s="27" t="s">
        <v>31</v>
      </c>
      <c r="J91" s="30" t="str">
        <f>E21</f>
        <v>INRECO, s.r.o.</v>
      </c>
      <c r="L91" s="32"/>
    </row>
    <row r="92" spans="2:12" s="1" customFormat="1" ht="15.2" customHeight="1">
      <c r="B92" s="32"/>
      <c r="C92" s="27" t="s">
        <v>29</v>
      </c>
      <c r="F92" s="25" t="str">
        <f>IF(E18="","",E18)</f>
        <v>Vyplň údaj</v>
      </c>
      <c r="I92" s="27" t="s">
        <v>36</v>
      </c>
      <c r="J92" s="30" t="str">
        <f>E24</f>
        <v>BACing s.r.o.</v>
      </c>
      <c r="L92" s="32"/>
    </row>
    <row r="93" spans="2:12" s="1" customFormat="1" ht="10.35" customHeight="1">
      <c r="B93" s="32"/>
      <c r="L93" s="32"/>
    </row>
    <row r="94" spans="2:12" s="1" customFormat="1" ht="29.25" customHeight="1">
      <c r="B94" s="32"/>
      <c r="C94" s="102" t="s">
        <v>113</v>
      </c>
      <c r="D94" s="94"/>
      <c r="E94" s="94"/>
      <c r="F94" s="94"/>
      <c r="G94" s="94"/>
      <c r="H94" s="94"/>
      <c r="I94" s="94"/>
      <c r="J94" s="103" t="s">
        <v>114</v>
      </c>
      <c r="K94" s="94"/>
      <c r="L94" s="32"/>
    </row>
    <row r="95" spans="2:12" s="1" customFormat="1" ht="10.35" customHeight="1">
      <c r="B95" s="32"/>
      <c r="L95" s="32"/>
    </row>
    <row r="96" spans="2:47" s="1" customFormat="1" ht="22.9" customHeight="1">
      <c r="B96" s="32"/>
      <c r="C96" s="104" t="s">
        <v>115</v>
      </c>
      <c r="J96" s="66">
        <f>J123</f>
        <v>0</v>
      </c>
      <c r="L96" s="32"/>
      <c r="AU96" s="17" t="s">
        <v>116</v>
      </c>
    </row>
    <row r="97" spans="2:12" s="8" customFormat="1" ht="24.95" customHeight="1">
      <c r="B97" s="105"/>
      <c r="D97" s="106" t="s">
        <v>117</v>
      </c>
      <c r="E97" s="107"/>
      <c r="F97" s="107"/>
      <c r="G97" s="107"/>
      <c r="H97" s="107"/>
      <c r="I97" s="107"/>
      <c r="J97" s="108">
        <f>J124</f>
        <v>0</v>
      </c>
      <c r="L97" s="105"/>
    </row>
    <row r="98" spans="2:12" s="9" customFormat="1" ht="19.9" customHeight="1">
      <c r="B98" s="109"/>
      <c r="D98" s="110" t="s">
        <v>120</v>
      </c>
      <c r="E98" s="111"/>
      <c r="F98" s="111"/>
      <c r="G98" s="111"/>
      <c r="H98" s="111"/>
      <c r="I98" s="111"/>
      <c r="J98" s="112">
        <f>J125</f>
        <v>0</v>
      </c>
      <c r="L98" s="109"/>
    </row>
    <row r="99" spans="2:12" s="9" customFormat="1" ht="19.9" customHeight="1">
      <c r="B99" s="109"/>
      <c r="D99" s="110" t="s">
        <v>121</v>
      </c>
      <c r="E99" s="111"/>
      <c r="F99" s="111"/>
      <c r="G99" s="111"/>
      <c r="H99" s="111"/>
      <c r="I99" s="111"/>
      <c r="J99" s="112">
        <f>J151</f>
        <v>0</v>
      </c>
      <c r="L99" s="109"/>
    </row>
    <row r="100" spans="2:12" s="9" customFormat="1" ht="14.85" customHeight="1">
      <c r="B100" s="109"/>
      <c r="D100" s="110" t="s">
        <v>704</v>
      </c>
      <c r="E100" s="111"/>
      <c r="F100" s="111"/>
      <c r="G100" s="111"/>
      <c r="H100" s="111"/>
      <c r="I100" s="111"/>
      <c r="J100" s="112">
        <f>J152</f>
        <v>0</v>
      </c>
      <c r="L100" s="109"/>
    </row>
    <row r="101" spans="2:12" s="9" customFormat="1" ht="19.9" customHeight="1">
      <c r="B101" s="109"/>
      <c r="D101" s="110" t="s">
        <v>124</v>
      </c>
      <c r="E101" s="111"/>
      <c r="F101" s="111"/>
      <c r="G101" s="111"/>
      <c r="H101" s="111"/>
      <c r="I101" s="111"/>
      <c r="J101" s="112">
        <f>J180</f>
        <v>0</v>
      </c>
      <c r="L101" s="109"/>
    </row>
    <row r="102" spans="2:12" s="9" customFormat="1" ht="19.9" customHeight="1">
      <c r="B102" s="109"/>
      <c r="D102" s="110" t="s">
        <v>125</v>
      </c>
      <c r="E102" s="111"/>
      <c r="F102" s="111"/>
      <c r="G102" s="111"/>
      <c r="H102" s="111"/>
      <c r="I102" s="111"/>
      <c r="J102" s="112">
        <f>J200</f>
        <v>0</v>
      </c>
      <c r="L102" s="109"/>
    </row>
    <row r="103" spans="2:12" s="9" customFormat="1" ht="19.9" customHeight="1">
      <c r="B103" s="109"/>
      <c r="D103" s="110" t="s">
        <v>126</v>
      </c>
      <c r="E103" s="111"/>
      <c r="F103" s="111"/>
      <c r="G103" s="111"/>
      <c r="H103" s="111"/>
      <c r="I103" s="111"/>
      <c r="J103" s="112">
        <f>J206</f>
        <v>0</v>
      </c>
      <c r="L103" s="109"/>
    </row>
    <row r="104" spans="2:12" s="1" customFormat="1" ht="21.75" customHeight="1">
      <c r="B104" s="32"/>
      <c r="L104" s="32"/>
    </row>
    <row r="105" spans="2:12" s="1" customFormat="1" ht="6.95" customHeight="1">
      <c r="B105" s="44"/>
      <c r="C105" s="45"/>
      <c r="D105" s="45"/>
      <c r="E105" s="45"/>
      <c r="F105" s="45"/>
      <c r="G105" s="45"/>
      <c r="H105" s="45"/>
      <c r="I105" s="45"/>
      <c r="J105" s="45"/>
      <c r="K105" s="45"/>
      <c r="L105" s="32"/>
    </row>
    <row r="109" spans="2:12" s="1" customFormat="1" ht="6.95" customHeight="1">
      <c r="B109" s="46"/>
      <c r="C109" s="47"/>
      <c r="D109" s="47"/>
      <c r="E109" s="47"/>
      <c r="F109" s="47"/>
      <c r="G109" s="47"/>
      <c r="H109" s="47"/>
      <c r="I109" s="47"/>
      <c r="J109" s="47"/>
      <c r="K109" s="47"/>
      <c r="L109" s="32"/>
    </row>
    <row r="110" spans="2:12" s="1" customFormat="1" ht="24.95" customHeight="1">
      <c r="B110" s="32"/>
      <c r="C110" s="21" t="s">
        <v>127</v>
      </c>
      <c r="L110" s="32"/>
    </row>
    <row r="111" spans="2:12" s="1" customFormat="1" ht="6.95" customHeight="1">
      <c r="B111" s="32"/>
      <c r="L111" s="32"/>
    </row>
    <row r="112" spans="2:12" s="1" customFormat="1" ht="12" customHeight="1">
      <c r="B112" s="32"/>
      <c r="C112" s="27" t="s">
        <v>16</v>
      </c>
      <c r="L112" s="32"/>
    </row>
    <row r="113" spans="2:12" s="1" customFormat="1" ht="16.5" customHeight="1">
      <c r="B113" s="32"/>
      <c r="E113" s="236" t="str">
        <f>E7</f>
        <v>Grunta, kostel Nanebevzetí Panny Marie, celková obnova stavby</v>
      </c>
      <c r="F113" s="237"/>
      <c r="G113" s="237"/>
      <c r="H113" s="237"/>
      <c r="L113" s="32"/>
    </row>
    <row r="114" spans="2:12" s="1" customFormat="1" ht="12" customHeight="1">
      <c r="B114" s="32"/>
      <c r="C114" s="27" t="s">
        <v>110</v>
      </c>
      <c r="L114" s="32"/>
    </row>
    <row r="115" spans="2:12" s="1" customFormat="1" ht="16.5" customHeight="1">
      <c r="B115" s="32"/>
      <c r="E115" s="198" t="str">
        <f>E9</f>
        <v>D.1.1b - Restaurování výmalby</v>
      </c>
      <c r="F115" s="238"/>
      <c r="G115" s="238"/>
      <c r="H115" s="238"/>
      <c r="L115" s="32"/>
    </row>
    <row r="116" spans="2:12" s="1" customFormat="1" ht="6.95" customHeight="1">
      <c r="B116" s="32"/>
      <c r="L116" s="32"/>
    </row>
    <row r="117" spans="2:12" s="1" customFormat="1" ht="12" customHeight="1">
      <c r="B117" s="32"/>
      <c r="C117" s="27" t="s">
        <v>20</v>
      </c>
      <c r="F117" s="25" t="str">
        <f>F12</f>
        <v>Grunta</v>
      </c>
      <c r="I117" s="27" t="s">
        <v>22</v>
      </c>
      <c r="J117" s="52" t="str">
        <f>IF(J12="","",J12)</f>
        <v>13. 10. 2022</v>
      </c>
      <c r="L117" s="32"/>
    </row>
    <row r="118" spans="2:12" s="1" customFormat="1" ht="6.95" customHeight="1">
      <c r="B118" s="32"/>
      <c r="L118" s="32"/>
    </row>
    <row r="119" spans="2:12" s="1" customFormat="1" ht="15.2" customHeight="1">
      <c r="B119" s="32"/>
      <c r="C119" s="27" t="s">
        <v>24</v>
      </c>
      <c r="F119" s="25" t="str">
        <f>E15</f>
        <v xml:space="preserve">Římskokatolická farn. - arciděkanství Kutná Hora </v>
      </c>
      <c r="I119" s="27" t="s">
        <v>31</v>
      </c>
      <c r="J119" s="30" t="str">
        <f>E21</f>
        <v>INRECO, s.r.o.</v>
      </c>
      <c r="L119" s="32"/>
    </row>
    <row r="120" spans="2:12" s="1" customFormat="1" ht="15.2" customHeight="1">
      <c r="B120" s="32"/>
      <c r="C120" s="27" t="s">
        <v>29</v>
      </c>
      <c r="F120" s="25" t="str">
        <f>IF(E18="","",E18)</f>
        <v>Vyplň údaj</v>
      </c>
      <c r="I120" s="27" t="s">
        <v>36</v>
      </c>
      <c r="J120" s="30" t="str">
        <f>E24</f>
        <v>BACing s.r.o.</v>
      </c>
      <c r="L120" s="32"/>
    </row>
    <row r="121" spans="2:12" s="1" customFormat="1" ht="10.35" customHeight="1">
      <c r="B121" s="32"/>
      <c r="L121" s="32"/>
    </row>
    <row r="122" spans="2:20" s="10" customFormat="1" ht="29.25" customHeight="1">
      <c r="B122" s="113"/>
      <c r="C122" s="114" t="s">
        <v>128</v>
      </c>
      <c r="D122" s="115" t="s">
        <v>67</v>
      </c>
      <c r="E122" s="115" t="s">
        <v>63</v>
      </c>
      <c r="F122" s="115" t="s">
        <v>64</v>
      </c>
      <c r="G122" s="115" t="s">
        <v>129</v>
      </c>
      <c r="H122" s="115" t="s">
        <v>130</v>
      </c>
      <c r="I122" s="115" t="s">
        <v>131</v>
      </c>
      <c r="J122" s="115" t="s">
        <v>114</v>
      </c>
      <c r="K122" s="116" t="s">
        <v>132</v>
      </c>
      <c r="L122" s="113"/>
      <c r="M122" s="59" t="s">
        <v>1</v>
      </c>
      <c r="N122" s="60" t="s">
        <v>46</v>
      </c>
      <c r="O122" s="60" t="s">
        <v>133</v>
      </c>
      <c r="P122" s="60" t="s">
        <v>134</v>
      </c>
      <c r="Q122" s="60" t="s">
        <v>135</v>
      </c>
      <c r="R122" s="60" t="s">
        <v>136</v>
      </c>
      <c r="S122" s="60" t="s">
        <v>137</v>
      </c>
      <c r="T122" s="61" t="s">
        <v>138</v>
      </c>
    </row>
    <row r="123" spans="2:63" s="1" customFormat="1" ht="22.9" customHeight="1">
      <c r="B123" s="32"/>
      <c r="C123" s="64" t="s">
        <v>139</v>
      </c>
      <c r="J123" s="117">
        <f>BK123</f>
        <v>0</v>
      </c>
      <c r="L123" s="32"/>
      <c r="M123" s="62"/>
      <c r="N123" s="53"/>
      <c r="O123" s="53"/>
      <c r="P123" s="118">
        <f>P124</f>
        <v>0</v>
      </c>
      <c r="Q123" s="53"/>
      <c r="R123" s="118">
        <f>R124</f>
        <v>6.945109080000001</v>
      </c>
      <c r="S123" s="53"/>
      <c r="T123" s="119">
        <f>T124</f>
        <v>8.114469999999999</v>
      </c>
      <c r="AT123" s="17" t="s">
        <v>81</v>
      </c>
      <c r="AU123" s="17" t="s">
        <v>116</v>
      </c>
      <c r="BK123" s="120">
        <f>BK124</f>
        <v>0</v>
      </c>
    </row>
    <row r="124" spans="2:63" s="11" customFormat="1" ht="25.9" customHeight="1">
      <c r="B124" s="121"/>
      <c r="D124" s="122" t="s">
        <v>81</v>
      </c>
      <c r="E124" s="123" t="s">
        <v>140</v>
      </c>
      <c r="F124" s="123" t="s">
        <v>141</v>
      </c>
      <c r="I124" s="124"/>
      <c r="J124" s="125">
        <f>BK124</f>
        <v>0</v>
      </c>
      <c r="L124" s="121"/>
      <c r="M124" s="126"/>
      <c r="P124" s="127">
        <f>P125+P151+P180+P200+P206</f>
        <v>0</v>
      </c>
      <c r="R124" s="127">
        <f>R125+R151+R180+R200+R206</f>
        <v>6.945109080000001</v>
      </c>
      <c r="T124" s="128">
        <f>T125+T151+T180+T200+T206</f>
        <v>8.114469999999999</v>
      </c>
      <c r="AR124" s="122" t="s">
        <v>90</v>
      </c>
      <c r="AT124" s="129" t="s">
        <v>81</v>
      </c>
      <c r="AU124" s="129" t="s">
        <v>82</v>
      </c>
      <c r="AY124" s="122" t="s">
        <v>142</v>
      </c>
      <c r="BK124" s="130">
        <f>BK125+BK151+BK180+BK200+BK206</f>
        <v>0</v>
      </c>
    </row>
    <row r="125" spans="2:63" s="11" customFormat="1" ht="22.9" customHeight="1">
      <c r="B125" s="121"/>
      <c r="D125" s="122" t="s">
        <v>81</v>
      </c>
      <c r="E125" s="131" t="s">
        <v>179</v>
      </c>
      <c r="F125" s="131" t="s">
        <v>263</v>
      </c>
      <c r="I125" s="124"/>
      <c r="J125" s="132">
        <f>BK125</f>
        <v>0</v>
      </c>
      <c r="L125" s="121"/>
      <c r="M125" s="126"/>
      <c r="P125" s="127">
        <f>SUM(P126:P150)</f>
        <v>0</v>
      </c>
      <c r="R125" s="127">
        <f>SUM(R126:R150)</f>
        <v>6.945109080000001</v>
      </c>
      <c r="T125" s="128">
        <f>SUM(T126:T150)</f>
        <v>8.114469999999999</v>
      </c>
      <c r="AR125" s="122" t="s">
        <v>90</v>
      </c>
      <c r="AT125" s="129" t="s">
        <v>81</v>
      </c>
      <c r="AU125" s="129" t="s">
        <v>90</v>
      </c>
      <c r="AY125" s="122" t="s">
        <v>142</v>
      </c>
      <c r="BK125" s="130">
        <f>SUM(BK126:BK150)</f>
        <v>0</v>
      </c>
    </row>
    <row r="126" spans="2:65" s="1" customFormat="1" ht="16.5" customHeight="1">
      <c r="B126" s="32"/>
      <c r="C126" s="133" t="s">
        <v>90</v>
      </c>
      <c r="D126" s="133" t="s">
        <v>144</v>
      </c>
      <c r="E126" s="134" t="s">
        <v>705</v>
      </c>
      <c r="F126" s="135" t="s">
        <v>706</v>
      </c>
      <c r="G126" s="136" t="s">
        <v>156</v>
      </c>
      <c r="H126" s="137">
        <v>330.46</v>
      </c>
      <c r="I126" s="138"/>
      <c r="J126" s="139">
        <f>ROUND(I126*H126,2)</f>
        <v>0</v>
      </c>
      <c r="K126" s="135" t="s">
        <v>1</v>
      </c>
      <c r="L126" s="32"/>
      <c r="M126" s="140" t="s">
        <v>1</v>
      </c>
      <c r="N126" s="141" t="s">
        <v>47</v>
      </c>
      <c r="P126" s="142">
        <f>O126*H126</f>
        <v>0</v>
      </c>
      <c r="Q126" s="142">
        <v>0</v>
      </c>
      <c r="R126" s="142">
        <f>Q126*H126</f>
        <v>0</v>
      </c>
      <c r="S126" s="142">
        <v>0</v>
      </c>
      <c r="T126" s="143">
        <f>S126*H126</f>
        <v>0</v>
      </c>
      <c r="AR126" s="144" t="s">
        <v>147</v>
      </c>
      <c r="AT126" s="144" t="s">
        <v>144</v>
      </c>
      <c r="AU126" s="144" t="s">
        <v>92</v>
      </c>
      <c r="AY126" s="17" t="s">
        <v>142</v>
      </c>
      <c r="BE126" s="145">
        <f>IF(N126="základní",J126,0)</f>
        <v>0</v>
      </c>
      <c r="BF126" s="145">
        <f>IF(N126="snížená",J126,0)</f>
        <v>0</v>
      </c>
      <c r="BG126" s="145">
        <f>IF(N126="zákl. přenesená",J126,0)</f>
        <v>0</v>
      </c>
      <c r="BH126" s="145">
        <f>IF(N126="sníž. přenesená",J126,0)</f>
        <v>0</v>
      </c>
      <c r="BI126" s="145">
        <f>IF(N126="nulová",J126,0)</f>
        <v>0</v>
      </c>
      <c r="BJ126" s="17" t="s">
        <v>90</v>
      </c>
      <c r="BK126" s="145">
        <f>ROUND(I126*H126,2)</f>
        <v>0</v>
      </c>
      <c r="BL126" s="17" t="s">
        <v>147</v>
      </c>
      <c r="BM126" s="144" t="s">
        <v>707</v>
      </c>
    </row>
    <row r="127" spans="2:51" s="12" customFormat="1" ht="11.25">
      <c r="B127" s="146"/>
      <c r="D127" s="147" t="s">
        <v>149</v>
      </c>
      <c r="E127" s="148" t="s">
        <v>1</v>
      </c>
      <c r="F127" s="149" t="s">
        <v>164</v>
      </c>
      <c r="H127" s="148" t="s">
        <v>1</v>
      </c>
      <c r="I127" s="150"/>
      <c r="L127" s="146"/>
      <c r="M127" s="151"/>
      <c r="T127" s="152"/>
      <c r="AT127" s="148" t="s">
        <v>149</v>
      </c>
      <c r="AU127" s="148" t="s">
        <v>92</v>
      </c>
      <c r="AV127" s="12" t="s">
        <v>90</v>
      </c>
      <c r="AW127" s="12" t="s">
        <v>35</v>
      </c>
      <c r="AX127" s="12" t="s">
        <v>82</v>
      </c>
      <c r="AY127" s="148" t="s">
        <v>142</v>
      </c>
    </row>
    <row r="128" spans="2:51" s="12" customFormat="1" ht="11.25">
      <c r="B128" s="146"/>
      <c r="D128" s="147" t="s">
        <v>149</v>
      </c>
      <c r="E128" s="148" t="s">
        <v>1</v>
      </c>
      <c r="F128" s="149" t="s">
        <v>708</v>
      </c>
      <c r="H128" s="148" t="s">
        <v>1</v>
      </c>
      <c r="I128" s="150"/>
      <c r="L128" s="146"/>
      <c r="M128" s="151"/>
      <c r="T128" s="152"/>
      <c r="AT128" s="148" t="s">
        <v>149</v>
      </c>
      <c r="AU128" s="148" t="s">
        <v>92</v>
      </c>
      <c r="AV128" s="12" t="s">
        <v>90</v>
      </c>
      <c r="AW128" s="12" t="s">
        <v>35</v>
      </c>
      <c r="AX128" s="12" t="s">
        <v>82</v>
      </c>
      <c r="AY128" s="148" t="s">
        <v>142</v>
      </c>
    </row>
    <row r="129" spans="2:51" s="12" customFormat="1" ht="11.25">
      <c r="B129" s="146"/>
      <c r="D129" s="147" t="s">
        <v>149</v>
      </c>
      <c r="E129" s="148" t="s">
        <v>1</v>
      </c>
      <c r="F129" s="149" t="s">
        <v>709</v>
      </c>
      <c r="H129" s="148" t="s">
        <v>1</v>
      </c>
      <c r="I129" s="150"/>
      <c r="L129" s="146"/>
      <c r="M129" s="151"/>
      <c r="T129" s="152"/>
      <c r="AT129" s="148" t="s">
        <v>149</v>
      </c>
      <c r="AU129" s="148" t="s">
        <v>92</v>
      </c>
      <c r="AV129" s="12" t="s">
        <v>90</v>
      </c>
      <c r="AW129" s="12" t="s">
        <v>35</v>
      </c>
      <c r="AX129" s="12" t="s">
        <v>82</v>
      </c>
      <c r="AY129" s="148" t="s">
        <v>142</v>
      </c>
    </row>
    <row r="130" spans="2:51" s="13" customFormat="1" ht="11.25">
      <c r="B130" s="153"/>
      <c r="D130" s="147" t="s">
        <v>149</v>
      </c>
      <c r="E130" s="154" t="s">
        <v>1</v>
      </c>
      <c r="F130" s="155" t="s">
        <v>541</v>
      </c>
      <c r="H130" s="156">
        <v>7.62</v>
      </c>
      <c r="I130" s="157"/>
      <c r="L130" s="153"/>
      <c r="M130" s="158"/>
      <c r="T130" s="159"/>
      <c r="AT130" s="154" t="s">
        <v>149</v>
      </c>
      <c r="AU130" s="154" t="s">
        <v>92</v>
      </c>
      <c r="AV130" s="13" t="s">
        <v>92</v>
      </c>
      <c r="AW130" s="13" t="s">
        <v>35</v>
      </c>
      <c r="AX130" s="13" t="s">
        <v>82</v>
      </c>
      <c r="AY130" s="154" t="s">
        <v>142</v>
      </c>
    </row>
    <row r="131" spans="2:51" s="13" customFormat="1" ht="11.25">
      <c r="B131" s="153"/>
      <c r="D131" s="147" t="s">
        <v>149</v>
      </c>
      <c r="E131" s="154" t="s">
        <v>1</v>
      </c>
      <c r="F131" s="155" t="s">
        <v>542</v>
      </c>
      <c r="H131" s="156">
        <v>114.3</v>
      </c>
      <c r="I131" s="157"/>
      <c r="L131" s="153"/>
      <c r="M131" s="158"/>
      <c r="T131" s="159"/>
      <c r="AT131" s="154" t="s">
        <v>149</v>
      </c>
      <c r="AU131" s="154" t="s">
        <v>92</v>
      </c>
      <c r="AV131" s="13" t="s">
        <v>92</v>
      </c>
      <c r="AW131" s="13" t="s">
        <v>35</v>
      </c>
      <c r="AX131" s="13" t="s">
        <v>82</v>
      </c>
      <c r="AY131" s="154" t="s">
        <v>142</v>
      </c>
    </row>
    <row r="132" spans="2:51" s="13" customFormat="1" ht="11.25">
      <c r="B132" s="153"/>
      <c r="D132" s="147" t="s">
        <v>149</v>
      </c>
      <c r="E132" s="154" t="s">
        <v>1</v>
      </c>
      <c r="F132" s="155" t="s">
        <v>543</v>
      </c>
      <c r="H132" s="156">
        <v>64.17</v>
      </c>
      <c r="I132" s="157"/>
      <c r="L132" s="153"/>
      <c r="M132" s="158"/>
      <c r="T132" s="159"/>
      <c r="AT132" s="154" t="s">
        <v>149</v>
      </c>
      <c r="AU132" s="154" t="s">
        <v>92</v>
      </c>
      <c r="AV132" s="13" t="s">
        <v>92</v>
      </c>
      <c r="AW132" s="13" t="s">
        <v>35</v>
      </c>
      <c r="AX132" s="13" t="s">
        <v>82</v>
      </c>
      <c r="AY132" s="154" t="s">
        <v>142</v>
      </c>
    </row>
    <row r="133" spans="2:51" s="13" customFormat="1" ht="11.25">
      <c r="B133" s="153"/>
      <c r="D133" s="147" t="s">
        <v>149</v>
      </c>
      <c r="E133" s="154" t="s">
        <v>1</v>
      </c>
      <c r="F133" s="155" t="s">
        <v>544</v>
      </c>
      <c r="H133" s="156">
        <v>64.19</v>
      </c>
      <c r="I133" s="157"/>
      <c r="L133" s="153"/>
      <c r="M133" s="158"/>
      <c r="T133" s="159"/>
      <c r="AT133" s="154" t="s">
        <v>149</v>
      </c>
      <c r="AU133" s="154" t="s">
        <v>92</v>
      </c>
      <c r="AV133" s="13" t="s">
        <v>92</v>
      </c>
      <c r="AW133" s="13" t="s">
        <v>35</v>
      </c>
      <c r="AX133" s="13" t="s">
        <v>82</v>
      </c>
      <c r="AY133" s="154" t="s">
        <v>142</v>
      </c>
    </row>
    <row r="134" spans="2:51" s="13" customFormat="1" ht="11.25">
      <c r="B134" s="153"/>
      <c r="D134" s="147" t="s">
        <v>149</v>
      </c>
      <c r="E134" s="154" t="s">
        <v>1</v>
      </c>
      <c r="F134" s="155" t="s">
        <v>545</v>
      </c>
      <c r="H134" s="156">
        <v>43.97</v>
      </c>
      <c r="I134" s="157"/>
      <c r="L134" s="153"/>
      <c r="M134" s="158"/>
      <c r="T134" s="159"/>
      <c r="AT134" s="154" t="s">
        <v>149</v>
      </c>
      <c r="AU134" s="154" t="s">
        <v>92</v>
      </c>
      <c r="AV134" s="13" t="s">
        <v>92</v>
      </c>
      <c r="AW134" s="13" t="s">
        <v>35</v>
      </c>
      <c r="AX134" s="13" t="s">
        <v>82</v>
      </c>
      <c r="AY134" s="154" t="s">
        <v>142</v>
      </c>
    </row>
    <row r="135" spans="2:51" s="13" customFormat="1" ht="11.25">
      <c r="B135" s="153"/>
      <c r="D135" s="147" t="s">
        <v>149</v>
      </c>
      <c r="E135" s="154" t="s">
        <v>1</v>
      </c>
      <c r="F135" s="155" t="s">
        <v>710</v>
      </c>
      <c r="H135" s="156">
        <v>13.92</v>
      </c>
      <c r="I135" s="157"/>
      <c r="L135" s="153"/>
      <c r="M135" s="158"/>
      <c r="T135" s="159"/>
      <c r="AT135" s="154" t="s">
        <v>149</v>
      </c>
      <c r="AU135" s="154" t="s">
        <v>92</v>
      </c>
      <c r="AV135" s="13" t="s">
        <v>92</v>
      </c>
      <c r="AW135" s="13" t="s">
        <v>35</v>
      </c>
      <c r="AX135" s="13" t="s">
        <v>82</v>
      </c>
      <c r="AY135" s="154" t="s">
        <v>142</v>
      </c>
    </row>
    <row r="136" spans="2:51" s="13" customFormat="1" ht="11.25">
      <c r="B136" s="153"/>
      <c r="D136" s="147" t="s">
        <v>149</v>
      </c>
      <c r="E136" s="154" t="s">
        <v>1</v>
      </c>
      <c r="F136" s="155" t="s">
        <v>711</v>
      </c>
      <c r="H136" s="156">
        <v>13.57</v>
      </c>
      <c r="I136" s="157"/>
      <c r="L136" s="153"/>
      <c r="M136" s="158"/>
      <c r="T136" s="159"/>
      <c r="AT136" s="154" t="s">
        <v>149</v>
      </c>
      <c r="AU136" s="154" t="s">
        <v>92</v>
      </c>
      <c r="AV136" s="13" t="s">
        <v>92</v>
      </c>
      <c r="AW136" s="13" t="s">
        <v>35</v>
      </c>
      <c r="AX136" s="13" t="s">
        <v>82</v>
      </c>
      <c r="AY136" s="154" t="s">
        <v>142</v>
      </c>
    </row>
    <row r="137" spans="2:51" s="13" customFormat="1" ht="11.25">
      <c r="B137" s="153"/>
      <c r="D137" s="147" t="s">
        <v>149</v>
      </c>
      <c r="E137" s="154" t="s">
        <v>1</v>
      </c>
      <c r="F137" s="155" t="s">
        <v>712</v>
      </c>
      <c r="H137" s="156">
        <v>8.72</v>
      </c>
      <c r="I137" s="157"/>
      <c r="L137" s="153"/>
      <c r="M137" s="158"/>
      <c r="T137" s="159"/>
      <c r="AT137" s="154" t="s">
        <v>149</v>
      </c>
      <c r="AU137" s="154" t="s">
        <v>92</v>
      </c>
      <c r="AV137" s="13" t="s">
        <v>92</v>
      </c>
      <c r="AW137" s="13" t="s">
        <v>35</v>
      </c>
      <c r="AX137" s="13" t="s">
        <v>82</v>
      </c>
      <c r="AY137" s="154" t="s">
        <v>142</v>
      </c>
    </row>
    <row r="138" spans="2:51" s="14" customFormat="1" ht="11.25">
      <c r="B138" s="160"/>
      <c r="D138" s="147" t="s">
        <v>149</v>
      </c>
      <c r="E138" s="161" t="s">
        <v>1</v>
      </c>
      <c r="F138" s="162" t="s">
        <v>153</v>
      </c>
      <c r="H138" s="163">
        <v>330.46</v>
      </c>
      <c r="I138" s="164"/>
      <c r="L138" s="160"/>
      <c r="M138" s="165"/>
      <c r="T138" s="166"/>
      <c r="AT138" s="161" t="s">
        <v>149</v>
      </c>
      <c r="AU138" s="161" t="s">
        <v>92</v>
      </c>
      <c r="AV138" s="14" t="s">
        <v>147</v>
      </c>
      <c r="AW138" s="14" t="s">
        <v>35</v>
      </c>
      <c r="AX138" s="14" t="s">
        <v>90</v>
      </c>
      <c r="AY138" s="161" t="s">
        <v>142</v>
      </c>
    </row>
    <row r="139" spans="2:65" s="1" customFormat="1" ht="24.2" customHeight="1">
      <c r="B139" s="32"/>
      <c r="C139" s="133" t="s">
        <v>92</v>
      </c>
      <c r="D139" s="133" t="s">
        <v>144</v>
      </c>
      <c r="E139" s="134" t="s">
        <v>265</v>
      </c>
      <c r="F139" s="135" t="s">
        <v>266</v>
      </c>
      <c r="G139" s="136" t="s">
        <v>156</v>
      </c>
      <c r="H139" s="137">
        <v>219.31</v>
      </c>
      <c r="I139" s="138"/>
      <c r="J139" s="139">
        <f>ROUND(I139*H139,2)</f>
        <v>0</v>
      </c>
      <c r="K139" s="135" t="s">
        <v>212</v>
      </c>
      <c r="L139" s="32"/>
      <c r="M139" s="140" t="s">
        <v>1</v>
      </c>
      <c r="N139" s="141" t="s">
        <v>47</v>
      </c>
      <c r="P139" s="142">
        <f>O139*H139</f>
        <v>0</v>
      </c>
      <c r="Q139" s="142">
        <v>0.031668</v>
      </c>
      <c r="R139" s="142">
        <f>Q139*H139</f>
        <v>6.945109080000001</v>
      </c>
      <c r="S139" s="142">
        <v>0.037</v>
      </c>
      <c r="T139" s="143">
        <f>S139*H139</f>
        <v>8.114469999999999</v>
      </c>
      <c r="AR139" s="144" t="s">
        <v>147</v>
      </c>
      <c r="AT139" s="144" t="s">
        <v>144</v>
      </c>
      <c r="AU139" s="144" t="s">
        <v>92</v>
      </c>
      <c r="AY139" s="17" t="s">
        <v>142</v>
      </c>
      <c r="BE139" s="145">
        <f>IF(N139="základní",J139,0)</f>
        <v>0</v>
      </c>
      <c r="BF139" s="145">
        <f>IF(N139="snížená",J139,0)</f>
        <v>0</v>
      </c>
      <c r="BG139" s="145">
        <f>IF(N139="zákl. přenesená",J139,0)</f>
        <v>0</v>
      </c>
      <c r="BH139" s="145">
        <f>IF(N139="sníž. přenesená",J139,0)</f>
        <v>0</v>
      </c>
      <c r="BI139" s="145">
        <f>IF(N139="nulová",J139,0)</f>
        <v>0</v>
      </c>
      <c r="BJ139" s="17" t="s">
        <v>90</v>
      </c>
      <c r="BK139" s="145">
        <f>ROUND(I139*H139,2)</f>
        <v>0</v>
      </c>
      <c r="BL139" s="17" t="s">
        <v>147</v>
      </c>
      <c r="BM139" s="144" t="s">
        <v>267</v>
      </c>
    </row>
    <row r="140" spans="2:51" s="12" customFormat="1" ht="11.25">
      <c r="B140" s="146"/>
      <c r="D140" s="147" t="s">
        <v>149</v>
      </c>
      <c r="E140" s="148" t="s">
        <v>1</v>
      </c>
      <c r="F140" s="149" t="s">
        <v>164</v>
      </c>
      <c r="H140" s="148" t="s">
        <v>1</v>
      </c>
      <c r="I140" s="150"/>
      <c r="L140" s="146"/>
      <c r="M140" s="151"/>
      <c r="T140" s="152"/>
      <c r="AT140" s="148" t="s">
        <v>149</v>
      </c>
      <c r="AU140" s="148" t="s">
        <v>92</v>
      </c>
      <c r="AV140" s="12" t="s">
        <v>90</v>
      </c>
      <c r="AW140" s="12" t="s">
        <v>35</v>
      </c>
      <c r="AX140" s="12" t="s">
        <v>82</v>
      </c>
      <c r="AY140" s="148" t="s">
        <v>142</v>
      </c>
    </row>
    <row r="141" spans="2:51" s="12" customFormat="1" ht="11.25">
      <c r="B141" s="146"/>
      <c r="D141" s="147" t="s">
        <v>149</v>
      </c>
      <c r="E141" s="148" t="s">
        <v>1</v>
      </c>
      <c r="F141" s="149" t="s">
        <v>268</v>
      </c>
      <c r="H141" s="148" t="s">
        <v>1</v>
      </c>
      <c r="I141" s="150"/>
      <c r="L141" s="146"/>
      <c r="M141" s="151"/>
      <c r="T141" s="152"/>
      <c r="AT141" s="148" t="s">
        <v>149</v>
      </c>
      <c r="AU141" s="148" t="s">
        <v>92</v>
      </c>
      <c r="AV141" s="12" t="s">
        <v>90</v>
      </c>
      <c r="AW141" s="12" t="s">
        <v>35</v>
      </c>
      <c r="AX141" s="12" t="s">
        <v>82</v>
      </c>
      <c r="AY141" s="148" t="s">
        <v>142</v>
      </c>
    </row>
    <row r="142" spans="2:51" s="12" customFormat="1" ht="11.25">
      <c r="B142" s="146"/>
      <c r="D142" s="147" t="s">
        <v>149</v>
      </c>
      <c r="E142" s="148" t="s">
        <v>1</v>
      </c>
      <c r="F142" s="149" t="s">
        <v>713</v>
      </c>
      <c r="H142" s="148" t="s">
        <v>1</v>
      </c>
      <c r="I142" s="150"/>
      <c r="L142" s="146"/>
      <c r="M142" s="151"/>
      <c r="T142" s="152"/>
      <c r="AT142" s="148" t="s">
        <v>149</v>
      </c>
      <c r="AU142" s="148" t="s">
        <v>92</v>
      </c>
      <c r="AV142" s="12" t="s">
        <v>90</v>
      </c>
      <c r="AW142" s="12" t="s">
        <v>35</v>
      </c>
      <c r="AX142" s="12" t="s">
        <v>82</v>
      </c>
      <c r="AY142" s="148" t="s">
        <v>142</v>
      </c>
    </row>
    <row r="143" spans="2:51" s="13" customFormat="1" ht="11.25">
      <c r="B143" s="153"/>
      <c r="D143" s="147" t="s">
        <v>149</v>
      </c>
      <c r="E143" s="154" t="s">
        <v>1</v>
      </c>
      <c r="F143" s="155" t="s">
        <v>714</v>
      </c>
      <c r="H143" s="156">
        <v>40.7</v>
      </c>
      <c r="I143" s="157"/>
      <c r="L143" s="153"/>
      <c r="M143" s="158"/>
      <c r="T143" s="159"/>
      <c r="AT143" s="154" t="s">
        <v>149</v>
      </c>
      <c r="AU143" s="154" t="s">
        <v>92</v>
      </c>
      <c r="AV143" s="13" t="s">
        <v>92</v>
      </c>
      <c r="AW143" s="13" t="s">
        <v>35</v>
      </c>
      <c r="AX143" s="13" t="s">
        <v>82</v>
      </c>
      <c r="AY143" s="154" t="s">
        <v>142</v>
      </c>
    </row>
    <row r="144" spans="2:51" s="13" customFormat="1" ht="11.25">
      <c r="B144" s="153"/>
      <c r="D144" s="147" t="s">
        <v>149</v>
      </c>
      <c r="E144" s="154" t="s">
        <v>1</v>
      </c>
      <c r="F144" s="155" t="s">
        <v>715</v>
      </c>
      <c r="H144" s="156">
        <v>33.6</v>
      </c>
      <c r="I144" s="157"/>
      <c r="L144" s="153"/>
      <c r="M144" s="158"/>
      <c r="T144" s="159"/>
      <c r="AT144" s="154" t="s">
        <v>149</v>
      </c>
      <c r="AU144" s="154" t="s">
        <v>92</v>
      </c>
      <c r="AV144" s="13" t="s">
        <v>92</v>
      </c>
      <c r="AW144" s="13" t="s">
        <v>35</v>
      </c>
      <c r="AX144" s="13" t="s">
        <v>82</v>
      </c>
      <c r="AY144" s="154" t="s">
        <v>142</v>
      </c>
    </row>
    <row r="145" spans="2:51" s="13" customFormat="1" ht="11.25">
      <c r="B145" s="153"/>
      <c r="D145" s="147" t="s">
        <v>149</v>
      </c>
      <c r="E145" s="154" t="s">
        <v>1</v>
      </c>
      <c r="F145" s="155" t="s">
        <v>716</v>
      </c>
      <c r="H145" s="156">
        <v>19.8</v>
      </c>
      <c r="I145" s="157"/>
      <c r="L145" s="153"/>
      <c r="M145" s="158"/>
      <c r="T145" s="159"/>
      <c r="AT145" s="154" t="s">
        <v>149</v>
      </c>
      <c r="AU145" s="154" t="s">
        <v>92</v>
      </c>
      <c r="AV145" s="13" t="s">
        <v>92</v>
      </c>
      <c r="AW145" s="13" t="s">
        <v>35</v>
      </c>
      <c r="AX145" s="13" t="s">
        <v>82</v>
      </c>
      <c r="AY145" s="154" t="s">
        <v>142</v>
      </c>
    </row>
    <row r="146" spans="2:51" s="13" customFormat="1" ht="11.25">
      <c r="B146" s="153"/>
      <c r="D146" s="147" t="s">
        <v>149</v>
      </c>
      <c r="E146" s="154" t="s">
        <v>1</v>
      </c>
      <c r="F146" s="155" t="s">
        <v>717</v>
      </c>
      <c r="H146" s="156">
        <v>8.51</v>
      </c>
      <c r="I146" s="157"/>
      <c r="L146" s="153"/>
      <c r="M146" s="158"/>
      <c r="T146" s="159"/>
      <c r="AT146" s="154" t="s">
        <v>149</v>
      </c>
      <c r="AU146" s="154" t="s">
        <v>92</v>
      </c>
      <c r="AV146" s="13" t="s">
        <v>92</v>
      </c>
      <c r="AW146" s="13" t="s">
        <v>35</v>
      </c>
      <c r="AX146" s="13" t="s">
        <v>82</v>
      </c>
      <c r="AY146" s="154" t="s">
        <v>142</v>
      </c>
    </row>
    <row r="147" spans="2:51" s="13" customFormat="1" ht="11.25">
      <c r="B147" s="153"/>
      <c r="D147" s="147" t="s">
        <v>149</v>
      </c>
      <c r="E147" s="154" t="s">
        <v>1</v>
      </c>
      <c r="F147" s="155" t="s">
        <v>718</v>
      </c>
      <c r="H147" s="156">
        <v>25.8</v>
      </c>
      <c r="I147" s="157"/>
      <c r="L147" s="153"/>
      <c r="M147" s="158"/>
      <c r="T147" s="159"/>
      <c r="AT147" s="154" t="s">
        <v>149</v>
      </c>
      <c r="AU147" s="154" t="s">
        <v>92</v>
      </c>
      <c r="AV147" s="13" t="s">
        <v>92</v>
      </c>
      <c r="AW147" s="13" t="s">
        <v>35</v>
      </c>
      <c r="AX147" s="13" t="s">
        <v>82</v>
      </c>
      <c r="AY147" s="154" t="s">
        <v>142</v>
      </c>
    </row>
    <row r="148" spans="2:51" s="13" customFormat="1" ht="11.25">
      <c r="B148" s="153"/>
      <c r="D148" s="147" t="s">
        <v>149</v>
      </c>
      <c r="E148" s="154" t="s">
        <v>1</v>
      </c>
      <c r="F148" s="155" t="s">
        <v>719</v>
      </c>
      <c r="H148" s="156">
        <v>66.9</v>
      </c>
      <c r="I148" s="157"/>
      <c r="L148" s="153"/>
      <c r="M148" s="158"/>
      <c r="T148" s="159"/>
      <c r="AT148" s="154" t="s">
        <v>149</v>
      </c>
      <c r="AU148" s="154" t="s">
        <v>92</v>
      </c>
      <c r="AV148" s="13" t="s">
        <v>92</v>
      </c>
      <c r="AW148" s="13" t="s">
        <v>35</v>
      </c>
      <c r="AX148" s="13" t="s">
        <v>82</v>
      </c>
      <c r="AY148" s="154" t="s">
        <v>142</v>
      </c>
    </row>
    <row r="149" spans="2:51" s="13" customFormat="1" ht="11.25">
      <c r="B149" s="153"/>
      <c r="D149" s="147" t="s">
        <v>149</v>
      </c>
      <c r="E149" s="154" t="s">
        <v>1</v>
      </c>
      <c r="F149" s="155" t="s">
        <v>720</v>
      </c>
      <c r="H149" s="156">
        <v>24</v>
      </c>
      <c r="I149" s="157"/>
      <c r="L149" s="153"/>
      <c r="M149" s="158"/>
      <c r="T149" s="159"/>
      <c r="AT149" s="154" t="s">
        <v>149</v>
      </c>
      <c r="AU149" s="154" t="s">
        <v>92</v>
      </c>
      <c r="AV149" s="13" t="s">
        <v>92</v>
      </c>
      <c r="AW149" s="13" t="s">
        <v>35</v>
      </c>
      <c r="AX149" s="13" t="s">
        <v>82</v>
      </c>
      <c r="AY149" s="154" t="s">
        <v>142</v>
      </c>
    </row>
    <row r="150" spans="2:51" s="14" customFormat="1" ht="11.25">
      <c r="B150" s="160"/>
      <c r="D150" s="147" t="s">
        <v>149</v>
      </c>
      <c r="E150" s="161" t="s">
        <v>1</v>
      </c>
      <c r="F150" s="162" t="s">
        <v>153</v>
      </c>
      <c r="H150" s="163">
        <v>219.31</v>
      </c>
      <c r="I150" s="164"/>
      <c r="L150" s="160"/>
      <c r="M150" s="165"/>
      <c r="T150" s="166"/>
      <c r="AT150" s="161" t="s">
        <v>149</v>
      </c>
      <c r="AU150" s="161" t="s">
        <v>92</v>
      </c>
      <c r="AV150" s="14" t="s">
        <v>147</v>
      </c>
      <c r="AW150" s="14" t="s">
        <v>35</v>
      </c>
      <c r="AX150" s="14" t="s">
        <v>90</v>
      </c>
      <c r="AY150" s="161" t="s">
        <v>142</v>
      </c>
    </row>
    <row r="151" spans="2:63" s="11" customFormat="1" ht="22.9" customHeight="1">
      <c r="B151" s="121"/>
      <c r="D151" s="122" t="s">
        <v>81</v>
      </c>
      <c r="E151" s="131" t="s">
        <v>275</v>
      </c>
      <c r="F151" s="131" t="s">
        <v>276</v>
      </c>
      <c r="I151" s="124"/>
      <c r="J151" s="132">
        <f>BK151</f>
        <v>0</v>
      </c>
      <c r="L151" s="121"/>
      <c r="M151" s="126"/>
      <c r="P151" s="127">
        <f>P152</f>
        <v>0</v>
      </c>
      <c r="R151" s="127">
        <f>R152</f>
        <v>0</v>
      </c>
      <c r="T151" s="128">
        <f>T152</f>
        <v>0</v>
      </c>
      <c r="AR151" s="122" t="s">
        <v>90</v>
      </c>
      <c r="AT151" s="129" t="s">
        <v>81</v>
      </c>
      <c r="AU151" s="129" t="s">
        <v>90</v>
      </c>
      <c r="AY151" s="122" t="s">
        <v>142</v>
      </c>
      <c r="BK151" s="130">
        <f>BK152</f>
        <v>0</v>
      </c>
    </row>
    <row r="152" spans="2:63" s="11" customFormat="1" ht="20.85" customHeight="1">
      <c r="B152" s="121"/>
      <c r="D152" s="122" t="s">
        <v>81</v>
      </c>
      <c r="E152" s="131" t="s">
        <v>721</v>
      </c>
      <c r="F152" s="131" t="s">
        <v>722</v>
      </c>
      <c r="I152" s="124"/>
      <c r="J152" s="132">
        <f>BK152</f>
        <v>0</v>
      </c>
      <c r="L152" s="121"/>
      <c r="M152" s="126"/>
      <c r="P152" s="127">
        <f>SUM(P153:P179)</f>
        <v>0</v>
      </c>
      <c r="R152" s="127">
        <f>SUM(R153:R179)</f>
        <v>0</v>
      </c>
      <c r="T152" s="128">
        <f>SUM(T153:T179)</f>
        <v>0</v>
      </c>
      <c r="AR152" s="122" t="s">
        <v>90</v>
      </c>
      <c r="AT152" s="129" t="s">
        <v>81</v>
      </c>
      <c r="AU152" s="129" t="s">
        <v>92</v>
      </c>
      <c r="AY152" s="122" t="s">
        <v>142</v>
      </c>
      <c r="BK152" s="130">
        <f>SUM(BK153:BK179)</f>
        <v>0</v>
      </c>
    </row>
    <row r="153" spans="2:65" s="1" customFormat="1" ht="24.2" customHeight="1">
      <c r="B153" s="32"/>
      <c r="C153" s="133" t="s">
        <v>160</v>
      </c>
      <c r="D153" s="133" t="s">
        <v>144</v>
      </c>
      <c r="E153" s="134" t="s">
        <v>723</v>
      </c>
      <c r="F153" s="135" t="s">
        <v>724</v>
      </c>
      <c r="G153" s="136" t="s">
        <v>156</v>
      </c>
      <c r="H153" s="137">
        <v>339.609</v>
      </c>
      <c r="I153" s="138"/>
      <c r="J153" s="139">
        <f>ROUND(I153*H153,2)</f>
        <v>0</v>
      </c>
      <c r="K153" s="135" t="s">
        <v>1</v>
      </c>
      <c r="L153" s="32"/>
      <c r="M153" s="140" t="s">
        <v>1</v>
      </c>
      <c r="N153" s="141" t="s">
        <v>47</v>
      </c>
      <c r="P153" s="142">
        <f>O153*H153</f>
        <v>0</v>
      </c>
      <c r="Q153" s="142">
        <v>0</v>
      </c>
      <c r="R153" s="142">
        <f>Q153*H153</f>
        <v>0</v>
      </c>
      <c r="S153" s="142">
        <v>0</v>
      </c>
      <c r="T153" s="143">
        <f>S153*H153</f>
        <v>0</v>
      </c>
      <c r="AR153" s="144" t="s">
        <v>147</v>
      </c>
      <c r="AT153" s="144" t="s">
        <v>144</v>
      </c>
      <c r="AU153" s="144" t="s">
        <v>160</v>
      </c>
      <c r="AY153" s="17" t="s">
        <v>142</v>
      </c>
      <c r="BE153" s="145">
        <f>IF(N153="základní",J153,0)</f>
        <v>0</v>
      </c>
      <c r="BF153" s="145">
        <f>IF(N153="snížená",J153,0)</f>
        <v>0</v>
      </c>
      <c r="BG153" s="145">
        <f>IF(N153="zákl. přenesená",J153,0)</f>
        <v>0</v>
      </c>
      <c r="BH153" s="145">
        <f>IF(N153="sníž. přenesená",J153,0)</f>
        <v>0</v>
      </c>
      <c r="BI153" s="145">
        <f>IF(N153="nulová",J153,0)</f>
        <v>0</v>
      </c>
      <c r="BJ153" s="17" t="s">
        <v>90</v>
      </c>
      <c r="BK153" s="145">
        <f>ROUND(I153*H153,2)</f>
        <v>0</v>
      </c>
      <c r="BL153" s="17" t="s">
        <v>147</v>
      </c>
      <c r="BM153" s="144" t="s">
        <v>725</v>
      </c>
    </row>
    <row r="154" spans="2:51" s="12" customFormat="1" ht="11.25">
      <c r="B154" s="146"/>
      <c r="D154" s="147" t="s">
        <v>149</v>
      </c>
      <c r="E154" s="148" t="s">
        <v>1</v>
      </c>
      <c r="F154" s="149" t="s">
        <v>726</v>
      </c>
      <c r="H154" s="148" t="s">
        <v>1</v>
      </c>
      <c r="I154" s="150"/>
      <c r="L154" s="146"/>
      <c r="M154" s="151"/>
      <c r="T154" s="152"/>
      <c r="AT154" s="148" t="s">
        <v>149</v>
      </c>
      <c r="AU154" s="148" t="s">
        <v>160</v>
      </c>
      <c r="AV154" s="12" t="s">
        <v>90</v>
      </c>
      <c r="AW154" s="12" t="s">
        <v>35</v>
      </c>
      <c r="AX154" s="12" t="s">
        <v>82</v>
      </c>
      <c r="AY154" s="148" t="s">
        <v>142</v>
      </c>
    </row>
    <row r="155" spans="2:51" s="12" customFormat="1" ht="11.25">
      <c r="B155" s="146"/>
      <c r="D155" s="147" t="s">
        <v>149</v>
      </c>
      <c r="E155" s="148" t="s">
        <v>1</v>
      </c>
      <c r="F155" s="149" t="s">
        <v>164</v>
      </c>
      <c r="H155" s="148" t="s">
        <v>1</v>
      </c>
      <c r="I155" s="150"/>
      <c r="L155" s="146"/>
      <c r="M155" s="151"/>
      <c r="T155" s="152"/>
      <c r="AT155" s="148" t="s">
        <v>149</v>
      </c>
      <c r="AU155" s="148" t="s">
        <v>160</v>
      </c>
      <c r="AV155" s="12" t="s">
        <v>90</v>
      </c>
      <c r="AW155" s="12" t="s">
        <v>35</v>
      </c>
      <c r="AX155" s="12" t="s">
        <v>82</v>
      </c>
      <c r="AY155" s="148" t="s">
        <v>142</v>
      </c>
    </row>
    <row r="156" spans="2:51" s="12" customFormat="1" ht="11.25">
      <c r="B156" s="146"/>
      <c r="D156" s="147" t="s">
        <v>149</v>
      </c>
      <c r="E156" s="148" t="s">
        <v>1</v>
      </c>
      <c r="F156" s="149" t="s">
        <v>727</v>
      </c>
      <c r="H156" s="148" t="s">
        <v>1</v>
      </c>
      <c r="I156" s="150"/>
      <c r="L156" s="146"/>
      <c r="M156" s="151"/>
      <c r="T156" s="152"/>
      <c r="AT156" s="148" t="s">
        <v>149</v>
      </c>
      <c r="AU156" s="148" t="s">
        <v>160</v>
      </c>
      <c r="AV156" s="12" t="s">
        <v>90</v>
      </c>
      <c r="AW156" s="12" t="s">
        <v>35</v>
      </c>
      <c r="AX156" s="12" t="s">
        <v>82</v>
      </c>
      <c r="AY156" s="148" t="s">
        <v>142</v>
      </c>
    </row>
    <row r="157" spans="2:51" s="12" customFormat="1" ht="11.25">
      <c r="B157" s="146"/>
      <c r="D157" s="147" t="s">
        <v>149</v>
      </c>
      <c r="E157" s="148" t="s">
        <v>1</v>
      </c>
      <c r="F157" s="149" t="s">
        <v>166</v>
      </c>
      <c r="H157" s="148" t="s">
        <v>1</v>
      </c>
      <c r="I157" s="150"/>
      <c r="L157" s="146"/>
      <c r="M157" s="151"/>
      <c r="T157" s="152"/>
      <c r="AT157" s="148" t="s">
        <v>149</v>
      </c>
      <c r="AU157" s="148" t="s">
        <v>160</v>
      </c>
      <c r="AV157" s="12" t="s">
        <v>90</v>
      </c>
      <c r="AW157" s="12" t="s">
        <v>35</v>
      </c>
      <c r="AX157" s="12" t="s">
        <v>82</v>
      </c>
      <c r="AY157" s="148" t="s">
        <v>142</v>
      </c>
    </row>
    <row r="158" spans="2:51" s="12" customFormat="1" ht="11.25">
      <c r="B158" s="146"/>
      <c r="D158" s="147" t="s">
        <v>149</v>
      </c>
      <c r="E158" s="148" t="s">
        <v>1</v>
      </c>
      <c r="F158" s="149" t="s">
        <v>728</v>
      </c>
      <c r="H158" s="148" t="s">
        <v>1</v>
      </c>
      <c r="I158" s="150"/>
      <c r="L158" s="146"/>
      <c r="M158" s="151"/>
      <c r="T158" s="152"/>
      <c r="AT158" s="148" t="s">
        <v>149</v>
      </c>
      <c r="AU158" s="148" t="s">
        <v>160</v>
      </c>
      <c r="AV158" s="12" t="s">
        <v>90</v>
      </c>
      <c r="AW158" s="12" t="s">
        <v>35</v>
      </c>
      <c r="AX158" s="12" t="s">
        <v>82</v>
      </c>
      <c r="AY158" s="148" t="s">
        <v>142</v>
      </c>
    </row>
    <row r="159" spans="2:51" s="12" customFormat="1" ht="11.25">
      <c r="B159" s="146"/>
      <c r="D159" s="147" t="s">
        <v>149</v>
      </c>
      <c r="E159" s="148" t="s">
        <v>1</v>
      </c>
      <c r="F159" s="149" t="s">
        <v>729</v>
      </c>
      <c r="H159" s="148" t="s">
        <v>1</v>
      </c>
      <c r="I159" s="150"/>
      <c r="L159" s="146"/>
      <c r="M159" s="151"/>
      <c r="T159" s="152"/>
      <c r="AT159" s="148" t="s">
        <v>149</v>
      </c>
      <c r="AU159" s="148" t="s">
        <v>160</v>
      </c>
      <c r="AV159" s="12" t="s">
        <v>90</v>
      </c>
      <c r="AW159" s="12" t="s">
        <v>35</v>
      </c>
      <c r="AX159" s="12" t="s">
        <v>82</v>
      </c>
      <c r="AY159" s="148" t="s">
        <v>142</v>
      </c>
    </row>
    <row r="160" spans="2:51" s="13" customFormat="1" ht="11.25">
      <c r="B160" s="153"/>
      <c r="D160" s="147" t="s">
        <v>149</v>
      </c>
      <c r="E160" s="154" t="s">
        <v>1</v>
      </c>
      <c r="F160" s="155" t="s">
        <v>730</v>
      </c>
      <c r="H160" s="156">
        <v>42.624</v>
      </c>
      <c r="I160" s="157"/>
      <c r="L160" s="153"/>
      <c r="M160" s="158"/>
      <c r="T160" s="159"/>
      <c r="AT160" s="154" t="s">
        <v>149</v>
      </c>
      <c r="AU160" s="154" t="s">
        <v>160</v>
      </c>
      <c r="AV160" s="13" t="s">
        <v>92</v>
      </c>
      <c r="AW160" s="13" t="s">
        <v>35</v>
      </c>
      <c r="AX160" s="13" t="s">
        <v>82</v>
      </c>
      <c r="AY160" s="154" t="s">
        <v>142</v>
      </c>
    </row>
    <row r="161" spans="2:51" s="13" customFormat="1" ht="11.25">
      <c r="B161" s="153"/>
      <c r="D161" s="147" t="s">
        <v>149</v>
      </c>
      <c r="E161" s="154" t="s">
        <v>1</v>
      </c>
      <c r="F161" s="155" t="s">
        <v>731</v>
      </c>
      <c r="H161" s="156">
        <v>131.684</v>
      </c>
      <c r="I161" s="157"/>
      <c r="L161" s="153"/>
      <c r="M161" s="158"/>
      <c r="T161" s="159"/>
      <c r="AT161" s="154" t="s">
        <v>149</v>
      </c>
      <c r="AU161" s="154" t="s">
        <v>160</v>
      </c>
      <c r="AV161" s="13" t="s">
        <v>92</v>
      </c>
      <c r="AW161" s="13" t="s">
        <v>35</v>
      </c>
      <c r="AX161" s="13" t="s">
        <v>82</v>
      </c>
      <c r="AY161" s="154" t="s">
        <v>142</v>
      </c>
    </row>
    <row r="162" spans="2:51" s="13" customFormat="1" ht="11.25">
      <c r="B162" s="153"/>
      <c r="D162" s="147" t="s">
        <v>149</v>
      </c>
      <c r="E162" s="154" t="s">
        <v>1</v>
      </c>
      <c r="F162" s="155" t="s">
        <v>732</v>
      </c>
      <c r="H162" s="156">
        <v>2.31</v>
      </c>
      <c r="I162" s="157"/>
      <c r="L162" s="153"/>
      <c r="M162" s="158"/>
      <c r="T162" s="159"/>
      <c r="AT162" s="154" t="s">
        <v>149</v>
      </c>
      <c r="AU162" s="154" t="s">
        <v>160</v>
      </c>
      <c r="AV162" s="13" t="s">
        <v>92</v>
      </c>
      <c r="AW162" s="13" t="s">
        <v>35</v>
      </c>
      <c r="AX162" s="13" t="s">
        <v>82</v>
      </c>
      <c r="AY162" s="154" t="s">
        <v>142</v>
      </c>
    </row>
    <row r="163" spans="2:51" s="13" customFormat="1" ht="11.25">
      <c r="B163" s="153"/>
      <c r="D163" s="147" t="s">
        <v>149</v>
      </c>
      <c r="E163" s="154" t="s">
        <v>1</v>
      </c>
      <c r="F163" s="155" t="s">
        <v>731</v>
      </c>
      <c r="H163" s="156">
        <v>131.684</v>
      </c>
      <c r="I163" s="157"/>
      <c r="L163" s="153"/>
      <c r="M163" s="158"/>
      <c r="T163" s="159"/>
      <c r="AT163" s="154" t="s">
        <v>149</v>
      </c>
      <c r="AU163" s="154" t="s">
        <v>160</v>
      </c>
      <c r="AV163" s="13" t="s">
        <v>92</v>
      </c>
      <c r="AW163" s="13" t="s">
        <v>35</v>
      </c>
      <c r="AX163" s="13" t="s">
        <v>82</v>
      </c>
      <c r="AY163" s="154" t="s">
        <v>142</v>
      </c>
    </row>
    <row r="164" spans="2:51" s="13" customFormat="1" ht="11.25">
      <c r="B164" s="153"/>
      <c r="D164" s="147" t="s">
        <v>149</v>
      </c>
      <c r="E164" s="154" t="s">
        <v>1</v>
      </c>
      <c r="F164" s="155" t="s">
        <v>732</v>
      </c>
      <c r="H164" s="156">
        <v>2.31</v>
      </c>
      <c r="I164" s="157"/>
      <c r="L164" s="153"/>
      <c r="M164" s="158"/>
      <c r="T164" s="159"/>
      <c r="AT164" s="154" t="s">
        <v>149</v>
      </c>
      <c r="AU164" s="154" t="s">
        <v>160</v>
      </c>
      <c r="AV164" s="13" t="s">
        <v>92</v>
      </c>
      <c r="AW164" s="13" t="s">
        <v>35</v>
      </c>
      <c r="AX164" s="13" t="s">
        <v>82</v>
      </c>
      <c r="AY164" s="154" t="s">
        <v>142</v>
      </c>
    </row>
    <row r="165" spans="2:51" s="13" customFormat="1" ht="11.25">
      <c r="B165" s="153"/>
      <c r="D165" s="147" t="s">
        <v>149</v>
      </c>
      <c r="E165" s="154" t="s">
        <v>1</v>
      </c>
      <c r="F165" s="155" t="s">
        <v>733</v>
      </c>
      <c r="H165" s="156">
        <v>17.22</v>
      </c>
      <c r="I165" s="157"/>
      <c r="L165" s="153"/>
      <c r="M165" s="158"/>
      <c r="T165" s="159"/>
      <c r="AT165" s="154" t="s">
        <v>149</v>
      </c>
      <c r="AU165" s="154" t="s">
        <v>160</v>
      </c>
      <c r="AV165" s="13" t="s">
        <v>92</v>
      </c>
      <c r="AW165" s="13" t="s">
        <v>35</v>
      </c>
      <c r="AX165" s="13" t="s">
        <v>82</v>
      </c>
      <c r="AY165" s="154" t="s">
        <v>142</v>
      </c>
    </row>
    <row r="166" spans="2:51" s="13" customFormat="1" ht="11.25">
      <c r="B166" s="153"/>
      <c r="D166" s="147" t="s">
        <v>149</v>
      </c>
      <c r="E166" s="154" t="s">
        <v>1</v>
      </c>
      <c r="F166" s="155" t="s">
        <v>734</v>
      </c>
      <c r="H166" s="156">
        <v>11.777</v>
      </c>
      <c r="I166" s="157"/>
      <c r="L166" s="153"/>
      <c r="M166" s="158"/>
      <c r="T166" s="159"/>
      <c r="AT166" s="154" t="s">
        <v>149</v>
      </c>
      <c r="AU166" s="154" t="s">
        <v>160</v>
      </c>
      <c r="AV166" s="13" t="s">
        <v>92</v>
      </c>
      <c r="AW166" s="13" t="s">
        <v>35</v>
      </c>
      <c r="AX166" s="13" t="s">
        <v>82</v>
      </c>
      <c r="AY166" s="154" t="s">
        <v>142</v>
      </c>
    </row>
    <row r="167" spans="2:51" s="15" customFormat="1" ht="11.25">
      <c r="B167" s="167"/>
      <c r="D167" s="147" t="s">
        <v>149</v>
      </c>
      <c r="E167" s="168" t="s">
        <v>1</v>
      </c>
      <c r="F167" s="169" t="s">
        <v>173</v>
      </c>
      <c r="H167" s="170">
        <v>339.609</v>
      </c>
      <c r="I167" s="171"/>
      <c r="L167" s="167"/>
      <c r="M167" s="172"/>
      <c r="T167" s="173"/>
      <c r="AT167" s="168" t="s">
        <v>149</v>
      </c>
      <c r="AU167" s="168" t="s">
        <v>160</v>
      </c>
      <c r="AV167" s="15" t="s">
        <v>160</v>
      </c>
      <c r="AW167" s="15" t="s">
        <v>35</v>
      </c>
      <c r="AX167" s="15" t="s">
        <v>82</v>
      </c>
      <c r="AY167" s="168" t="s">
        <v>142</v>
      </c>
    </row>
    <row r="168" spans="2:51" s="14" customFormat="1" ht="11.25">
      <c r="B168" s="160"/>
      <c r="D168" s="147" t="s">
        <v>149</v>
      </c>
      <c r="E168" s="161" t="s">
        <v>1</v>
      </c>
      <c r="F168" s="162" t="s">
        <v>153</v>
      </c>
      <c r="H168" s="163">
        <v>339.609</v>
      </c>
      <c r="I168" s="164"/>
      <c r="L168" s="160"/>
      <c r="M168" s="165"/>
      <c r="T168" s="166"/>
      <c r="AT168" s="161" t="s">
        <v>149</v>
      </c>
      <c r="AU168" s="161" t="s">
        <v>160</v>
      </c>
      <c r="AV168" s="14" t="s">
        <v>147</v>
      </c>
      <c r="AW168" s="14" t="s">
        <v>35</v>
      </c>
      <c r="AX168" s="14" t="s">
        <v>90</v>
      </c>
      <c r="AY168" s="161" t="s">
        <v>142</v>
      </c>
    </row>
    <row r="169" spans="2:65" s="1" customFormat="1" ht="24.2" customHeight="1">
      <c r="B169" s="32"/>
      <c r="C169" s="133" t="s">
        <v>147</v>
      </c>
      <c r="D169" s="133" t="s">
        <v>144</v>
      </c>
      <c r="E169" s="134" t="s">
        <v>735</v>
      </c>
      <c r="F169" s="135" t="s">
        <v>736</v>
      </c>
      <c r="G169" s="136" t="s">
        <v>156</v>
      </c>
      <c r="H169" s="137">
        <v>197.448</v>
      </c>
      <c r="I169" s="138"/>
      <c r="J169" s="139">
        <f>ROUND(I169*H169,2)</f>
        <v>0</v>
      </c>
      <c r="K169" s="135" t="s">
        <v>1</v>
      </c>
      <c r="L169" s="32"/>
      <c r="M169" s="140" t="s">
        <v>1</v>
      </c>
      <c r="N169" s="141" t="s">
        <v>47</v>
      </c>
      <c r="P169" s="142">
        <f>O169*H169</f>
        <v>0</v>
      </c>
      <c r="Q169" s="142">
        <v>0</v>
      </c>
      <c r="R169" s="142">
        <f>Q169*H169</f>
        <v>0</v>
      </c>
      <c r="S169" s="142">
        <v>0</v>
      </c>
      <c r="T169" s="143">
        <f>S169*H169</f>
        <v>0</v>
      </c>
      <c r="AR169" s="144" t="s">
        <v>147</v>
      </c>
      <c r="AT169" s="144" t="s">
        <v>144</v>
      </c>
      <c r="AU169" s="144" t="s">
        <v>160</v>
      </c>
      <c r="AY169" s="17" t="s">
        <v>142</v>
      </c>
      <c r="BE169" s="145">
        <f>IF(N169="základní",J169,0)</f>
        <v>0</v>
      </c>
      <c r="BF169" s="145">
        <f>IF(N169="snížená",J169,0)</f>
        <v>0</v>
      </c>
      <c r="BG169" s="145">
        <f>IF(N169="zákl. přenesená",J169,0)</f>
        <v>0</v>
      </c>
      <c r="BH169" s="145">
        <f>IF(N169="sníž. přenesená",J169,0)</f>
        <v>0</v>
      </c>
      <c r="BI169" s="145">
        <f>IF(N169="nulová",J169,0)</f>
        <v>0</v>
      </c>
      <c r="BJ169" s="17" t="s">
        <v>90</v>
      </c>
      <c r="BK169" s="145">
        <f>ROUND(I169*H169,2)</f>
        <v>0</v>
      </c>
      <c r="BL169" s="17" t="s">
        <v>147</v>
      </c>
      <c r="BM169" s="144" t="s">
        <v>737</v>
      </c>
    </row>
    <row r="170" spans="2:51" s="12" customFormat="1" ht="11.25">
      <c r="B170" s="146"/>
      <c r="D170" s="147" t="s">
        <v>149</v>
      </c>
      <c r="E170" s="148" t="s">
        <v>1</v>
      </c>
      <c r="F170" s="149" t="s">
        <v>726</v>
      </c>
      <c r="H170" s="148" t="s">
        <v>1</v>
      </c>
      <c r="I170" s="150"/>
      <c r="L170" s="146"/>
      <c r="M170" s="151"/>
      <c r="T170" s="152"/>
      <c r="AT170" s="148" t="s">
        <v>149</v>
      </c>
      <c r="AU170" s="148" t="s">
        <v>160</v>
      </c>
      <c r="AV170" s="12" t="s">
        <v>90</v>
      </c>
      <c r="AW170" s="12" t="s">
        <v>35</v>
      </c>
      <c r="AX170" s="12" t="s">
        <v>82</v>
      </c>
      <c r="AY170" s="148" t="s">
        <v>142</v>
      </c>
    </row>
    <row r="171" spans="2:51" s="12" customFormat="1" ht="11.25">
      <c r="B171" s="146"/>
      <c r="D171" s="147" t="s">
        <v>149</v>
      </c>
      <c r="E171" s="148" t="s">
        <v>1</v>
      </c>
      <c r="F171" s="149" t="s">
        <v>164</v>
      </c>
      <c r="H171" s="148" t="s">
        <v>1</v>
      </c>
      <c r="I171" s="150"/>
      <c r="L171" s="146"/>
      <c r="M171" s="151"/>
      <c r="T171" s="152"/>
      <c r="AT171" s="148" t="s">
        <v>149</v>
      </c>
      <c r="AU171" s="148" t="s">
        <v>160</v>
      </c>
      <c r="AV171" s="12" t="s">
        <v>90</v>
      </c>
      <c r="AW171" s="12" t="s">
        <v>35</v>
      </c>
      <c r="AX171" s="12" t="s">
        <v>82</v>
      </c>
      <c r="AY171" s="148" t="s">
        <v>142</v>
      </c>
    </row>
    <row r="172" spans="2:51" s="12" customFormat="1" ht="11.25">
      <c r="B172" s="146"/>
      <c r="D172" s="147" t="s">
        <v>149</v>
      </c>
      <c r="E172" s="148" t="s">
        <v>1</v>
      </c>
      <c r="F172" s="149" t="s">
        <v>727</v>
      </c>
      <c r="H172" s="148" t="s">
        <v>1</v>
      </c>
      <c r="I172" s="150"/>
      <c r="L172" s="146"/>
      <c r="M172" s="151"/>
      <c r="T172" s="152"/>
      <c r="AT172" s="148" t="s">
        <v>149</v>
      </c>
      <c r="AU172" s="148" t="s">
        <v>160</v>
      </c>
      <c r="AV172" s="12" t="s">
        <v>90</v>
      </c>
      <c r="AW172" s="12" t="s">
        <v>35</v>
      </c>
      <c r="AX172" s="12" t="s">
        <v>82</v>
      </c>
      <c r="AY172" s="148" t="s">
        <v>142</v>
      </c>
    </row>
    <row r="173" spans="2:51" s="12" customFormat="1" ht="11.25">
      <c r="B173" s="146"/>
      <c r="D173" s="147" t="s">
        <v>149</v>
      </c>
      <c r="E173" s="148" t="s">
        <v>1</v>
      </c>
      <c r="F173" s="149" t="s">
        <v>166</v>
      </c>
      <c r="H173" s="148" t="s">
        <v>1</v>
      </c>
      <c r="I173" s="150"/>
      <c r="L173" s="146"/>
      <c r="M173" s="151"/>
      <c r="T173" s="152"/>
      <c r="AT173" s="148" t="s">
        <v>149</v>
      </c>
      <c r="AU173" s="148" t="s">
        <v>160</v>
      </c>
      <c r="AV173" s="12" t="s">
        <v>90</v>
      </c>
      <c r="AW173" s="12" t="s">
        <v>35</v>
      </c>
      <c r="AX173" s="12" t="s">
        <v>82</v>
      </c>
      <c r="AY173" s="148" t="s">
        <v>142</v>
      </c>
    </row>
    <row r="174" spans="2:51" s="12" customFormat="1" ht="11.25">
      <c r="B174" s="146"/>
      <c r="D174" s="147" t="s">
        <v>149</v>
      </c>
      <c r="E174" s="148" t="s">
        <v>1</v>
      </c>
      <c r="F174" s="149" t="s">
        <v>728</v>
      </c>
      <c r="H174" s="148" t="s">
        <v>1</v>
      </c>
      <c r="I174" s="150"/>
      <c r="L174" s="146"/>
      <c r="M174" s="151"/>
      <c r="T174" s="152"/>
      <c r="AT174" s="148" t="s">
        <v>149</v>
      </c>
      <c r="AU174" s="148" t="s">
        <v>160</v>
      </c>
      <c r="AV174" s="12" t="s">
        <v>90</v>
      </c>
      <c r="AW174" s="12" t="s">
        <v>35</v>
      </c>
      <c r="AX174" s="12" t="s">
        <v>82</v>
      </c>
      <c r="AY174" s="148" t="s">
        <v>142</v>
      </c>
    </row>
    <row r="175" spans="2:51" s="12" customFormat="1" ht="11.25">
      <c r="B175" s="146"/>
      <c r="D175" s="147" t="s">
        <v>149</v>
      </c>
      <c r="E175" s="148" t="s">
        <v>1</v>
      </c>
      <c r="F175" s="149" t="s">
        <v>738</v>
      </c>
      <c r="H175" s="148" t="s">
        <v>1</v>
      </c>
      <c r="I175" s="150"/>
      <c r="L175" s="146"/>
      <c r="M175" s="151"/>
      <c r="T175" s="152"/>
      <c r="AT175" s="148" t="s">
        <v>149</v>
      </c>
      <c r="AU175" s="148" t="s">
        <v>160</v>
      </c>
      <c r="AV175" s="12" t="s">
        <v>90</v>
      </c>
      <c r="AW175" s="12" t="s">
        <v>35</v>
      </c>
      <c r="AX175" s="12" t="s">
        <v>82</v>
      </c>
      <c r="AY175" s="148" t="s">
        <v>142</v>
      </c>
    </row>
    <row r="176" spans="2:51" s="13" customFormat="1" ht="22.5">
      <c r="B176" s="153"/>
      <c r="D176" s="147" t="s">
        <v>149</v>
      </c>
      <c r="E176" s="154" t="s">
        <v>1</v>
      </c>
      <c r="F176" s="155" t="s">
        <v>739</v>
      </c>
      <c r="H176" s="156">
        <v>197.448</v>
      </c>
      <c r="I176" s="157"/>
      <c r="L176" s="153"/>
      <c r="M176" s="158"/>
      <c r="T176" s="159"/>
      <c r="AT176" s="154" t="s">
        <v>149</v>
      </c>
      <c r="AU176" s="154" t="s">
        <v>160</v>
      </c>
      <c r="AV176" s="13" t="s">
        <v>92</v>
      </c>
      <c r="AW176" s="13" t="s">
        <v>35</v>
      </c>
      <c r="AX176" s="13" t="s">
        <v>82</v>
      </c>
      <c r="AY176" s="154" t="s">
        <v>142</v>
      </c>
    </row>
    <row r="177" spans="2:51" s="14" customFormat="1" ht="11.25">
      <c r="B177" s="160"/>
      <c r="D177" s="147" t="s">
        <v>149</v>
      </c>
      <c r="E177" s="161" t="s">
        <v>1</v>
      </c>
      <c r="F177" s="162" t="s">
        <v>153</v>
      </c>
      <c r="H177" s="163">
        <v>197.448</v>
      </c>
      <c r="I177" s="164"/>
      <c r="L177" s="160"/>
      <c r="M177" s="165"/>
      <c r="T177" s="166"/>
      <c r="AT177" s="161" t="s">
        <v>149</v>
      </c>
      <c r="AU177" s="161" t="s">
        <v>160</v>
      </c>
      <c r="AV177" s="14" t="s">
        <v>147</v>
      </c>
      <c r="AW177" s="14" t="s">
        <v>35</v>
      </c>
      <c r="AX177" s="14" t="s">
        <v>90</v>
      </c>
      <c r="AY177" s="161" t="s">
        <v>142</v>
      </c>
    </row>
    <row r="178" spans="2:65" s="1" customFormat="1" ht="21.75" customHeight="1">
      <c r="B178" s="32"/>
      <c r="C178" s="133" t="s">
        <v>175</v>
      </c>
      <c r="D178" s="133" t="s">
        <v>144</v>
      </c>
      <c r="E178" s="134" t="s">
        <v>740</v>
      </c>
      <c r="F178" s="135" t="s">
        <v>741</v>
      </c>
      <c r="G178" s="136" t="s">
        <v>217</v>
      </c>
      <c r="H178" s="137">
        <v>1</v>
      </c>
      <c r="I178" s="138"/>
      <c r="J178" s="139">
        <f>ROUND(I178*H178,2)</f>
        <v>0</v>
      </c>
      <c r="K178" s="135" t="s">
        <v>1</v>
      </c>
      <c r="L178" s="32"/>
      <c r="M178" s="140" t="s">
        <v>1</v>
      </c>
      <c r="N178" s="141" t="s">
        <v>47</v>
      </c>
      <c r="P178" s="142">
        <f>O178*H178</f>
        <v>0</v>
      </c>
      <c r="Q178" s="142">
        <v>0</v>
      </c>
      <c r="R178" s="142">
        <f>Q178*H178</f>
        <v>0</v>
      </c>
      <c r="S178" s="142">
        <v>0</v>
      </c>
      <c r="T178" s="143">
        <f>S178*H178</f>
        <v>0</v>
      </c>
      <c r="AR178" s="144" t="s">
        <v>147</v>
      </c>
      <c r="AT178" s="144" t="s">
        <v>144</v>
      </c>
      <c r="AU178" s="144" t="s">
        <v>160</v>
      </c>
      <c r="AY178" s="17" t="s">
        <v>142</v>
      </c>
      <c r="BE178" s="145">
        <f>IF(N178="základní",J178,0)</f>
        <v>0</v>
      </c>
      <c r="BF178" s="145">
        <f>IF(N178="snížená",J178,0)</f>
        <v>0</v>
      </c>
      <c r="BG178" s="145">
        <f>IF(N178="zákl. přenesená",J178,0)</f>
        <v>0</v>
      </c>
      <c r="BH178" s="145">
        <f>IF(N178="sníž. přenesená",J178,0)</f>
        <v>0</v>
      </c>
      <c r="BI178" s="145">
        <f>IF(N178="nulová",J178,0)</f>
        <v>0</v>
      </c>
      <c r="BJ178" s="17" t="s">
        <v>90</v>
      </c>
      <c r="BK178" s="145">
        <f>ROUND(I178*H178,2)</f>
        <v>0</v>
      </c>
      <c r="BL178" s="17" t="s">
        <v>147</v>
      </c>
      <c r="BM178" s="144" t="s">
        <v>742</v>
      </c>
    </row>
    <row r="179" spans="2:65" s="1" customFormat="1" ht="21.75" customHeight="1">
      <c r="B179" s="32"/>
      <c r="C179" s="133" t="s">
        <v>179</v>
      </c>
      <c r="D179" s="133" t="s">
        <v>144</v>
      </c>
      <c r="E179" s="134" t="s">
        <v>743</v>
      </c>
      <c r="F179" s="135" t="s">
        <v>744</v>
      </c>
      <c r="G179" s="136" t="s">
        <v>217</v>
      </c>
      <c r="H179" s="137">
        <v>1</v>
      </c>
      <c r="I179" s="138"/>
      <c r="J179" s="139">
        <f>ROUND(I179*H179,2)</f>
        <v>0</v>
      </c>
      <c r="K179" s="135" t="s">
        <v>1</v>
      </c>
      <c r="L179" s="32"/>
      <c r="M179" s="140" t="s">
        <v>1</v>
      </c>
      <c r="N179" s="141" t="s">
        <v>47</v>
      </c>
      <c r="P179" s="142">
        <f>O179*H179</f>
        <v>0</v>
      </c>
      <c r="Q179" s="142">
        <v>0</v>
      </c>
      <c r="R179" s="142">
        <f>Q179*H179</f>
        <v>0</v>
      </c>
      <c r="S179" s="142">
        <v>0</v>
      </c>
      <c r="T179" s="143">
        <f>S179*H179</f>
        <v>0</v>
      </c>
      <c r="AR179" s="144" t="s">
        <v>147</v>
      </c>
      <c r="AT179" s="144" t="s">
        <v>144</v>
      </c>
      <c r="AU179" s="144" t="s">
        <v>160</v>
      </c>
      <c r="AY179" s="17" t="s">
        <v>142</v>
      </c>
      <c r="BE179" s="145">
        <f>IF(N179="základní",J179,0)</f>
        <v>0</v>
      </c>
      <c r="BF179" s="145">
        <f>IF(N179="snížená",J179,0)</f>
        <v>0</v>
      </c>
      <c r="BG179" s="145">
        <f>IF(N179="zákl. přenesená",J179,0)</f>
        <v>0</v>
      </c>
      <c r="BH179" s="145">
        <f>IF(N179="sníž. přenesená",J179,0)</f>
        <v>0</v>
      </c>
      <c r="BI179" s="145">
        <f>IF(N179="nulová",J179,0)</f>
        <v>0</v>
      </c>
      <c r="BJ179" s="17" t="s">
        <v>90</v>
      </c>
      <c r="BK179" s="145">
        <f>ROUND(I179*H179,2)</f>
        <v>0</v>
      </c>
      <c r="BL179" s="17" t="s">
        <v>147</v>
      </c>
      <c r="BM179" s="144" t="s">
        <v>745</v>
      </c>
    </row>
    <row r="180" spans="2:63" s="11" customFormat="1" ht="22.9" customHeight="1">
      <c r="B180" s="121"/>
      <c r="D180" s="122" t="s">
        <v>81</v>
      </c>
      <c r="E180" s="131" t="s">
        <v>193</v>
      </c>
      <c r="F180" s="131" t="s">
        <v>423</v>
      </c>
      <c r="I180" s="124"/>
      <c r="J180" s="132">
        <f>BK180</f>
        <v>0</v>
      </c>
      <c r="L180" s="121"/>
      <c r="M180" s="126"/>
      <c r="P180" s="127">
        <f>SUM(P181:P199)</f>
        <v>0</v>
      </c>
      <c r="R180" s="127">
        <f>SUM(R181:R199)</f>
        <v>0</v>
      </c>
      <c r="T180" s="128">
        <f>SUM(T181:T199)</f>
        <v>0</v>
      </c>
      <c r="AR180" s="122" t="s">
        <v>90</v>
      </c>
      <c r="AT180" s="129" t="s">
        <v>81</v>
      </c>
      <c r="AU180" s="129" t="s">
        <v>90</v>
      </c>
      <c r="AY180" s="122" t="s">
        <v>142</v>
      </c>
      <c r="BK180" s="130">
        <f>SUM(BK181:BK199)</f>
        <v>0</v>
      </c>
    </row>
    <row r="181" spans="2:65" s="1" customFormat="1" ht="37.9" customHeight="1">
      <c r="B181" s="32"/>
      <c r="C181" s="133" t="s">
        <v>183</v>
      </c>
      <c r="D181" s="133" t="s">
        <v>144</v>
      </c>
      <c r="E181" s="134" t="s">
        <v>746</v>
      </c>
      <c r="F181" s="135" t="s">
        <v>747</v>
      </c>
      <c r="G181" s="136" t="s">
        <v>105</v>
      </c>
      <c r="H181" s="137">
        <v>7.5</v>
      </c>
      <c r="I181" s="138"/>
      <c r="J181" s="139">
        <f>ROUND(I181*H181,2)</f>
        <v>0</v>
      </c>
      <c r="K181" s="135" t="s">
        <v>1</v>
      </c>
      <c r="L181" s="32"/>
      <c r="M181" s="140" t="s">
        <v>1</v>
      </c>
      <c r="N181" s="141" t="s">
        <v>47</v>
      </c>
      <c r="P181" s="142">
        <f>O181*H181</f>
        <v>0</v>
      </c>
      <c r="Q181" s="142">
        <v>0</v>
      </c>
      <c r="R181" s="142">
        <f>Q181*H181</f>
        <v>0</v>
      </c>
      <c r="S181" s="142">
        <v>0</v>
      </c>
      <c r="T181" s="143">
        <f>S181*H181</f>
        <v>0</v>
      </c>
      <c r="AR181" s="144" t="s">
        <v>147</v>
      </c>
      <c r="AT181" s="144" t="s">
        <v>144</v>
      </c>
      <c r="AU181" s="144" t="s">
        <v>92</v>
      </c>
      <c r="AY181" s="17" t="s">
        <v>142</v>
      </c>
      <c r="BE181" s="145">
        <f>IF(N181="základní",J181,0)</f>
        <v>0</v>
      </c>
      <c r="BF181" s="145">
        <f>IF(N181="snížená",J181,0)</f>
        <v>0</v>
      </c>
      <c r="BG181" s="145">
        <f>IF(N181="zákl. přenesená",J181,0)</f>
        <v>0</v>
      </c>
      <c r="BH181" s="145">
        <f>IF(N181="sníž. přenesená",J181,0)</f>
        <v>0</v>
      </c>
      <c r="BI181" s="145">
        <f>IF(N181="nulová",J181,0)</f>
        <v>0</v>
      </c>
      <c r="BJ181" s="17" t="s">
        <v>90</v>
      </c>
      <c r="BK181" s="145">
        <f>ROUND(I181*H181,2)</f>
        <v>0</v>
      </c>
      <c r="BL181" s="17" t="s">
        <v>147</v>
      </c>
      <c r="BM181" s="144" t="s">
        <v>748</v>
      </c>
    </row>
    <row r="182" spans="2:51" s="13" customFormat="1" ht="11.25">
      <c r="B182" s="153"/>
      <c r="D182" s="147" t="s">
        <v>149</v>
      </c>
      <c r="E182" s="154" t="s">
        <v>1</v>
      </c>
      <c r="F182" s="155" t="s">
        <v>749</v>
      </c>
      <c r="H182" s="156">
        <v>7.5</v>
      </c>
      <c r="I182" s="157"/>
      <c r="L182" s="153"/>
      <c r="M182" s="158"/>
      <c r="T182" s="159"/>
      <c r="AT182" s="154" t="s">
        <v>149</v>
      </c>
      <c r="AU182" s="154" t="s">
        <v>92</v>
      </c>
      <c r="AV182" s="13" t="s">
        <v>92</v>
      </c>
      <c r="AW182" s="13" t="s">
        <v>35</v>
      </c>
      <c r="AX182" s="13" t="s">
        <v>82</v>
      </c>
      <c r="AY182" s="154" t="s">
        <v>142</v>
      </c>
    </row>
    <row r="183" spans="2:51" s="14" customFormat="1" ht="11.25">
      <c r="B183" s="160"/>
      <c r="D183" s="147" t="s">
        <v>149</v>
      </c>
      <c r="E183" s="161" t="s">
        <v>1</v>
      </c>
      <c r="F183" s="162" t="s">
        <v>153</v>
      </c>
      <c r="H183" s="163">
        <v>7.5</v>
      </c>
      <c r="I183" s="164"/>
      <c r="L183" s="160"/>
      <c r="M183" s="165"/>
      <c r="T183" s="166"/>
      <c r="AT183" s="161" t="s">
        <v>149</v>
      </c>
      <c r="AU183" s="161" t="s">
        <v>92</v>
      </c>
      <c r="AV183" s="14" t="s">
        <v>147</v>
      </c>
      <c r="AW183" s="14" t="s">
        <v>35</v>
      </c>
      <c r="AX183" s="14" t="s">
        <v>90</v>
      </c>
      <c r="AY183" s="161" t="s">
        <v>142</v>
      </c>
    </row>
    <row r="184" spans="2:65" s="1" customFormat="1" ht="24.2" customHeight="1">
      <c r="B184" s="32"/>
      <c r="C184" s="133" t="s">
        <v>189</v>
      </c>
      <c r="D184" s="133" t="s">
        <v>144</v>
      </c>
      <c r="E184" s="134" t="s">
        <v>448</v>
      </c>
      <c r="F184" s="135" t="s">
        <v>449</v>
      </c>
      <c r="G184" s="136" t="s">
        <v>105</v>
      </c>
      <c r="H184" s="137">
        <v>1143</v>
      </c>
      <c r="I184" s="138"/>
      <c r="J184" s="139">
        <f>ROUND(I184*H184,2)</f>
        <v>0</v>
      </c>
      <c r="K184" s="135" t="s">
        <v>212</v>
      </c>
      <c r="L184" s="32"/>
      <c r="M184" s="140" t="s">
        <v>1</v>
      </c>
      <c r="N184" s="141" t="s">
        <v>47</v>
      </c>
      <c r="P184" s="142">
        <f>O184*H184</f>
        <v>0</v>
      </c>
      <c r="Q184" s="142">
        <v>0</v>
      </c>
      <c r="R184" s="142">
        <f>Q184*H184</f>
        <v>0</v>
      </c>
      <c r="S184" s="142">
        <v>0</v>
      </c>
      <c r="T184" s="143">
        <f>S184*H184</f>
        <v>0</v>
      </c>
      <c r="AR184" s="144" t="s">
        <v>147</v>
      </c>
      <c r="AT184" s="144" t="s">
        <v>144</v>
      </c>
      <c r="AU184" s="144" t="s">
        <v>92</v>
      </c>
      <c r="AY184" s="17" t="s">
        <v>142</v>
      </c>
      <c r="BE184" s="145">
        <f>IF(N184="základní",J184,0)</f>
        <v>0</v>
      </c>
      <c r="BF184" s="145">
        <f>IF(N184="snížená",J184,0)</f>
        <v>0</v>
      </c>
      <c r="BG184" s="145">
        <f>IF(N184="zákl. přenesená",J184,0)</f>
        <v>0</v>
      </c>
      <c r="BH184" s="145">
        <f>IF(N184="sníž. přenesená",J184,0)</f>
        <v>0</v>
      </c>
      <c r="BI184" s="145">
        <f>IF(N184="nulová",J184,0)</f>
        <v>0</v>
      </c>
      <c r="BJ184" s="17" t="s">
        <v>90</v>
      </c>
      <c r="BK184" s="145">
        <f>ROUND(I184*H184,2)</f>
        <v>0</v>
      </c>
      <c r="BL184" s="17" t="s">
        <v>147</v>
      </c>
      <c r="BM184" s="144" t="s">
        <v>450</v>
      </c>
    </row>
    <row r="185" spans="2:51" s="12" customFormat="1" ht="11.25">
      <c r="B185" s="146"/>
      <c r="D185" s="147" t="s">
        <v>149</v>
      </c>
      <c r="E185" s="148" t="s">
        <v>1</v>
      </c>
      <c r="F185" s="149" t="s">
        <v>428</v>
      </c>
      <c r="H185" s="148" t="s">
        <v>1</v>
      </c>
      <c r="I185" s="150"/>
      <c r="L185" s="146"/>
      <c r="M185" s="151"/>
      <c r="T185" s="152"/>
      <c r="AT185" s="148" t="s">
        <v>149</v>
      </c>
      <c r="AU185" s="148" t="s">
        <v>92</v>
      </c>
      <c r="AV185" s="12" t="s">
        <v>90</v>
      </c>
      <c r="AW185" s="12" t="s">
        <v>35</v>
      </c>
      <c r="AX185" s="12" t="s">
        <v>82</v>
      </c>
      <c r="AY185" s="148" t="s">
        <v>142</v>
      </c>
    </row>
    <row r="186" spans="2:51" s="12" customFormat="1" ht="11.25">
      <c r="B186" s="146"/>
      <c r="D186" s="147" t="s">
        <v>149</v>
      </c>
      <c r="E186" s="148" t="s">
        <v>1</v>
      </c>
      <c r="F186" s="149" t="s">
        <v>709</v>
      </c>
      <c r="H186" s="148" t="s">
        <v>1</v>
      </c>
      <c r="I186" s="150"/>
      <c r="L186" s="146"/>
      <c r="M186" s="151"/>
      <c r="T186" s="152"/>
      <c r="AT186" s="148" t="s">
        <v>149</v>
      </c>
      <c r="AU186" s="148" t="s">
        <v>92</v>
      </c>
      <c r="AV186" s="12" t="s">
        <v>90</v>
      </c>
      <c r="AW186" s="12" t="s">
        <v>35</v>
      </c>
      <c r="AX186" s="12" t="s">
        <v>82</v>
      </c>
      <c r="AY186" s="148" t="s">
        <v>142</v>
      </c>
    </row>
    <row r="187" spans="2:51" s="13" customFormat="1" ht="11.25">
      <c r="B187" s="153"/>
      <c r="D187" s="147" t="s">
        <v>149</v>
      </c>
      <c r="E187" s="154" t="s">
        <v>1</v>
      </c>
      <c r="F187" s="155" t="s">
        <v>750</v>
      </c>
      <c r="H187" s="156">
        <v>1143</v>
      </c>
      <c r="I187" s="157"/>
      <c r="L187" s="153"/>
      <c r="M187" s="158"/>
      <c r="T187" s="159"/>
      <c r="AT187" s="154" t="s">
        <v>149</v>
      </c>
      <c r="AU187" s="154" t="s">
        <v>92</v>
      </c>
      <c r="AV187" s="13" t="s">
        <v>92</v>
      </c>
      <c r="AW187" s="13" t="s">
        <v>35</v>
      </c>
      <c r="AX187" s="13" t="s">
        <v>82</v>
      </c>
      <c r="AY187" s="154" t="s">
        <v>142</v>
      </c>
    </row>
    <row r="188" spans="2:51" s="15" customFormat="1" ht="11.25">
      <c r="B188" s="167"/>
      <c r="D188" s="147" t="s">
        <v>149</v>
      </c>
      <c r="E188" s="168" t="s">
        <v>701</v>
      </c>
      <c r="F188" s="169" t="s">
        <v>173</v>
      </c>
      <c r="H188" s="170">
        <v>1143</v>
      </c>
      <c r="I188" s="171"/>
      <c r="L188" s="167"/>
      <c r="M188" s="172"/>
      <c r="T188" s="173"/>
      <c r="AT188" s="168" t="s">
        <v>149</v>
      </c>
      <c r="AU188" s="168" t="s">
        <v>92</v>
      </c>
      <c r="AV188" s="15" t="s">
        <v>160</v>
      </c>
      <c r="AW188" s="15" t="s">
        <v>35</v>
      </c>
      <c r="AX188" s="15" t="s">
        <v>82</v>
      </c>
      <c r="AY188" s="168" t="s">
        <v>142</v>
      </c>
    </row>
    <row r="189" spans="2:51" s="14" customFormat="1" ht="11.25">
      <c r="B189" s="160"/>
      <c r="D189" s="147" t="s">
        <v>149</v>
      </c>
      <c r="E189" s="161" t="s">
        <v>103</v>
      </c>
      <c r="F189" s="162" t="s">
        <v>153</v>
      </c>
      <c r="H189" s="163">
        <v>1143</v>
      </c>
      <c r="I189" s="164"/>
      <c r="L189" s="160"/>
      <c r="M189" s="165"/>
      <c r="T189" s="166"/>
      <c r="AT189" s="161" t="s">
        <v>149</v>
      </c>
      <c r="AU189" s="161" t="s">
        <v>92</v>
      </c>
      <c r="AV189" s="14" t="s">
        <v>147</v>
      </c>
      <c r="AW189" s="14" t="s">
        <v>35</v>
      </c>
      <c r="AX189" s="14" t="s">
        <v>90</v>
      </c>
      <c r="AY189" s="161" t="s">
        <v>142</v>
      </c>
    </row>
    <row r="190" spans="2:65" s="1" customFormat="1" ht="33" customHeight="1">
      <c r="B190" s="32"/>
      <c r="C190" s="133" t="s">
        <v>193</v>
      </c>
      <c r="D190" s="133" t="s">
        <v>144</v>
      </c>
      <c r="E190" s="134" t="s">
        <v>462</v>
      </c>
      <c r="F190" s="135" t="s">
        <v>463</v>
      </c>
      <c r="G190" s="136" t="s">
        <v>105</v>
      </c>
      <c r="H190" s="137">
        <v>411480</v>
      </c>
      <c r="I190" s="138"/>
      <c r="J190" s="139">
        <f>ROUND(I190*H190,2)</f>
        <v>0</v>
      </c>
      <c r="K190" s="135" t="s">
        <v>212</v>
      </c>
      <c r="L190" s="32"/>
      <c r="M190" s="140" t="s">
        <v>1</v>
      </c>
      <c r="N190" s="141" t="s">
        <v>47</v>
      </c>
      <c r="P190" s="142">
        <f>O190*H190</f>
        <v>0</v>
      </c>
      <c r="Q190" s="142">
        <v>0</v>
      </c>
      <c r="R190" s="142">
        <f>Q190*H190</f>
        <v>0</v>
      </c>
      <c r="S190" s="142">
        <v>0</v>
      </c>
      <c r="T190" s="143">
        <f>S190*H190</f>
        <v>0</v>
      </c>
      <c r="AR190" s="144" t="s">
        <v>147</v>
      </c>
      <c r="AT190" s="144" t="s">
        <v>144</v>
      </c>
      <c r="AU190" s="144" t="s">
        <v>92</v>
      </c>
      <c r="AY190" s="17" t="s">
        <v>142</v>
      </c>
      <c r="BE190" s="145">
        <f>IF(N190="základní",J190,0)</f>
        <v>0</v>
      </c>
      <c r="BF190" s="145">
        <f>IF(N190="snížená",J190,0)</f>
        <v>0</v>
      </c>
      <c r="BG190" s="145">
        <f>IF(N190="zákl. přenesená",J190,0)</f>
        <v>0</v>
      </c>
      <c r="BH190" s="145">
        <f>IF(N190="sníž. přenesená",J190,0)</f>
        <v>0</v>
      </c>
      <c r="BI190" s="145">
        <f>IF(N190="nulová",J190,0)</f>
        <v>0</v>
      </c>
      <c r="BJ190" s="17" t="s">
        <v>90</v>
      </c>
      <c r="BK190" s="145">
        <f>ROUND(I190*H190,2)</f>
        <v>0</v>
      </c>
      <c r="BL190" s="17" t="s">
        <v>147</v>
      </c>
      <c r="BM190" s="144" t="s">
        <v>464</v>
      </c>
    </row>
    <row r="191" spans="2:51" s="13" customFormat="1" ht="11.25">
      <c r="B191" s="153"/>
      <c r="D191" s="147" t="s">
        <v>149</v>
      </c>
      <c r="E191" s="154" t="s">
        <v>1</v>
      </c>
      <c r="F191" s="155" t="s">
        <v>751</v>
      </c>
      <c r="H191" s="156">
        <v>411480</v>
      </c>
      <c r="I191" s="157"/>
      <c r="L191" s="153"/>
      <c r="M191" s="158"/>
      <c r="T191" s="159"/>
      <c r="AT191" s="154" t="s">
        <v>149</v>
      </c>
      <c r="AU191" s="154" t="s">
        <v>92</v>
      </c>
      <c r="AV191" s="13" t="s">
        <v>92</v>
      </c>
      <c r="AW191" s="13" t="s">
        <v>35</v>
      </c>
      <c r="AX191" s="13" t="s">
        <v>82</v>
      </c>
      <c r="AY191" s="154" t="s">
        <v>142</v>
      </c>
    </row>
    <row r="192" spans="2:51" s="14" customFormat="1" ht="11.25">
      <c r="B192" s="160"/>
      <c r="D192" s="147" t="s">
        <v>149</v>
      </c>
      <c r="E192" s="161" t="s">
        <v>1</v>
      </c>
      <c r="F192" s="162" t="s">
        <v>153</v>
      </c>
      <c r="H192" s="163">
        <v>411480</v>
      </c>
      <c r="I192" s="164"/>
      <c r="L192" s="160"/>
      <c r="M192" s="165"/>
      <c r="T192" s="166"/>
      <c r="AT192" s="161" t="s">
        <v>149</v>
      </c>
      <c r="AU192" s="161" t="s">
        <v>92</v>
      </c>
      <c r="AV192" s="14" t="s">
        <v>147</v>
      </c>
      <c r="AW192" s="14" t="s">
        <v>35</v>
      </c>
      <c r="AX192" s="14" t="s">
        <v>90</v>
      </c>
      <c r="AY192" s="161" t="s">
        <v>142</v>
      </c>
    </row>
    <row r="193" spans="2:65" s="1" customFormat="1" ht="33" customHeight="1">
      <c r="B193" s="32"/>
      <c r="C193" s="133" t="s">
        <v>197</v>
      </c>
      <c r="D193" s="133" t="s">
        <v>144</v>
      </c>
      <c r="E193" s="134" t="s">
        <v>470</v>
      </c>
      <c r="F193" s="135" t="s">
        <v>471</v>
      </c>
      <c r="G193" s="136" t="s">
        <v>105</v>
      </c>
      <c r="H193" s="137">
        <v>1143</v>
      </c>
      <c r="I193" s="138"/>
      <c r="J193" s="139">
        <f>ROUND(I193*H193,2)</f>
        <v>0</v>
      </c>
      <c r="K193" s="135" t="s">
        <v>212</v>
      </c>
      <c r="L193" s="32"/>
      <c r="M193" s="140" t="s">
        <v>1</v>
      </c>
      <c r="N193" s="141" t="s">
        <v>47</v>
      </c>
      <c r="P193" s="142">
        <f>O193*H193</f>
        <v>0</v>
      </c>
      <c r="Q193" s="142">
        <v>0</v>
      </c>
      <c r="R193" s="142">
        <f>Q193*H193</f>
        <v>0</v>
      </c>
      <c r="S193" s="142">
        <v>0</v>
      </c>
      <c r="T193" s="143">
        <f>S193*H193</f>
        <v>0</v>
      </c>
      <c r="AR193" s="144" t="s">
        <v>147</v>
      </c>
      <c r="AT193" s="144" t="s">
        <v>144</v>
      </c>
      <c r="AU193" s="144" t="s">
        <v>92</v>
      </c>
      <c r="AY193" s="17" t="s">
        <v>142</v>
      </c>
      <c r="BE193" s="145">
        <f>IF(N193="základní",J193,0)</f>
        <v>0</v>
      </c>
      <c r="BF193" s="145">
        <f>IF(N193="snížená",J193,0)</f>
        <v>0</v>
      </c>
      <c r="BG193" s="145">
        <f>IF(N193="zákl. přenesená",J193,0)</f>
        <v>0</v>
      </c>
      <c r="BH193" s="145">
        <f>IF(N193="sníž. přenesená",J193,0)</f>
        <v>0</v>
      </c>
      <c r="BI193" s="145">
        <f>IF(N193="nulová",J193,0)</f>
        <v>0</v>
      </c>
      <c r="BJ193" s="17" t="s">
        <v>90</v>
      </c>
      <c r="BK193" s="145">
        <f>ROUND(I193*H193,2)</f>
        <v>0</v>
      </c>
      <c r="BL193" s="17" t="s">
        <v>147</v>
      </c>
      <c r="BM193" s="144" t="s">
        <v>472</v>
      </c>
    </row>
    <row r="194" spans="2:51" s="13" customFormat="1" ht="11.25">
      <c r="B194" s="153"/>
      <c r="D194" s="147" t="s">
        <v>149</v>
      </c>
      <c r="E194" s="154" t="s">
        <v>1</v>
      </c>
      <c r="F194" s="155" t="s">
        <v>103</v>
      </c>
      <c r="H194" s="156">
        <v>1143</v>
      </c>
      <c r="I194" s="157"/>
      <c r="L194" s="153"/>
      <c r="M194" s="158"/>
      <c r="T194" s="159"/>
      <c r="AT194" s="154" t="s">
        <v>149</v>
      </c>
      <c r="AU194" s="154" t="s">
        <v>92</v>
      </c>
      <c r="AV194" s="13" t="s">
        <v>92</v>
      </c>
      <c r="AW194" s="13" t="s">
        <v>35</v>
      </c>
      <c r="AX194" s="13" t="s">
        <v>82</v>
      </c>
      <c r="AY194" s="154" t="s">
        <v>142</v>
      </c>
    </row>
    <row r="195" spans="2:51" s="14" customFormat="1" ht="11.25">
      <c r="B195" s="160"/>
      <c r="D195" s="147" t="s">
        <v>149</v>
      </c>
      <c r="E195" s="161" t="s">
        <v>1</v>
      </c>
      <c r="F195" s="162" t="s">
        <v>153</v>
      </c>
      <c r="H195" s="163">
        <v>1143</v>
      </c>
      <c r="I195" s="164"/>
      <c r="L195" s="160"/>
      <c r="M195" s="165"/>
      <c r="T195" s="166"/>
      <c r="AT195" s="161" t="s">
        <v>149</v>
      </c>
      <c r="AU195" s="161" t="s">
        <v>92</v>
      </c>
      <c r="AV195" s="14" t="s">
        <v>147</v>
      </c>
      <c r="AW195" s="14" t="s">
        <v>35</v>
      </c>
      <c r="AX195" s="14" t="s">
        <v>90</v>
      </c>
      <c r="AY195" s="161" t="s">
        <v>142</v>
      </c>
    </row>
    <row r="196" spans="2:65" s="1" customFormat="1" ht="16.5" customHeight="1">
      <c r="B196" s="32"/>
      <c r="C196" s="133" t="s">
        <v>201</v>
      </c>
      <c r="D196" s="133" t="s">
        <v>144</v>
      </c>
      <c r="E196" s="134" t="s">
        <v>532</v>
      </c>
      <c r="F196" s="135" t="s">
        <v>533</v>
      </c>
      <c r="G196" s="136" t="s">
        <v>217</v>
      </c>
      <c r="H196" s="137">
        <v>1</v>
      </c>
      <c r="I196" s="138"/>
      <c r="J196" s="139">
        <f>ROUND(I196*H196,2)</f>
        <v>0</v>
      </c>
      <c r="K196" s="135" t="s">
        <v>1</v>
      </c>
      <c r="L196" s="32"/>
      <c r="M196" s="140" t="s">
        <v>1</v>
      </c>
      <c r="N196" s="141" t="s">
        <v>47</v>
      </c>
      <c r="P196" s="142">
        <f>O196*H196</f>
        <v>0</v>
      </c>
      <c r="Q196" s="142">
        <v>0</v>
      </c>
      <c r="R196" s="142">
        <f>Q196*H196</f>
        <v>0</v>
      </c>
      <c r="S196" s="142">
        <v>0</v>
      </c>
      <c r="T196" s="143">
        <f>S196*H196</f>
        <v>0</v>
      </c>
      <c r="AR196" s="144" t="s">
        <v>147</v>
      </c>
      <c r="AT196" s="144" t="s">
        <v>144</v>
      </c>
      <c r="AU196" s="144" t="s">
        <v>92</v>
      </c>
      <c r="AY196" s="17" t="s">
        <v>142</v>
      </c>
      <c r="BE196" s="145">
        <f>IF(N196="základní",J196,0)</f>
        <v>0</v>
      </c>
      <c r="BF196" s="145">
        <f>IF(N196="snížená",J196,0)</f>
        <v>0</v>
      </c>
      <c r="BG196" s="145">
        <f>IF(N196="zákl. přenesená",J196,0)</f>
        <v>0</v>
      </c>
      <c r="BH196" s="145">
        <f>IF(N196="sníž. přenesená",J196,0)</f>
        <v>0</v>
      </c>
      <c r="BI196" s="145">
        <f>IF(N196="nulová",J196,0)</f>
        <v>0</v>
      </c>
      <c r="BJ196" s="17" t="s">
        <v>90</v>
      </c>
      <c r="BK196" s="145">
        <f>ROUND(I196*H196,2)</f>
        <v>0</v>
      </c>
      <c r="BL196" s="17" t="s">
        <v>147</v>
      </c>
      <c r="BM196" s="144" t="s">
        <v>534</v>
      </c>
    </row>
    <row r="197" spans="2:51" s="12" customFormat="1" ht="11.25">
      <c r="B197" s="146"/>
      <c r="D197" s="147" t="s">
        <v>149</v>
      </c>
      <c r="E197" s="148" t="s">
        <v>1</v>
      </c>
      <c r="F197" s="149" t="s">
        <v>752</v>
      </c>
      <c r="H197" s="148" t="s">
        <v>1</v>
      </c>
      <c r="I197" s="150"/>
      <c r="L197" s="146"/>
      <c r="M197" s="151"/>
      <c r="T197" s="152"/>
      <c r="AT197" s="148" t="s">
        <v>149</v>
      </c>
      <c r="AU197" s="148" t="s">
        <v>92</v>
      </c>
      <c r="AV197" s="12" t="s">
        <v>90</v>
      </c>
      <c r="AW197" s="12" t="s">
        <v>35</v>
      </c>
      <c r="AX197" s="12" t="s">
        <v>82</v>
      </c>
      <c r="AY197" s="148" t="s">
        <v>142</v>
      </c>
    </row>
    <row r="198" spans="2:51" s="13" customFormat="1" ht="11.25">
      <c r="B198" s="153"/>
      <c r="D198" s="147" t="s">
        <v>149</v>
      </c>
      <c r="E198" s="154" t="s">
        <v>1</v>
      </c>
      <c r="F198" s="155" t="s">
        <v>90</v>
      </c>
      <c r="H198" s="156">
        <v>1</v>
      </c>
      <c r="I198" s="157"/>
      <c r="L198" s="153"/>
      <c r="M198" s="158"/>
      <c r="T198" s="159"/>
      <c r="AT198" s="154" t="s">
        <v>149</v>
      </c>
      <c r="AU198" s="154" t="s">
        <v>92</v>
      </c>
      <c r="AV198" s="13" t="s">
        <v>92</v>
      </c>
      <c r="AW198" s="13" t="s">
        <v>35</v>
      </c>
      <c r="AX198" s="13" t="s">
        <v>82</v>
      </c>
      <c r="AY198" s="154" t="s">
        <v>142</v>
      </c>
    </row>
    <row r="199" spans="2:51" s="14" customFormat="1" ht="11.25">
      <c r="B199" s="160"/>
      <c r="D199" s="147" t="s">
        <v>149</v>
      </c>
      <c r="E199" s="161" t="s">
        <v>1</v>
      </c>
      <c r="F199" s="162" t="s">
        <v>153</v>
      </c>
      <c r="H199" s="163">
        <v>1</v>
      </c>
      <c r="I199" s="164"/>
      <c r="L199" s="160"/>
      <c r="M199" s="165"/>
      <c r="T199" s="166"/>
      <c r="AT199" s="161" t="s">
        <v>149</v>
      </c>
      <c r="AU199" s="161" t="s">
        <v>92</v>
      </c>
      <c r="AV199" s="14" t="s">
        <v>147</v>
      </c>
      <c r="AW199" s="14" t="s">
        <v>35</v>
      </c>
      <c r="AX199" s="14" t="s">
        <v>90</v>
      </c>
      <c r="AY199" s="161" t="s">
        <v>142</v>
      </c>
    </row>
    <row r="200" spans="2:63" s="11" customFormat="1" ht="22.9" customHeight="1">
      <c r="B200" s="121"/>
      <c r="D200" s="122" t="s">
        <v>81</v>
      </c>
      <c r="E200" s="131" t="s">
        <v>675</v>
      </c>
      <c r="F200" s="131" t="s">
        <v>676</v>
      </c>
      <c r="I200" s="124"/>
      <c r="J200" s="132">
        <f>BK200</f>
        <v>0</v>
      </c>
      <c r="L200" s="121"/>
      <c r="M200" s="126"/>
      <c r="P200" s="127">
        <f>SUM(P201:P205)</f>
        <v>0</v>
      </c>
      <c r="R200" s="127">
        <f>SUM(R201:R205)</f>
        <v>0</v>
      </c>
      <c r="T200" s="128">
        <f>SUM(T201:T205)</f>
        <v>0</v>
      </c>
      <c r="AR200" s="122" t="s">
        <v>90</v>
      </c>
      <c r="AT200" s="129" t="s">
        <v>81</v>
      </c>
      <c r="AU200" s="129" t="s">
        <v>90</v>
      </c>
      <c r="AY200" s="122" t="s">
        <v>142</v>
      </c>
      <c r="BK200" s="130">
        <f>SUM(BK201:BK205)</f>
        <v>0</v>
      </c>
    </row>
    <row r="201" spans="2:65" s="1" customFormat="1" ht="33" customHeight="1">
      <c r="B201" s="32"/>
      <c r="C201" s="133" t="s">
        <v>209</v>
      </c>
      <c r="D201" s="133" t="s">
        <v>144</v>
      </c>
      <c r="E201" s="134" t="s">
        <v>678</v>
      </c>
      <c r="F201" s="135" t="s">
        <v>679</v>
      </c>
      <c r="G201" s="136" t="s">
        <v>186</v>
      </c>
      <c r="H201" s="137">
        <v>8.114</v>
      </c>
      <c r="I201" s="138"/>
      <c r="J201" s="139">
        <f>ROUND(I201*H201,2)</f>
        <v>0</v>
      </c>
      <c r="K201" s="135" t="s">
        <v>212</v>
      </c>
      <c r="L201" s="32"/>
      <c r="M201" s="140" t="s">
        <v>1</v>
      </c>
      <c r="N201" s="141" t="s">
        <v>47</v>
      </c>
      <c r="P201" s="142">
        <f>O201*H201</f>
        <v>0</v>
      </c>
      <c r="Q201" s="142">
        <v>0</v>
      </c>
      <c r="R201" s="142">
        <f>Q201*H201</f>
        <v>0</v>
      </c>
      <c r="S201" s="142">
        <v>0</v>
      </c>
      <c r="T201" s="143">
        <f>S201*H201</f>
        <v>0</v>
      </c>
      <c r="AR201" s="144" t="s">
        <v>147</v>
      </c>
      <c r="AT201" s="144" t="s">
        <v>144</v>
      </c>
      <c r="AU201" s="144" t="s">
        <v>92</v>
      </c>
      <c r="AY201" s="17" t="s">
        <v>142</v>
      </c>
      <c r="BE201" s="145">
        <f>IF(N201="základní",J201,0)</f>
        <v>0</v>
      </c>
      <c r="BF201" s="145">
        <f>IF(N201="snížená",J201,0)</f>
        <v>0</v>
      </c>
      <c r="BG201" s="145">
        <f>IF(N201="zákl. přenesená",J201,0)</f>
        <v>0</v>
      </c>
      <c r="BH201" s="145">
        <f>IF(N201="sníž. přenesená",J201,0)</f>
        <v>0</v>
      </c>
      <c r="BI201" s="145">
        <f>IF(N201="nulová",J201,0)</f>
        <v>0</v>
      </c>
      <c r="BJ201" s="17" t="s">
        <v>90</v>
      </c>
      <c r="BK201" s="145">
        <f>ROUND(I201*H201,2)</f>
        <v>0</v>
      </c>
      <c r="BL201" s="17" t="s">
        <v>147</v>
      </c>
      <c r="BM201" s="144" t="s">
        <v>680</v>
      </c>
    </row>
    <row r="202" spans="2:65" s="1" customFormat="1" ht="24.2" customHeight="1">
      <c r="B202" s="32"/>
      <c r="C202" s="133" t="s">
        <v>214</v>
      </c>
      <c r="D202" s="133" t="s">
        <v>144</v>
      </c>
      <c r="E202" s="134" t="s">
        <v>753</v>
      </c>
      <c r="F202" s="135" t="s">
        <v>754</v>
      </c>
      <c r="G202" s="136" t="s">
        <v>186</v>
      </c>
      <c r="H202" s="137">
        <v>8.114</v>
      </c>
      <c r="I202" s="138"/>
      <c r="J202" s="139">
        <f>ROUND(I202*H202,2)</f>
        <v>0</v>
      </c>
      <c r="K202" s="135" t="s">
        <v>212</v>
      </c>
      <c r="L202" s="32"/>
      <c r="M202" s="140" t="s">
        <v>1</v>
      </c>
      <c r="N202" s="141" t="s">
        <v>47</v>
      </c>
      <c r="P202" s="142">
        <f>O202*H202</f>
        <v>0</v>
      </c>
      <c r="Q202" s="142">
        <v>0</v>
      </c>
      <c r="R202" s="142">
        <f>Q202*H202</f>
        <v>0</v>
      </c>
      <c r="S202" s="142">
        <v>0</v>
      </c>
      <c r="T202" s="143">
        <f>S202*H202</f>
        <v>0</v>
      </c>
      <c r="AR202" s="144" t="s">
        <v>147</v>
      </c>
      <c r="AT202" s="144" t="s">
        <v>144</v>
      </c>
      <c r="AU202" s="144" t="s">
        <v>92</v>
      </c>
      <c r="AY202" s="17" t="s">
        <v>142</v>
      </c>
      <c r="BE202" s="145">
        <f>IF(N202="základní",J202,0)</f>
        <v>0</v>
      </c>
      <c r="BF202" s="145">
        <f>IF(N202="snížená",J202,0)</f>
        <v>0</v>
      </c>
      <c r="BG202" s="145">
        <f>IF(N202="zákl. přenesená",J202,0)</f>
        <v>0</v>
      </c>
      <c r="BH202" s="145">
        <f>IF(N202="sníž. přenesená",J202,0)</f>
        <v>0</v>
      </c>
      <c r="BI202" s="145">
        <f>IF(N202="nulová",J202,0)</f>
        <v>0</v>
      </c>
      <c r="BJ202" s="17" t="s">
        <v>90</v>
      </c>
      <c r="BK202" s="145">
        <f>ROUND(I202*H202,2)</f>
        <v>0</v>
      </c>
      <c r="BL202" s="17" t="s">
        <v>147</v>
      </c>
      <c r="BM202" s="144" t="s">
        <v>755</v>
      </c>
    </row>
    <row r="203" spans="2:65" s="1" customFormat="1" ht="24.2" customHeight="1">
      <c r="B203" s="32"/>
      <c r="C203" s="133" t="s">
        <v>219</v>
      </c>
      <c r="D203" s="133" t="s">
        <v>144</v>
      </c>
      <c r="E203" s="134" t="s">
        <v>682</v>
      </c>
      <c r="F203" s="135" t="s">
        <v>683</v>
      </c>
      <c r="G203" s="136" t="s">
        <v>186</v>
      </c>
      <c r="H203" s="137">
        <v>154.166</v>
      </c>
      <c r="I203" s="138"/>
      <c r="J203" s="139">
        <f>ROUND(I203*H203,2)</f>
        <v>0</v>
      </c>
      <c r="K203" s="135" t="s">
        <v>212</v>
      </c>
      <c r="L203" s="32"/>
      <c r="M203" s="140" t="s">
        <v>1</v>
      </c>
      <c r="N203" s="141" t="s">
        <v>47</v>
      </c>
      <c r="P203" s="142">
        <f>O203*H203</f>
        <v>0</v>
      </c>
      <c r="Q203" s="142">
        <v>0</v>
      </c>
      <c r="R203" s="142">
        <f>Q203*H203</f>
        <v>0</v>
      </c>
      <c r="S203" s="142">
        <v>0</v>
      </c>
      <c r="T203" s="143">
        <f>S203*H203</f>
        <v>0</v>
      </c>
      <c r="AR203" s="144" t="s">
        <v>147</v>
      </c>
      <c r="AT203" s="144" t="s">
        <v>144</v>
      </c>
      <c r="AU203" s="144" t="s">
        <v>92</v>
      </c>
      <c r="AY203" s="17" t="s">
        <v>142</v>
      </c>
      <c r="BE203" s="145">
        <f>IF(N203="základní",J203,0)</f>
        <v>0</v>
      </c>
      <c r="BF203" s="145">
        <f>IF(N203="snížená",J203,0)</f>
        <v>0</v>
      </c>
      <c r="BG203" s="145">
        <f>IF(N203="zákl. přenesená",J203,0)</f>
        <v>0</v>
      </c>
      <c r="BH203" s="145">
        <f>IF(N203="sníž. přenesená",J203,0)</f>
        <v>0</v>
      </c>
      <c r="BI203" s="145">
        <f>IF(N203="nulová",J203,0)</f>
        <v>0</v>
      </c>
      <c r="BJ203" s="17" t="s">
        <v>90</v>
      </c>
      <c r="BK203" s="145">
        <f>ROUND(I203*H203,2)</f>
        <v>0</v>
      </c>
      <c r="BL203" s="17" t="s">
        <v>147</v>
      </c>
      <c r="BM203" s="144" t="s">
        <v>684</v>
      </c>
    </row>
    <row r="204" spans="2:51" s="13" customFormat="1" ht="11.25">
      <c r="B204" s="153"/>
      <c r="D204" s="147" t="s">
        <v>149</v>
      </c>
      <c r="F204" s="155" t="s">
        <v>756</v>
      </c>
      <c r="H204" s="156">
        <v>154.166</v>
      </c>
      <c r="I204" s="157"/>
      <c r="L204" s="153"/>
      <c r="M204" s="158"/>
      <c r="T204" s="159"/>
      <c r="AT204" s="154" t="s">
        <v>149</v>
      </c>
      <c r="AU204" s="154" t="s">
        <v>92</v>
      </c>
      <c r="AV204" s="13" t="s">
        <v>92</v>
      </c>
      <c r="AW204" s="13" t="s">
        <v>4</v>
      </c>
      <c r="AX204" s="13" t="s">
        <v>90</v>
      </c>
      <c r="AY204" s="154" t="s">
        <v>142</v>
      </c>
    </row>
    <row r="205" spans="2:65" s="1" customFormat="1" ht="33" customHeight="1">
      <c r="B205" s="32"/>
      <c r="C205" s="133" t="s">
        <v>8</v>
      </c>
      <c r="D205" s="133" t="s">
        <v>144</v>
      </c>
      <c r="E205" s="134" t="s">
        <v>757</v>
      </c>
      <c r="F205" s="135" t="s">
        <v>758</v>
      </c>
      <c r="G205" s="136" t="s">
        <v>186</v>
      </c>
      <c r="H205" s="137">
        <v>8.114</v>
      </c>
      <c r="I205" s="138"/>
      <c r="J205" s="139">
        <f>ROUND(I205*H205,2)</f>
        <v>0</v>
      </c>
      <c r="K205" s="135" t="s">
        <v>1</v>
      </c>
      <c r="L205" s="32"/>
      <c r="M205" s="140" t="s">
        <v>1</v>
      </c>
      <c r="N205" s="141" t="s">
        <v>47</v>
      </c>
      <c r="P205" s="142">
        <f>O205*H205</f>
        <v>0</v>
      </c>
      <c r="Q205" s="142">
        <v>0</v>
      </c>
      <c r="R205" s="142">
        <f>Q205*H205</f>
        <v>0</v>
      </c>
      <c r="S205" s="142">
        <v>0</v>
      </c>
      <c r="T205" s="143">
        <f>S205*H205</f>
        <v>0</v>
      </c>
      <c r="AR205" s="144" t="s">
        <v>147</v>
      </c>
      <c r="AT205" s="144" t="s">
        <v>144</v>
      </c>
      <c r="AU205" s="144" t="s">
        <v>92</v>
      </c>
      <c r="AY205" s="17" t="s">
        <v>142</v>
      </c>
      <c r="BE205" s="145">
        <f>IF(N205="základní",J205,0)</f>
        <v>0</v>
      </c>
      <c r="BF205" s="145">
        <f>IF(N205="snížená",J205,0)</f>
        <v>0</v>
      </c>
      <c r="BG205" s="145">
        <f>IF(N205="zákl. přenesená",J205,0)</f>
        <v>0</v>
      </c>
      <c r="BH205" s="145">
        <f>IF(N205="sníž. přenesená",J205,0)</f>
        <v>0</v>
      </c>
      <c r="BI205" s="145">
        <f>IF(N205="nulová",J205,0)</f>
        <v>0</v>
      </c>
      <c r="BJ205" s="17" t="s">
        <v>90</v>
      </c>
      <c r="BK205" s="145">
        <f>ROUND(I205*H205,2)</f>
        <v>0</v>
      </c>
      <c r="BL205" s="17" t="s">
        <v>147</v>
      </c>
      <c r="BM205" s="144" t="s">
        <v>759</v>
      </c>
    </row>
    <row r="206" spans="2:63" s="11" customFormat="1" ht="22.9" customHeight="1">
      <c r="B206" s="121"/>
      <c r="D206" s="122" t="s">
        <v>81</v>
      </c>
      <c r="E206" s="131" t="s">
        <v>694</v>
      </c>
      <c r="F206" s="131" t="s">
        <v>695</v>
      </c>
      <c r="I206" s="124"/>
      <c r="J206" s="132">
        <f>BK206</f>
        <v>0</v>
      </c>
      <c r="L206" s="121"/>
      <c r="M206" s="126"/>
      <c r="P206" s="127">
        <f>P207</f>
        <v>0</v>
      </c>
      <c r="R206" s="127">
        <f>R207</f>
        <v>0</v>
      </c>
      <c r="T206" s="128">
        <f>T207</f>
        <v>0</v>
      </c>
      <c r="AR206" s="122" t="s">
        <v>90</v>
      </c>
      <c r="AT206" s="129" t="s">
        <v>81</v>
      </c>
      <c r="AU206" s="129" t="s">
        <v>90</v>
      </c>
      <c r="AY206" s="122" t="s">
        <v>142</v>
      </c>
      <c r="BK206" s="130">
        <f>BK207</f>
        <v>0</v>
      </c>
    </row>
    <row r="207" spans="2:65" s="1" customFormat="1" ht="16.5" customHeight="1">
      <c r="B207" s="32"/>
      <c r="C207" s="133" t="s">
        <v>231</v>
      </c>
      <c r="D207" s="133" t="s">
        <v>144</v>
      </c>
      <c r="E207" s="134" t="s">
        <v>760</v>
      </c>
      <c r="F207" s="135" t="s">
        <v>761</v>
      </c>
      <c r="G207" s="136" t="s">
        <v>186</v>
      </c>
      <c r="H207" s="137">
        <v>6.945</v>
      </c>
      <c r="I207" s="138"/>
      <c r="J207" s="139">
        <f>ROUND(I207*H207,2)</f>
        <v>0</v>
      </c>
      <c r="K207" s="135" t="s">
        <v>212</v>
      </c>
      <c r="L207" s="32"/>
      <c r="M207" s="184" t="s">
        <v>1</v>
      </c>
      <c r="N207" s="185" t="s">
        <v>47</v>
      </c>
      <c r="O207" s="186"/>
      <c r="P207" s="187">
        <f>O207*H207</f>
        <v>0</v>
      </c>
      <c r="Q207" s="187">
        <v>0</v>
      </c>
      <c r="R207" s="187">
        <f>Q207*H207</f>
        <v>0</v>
      </c>
      <c r="S207" s="187">
        <v>0</v>
      </c>
      <c r="T207" s="188">
        <f>S207*H207</f>
        <v>0</v>
      </c>
      <c r="AR207" s="144" t="s">
        <v>147</v>
      </c>
      <c r="AT207" s="144" t="s">
        <v>144</v>
      </c>
      <c r="AU207" s="144" t="s">
        <v>92</v>
      </c>
      <c r="AY207" s="17" t="s">
        <v>142</v>
      </c>
      <c r="BE207" s="145">
        <f>IF(N207="základní",J207,0)</f>
        <v>0</v>
      </c>
      <c r="BF207" s="145">
        <f>IF(N207="snížená",J207,0)</f>
        <v>0</v>
      </c>
      <c r="BG207" s="145">
        <f>IF(N207="zákl. přenesená",J207,0)</f>
        <v>0</v>
      </c>
      <c r="BH207" s="145">
        <f>IF(N207="sníž. přenesená",J207,0)</f>
        <v>0</v>
      </c>
      <c r="BI207" s="145">
        <f>IF(N207="nulová",J207,0)</f>
        <v>0</v>
      </c>
      <c r="BJ207" s="17" t="s">
        <v>90</v>
      </c>
      <c r="BK207" s="145">
        <f>ROUND(I207*H207,2)</f>
        <v>0</v>
      </c>
      <c r="BL207" s="17" t="s">
        <v>147</v>
      </c>
      <c r="BM207" s="144" t="s">
        <v>762</v>
      </c>
    </row>
    <row r="208" spans="2:12" s="1" customFormat="1" ht="6.95" customHeight="1">
      <c r="B208" s="44"/>
      <c r="C208" s="45"/>
      <c r="D208" s="45"/>
      <c r="E208" s="45"/>
      <c r="F208" s="45"/>
      <c r="G208" s="45"/>
      <c r="H208" s="45"/>
      <c r="I208" s="45"/>
      <c r="J208" s="45"/>
      <c r="K208" s="45"/>
      <c r="L208" s="32"/>
    </row>
  </sheetData>
  <sheetProtection algorithmName="SHA-512" hashValue="g8aRp+Mk6nmKwZpplIm0lCMJxk1KPxNl534kST0Sj0lnJrK5aSvQfx+76kuJLC+7/JwRvy6zIk7f5YZxkgODFw==" saltValue="vvtmq4rLyJx6CWfC6LwtM0tdV+wi87J/PLa1ugM7bHlIO8G6Ot3+zGSNioeoDn032ZST/s6VZdJxBw7NLgmUjQ==" spinCount="100000" sheet="1" objects="1" scenarios="1" formatColumns="0" formatRows="0" autoFilter="0"/>
  <autoFilter ref="C122:K207"/>
  <mergeCells count="9">
    <mergeCell ref="E87:H87"/>
    <mergeCell ref="E113:H113"/>
    <mergeCell ref="E115:H115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BM145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AT2" s="17" t="s">
        <v>98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92</v>
      </c>
    </row>
    <row r="4" spans="2:46" ht="24.95" customHeight="1">
      <c r="B4" s="20"/>
      <c r="D4" s="21" t="s">
        <v>109</v>
      </c>
      <c r="L4" s="20"/>
      <c r="M4" s="89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27" t="s">
        <v>16</v>
      </c>
      <c r="L6" s="20"/>
    </row>
    <row r="7" spans="2:12" ht="16.5" customHeight="1">
      <c r="B7" s="20"/>
      <c r="E7" s="236" t="str">
        <f>'Rekapitulace stavby'!K6</f>
        <v>Grunta, kostel Nanebevzetí Panny Marie, celková obnova stavby</v>
      </c>
      <c r="F7" s="237"/>
      <c r="G7" s="237"/>
      <c r="H7" s="237"/>
      <c r="L7" s="20"/>
    </row>
    <row r="8" spans="2:12" s="1" customFormat="1" ht="12" customHeight="1">
      <c r="B8" s="32"/>
      <c r="D8" s="27" t="s">
        <v>110</v>
      </c>
      <c r="L8" s="32"/>
    </row>
    <row r="9" spans="2:12" s="1" customFormat="1" ht="16.5" customHeight="1">
      <c r="B9" s="32"/>
      <c r="E9" s="198" t="s">
        <v>763</v>
      </c>
      <c r="F9" s="238"/>
      <c r="G9" s="238"/>
      <c r="H9" s="238"/>
      <c r="L9" s="32"/>
    </row>
    <row r="10" spans="2:12" s="1" customFormat="1" ht="11.25">
      <c r="B10" s="32"/>
      <c r="L10" s="32"/>
    </row>
    <row r="11" spans="2:12" s="1" customFormat="1" ht="12" customHeight="1">
      <c r="B11" s="32"/>
      <c r="D11" s="27" t="s">
        <v>18</v>
      </c>
      <c r="F11" s="25" t="s">
        <v>1</v>
      </c>
      <c r="I11" s="27" t="s">
        <v>19</v>
      </c>
      <c r="J11" s="25" t="s">
        <v>1</v>
      </c>
      <c r="L11" s="32"/>
    </row>
    <row r="12" spans="2:12" s="1" customFormat="1" ht="12" customHeight="1">
      <c r="B12" s="32"/>
      <c r="D12" s="27" t="s">
        <v>20</v>
      </c>
      <c r="F12" s="25" t="s">
        <v>21</v>
      </c>
      <c r="I12" s="27" t="s">
        <v>22</v>
      </c>
      <c r="J12" s="52" t="str">
        <f>'Rekapitulace stavby'!AN8</f>
        <v>13. 10. 2022</v>
      </c>
      <c r="L12" s="32"/>
    </row>
    <row r="13" spans="2:12" s="1" customFormat="1" ht="10.9" customHeight="1">
      <c r="B13" s="32"/>
      <c r="L13" s="32"/>
    </row>
    <row r="14" spans="2:12" s="1" customFormat="1" ht="12" customHeight="1">
      <c r="B14" s="32"/>
      <c r="D14" s="27" t="s">
        <v>24</v>
      </c>
      <c r="I14" s="27" t="s">
        <v>25</v>
      </c>
      <c r="J14" s="25" t="s">
        <v>26</v>
      </c>
      <c r="L14" s="32"/>
    </row>
    <row r="15" spans="2:12" s="1" customFormat="1" ht="18" customHeight="1">
      <c r="B15" s="32"/>
      <c r="E15" s="25" t="s">
        <v>27</v>
      </c>
      <c r="I15" s="27" t="s">
        <v>28</v>
      </c>
      <c r="J15" s="25" t="s">
        <v>1</v>
      </c>
      <c r="L15" s="32"/>
    </row>
    <row r="16" spans="2:12" s="1" customFormat="1" ht="6.95" customHeight="1">
      <c r="B16" s="32"/>
      <c r="L16" s="32"/>
    </row>
    <row r="17" spans="2:12" s="1" customFormat="1" ht="12" customHeight="1">
      <c r="B17" s="32"/>
      <c r="D17" s="27" t="s">
        <v>29</v>
      </c>
      <c r="I17" s="27" t="s">
        <v>25</v>
      </c>
      <c r="J17" s="28" t="str">
        <f>'Rekapitulace stavby'!AN13</f>
        <v>Vyplň údaj</v>
      </c>
      <c r="L17" s="32"/>
    </row>
    <row r="18" spans="2:12" s="1" customFormat="1" ht="18" customHeight="1">
      <c r="B18" s="32"/>
      <c r="E18" s="239" t="str">
        <f>'Rekapitulace stavby'!E14</f>
        <v>Vyplň údaj</v>
      </c>
      <c r="F18" s="220"/>
      <c r="G18" s="220"/>
      <c r="H18" s="220"/>
      <c r="I18" s="27" t="s">
        <v>28</v>
      </c>
      <c r="J18" s="28" t="str">
        <f>'Rekapitulace stavby'!AN14</f>
        <v>Vyplň údaj</v>
      </c>
      <c r="L18" s="32"/>
    </row>
    <row r="19" spans="2:12" s="1" customFormat="1" ht="6.95" customHeight="1">
      <c r="B19" s="32"/>
      <c r="L19" s="32"/>
    </row>
    <row r="20" spans="2:12" s="1" customFormat="1" ht="12" customHeight="1">
      <c r="B20" s="32"/>
      <c r="D20" s="27" t="s">
        <v>31</v>
      </c>
      <c r="I20" s="27" t="s">
        <v>25</v>
      </c>
      <c r="J20" s="25" t="s">
        <v>764</v>
      </c>
      <c r="L20" s="32"/>
    </row>
    <row r="21" spans="2:12" s="1" customFormat="1" ht="18" customHeight="1">
      <c r="B21" s="32"/>
      <c r="E21" s="25" t="s">
        <v>765</v>
      </c>
      <c r="I21" s="27" t="s">
        <v>28</v>
      </c>
      <c r="J21" s="25" t="s">
        <v>1</v>
      </c>
      <c r="L21" s="32"/>
    </row>
    <row r="22" spans="2:12" s="1" customFormat="1" ht="6.95" customHeight="1">
      <c r="B22" s="32"/>
      <c r="L22" s="32"/>
    </row>
    <row r="23" spans="2:12" s="1" customFormat="1" ht="12" customHeight="1">
      <c r="B23" s="32"/>
      <c r="D23" s="27" t="s">
        <v>36</v>
      </c>
      <c r="I23" s="27" t="s">
        <v>25</v>
      </c>
      <c r="J23" s="25" t="s">
        <v>37</v>
      </c>
      <c r="L23" s="32"/>
    </row>
    <row r="24" spans="2:12" s="1" customFormat="1" ht="18" customHeight="1">
      <c r="B24" s="32"/>
      <c r="E24" s="25" t="s">
        <v>38</v>
      </c>
      <c r="I24" s="27" t="s">
        <v>28</v>
      </c>
      <c r="J24" s="25" t="s">
        <v>39</v>
      </c>
      <c r="L24" s="32"/>
    </row>
    <row r="25" spans="2:12" s="1" customFormat="1" ht="6.95" customHeight="1">
      <c r="B25" s="32"/>
      <c r="L25" s="32"/>
    </row>
    <row r="26" spans="2:12" s="1" customFormat="1" ht="12" customHeight="1">
      <c r="B26" s="32"/>
      <c r="D26" s="27" t="s">
        <v>40</v>
      </c>
      <c r="L26" s="32"/>
    </row>
    <row r="27" spans="2:12" s="7" customFormat="1" ht="23.25" customHeight="1">
      <c r="B27" s="90"/>
      <c r="E27" s="225" t="s">
        <v>41</v>
      </c>
      <c r="F27" s="225"/>
      <c r="G27" s="225"/>
      <c r="H27" s="225"/>
      <c r="L27" s="90"/>
    </row>
    <row r="28" spans="2:12" s="1" customFormat="1" ht="6.95" customHeight="1">
      <c r="B28" s="32"/>
      <c r="L28" s="32"/>
    </row>
    <row r="29" spans="2:12" s="1" customFormat="1" ht="6.95" customHeight="1">
      <c r="B29" s="32"/>
      <c r="D29" s="53"/>
      <c r="E29" s="53"/>
      <c r="F29" s="53"/>
      <c r="G29" s="53"/>
      <c r="H29" s="53"/>
      <c r="I29" s="53"/>
      <c r="J29" s="53"/>
      <c r="K29" s="53"/>
      <c r="L29" s="32"/>
    </row>
    <row r="30" spans="2:12" s="1" customFormat="1" ht="25.35" customHeight="1">
      <c r="B30" s="32"/>
      <c r="D30" s="91" t="s">
        <v>42</v>
      </c>
      <c r="J30" s="66">
        <f>ROUND(J118,2)</f>
        <v>0</v>
      </c>
      <c r="L30" s="32"/>
    </row>
    <row r="31" spans="2:12" s="1" customFormat="1" ht="6.95" customHeight="1">
      <c r="B31" s="32"/>
      <c r="D31" s="53"/>
      <c r="E31" s="53"/>
      <c r="F31" s="53"/>
      <c r="G31" s="53"/>
      <c r="H31" s="53"/>
      <c r="I31" s="53"/>
      <c r="J31" s="53"/>
      <c r="K31" s="53"/>
      <c r="L31" s="32"/>
    </row>
    <row r="32" spans="2:12" s="1" customFormat="1" ht="14.45" customHeight="1">
      <c r="B32" s="32"/>
      <c r="F32" s="35" t="s">
        <v>44</v>
      </c>
      <c r="I32" s="35" t="s">
        <v>43</v>
      </c>
      <c r="J32" s="35" t="s">
        <v>45</v>
      </c>
      <c r="L32" s="32"/>
    </row>
    <row r="33" spans="2:12" s="1" customFormat="1" ht="14.45" customHeight="1">
      <c r="B33" s="32"/>
      <c r="D33" s="55" t="s">
        <v>46</v>
      </c>
      <c r="E33" s="27" t="s">
        <v>47</v>
      </c>
      <c r="F33" s="92">
        <f>ROUND((SUM(BE118:BE144)),2)</f>
        <v>0</v>
      </c>
      <c r="I33" s="93">
        <v>0.21</v>
      </c>
      <c r="J33" s="92">
        <f>ROUND(((SUM(BE118:BE144))*I33),2)</f>
        <v>0</v>
      </c>
      <c r="L33" s="32"/>
    </row>
    <row r="34" spans="2:12" s="1" customFormat="1" ht="14.45" customHeight="1">
      <c r="B34" s="32"/>
      <c r="E34" s="27" t="s">
        <v>48</v>
      </c>
      <c r="F34" s="92">
        <f>ROUND((SUM(BF118:BF144)),2)</f>
        <v>0</v>
      </c>
      <c r="I34" s="93">
        <v>0.15</v>
      </c>
      <c r="J34" s="92">
        <f>ROUND(((SUM(BF118:BF144))*I34),2)</f>
        <v>0</v>
      </c>
      <c r="L34" s="32"/>
    </row>
    <row r="35" spans="2:12" s="1" customFormat="1" ht="14.45" customHeight="1" hidden="1">
      <c r="B35" s="32"/>
      <c r="E35" s="27" t="s">
        <v>49</v>
      </c>
      <c r="F35" s="92">
        <f>ROUND((SUM(BG118:BG144)),2)</f>
        <v>0</v>
      </c>
      <c r="I35" s="93">
        <v>0.21</v>
      </c>
      <c r="J35" s="92">
        <f>0</f>
        <v>0</v>
      </c>
      <c r="L35" s="32"/>
    </row>
    <row r="36" spans="2:12" s="1" customFormat="1" ht="14.45" customHeight="1" hidden="1">
      <c r="B36" s="32"/>
      <c r="E36" s="27" t="s">
        <v>50</v>
      </c>
      <c r="F36" s="92">
        <f>ROUND((SUM(BH118:BH144)),2)</f>
        <v>0</v>
      </c>
      <c r="I36" s="93">
        <v>0.15</v>
      </c>
      <c r="J36" s="92">
        <f>0</f>
        <v>0</v>
      </c>
      <c r="L36" s="32"/>
    </row>
    <row r="37" spans="2:12" s="1" customFormat="1" ht="14.45" customHeight="1" hidden="1">
      <c r="B37" s="32"/>
      <c r="E37" s="27" t="s">
        <v>51</v>
      </c>
      <c r="F37" s="92">
        <f>ROUND((SUM(BI118:BI144)),2)</f>
        <v>0</v>
      </c>
      <c r="I37" s="93">
        <v>0</v>
      </c>
      <c r="J37" s="92">
        <f>0</f>
        <v>0</v>
      </c>
      <c r="L37" s="32"/>
    </row>
    <row r="38" spans="2:12" s="1" customFormat="1" ht="6.95" customHeight="1">
      <c r="B38" s="32"/>
      <c r="L38" s="32"/>
    </row>
    <row r="39" spans="2:12" s="1" customFormat="1" ht="25.35" customHeight="1">
      <c r="B39" s="32"/>
      <c r="C39" s="94"/>
      <c r="D39" s="95" t="s">
        <v>52</v>
      </c>
      <c r="E39" s="57"/>
      <c r="F39" s="57"/>
      <c r="G39" s="96" t="s">
        <v>53</v>
      </c>
      <c r="H39" s="97" t="s">
        <v>54</v>
      </c>
      <c r="I39" s="57"/>
      <c r="J39" s="98">
        <f>SUM(J30:J37)</f>
        <v>0</v>
      </c>
      <c r="K39" s="99"/>
      <c r="L39" s="32"/>
    </row>
    <row r="40" spans="2:12" s="1" customFormat="1" ht="14.45" customHeight="1">
      <c r="B40" s="32"/>
      <c r="L40" s="32"/>
    </row>
    <row r="41" spans="2:12" ht="14.45" customHeight="1">
      <c r="B41" s="20"/>
      <c r="L41" s="20"/>
    </row>
    <row r="42" spans="2:12" ht="14.45" customHeight="1">
      <c r="B42" s="20"/>
      <c r="L42" s="20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2"/>
      <c r="D50" s="41" t="s">
        <v>55</v>
      </c>
      <c r="E50" s="42"/>
      <c r="F50" s="42"/>
      <c r="G50" s="41" t="s">
        <v>56</v>
      </c>
      <c r="H50" s="42"/>
      <c r="I50" s="42"/>
      <c r="J50" s="42"/>
      <c r="K50" s="42"/>
      <c r="L50" s="32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2:12" s="1" customFormat="1" ht="12.75">
      <c r="B61" s="32"/>
      <c r="D61" s="43" t="s">
        <v>57</v>
      </c>
      <c r="E61" s="34"/>
      <c r="F61" s="100" t="s">
        <v>58</v>
      </c>
      <c r="G61" s="43" t="s">
        <v>57</v>
      </c>
      <c r="H61" s="34"/>
      <c r="I61" s="34"/>
      <c r="J61" s="101" t="s">
        <v>58</v>
      </c>
      <c r="K61" s="34"/>
      <c r="L61" s="32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2:12" s="1" customFormat="1" ht="12.75">
      <c r="B65" s="32"/>
      <c r="D65" s="41" t="s">
        <v>59</v>
      </c>
      <c r="E65" s="42"/>
      <c r="F65" s="42"/>
      <c r="G65" s="41" t="s">
        <v>60</v>
      </c>
      <c r="H65" s="42"/>
      <c r="I65" s="42"/>
      <c r="J65" s="42"/>
      <c r="K65" s="42"/>
      <c r="L65" s="32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2:12" s="1" customFormat="1" ht="12.75">
      <c r="B76" s="32"/>
      <c r="D76" s="43" t="s">
        <v>57</v>
      </c>
      <c r="E76" s="34"/>
      <c r="F76" s="100" t="s">
        <v>58</v>
      </c>
      <c r="G76" s="43" t="s">
        <v>57</v>
      </c>
      <c r="H76" s="34"/>
      <c r="I76" s="34"/>
      <c r="J76" s="101" t="s">
        <v>58</v>
      </c>
      <c r="K76" s="34"/>
      <c r="L76" s="32"/>
    </row>
    <row r="77" spans="2:12" s="1" customFormat="1" ht="14.45" customHeight="1"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2"/>
    </row>
    <row r="81" spans="2:12" s="1" customFormat="1" ht="6.95" customHeight="1"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2"/>
    </row>
    <row r="82" spans="2:12" s="1" customFormat="1" ht="24.95" customHeight="1">
      <c r="B82" s="32"/>
      <c r="C82" s="21" t="s">
        <v>112</v>
      </c>
      <c r="L82" s="32"/>
    </row>
    <row r="83" spans="2:12" s="1" customFormat="1" ht="6.95" customHeight="1">
      <c r="B83" s="32"/>
      <c r="L83" s="32"/>
    </row>
    <row r="84" spans="2:12" s="1" customFormat="1" ht="12" customHeight="1">
      <c r="B84" s="32"/>
      <c r="C84" s="27" t="s">
        <v>16</v>
      </c>
      <c r="L84" s="32"/>
    </row>
    <row r="85" spans="2:12" s="1" customFormat="1" ht="16.5" customHeight="1">
      <c r="B85" s="32"/>
      <c r="E85" s="236" t="str">
        <f>E7</f>
        <v>Grunta, kostel Nanebevzetí Panny Marie, celková obnova stavby</v>
      </c>
      <c r="F85" s="237"/>
      <c r="G85" s="237"/>
      <c r="H85" s="237"/>
      <c r="L85" s="32"/>
    </row>
    <row r="86" spans="2:12" s="1" customFormat="1" ht="12" customHeight="1">
      <c r="B86" s="32"/>
      <c r="C86" s="27" t="s">
        <v>110</v>
      </c>
      <c r="L86" s="32"/>
    </row>
    <row r="87" spans="2:12" s="1" customFormat="1" ht="16.5" customHeight="1">
      <c r="B87" s="32"/>
      <c r="E87" s="198" t="str">
        <f>E9</f>
        <v>D.1.4.3 - Slaboproud</v>
      </c>
      <c r="F87" s="238"/>
      <c r="G87" s="238"/>
      <c r="H87" s="238"/>
      <c r="L87" s="32"/>
    </row>
    <row r="88" spans="2:12" s="1" customFormat="1" ht="6.95" customHeight="1">
      <c r="B88" s="32"/>
      <c r="L88" s="32"/>
    </row>
    <row r="89" spans="2:12" s="1" customFormat="1" ht="12" customHeight="1">
      <c r="B89" s="32"/>
      <c r="C89" s="27" t="s">
        <v>20</v>
      </c>
      <c r="F89" s="25" t="str">
        <f>F12</f>
        <v>Grunta</v>
      </c>
      <c r="I89" s="27" t="s">
        <v>22</v>
      </c>
      <c r="J89" s="52" t="str">
        <f>IF(J12="","",J12)</f>
        <v>13. 10. 2022</v>
      </c>
      <c r="L89" s="32"/>
    </row>
    <row r="90" spans="2:12" s="1" customFormat="1" ht="6.95" customHeight="1">
      <c r="B90" s="32"/>
      <c r="L90" s="32"/>
    </row>
    <row r="91" spans="2:12" s="1" customFormat="1" ht="15.2" customHeight="1">
      <c r="B91" s="32"/>
      <c r="C91" s="27" t="s">
        <v>24</v>
      </c>
      <c r="F91" s="25" t="str">
        <f>E15</f>
        <v xml:space="preserve">Římskokatolická farn. - arciděkanství Kutná Hora </v>
      </c>
      <c r="I91" s="27" t="s">
        <v>31</v>
      </c>
      <c r="J91" s="30" t="str">
        <f>E21</f>
        <v>Milan Jandák</v>
      </c>
      <c r="L91" s="32"/>
    </row>
    <row r="92" spans="2:12" s="1" customFormat="1" ht="15.2" customHeight="1">
      <c r="B92" s="32"/>
      <c r="C92" s="27" t="s">
        <v>29</v>
      </c>
      <c r="F92" s="25" t="str">
        <f>IF(E18="","",E18)</f>
        <v>Vyplň údaj</v>
      </c>
      <c r="I92" s="27" t="s">
        <v>36</v>
      </c>
      <c r="J92" s="30" t="str">
        <f>E24</f>
        <v>BACing s.r.o.</v>
      </c>
      <c r="L92" s="32"/>
    </row>
    <row r="93" spans="2:12" s="1" customFormat="1" ht="10.35" customHeight="1">
      <c r="B93" s="32"/>
      <c r="L93" s="32"/>
    </row>
    <row r="94" spans="2:12" s="1" customFormat="1" ht="29.25" customHeight="1">
      <c r="B94" s="32"/>
      <c r="C94" s="102" t="s">
        <v>113</v>
      </c>
      <c r="D94" s="94"/>
      <c r="E94" s="94"/>
      <c r="F94" s="94"/>
      <c r="G94" s="94"/>
      <c r="H94" s="94"/>
      <c r="I94" s="94"/>
      <c r="J94" s="103" t="s">
        <v>114</v>
      </c>
      <c r="K94" s="94"/>
      <c r="L94" s="32"/>
    </row>
    <row r="95" spans="2:12" s="1" customFormat="1" ht="10.35" customHeight="1">
      <c r="B95" s="32"/>
      <c r="L95" s="32"/>
    </row>
    <row r="96" spans="2:47" s="1" customFormat="1" ht="22.9" customHeight="1">
      <c r="B96" s="32"/>
      <c r="C96" s="104" t="s">
        <v>115</v>
      </c>
      <c r="J96" s="66">
        <f>J118</f>
        <v>0</v>
      </c>
      <c r="L96" s="32"/>
      <c r="AU96" s="17" t="s">
        <v>116</v>
      </c>
    </row>
    <row r="97" spans="2:12" s="8" customFormat="1" ht="24.95" customHeight="1">
      <c r="B97" s="105"/>
      <c r="D97" s="106" t="s">
        <v>766</v>
      </c>
      <c r="E97" s="107"/>
      <c r="F97" s="107"/>
      <c r="G97" s="107"/>
      <c r="H97" s="107"/>
      <c r="I97" s="107"/>
      <c r="J97" s="108">
        <f>J119</f>
        <v>0</v>
      </c>
      <c r="L97" s="105"/>
    </row>
    <row r="98" spans="2:12" s="9" customFormat="1" ht="19.9" customHeight="1">
      <c r="B98" s="109"/>
      <c r="D98" s="110" t="s">
        <v>767</v>
      </c>
      <c r="E98" s="111"/>
      <c r="F98" s="111"/>
      <c r="G98" s="111"/>
      <c r="H98" s="111"/>
      <c r="I98" s="111"/>
      <c r="J98" s="112">
        <f>J120</f>
        <v>0</v>
      </c>
      <c r="L98" s="109"/>
    </row>
    <row r="99" spans="2:12" s="1" customFormat="1" ht="21.75" customHeight="1">
      <c r="B99" s="32"/>
      <c r="L99" s="32"/>
    </row>
    <row r="100" spans="2:12" s="1" customFormat="1" ht="6.95" customHeight="1">
      <c r="B100" s="44"/>
      <c r="C100" s="45"/>
      <c r="D100" s="45"/>
      <c r="E100" s="45"/>
      <c r="F100" s="45"/>
      <c r="G100" s="45"/>
      <c r="H100" s="45"/>
      <c r="I100" s="45"/>
      <c r="J100" s="45"/>
      <c r="K100" s="45"/>
      <c r="L100" s="32"/>
    </row>
    <row r="104" spans="2:12" s="1" customFormat="1" ht="6.95" customHeight="1">
      <c r="B104" s="46"/>
      <c r="C104" s="47"/>
      <c r="D104" s="47"/>
      <c r="E104" s="47"/>
      <c r="F104" s="47"/>
      <c r="G104" s="47"/>
      <c r="H104" s="47"/>
      <c r="I104" s="47"/>
      <c r="J104" s="47"/>
      <c r="K104" s="47"/>
      <c r="L104" s="32"/>
    </row>
    <row r="105" spans="2:12" s="1" customFormat="1" ht="24.95" customHeight="1">
      <c r="B105" s="32"/>
      <c r="C105" s="21" t="s">
        <v>127</v>
      </c>
      <c r="L105" s="32"/>
    </row>
    <row r="106" spans="2:12" s="1" customFormat="1" ht="6.95" customHeight="1">
      <c r="B106" s="32"/>
      <c r="L106" s="32"/>
    </row>
    <row r="107" spans="2:12" s="1" customFormat="1" ht="12" customHeight="1">
      <c r="B107" s="32"/>
      <c r="C107" s="27" t="s">
        <v>16</v>
      </c>
      <c r="L107" s="32"/>
    </row>
    <row r="108" spans="2:12" s="1" customFormat="1" ht="16.5" customHeight="1">
      <c r="B108" s="32"/>
      <c r="E108" s="236" t="str">
        <f>E7</f>
        <v>Grunta, kostel Nanebevzetí Panny Marie, celková obnova stavby</v>
      </c>
      <c r="F108" s="237"/>
      <c r="G108" s="237"/>
      <c r="H108" s="237"/>
      <c r="L108" s="32"/>
    </row>
    <row r="109" spans="2:12" s="1" customFormat="1" ht="12" customHeight="1">
      <c r="B109" s="32"/>
      <c r="C109" s="27" t="s">
        <v>110</v>
      </c>
      <c r="L109" s="32"/>
    </row>
    <row r="110" spans="2:12" s="1" customFormat="1" ht="16.5" customHeight="1">
      <c r="B110" s="32"/>
      <c r="E110" s="198" t="str">
        <f>E9</f>
        <v>D.1.4.3 - Slaboproud</v>
      </c>
      <c r="F110" s="238"/>
      <c r="G110" s="238"/>
      <c r="H110" s="238"/>
      <c r="L110" s="32"/>
    </row>
    <row r="111" spans="2:12" s="1" customFormat="1" ht="6.95" customHeight="1">
      <c r="B111" s="32"/>
      <c r="L111" s="32"/>
    </row>
    <row r="112" spans="2:12" s="1" customFormat="1" ht="12" customHeight="1">
      <c r="B112" s="32"/>
      <c r="C112" s="27" t="s">
        <v>20</v>
      </c>
      <c r="F112" s="25" t="str">
        <f>F12</f>
        <v>Grunta</v>
      </c>
      <c r="I112" s="27" t="s">
        <v>22</v>
      </c>
      <c r="J112" s="52" t="str">
        <f>IF(J12="","",J12)</f>
        <v>13. 10. 2022</v>
      </c>
      <c r="L112" s="32"/>
    </row>
    <row r="113" spans="2:12" s="1" customFormat="1" ht="6.95" customHeight="1">
      <c r="B113" s="32"/>
      <c r="L113" s="32"/>
    </row>
    <row r="114" spans="2:12" s="1" customFormat="1" ht="15.2" customHeight="1">
      <c r="B114" s="32"/>
      <c r="C114" s="27" t="s">
        <v>24</v>
      </c>
      <c r="F114" s="25" t="str">
        <f>E15</f>
        <v xml:space="preserve">Římskokatolická farn. - arciděkanství Kutná Hora </v>
      </c>
      <c r="I114" s="27" t="s">
        <v>31</v>
      </c>
      <c r="J114" s="30" t="str">
        <f>E21</f>
        <v>Milan Jandák</v>
      </c>
      <c r="L114" s="32"/>
    </row>
    <row r="115" spans="2:12" s="1" customFormat="1" ht="15.2" customHeight="1">
      <c r="B115" s="32"/>
      <c r="C115" s="27" t="s">
        <v>29</v>
      </c>
      <c r="F115" s="25" t="str">
        <f>IF(E18="","",E18)</f>
        <v>Vyplň údaj</v>
      </c>
      <c r="I115" s="27" t="s">
        <v>36</v>
      </c>
      <c r="J115" s="30" t="str">
        <f>E24</f>
        <v>BACing s.r.o.</v>
      </c>
      <c r="L115" s="32"/>
    </row>
    <row r="116" spans="2:12" s="1" customFormat="1" ht="10.35" customHeight="1">
      <c r="B116" s="32"/>
      <c r="L116" s="32"/>
    </row>
    <row r="117" spans="2:20" s="10" customFormat="1" ht="29.25" customHeight="1">
      <c r="B117" s="113"/>
      <c r="C117" s="114" t="s">
        <v>128</v>
      </c>
      <c r="D117" s="115" t="s">
        <v>67</v>
      </c>
      <c r="E117" s="115" t="s">
        <v>63</v>
      </c>
      <c r="F117" s="115" t="s">
        <v>64</v>
      </c>
      <c r="G117" s="115" t="s">
        <v>129</v>
      </c>
      <c r="H117" s="115" t="s">
        <v>130</v>
      </c>
      <c r="I117" s="115" t="s">
        <v>131</v>
      </c>
      <c r="J117" s="115" t="s">
        <v>114</v>
      </c>
      <c r="K117" s="116" t="s">
        <v>132</v>
      </c>
      <c r="L117" s="113"/>
      <c r="M117" s="59" t="s">
        <v>1</v>
      </c>
      <c r="N117" s="60" t="s">
        <v>46</v>
      </c>
      <c r="O117" s="60" t="s">
        <v>133</v>
      </c>
      <c r="P117" s="60" t="s">
        <v>134</v>
      </c>
      <c r="Q117" s="60" t="s">
        <v>135</v>
      </c>
      <c r="R117" s="60" t="s">
        <v>136</v>
      </c>
      <c r="S117" s="60" t="s">
        <v>137</v>
      </c>
      <c r="T117" s="61" t="s">
        <v>138</v>
      </c>
    </row>
    <row r="118" spans="2:63" s="1" customFormat="1" ht="22.9" customHeight="1">
      <c r="B118" s="32"/>
      <c r="C118" s="64" t="s">
        <v>139</v>
      </c>
      <c r="J118" s="117">
        <f>BK118</f>
        <v>0</v>
      </c>
      <c r="L118" s="32"/>
      <c r="M118" s="62"/>
      <c r="N118" s="53"/>
      <c r="O118" s="53"/>
      <c r="P118" s="118">
        <f>P119</f>
        <v>0</v>
      </c>
      <c r="Q118" s="53"/>
      <c r="R118" s="118">
        <f>R119</f>
        <v>0</v>
      </c>
      <c r="S118" s="53"/>
      <c r="T118" s="119">
        <f>T119</f>
        <v>0</v>
      </c>
      <c r="AT118" s="17" t="s">
        <v>81</v>
      </c>
      <c r="AU118" s="17" t="s">
        <v>116</v>
      </c>
      <c r="BK118" s="120">
        <f>BK119</f>
        <v>0</v>
      </c>
    </row>
    <row r="119" spans="2:63" s="11" customFormat="1" ht="25.9" customHeight="1">
      <c r="B119" s="121"/>
      <c r="D119" s="122" t="s">
        <v>81</v>
      </c>
      <c r="E119" s="123" t="s">
        <v>768</v>
      </c>
      <c r="F119" s="123" t="s">
        <v>769</v>
      </c>
      <c r="I119" s="124"/>
      <c r="J119" s="125">
        <f>BK119</f>
        <v>0</v>
      </c>
      <c r="L119" s="121"/>
      <c r="M119" s="126"/>
      <c r="P119" s="127">
        <f>P120</f>
        <v>0</v>
      </c>
      <c r="R119" s="127">
        <f>R120</f>
        <v>0</v>
      </c>
      <c r="T119" s="128">
        <f>T120</f>
        <v>0</v>
      </c>
      <c r="AR119" s="122" t="s">
        <v>92</v>
      </c>
      <c r="AT119" s="129" t="s">
        <v>81</v>
      </c>
      <c r="AU119" s="129" t="s">
        <v>82</v>
      </c>
      <c r="AY119" s="122" t="s">
        <v>142</v>
      </c>
      <c r="BK119" s="130">
        <f>BK120</f>
        <v>0</v>
      </c>
    </row>
    <row r="120" spans="2:63" s="11" customFormat="1" ht="22.9" customHeight="1">
      <c r="B120" s="121"/>
      <c r="D120" s="122" t="s">
        <v>81</v>
      </c>
      <c r="E120" s="131" t="s">
        <v>770</v>
      </c>
      <c r="F120" s="131" t="s">
        <v>771</v>
      </c>
      <c r="I120" s="124"/>
      <c r="J120" s="132">
        <f>BK120</f>
        <v>0</v>
      </c>
      <c r="L120" s="121"/>
      <c r="M120" s="126"/>
      <c r="P120" s="127">
        <f>SUM(P121:P144)</f>
        <v>0</v>
      </c>
      <c r="R120" s="127">
        <f>SUM(R121:R144)</f>
        <v>0</v>
      </c>
      <c r="T120" s="128">
        <f>SUM(T121:T144)</f>
        <v>0</v>
      </c>
      <c r="AR120" s="122" t="s">
        <v>92</v>
      </c>
      <c r="AT120" s="129" t="s">
        <v>81</v>
      </c>
      <c r="AU120" s="129" t="s">
        <v>90</v>
      </c>
      <c r="AY120" s="122" t="s">
        <v>142</v>
      </c>
      <c r="BK120" s="130">
        <f>SUM(BK121:BK144)</f>
        <v>0</v>
      </c>
    </row>
    <row r="121" spans="2:65" s="1" customFormat="1" ht="16.5" customHeight="1">
      <c r="B121" s="32"/>
      <c r="C121" s="133" t="s">
        <v>90</v>
      </c>
      <c r="D121" s="133" t="s">
        <v>144</v>
      </c>
      <c r="E121" s="134" t="s">
        <v>772</v>
      </c>
      <c r="F121" s="135" t="s">
        <v>773</v>
      </c>
      <c r="G121" s="136" t="s">
        <v>217</v>
      </c>
      <c r="H121" s="137">
        <v>1</v>
      </c>
      <c r="I121" s="138"/>
      <c r="J121" s="139">
        <f aca="true" t="shared" si="0" ref="J121:J144">ROUND(I121*H121,2)</f>
        <v>0</v>
      </c>
      <c r="K121" s="135" t="s">
        <v>1</v>
      </c>
      <c r="L121" s="32"/>
      <c r="M121" s="140" t="s">
        <v>1</v>
      </c>
      <c r="N121" s="141" t="s">
        <v>47</v>
      </c>
      <c r="P121" s="142">
        <f aca="true" t="shared" si="1" ref="P121:P144">O121*H121</f>
        <v>0</v>
      </c>
      <c r="Q121" s="142">
        <v>0</v>
      </c>
      <c r="R121" s="142">
        <f aca="true" t="shared" si="2" ref="R121:R144">Q121*H121</f>
        <v>0</v>
      </c>
      <c r="S121" s="142">
        <v>0</v>
      </c>
      <c r="T121" s="143">
        <f aca="true" t="shared" si="3" ref="T121:T144">S121*H121</f>
        <v>0</v>
      </c>
      <c r="AR121" s="144" t="s">
        <v>231</v>
      </c>
      <c r="AT121" s="144" t="s">
        <v>144</v>
      </c>
      <c r="AU121" s="144" t="s">
        <v>92</v>
      </c>
      <c r="AY121" s="17" t="s">
        <v>142</v>
      </c>
      <c r="BE121" s="145">
        <f aca="true" t="shared" si="4" ref="BE121:BE144">IF(N121="základní",J121,0)</f>
        <v>0</v>
      </c>
      <c r="BF121" s="145">
        <f aca="true" t="shared" si="5" ref="BF121:BF144">IF(N121="snížená",J121,0)</f>
        <v>0</v>
      </c>
      <c r="BG121" s="145">
        <f aca="true" t="shared" si="6" ref="BG121:BG144">IF(N121="zákl. přenesená",J121,0)</f>
        <v>0</v>
      </c>
      <c r="BH121" s="145">
        <f aca="true" t="shared" si="7" ref="BH121:BH144">IF(N121="sníž. přenesená",J121,0)</f>
        <v>0</v>
      </c>
      <c r="BI121" s="145">
        <f aca="true" t="shared" si="8" ref="BI121:BI144">IF(N121="nulová",J121,0)</f>
        <v>0</v>
      </c>
      <c r="BJ121" s="17" t="s">
        <v>90</v>
      </c>
      <c r="BK121" s="145">
        <f aca="true" t="shared" si="9" ref="BK121:BK144">ROUND(I121*H121,2)</f>
        <v>0</v>
      </c>
      <c r="BL121" s="17" t="s">
        <v>231</v>
      </c>
      <c r="BM121" s="144" t="s">
        <v>774</v>
      </c>
    </row>
    <row r="122" spans="2:65" s="1" customFormat="1" ht="24.2" customHeight="1">
      <c r="B122" s="32"/>
      <c r="C122" s="133" t="s">
        <v>92</v>
      </c>
      <c r="D122" s="133" t="s">
        <v>144</v>
      </c>
      <c r="E122" s="134" t="s">
        <v>775</v>
      </c>
      <c r="F122" s="135" t="s">
        <v>776</v>
      </c>
      <c r="G122" s="136" t="s">
        <v>217</v>
      </c>
      <c r="H122" s="137">
        <v>1</v>
      </c>
      <c r="I122" s="138"/>
      <c r="J122" s="139">
        <f t="shared" si="0"/>
        <v>0</v>
      </c>
      <c r="K122" s="135" t="s">
        <v>1</v>
      </c>
      <c r="L122" s="32"/>
      <c r="M122" s="140" t="s">
        <v>1</v>
      </c>
      <c r="N122" s="141" t="s">
        <v>47</v>
      </c>
      <c r="P122" s="142">
        <f t="shared" si="1"/>
        <v>0</v>
      </c>
      <c r="Q122" s="142">
        <v>0</v>
      </c>
      <c r="R122" s="142">
        <f t="shared" si="2"/>
        <v>0</v>
      </c>
      <c r="S122" s="142">
        <v>0</v>
      </c>
      <c r="T122" s="143">
        <f t="shared" si="3"/>
        <v>0</v>
      </c>
      <c r="AR122" s="144" t="s">
        <v>231</v>
      </c>
      <c r="AT122" s="144" t="s">
        <v>144</v>
      </c>
      <c r="AU122" s="144" t="s">
        <v>92</v>
      </c>
      <c r="AY122" s="17" t="s">
        <v>142</v>
      </c>
      <c r="BE122" s="145">
        <f t="shared" si="4"/>
        <v>0</v>
      </c>
      <c r="BF122" s="145">
        <f t="shared" si="5"/>
        <v>0</v>
      </c>
      <c r="BG122" s="145">
        <f t="shared" si="6"/>
        <v>0</v>
      </c>
      <c r="BH122" s="145">
        <f t="shared" si="7"/>
        <v>0</v>
      </c>
      <c r="BI122" s="145">
        <f t="shared" si="8"/>
        <v>0</v>
      </c>
      <c r="BJ122" s="17" t="s">
        <v>90</v>
      </c>
      <c r="BK122" s="145">
        <f t="shared" si="9"/>
        <v>0</v>
      </c>
      <c r="BL122" s="17" t="s">
        <v>231</v>
      </c>
      <c r="BM122" s="144" t="s">
        <v>777</v>
      </c>
    </row>
    <row r="123" spans="2:65" s="1" customFormat="1" ht="16.5" customHeight="1">
      <c r="B123" s="32"/>
      <c r="C123" s="133" t="s">
        <v>160</v>
      </c>
      <c r="D123" s="133" t="s">
        <v>144</v>
      </c>
      <c r="E123" s="134" t="s">
        <v>778</v>
      </c>
      <c r="F123" s="135" t="s">
        <v>779</v>
      </c>
      <c r="G123" s="136" t="s">
        <v>217</v>
      </c>
      <c r="H123" s="137">
        <v>5</v>
      </c>
      <c r="I123" s="138"/>
      <c r="J123" s="139">
        <f t="shared" si="0"/>
        <v>0</v>
      </c>
      <c r="K123" s="135" t="s">
        <v>1</v>
      </c>
      <c r="L123" s="32"/>
      <c r="M123" s="140" t="s">
        <v>1</v>
      </c>
      <c r="N123" s="141" t="s">
        <v>47</v>
      </c>
      <c r="P123" s="142">
        <f t="shared" si="1"/>
        <v>0</v>
      </c>
      <c r="Q123" s="142">
        <v>0</v>
      </c>
      <c r="R123" s="142">
        <f t="shared" si="2"/>
        <v>0</v>
      </c>
      <c r="S123" s="142">
        <v>0</v>
      </c>
      <c r="T123" s="143">
        <f t="shared" si="3"/>
        <v>0</v>
      </c>
      <c r="AR123" s="144" t="s">
        <v>231</v>
      </c>
      <c r="AT123" s="144" t="s">
        <v>144</v>
      </c>
      <c r="AU123" s="144" t="s">
        <v>92</v>
      </c>
      <c r="AY123" s="17" t="s">
        <v>142</v>
      </c>
      <c r="BE123" s="145">
        <f t="shared" si="4"/>
        <v>0</v>
      </c>
      <c r="BF123" s="145">
        <f t="shared" si="5"/>
        <v>0</v>
      </c>
      <c r="BG123" s="145">
        <f t="shared" si="6"/>
        <v>0</v>
      </c>
      <c r="BH123" s="145">
        <f t="shared" si="7"/>
        <v>0</v>
      </c>
      <c r="BI123" s="145">
        <f t="shared" si="8"/>
        <v>0</v>
      </c>
      <c r="BJ123" s="17" t="s">
        <v>90</v>
      </c>
      <c r="BK123" s="145">
        <f t="shared" si="9"/>
        <v>0</v>
      </c>
      <c r="BL123" s="17" t="s">
        <v>231</v>
      </c>
      <c r="BM123" s="144" t="s">
        <v>780</v>
      </c>
    </row>
    <row r="124" spans="2:65" s="1" customFormat="1" ht="16.5" customHeight="1">
      <c r="B124" s="32"/>
      <c r="C124" s="133" t="s">
        <v>147</v>
      </c>
      <c r="D124" s="133" t="s">
        <v>144</v>
      </c>
      <c r="E124" s="134" t="s">
        <v>781</v>
      </c>
      <c r="F124" s="135" t="s">
        <v>782</v>
      </c>
      <c r="G124" s="136" t="s">
        <v>217</v>
      </c>
      <c r="H124" s="137">
        <v>5</v>
      </c>
      <c r="I124" s="138"/>
      <c r="J124" s="139">
        <f t="shared" si="0"/>
        <v>0</v>
      </c>
      <c r="K124" s="135" t="s">
        <v>1</v>
      </c>
      <c r="L124" s="32"/>
      <c r="M124" s="140" t="s">
        <v>1</v>
      </c>
      <c r="N124" s="141" t="s">
        <v>47</v>
      </c>
      <c r="P124" s="142">
        <f t="shared" si="1"/>
        <v>0</v>
      </c>
      <c r="Q124" s="142">
        <v>0</v>
      </c>
      <c r="R124" s="142">
        <f t="shared" si="2"/>
        <v>0</v>
      </c>
      <c r="S124" s="142">
        <v>0</v>
      </c>
      <c r="T124" s="143">
        <f t="shared" si="3"/>
        <v>0</v>
      </c>
      <c r="AR124" s="144" t="s">
        <v>231</v>
      </c>
      <c r="AT124" s="144" t="s">
        <v>144</v>
      </c>
      <c r="AU124" s="144" t="s">
        <v>92</v>
      </c>
      <c r="AY124" s="17" t="s">
        <v>142</v>
      </c>
      <c r="BE124" s="145">
        <f t="shared" si="4"/>
        <v>0</v>
      </c>
      <c r="BF124" s="145">
        <f t="shared" si="5"/>
        <v>0</v>
      </c>
      <c r="BG124" s="145">
        <f t="shared" si="6"/>
        <v>0</v>
      </c>
      <c r="BH124" s="145">
        <f t="shared" si="7"/>
        <v>0</v>
      </c>
      <c r="BI124" s="145">
        <f t="shared" si="8"/>
        <v>0</v>
      </c>
      <c r="BJ124" s="17" t="s">
        <v>90</v>
      </c>
      <c r="BK124" s="145">
        <f t="shared" si="9"/>
        <v>0</v>
      </c>
      <c r="BL124" s="17" t="s">
        <v>231</v>
      </c>
      <c r="BM124" s="144" t="s">
        <v>783</v>
      </c>
    </row>
    <row r="125" spans="2:65" s="1" customFormat="1" ht="16.5" customHeight="1">
      <c r="B125" s="32"/>
      <c r="C125" s="133" t="s">
        <v>175</v>
      </c>
      <c r="D125" s="133" t="s">
        <v>144</v>
      </c>
      <c r="E125" s="134" t="s">
        <v>784</v>
      </c>
      <c r="F125" s="135" t="s">
        <v>785</v>
      </c>
      <c r="G125" s="136" t="s">
        <v>217</v>
      </c>
      <c r="H125" s="137">
        <v>1</v>
      </c>
      <c r="I125" s="138"/>
      <c r="J125" s="139">
        <f t="shared" si="0"/>
        <v>0</v>
      </c>
      <c r="K125" s="135" t="s">
        <v>1</v>
      </c>
      <c r="L125" s="32"/>
      <c r="M125" s="140" t="s">
        <v>1</v>
      </c>
      <c r="N125" s="141" t="s">
        <v>47</v>
      </c>
      <c r="P125" s="142">
        <f t="shared" si="1"/>
        <v>0</v>
      </c>
      <c r="Q125" s="142">
        <v>0</v>
      </c>
      <c r="R125" s="142">
        <f t="shared" si="2"/>
        <v>0</v>
      </c>
      <c r="S125" s="142">
        <v>0</v>
      </c>
      <c r="T125" s="143">
        <f t="shared" si="3"/>
        <v>0</v>
      </c>
      <c r="AR125" s="144" t="s">
        <v>231</v>
      </c>
      <c r="AT125" s="144" t="s">
        <v>144</v>
      </c>
      <c r="AU125" s="144" t="s">
        <v>92</v>
      </c>
      <c r="AY125" s="17" t="s">
        <v>142</v>
      </c>
      <c r="BE125" s="145">
        <f t="shared" si="4"/>
        <v>0</v>
      </c>
      <c r="BF125" s="145">
        <f t="shared" si="5"/>
        <v>0</v>
      </c>
      <c r="BG125" s="145">
        <f t="shared" si="6"/>
        <v>0</v>
      </c>
      <c r="BH125" s="145">
        <f t="shared" si="7"/>
        <v>0</v>
      </c>
      <c r="BI125" s="145">
        <f t="shared" si="8"/>
        <v>0</v>
      </c>
      <c r="BJ125" s="17" t="s">
        <v>90</v>
      </c>
      <c r="BK125" s="145">
        <f t="shared" si="9"/>
        <v>0</v>
      </c>
      <c r="BL125" s="17" t="s">
        <v>231</v>
      </c>
      <c r="BM125" s="144" t="s">
        <v>786</v>
      </c>
    </row>
    <row r="126" spans="2:65" s="1" customFormat="1" ht="16.5" customHeight="1">
      <c r="B126" s="32"/>
      <c r="C126" s="133" t="s">
        <v>179</v>
      </c>
      <c r="D126" s="133" t="s">
        <v>144</v>
      </c>
      <c r="E126" s="134" t="s">
        <v>787</v>
      </c>
      <c r="F126" s="135" t="s">
        <v>788</v>
      </c>
      <c r="G126" s="136" t="s">
        <v>217</v>
      </c>
      <c r="H126" s="137">
        <v>2</v>
      </c>
      <c r="I126" s="138"/>
      <c r="J126" s="139">
        <f t="shared" si="0"/>
        <v>0</v>
      </c>
      <c r="K126" s="135" t="s">
        <v>1</v>
      </c>
      <c r="L126" s="32"/>
      <c r="M126" s="140" t="s">
        <v>1</v>
      </c>
      <c r="N126" s="141" t="s">
        <v>47</v>
      </c>
      <c r="P126" s="142">
        <f t="shared" si="1"/>
        <v>0</v>
      </c>
      <c r="Q126" s="142">
        <v>0</v>
      </c>
      <c r="R126" s="142">
        <f t="shared" si="2"/>
        <v>0</v>
      </c>
      <c r="S126" s="142">
        <v>0</v>
      </c>
      <c r="T126" s="143">
        <f t="shared" si="3"/>
        <v>0</v>
      </c>
      <c r="AR126" s="144" t="s">
        <v>231</v>
      </c>
      <c r="AT126" s="144" t="s">
        <v>144</v>
      </c>
      <c r="AU126" s="144" t="s">
        <v>92</v>
      </c>
      <c r="AY126" s="17" t="s">
        <v>142</v>
      </c>
      <c r="BE126" s="145">
        <f t="shared" si="4"/>
        <v>0</v>
      </c>
      <c r="BF126" s="145">
        <f t="shared" si="5"/>
        <v>0</v>
      </c>
      <c r="BG126" s="145">
        <f t="shared" si="6"/>
        <v>0</v>
      </c>
      <c r="BH126" s="145">
        <f t="shared" si="7"/>
        <v>0</v>
      </c>
      <c r="BI126" s="145">
        <f t="shared" si="8"/>
        <v>0</v>
      </c>
      <c r="BJ126" s="17" t="s">
        <v>90</v>
      </c>
      <c r="BK126" s="145">
        <f t="shared" si="9"/>
        <v>0</v>
      </c>
      <c r="BL126" s="17" t="s">
        <v>231</v>
      </c>
      <c r="BM126" s="144" t="s">
        <v>789</v>
      </c>
    </row>
    <row r="127" spans="2:65" s="1" customFormat="1" ht="16.5" customHeight="1">
      <c r="B127" s="32"/>
      <c r="C127" s="133" t="s">
        <v>183</v>
      </c>
      <c r="D127" s="133" t="s">
        <v>144</v>
      </c>
      <c r="E127" s="134" t="s">
        <v>790</v>
      </c>
      <c r="F127" s="135" t="s">
        <v>791</v>
      </c>
      <c r="G127" s="136" t="s">
        <v>217</v>
      </c>
      <c r="H127" s="137">
        <v>1</v>
      </c>
      <c r="I127" s="138"/>
      <c r="J127" s="139">
        <f t="shared" si="0"/>
        <v>0</v>
      </c>
      <c r="K127" s="135" t="s">
        <v>1</v>
      </c>
      <c r="L127" s="32"/>
      <c r="M127" s="140" t="s">
        <v>1</v>
      </c>
      <c r="N127" s="141" t="s">
        <v>47</v>
      </c>
      <c r="P127" s="142">
        <f t="shared" si="1"/>
        <v>0</v>
      </c>
      <c r="Q127" s="142">
        <v>0</v>
      </c>
      <c r="R127" s="142">
        <f t="shared" si="2"/>
        <v>0</v>
      </c>
      <c r="S127" s="142">
        <v>0</v>
      </c>
      <c r="T127" s="143">
        <f t="shared" si="3"/>
        <v>0</v>
      </c>
      <c r="AR127" s="144" t="s">
        <v>231</v>
      </c>
      <c r="AT127" s="144" t="s">
        <v>144</v>
      </c>
      <c r="AU127" s="144" t="s">
        <v>92</v>
      </c>
      <c r="AY127" s="17" t="s">
        <v>142</v>
      </c>
      <c r="BE127" s="145">
        <f t="shared" si="4"/>
        <v>0</v>
      </c>
      <c r="BF127" s="145">
        <f t="shared" si="5"/>
        <v>0</v>
      </c>
      <c r="BG127" s="145">
        <f t="shared" si="6"/>
        <v>0</v>
      </c>
      <c r="BH127" s="145">
        <f t="shared" si="7"/>
        <v>0</v>
      </c>
      <c r="BI127" s="145">
        <f t="shared" si="8"/>
        <v>0</v>
      </c>
      <c r="BJ127" s="17" t="s">
        <v>90</v>
      </c>
      <c r="BK127" s="145">
        <f t="shared" si="9"/>
        <v>0</v>
      </c>
      <c r="BL127" s="17" t="s">
        <v>231</v>
      </c>
      <c r="BM127" s="144" t="s">
        <v>792</v>
      </c>
    </row>
    <row r="128" spans="2:65" s="1" customFormat="1" ht="16.5" customHeight="1">
      <c r="B128" s="32"/>
      <c r="C128" s="133" t="s">
        <v>189</v>
      </c>
      <c r="D128" s="133" t="s">
        <v>144</v>
      </c>
      <c r="E128" s="134" t="s">
        <v>793</v>
      </c>
      <c r="F128" s="135" t="s">
        <v>794</v>
      </c>
      <c r="G128" s="136" t="s">
        <v>217</v>
      </c>
      <c r="H128" s="137">
        <v>2</v>
      </c>
      <c r="I128" s="138"/>
      <c r="J128" s="139">
        <f t="shared" si="0"/>
        <v>0</v>
      </c>
      <c r="K128" s="135" t="s">
        <v>1</v>
      </c>
      <c r="L128" s="32"/>
      <c r="M128" s="140" t="s">
        <v>1</v>
      </c>
      <c r="N128" s="141" t="s">
        <v>47</v>
      </c>
      <c r="P128" s="142">
        <f t="shared" si="1"/>
        <v>0</v>
      </c>
      <c r="Q128" s="142">
        <v>0</v>
      </c>
      <c r="R128" s="142">
        <f t="shared" si="2"/>
        <v>0</v>
      </c>
      <c r="S128" s="142">
        <v>0</v>
      </c>
      <c r="T128" s="143">
        <f t="shared" si="3"/>
        <v>0</v>
      </c>
      <c r="AR128" s="144" t="s">
        <v>231</v>
      </c>
      <c r="AT128" s="144" t="s">
        <v>144</v>
      </c>
      <c r="AU128" s="144" t="s">
        <v>92</v>
      </c>
      <c r="AY128" s="17" t="s">
        <v>142</v>
      </c>
      <c r="BE128" s="145">
        <f t="shared" si="4"/>
        <v>0</v>
      </c>
      <c r="BF128" s="145">
        <f t="shared" si="5"/>
        <v>0</v>
      </c>
      <c r="BG128" s="145">
        <f t="shared" si="6"/>
        <v>0</v>
      </c>
      <c r="BH128" s="145">
        <f t="shared" si="7"/>
        <v>0</v>
      </c>
      <c r="BI128" s="145">
        <f t="shared" si="8"/>
        <v>0</v>
      </c>
      <c r="BJ128" s="17" t="s">
        <v>90</v>
      </c>
      <c r="BK128" s="145">
        <f t="shared" si="9"/>
        <v>0</v>
      </c>
      <c r="BL128" s="17" t="s">
        <v>231</v>
      </c>
      <c r="BM128" s="144" t="s">
        <v>795</v>
      </c>
    </row>
    <row r="129" spans="2:65" s="1" customFormat="1" ht="16.5" customHeight="1">
      <c r="B129" s="32"/>
      <c r="C129" s="133" t="s">
        <v>193</v>
      </c>
      <c r="D129" s="133" t="s">
        <v>144</v>
      </c>
      <c r="E129" s="134" t="s">
        <v>796</v>
      </c>
      <c r="F129" s="135" t="s">
        <v>797</v>
      </c>
      <c r="G129" s="136" t="s">
        <v>217</v>
      </c>
      <c r="H129" s="137">
        <v>2</v>
      </c>
      <c r="I129" s="138"/>
      <c r="J129" s="139">
        <f t="shared" si="0"/>
        <v>0</v>
      </c>
      <c r="K129" s="135" t="s">
        <v>1</v>
      </c>
      <c r="L129" s="32"/>
      <c r="M129" s="140" t="s">
        <v>1</v>
      </c>
      <c r="N129" s="141" t="s">
        <v>47</v>
      </c>
      <c r="P129" s="142">
        <f t="shared" si="1"/>
        <v>0</v>
      </c>
      <c r="Q129" s="142">
        <v>0</v>
      </c>
      <c r="R129" s="142">
        <f t="shared" si="2"/>
        <v>0</v>
      </c>
      <c r="S129" s="142">
        <v>0</v>
      </c>
      <c r="T129" s="143">
        <f t="shared" si="3"/>
        <v>0</v>
      </c>
      <c r="AR129" s="144" t="s">
        <v>231</v>
      </c>
      <c r="AT129" s="144" t="s">
        <v>144</v>
      </c>
      <c r="AU129" s="144" t="s">
        <v>92</v>
      </c>
      <c r="AY129" s="17" t="s">
        <v>142</v>
      </c>
      <c r="BE129" s="145">
        <f t="shared" si="4"/>
        <v>0</v>
      </c>
      <c r="BF129" s="145">
        <f t="shared" si="5"/>
        <v>0</v>
      </c>
      <c r="BG129" s="145">
        <f t="shared" si="6"/>
        <v>0</v>
      </c>
      <c r="BH129" s="145">
        <f t="shared" si="7"/>
        <v>0</v>
      </c>
      <c r="BI129" s="145">
        <f t="shared" si="8"/>
        <v>0</v>
      </c>
      <c r="BJ129" s="17" t="s">
        <v>90</v>
      </c>
      <c r="BK129" s="145">
        <f t="shared" si="9"/>
        <v>0</v>
      </c>
      <c r="BL129" s="17" t="s">
        <v>231</v>
      </c>
      <c r="BM129" s="144" t="s">
        <v>798</v>
      </c>
    </row>
    <row r="130" spans="2:65" s="1" customFormat="1" ht="16.5" customHeight="1">
      <c r="B130" s="32"/>
      <c r="C130" s="133" t="s">
        <v>197</v>
      </c>
      <c r="D130" s="133" t="s">
        <v>144</v>
      </c>
      <c r="E130" s="134" t="s">
        <v>799</v>
      </c>
      <c r="F130" s="135" t="s">
        <v>800</v>
      </c>
      <c r="G130" s="136" t="s">
        <v>217</v>
      </c>
      <c r="H130" s="137">
        <v>2</v>
      </c>
      <c r="I130" s="138"/>
      <c r="J130" s="139">
        <f t="shared" si="0"/>
        <v>0</v>
      </c>
      <c r="K130" s="135" t="s">
        <v>1</v>
      </c>
      <c r="L130" s="32"/>
      <c r="M130" s="140" t="s">
        <v>1</v>
      </c>
      <c r="N130" s="141" t="s">
        <v>47</v>
      </c>
      <c r="P130" s="142">
        <f t="shared" si="1"/>
        <v>0</v>
      </c>
      <c r="Q130" s="142">
        <v>0</v>
      </c>
      <c r="R130" s="142">
        <f t="shared" si="2"/>
        <v>0</v>
      </c>
      <c r="S130" s="142">
        <v>0</v>
      </c>
      <c r="T130" s="143">
        <f t="shared" si="3"/>
        <v>0</v>
      </c>
      <c r="AR130" s="144" t="s">
        <v>231</v>
      </c>
      <c r="AT130" s="144" t="s">
        <v>144</v>
      </c>
      <c r="AU130" s="144" t="s">
        <v>92</v>
      </c>
      <c r="AY130" s="17" t="s">
        <v>142</v>
      </c>
      <c r="BE130" s="145">
        <f t="shared" si="4"/>
        <v>0</v>
      </c>
      <c r="BF130" s="145">
        <f t="shared" si="5"/>
        <v>0</v>
      </c>
      <c r="BG130" s="145">
        <f t="shared" si="6"/>
        <v>0</v>
      </c>
      <c r="BH130" s="145">
        <f t="shared" si="7"/>
        <v>0</v>
      </c>
      <c r="BI130" s="145">
        <f t="shared" si="8"/>
        <v>0</v>
      </c>
      <c r="BJ130" s="17" t="s">
        <v>90</v>
      </c>
      <c r="BK130" s="145">
        <f t="shared" si="9"/>
        <v>0</v>
      </c>
      <c r="BL130" s="17" t="s">
        <v>231</v>
      </c>
      <c r="BM130" s="144" t="s">
        <v>801</v>
      </c>
    </row>
    <row r="131" spans="2:65" s="1" customFormat="1" ht="16.5" customHeight="1">
      <c r="B131" s="32"/>
      <c r="C131" s="133" t="s">
        <v>201</v>
      </c>
      <c r="D131" s="133" t="s">
        <v>144</v>
      </c>
      <c r="E131" s="134" t="s">
        <v>802</v>
      </c>
      <c r="F131" s="135" t="s">
        <v>803</v>
      </c>
      <c r="G131" s="136" t="s">
        <v>217</v>
      </c>
      <c r="H131" s="137">
        <v>1</v>
      </c>
      <c r="I131" s="138"/>
      <c r="J131" s="139">
        <f t="shared" si="0"/>
        <v>0</v>
      </c>
      <c r="K131" s="135" t="s">
        <v>1</v>
      </c>
      <c r="L131" s="32"/>
      <c r="M131" s="140" t="s">
        <v>1</v>
      </c>
      <c r="N131" s="141" t="s">
        <v>47</v>
      </c>
      <c r="P131" s="142">
        <f t="shared" si="1"/>
        <v>0</v>
      </c>
      <c r="Q131" s="142">
        <v>0</v>
      </c>
      <c r="R131" s="142">
        <f t="shared" si="2"/>
        <v>0</v>
      </c>
      <c r="S131" s="142">
        <v>0</v>
      </c>
      <c r="T131" s="143">
        <f t="shared" si="3"/>
        <v>0</v>
      </c>
      <c r="AR131" s="144" t="s">
        <v>231</v>
      </c>
      <c r="AT131" s="144" t="s">
        <v>144</v>
      </c>
      <c r="AU131" s="144" t="s">
        <v>92</v>
      </c>
      <c r="AY131" s="17" t="s">
        <v>142</v>
      </c>
      <c r="BE131" s="145">
        <f t="shared" si="4"/>
        <v>0</v>
      </c>
      <c r="BF131" s="145">
        <f t="shared" si="5"/>
        <v>0</v>
      </c>
      <c r="BG131" s="145">
        <f t="shared" si="6"/>
        <v>0</v>
      </c>
      <c r="BH131" s="145">
        <f t="shared" si="7"/>
        <v>0</v>
      </c>
      <c r="BI131" s="145">
        <f t="shared" si="8"/>
        <v>0</v>
      </c>
      <c r="BJ131" s="17" t="s">
        <v>90</v>
      </c>
      <c r="BK131" s="145">
        <f t="shared" si="9"/>
        <v>0</v>
      </c>
      <c r="BL131" s="17" t="s">
        <v>231</v>
      </c>
      <c r="BM131" s="144" t="s">
        <v>804</v>
      </c>
    </row>
    <row r="132" spans="2:65" s="1" customFormat="1" ht="16.5" customHeight="1">
      <c r="B132" s="32"/>
      <c r="C132" s="133" t="s">
        <v>209</v>
      </c>
      <c r="D132" s="133" t="s">
        <v>144</v>
      </c>
      <c r="E132" s="134" t="s">
        <v>805</v>
      </c>
      <c r="F132" s="135" t="s">
        <v>806</v>
      </c>
      <c r="G132" s="136" t="s">
        <v>217</v>
      </c>
      <c r="H132" s="137">
        <v>3</v>
      </c>
      <c r="I132" s="138"/>
      <c r="J132" s="139">
        <f t="shared" si="0"/>
        <v>0</v>
      </c>
      <c r="K132" s="135" t="s">
        <v>1</v>
      </c>
      <c r="L132" s="32"/>
      <c r="M132" s="140" t="s">
        <v>1</v>
      </c>
      <c r="N132" s="141" t="s">
        <v>47</v>
      </c>
      <c r="P132" s="142">
        <f t="shared" si="1"/>
        <v>0</v>
      </c>
      <c r="Q132" s="142">
        <v>0</v>
      </c>
      <c r="R132" s="142">
        <f t="shared" si="2"/>
        <v>0</v>
      </c>
      <c r="S132" s="142">
        <v>0</v>
      </c>
      <c r="T132" s="143">
        <f t="shared" si="3"/>
        <v>0</v>
      </c>
      <c r="AR132" s="144" t="s">
        <v>231</v>
      </c>
      <c r="AT132" s="144" t="s">
        <v>144</v>
      </c>
      <c r="AU132" s="144" t="s">
        <v>92</v>
      </c>
      <c r="AY132" s="17" t="s">
        <v>142</v>
      </c>
      <c r="BE132" s="145">
        <f t="shared" si="4"/>
        <v>0</v>
      </c>
      <c r="BF132" s="145">
        <f t="shared" si="5"/>
        <v>0</v>
      </c>
      <c r="BG132" s="145">
        <f t="shared" si="6"/>
        <v>0</v>
      </c>
      <c r="BH132" s="145">
        <f t="shared" si="7"/>
        <v>0</v>
      </c>
      <c r="BI132" s="145">
        <f t="shared" si="8"/>
        <v>0</v>
      </c>
      <c r="BJ132" s="17" t="s">
        <v>90</v>
      </c>
      <c r="BK132" s="145">
        <f t="shared" si="9"/>
        <v>0</v>
      </c>
      <c r="BL132" s="17" t="s">
        <v>231</v>
      </c>
      <c r="BM132" s="144" t="s">
        <v>807</v>
      </c>
    </row>
    <row r="133" spans="2:65" s="1" customFormat="1" ht="16.5" customHeight="1">
      <c r="B133" s="32"/>
      <c r="C133" s="133" t="s">
        <v>214</v>
      </c>
      <c r="D133" s="133" t="s">
        <v>144</v>
      </c>
      <c r="E133" s="134" t="s">
        <v>808</v>
      </c>
      <c r="F133" s="135" t="s">
        <v>809</v>
      </c>
      <c r="G133" s="136" t="s">
        <v>217</v>
      </c>
      <c r="H133" s="137">
        <v>2</v>
      </c>
      <c r="I133" s="138"/>
      <c r="J133" s="139">
        <f t="shared" si="0"/>
        <v>0</v>
      </c>
      <c r="K133" s="135" t="s">
        <v>1</v>
      </c>
      <c r="L133" s="32"/>
      <c r="M133" s="140" t="s">
        <v>1</v>
      </c>
      <c r="N133" s="141" t="s">
        <v>47</v>
      </c>
      <c r="P133" s="142">
        <f t="shared" si="1"/>
        <v>0</v>
      </c>
      <c r="Q133" s="142">
        <v>0</v>
      </c>
      <c r="R133" s="142">
        <f t="shared" si="2"/>
        <v>0</v>
      </c>
      <c r="S133" s="142">
        <v>0</v>
      </c>
      <c r="T133" s="143">
        <f t="shared" si="3"/>
        <v>0</v>
      </c>
      <c r="AR133" s="144" t="s">
        <v>231</v>
      </c>
      <c r="AT133" s="144" t="s">
        <v>144</v>
      </c>
      <c r="AU133" s="144" t="s">
        <v>92</v>
      </c>
      <c r="AY133" s="17" t="s">
        <v>142</v>
      </c>
      <c r="BE133" s="145">
        <f t="shared" si="4"/>
        <v>0</v>
      </c>
      <c r="BF133" s="145">
        <f t="shared" si="5"/>
        <v>0</v>
      </c>
      <c r="BG133" s="145">
        <f t="shared" si="6"/>
        <v>0</v>
      </c>
      <c r="BH133" s="145">
        <f t="shared" si="7"/>
        <v>0</v>
      </c>
      <c r="BI133" s="145">
        <f t="shared" si="8"/>
        <v>0</v>
      </c>
      <c r="BJ133" s="17" t="s">
        <v>90</v>
      </c>
      <c r="BK133" s="145">
        <f t="shared" si="9"/>
        <v>0</v>
      </c>
      <c r="BL133" s="17" t="s">
        <v>231</v>
      </c>
      <c r="BM133" s="144" t="s">
        <v>810</v>
      </c>
    </row>
    <row r="134" spans="2:65" s="1" customFormat="1" ht="16.5" customHeight="1">
      <c r="B134" s="32"/>
      <c r="C134" s="133" t="s">
        <v>219</v>
      </c>
      <c r="D134" s="133" t="s">
        <v>144</v>
      </c>
      <c r="E134" s="134" t="s">
        <v>811</v>
      </c>
      <c r="F134" s="135" t="s">
        <v>812</v>
      </c>
      <c r="G134" s="136" t="s">
        <v>217</v>
      </c>
      <c r="H134" s="137">
        <v>2</v>
      </c>
      <c r="I134" s="138"/>
      <c r="J134" s="139">
        <f t="shared" si="0"/>
        <v>0</v>
      </c>
      <c r="K134" s="135" t="s">
        <v>1</v>
      </c>
      <c r="L134" s="32"/>
      <c r="M134" s="140" t="s">
        <v>1</v>
      </c>
      <c r="N134" s="141" t="s">
        <v>47</v>
      </c>
      <c r="P134" s="142">
        <f t="shared" si="1"/>
        <v>0</v>
      </c>
      <c r="Q134" s="142">
        <v>0</v>
      </c>
      <c r="R134" s="142">
        <f t="shared" si="2"/>
        <v>0</v>
      </c>
      <c r="S134" s="142">
        <v>0</v>
      </c>
      <c r="T134" s="143">
        <f t="shared" si="3"/>
        <v>0</v>
      </c>
      <c r="AR134" s="144" t="s">
        <v>231</v>
      </c>
      <c r="AT134" s="144" t="s">
        <v>144</v>
      </c>
      <c r="AU134" s="144" t="s">
        <v>92</v>
      </c>
      <c r="AY134" s="17" t="s">
        <v>142</v>
      </c>
      <c r="BE134" s="145">
        <f t="shared" si="4"/>
        <v>0</v>
      </c>
      <c r="BF134" s="145">
        <f t="shared" si="5"/>
        <v>0</v>
      </c>
      <c r="BG134" s="145">
        <f t="shared" si="6"/>
        <v>0</v>
      </c>
      <c r="BH134" s="145">
        <f t="shared" si="7"/>
        <v>0</v>
      </c>
      <c r="BI134" s="145">
        <f t="shared" si="8"/>
        <v>0</v>
      </c>
      <c r="BJ134" s="17" t="s">
        <v>90</v>
      </c>
      <c r="BK134" s="145">
        <f t="shared" si="9"/>
        <v>0</v>
      </c>
      <c r="BL134" s="17" t="s">
        <v>231</v>
      </c>
      <c r="BM134" s="144" t="s">
        <v>813</v>
      </c>
    </row>
    <row r="135" spans="2:65" s="1" customFormat="1" ht="16.5" customHeight="1">
      <c r="B135" s="32"/>
      <c r="C135" s="133" t="s">
        <v>8</v>
      </c>
      <c r="D135" s="133" t="s">
        <v>144</v>
      </c>
      <c r="E135" s="134" t="s">
        <v>814</v>
      </c>
      <c r="F135" s="135" t="s">
        <v>815</v>
      </c>
      <c r="G135" s="136" t="s">
        <v>816</v>
      </c>
      <c r="H135" s="137">
        <v>1</v>
      </c>
      <c r="I135" s="138"/>
      <c r="J135" s="139">
        <f t="shared" si="0"/>
        <v>0</v>
      </c>
      <c r="K135" s="135" t="s">
        <v>1</v>
      </c>
      <c r="L135" s="32"/>
      <c r="M135" s="140" t="s">
        <v>1</v>
      </c>
      <c r="N135" s="141" t="s">
        <v>47</v>
      </c>
      <c r="P135" s="142">
        <f t="shared" si="1"/>
        <v>0</v>
      </c>
      <c r="Q135" s="142">
        <v>0</v>
      </c>
      <c r="R135" s="142">
        <f t="shared" si="2"/>
        <v>0</v>
      </c>
      <c r="S135" s="142">
        <v>0</v>
      </c>
      <c r="T135" s="143">
        <f t="shared" si="3"/>
        <v>0</v>
      </c>
      <c r="AR135" s="144" t="s">
        <v>231</v>
      </c>
      <c r="AT135" s="144" t="s">
        <v>144</v>
      </c>
      <c r="AU135" s="144" t="s">
        <v>92</v>
      </c>
      <c r="AY135" s="17" t="s">
        <v>142</v>
      </c>
      <c r="BE135" s="145">
        <f t="shared" si="4"/>
        <v>0</v>
      </c>
      <c r="BF135" s="145">
        <f t="shared" si="5"/>
        <v>0</v>
      </c>
      <c r="BG135" s="145">
        <f t="shared" si="6"/>
        <v>0</v>
      </c>
      <c r="BH135" s="145">
        <f t="shared" si="7"/>
        <v>0</v>
      </c>
      <c r="BI135" s="145">
        <f t="shared" si="8"/>
        <v>0</v>
      </c>
      <c r="BJ135" s="17" t="s">
        <v>90</v>
      </c>
      <c r="BK135" s="145">
        <f t="shared" si="9"/>
        <v>0</v>
      </c>
      <c r="BL135" s="17" t="s">
        <v>231</v>
      </c>
      <c r="BM135" s="144" t="s">
        <v>817</v>
      </c>
    </row>
    <row r="136" spans="2:65" s="1" customFormat="1" ht="24.2" customHeight="1">
      <c r="B136" s="32"/>
      <c r="C136" s="133" t="s">
        <v>231</v>
      </c>
      <c r="D136" s="133" t="s">
        <v>144</v>
      </c>
      <c r="E136" s="134" t="s">
        <v>818</v>
      </c>
      <c r="F136" s="135" t="s">
        <v>819</v>
      </c>
      <c r="G136" s="136" t="s">
        <v>217</v>
      </c>
      <c r="H136" s="137">
        <v>1</v>
      </c>
      <c r="I136" s="138"/>
      <c r="J136" s="139">
        <f t="shared" si="0"/>
        <v>0</v>
      </c>
      <c r="K136" s="135" t="s">
        <v>1</v>
      </c>
      <c r="L136" s="32"/>
      <c r="M136" s="140" t="s">
        <v>1</v>
      </c>
      <c r="N136" s="141" t="s">
        <v>47</v>
      </c>
      <c r="P136" s="142">
        <f t="shared" si="1"/>
        <v>0</v>
      </c>
      <c r="Q136" s="142">
        <v>0</v>
      </c>
      <c r="R136" s="142">
        <f t="shared" si="2"/>
        <v>0</v>
      </c>
      <c r="S136" s="142">
        <v>0</v>
      </c>
      <c r="T136" s="143">
        <f t="shared" si="3"/>
        <v>0</v>
      </c>
      <c r="AR136" s="144" t="s">
        <v>231</v>
      </c>
      <c r="AT136" s="144" t="s">
        <v>144</v>
      </c>
      <c r="AU136" s="144" t="s">
        <v>92</v>
      </c>
      <c r="AY136" s="17" t="s">
        <v>142</v>
      </c>
      <c r="BE136" s="145">
        <f t="shared" si="4"/>
        <v>0</v>
      </c>
      <c r="BF136" s="145">
        <f t="shared" si="5"/>
        <v>0</v>
      </c>
      <c r="BG136" s="145">
        <f t="shared" si="6"/>
        <v>0</v>
      </c>
      <c r="BH136" s="145">
        <f t="shared" si="7"/>
        <v>0</v>
      </c>
      <c r="BI136" s="145">
        <f t="shared" si="8"/>
        <v>0</v>
      </c>
      <c r="BJ136" s="17" t="s">
        <v>90</v>
      </c>
      <c r="BK136" s="145">
        <f t="shared" si="9"/>
        <v>0</v>
      </c>
      <c r="BL136" s="17" t="s">
        <v>231</v>
      </c>
      <c r="BM136" s="144" t="s">
        <v>820</v>
      </c>
    </row>
    <row r="137" spans="2:65" s="1" customFormat="1" ht="16.5" customHeight="1">
      <c r="B137" s="32"/>
      <c r="C137" s="133" t="s">
        <v>235</v>
      </c>
      <c r="D137" s="133" t="s">
        <v>144</v>
      </c>
      <c r="E137" s="134" t="s">
        <v>821</v>
      </c>
      <c r="F137" s="135" t="s">
        <v>822</v>
      </c>
      <c r="G137" s="136" t="s">
        <v>217</v>
      </c>
      <c r="H137" s="137">
        <v>9</v>
      </c>
      <c r="I137" s="138"/>
      <c r="J137" s="139">
        <f t="shared" si="0"/>
        <v>0</v>
      </c>
      <c r="K137" s="135" t="s">
        <v>1</v>
      </c>
      <c r="L137" s="32"/>
      <c r="M137" s="140" t="s">
        <v>1</v>
      </c>
      <c r="N137" s="141" t="s">
        <v>47</v>
      </c>
      <c r="P137" s="142">
        <f t="shared" si="1"/>
        <v>0</v>
      </c>
      <c r="Q137" s="142">
        <v>0</v>
      </c>
      <c r="R137" s="142">
        <f t="shared" si="2"/>
        <v>0</v>
      </c>
      <c r="S137" s="142">
        <v>0</v>
      </c>
      <c r="T137" s="143">
        <f t="shared" si="3"/>
        <v>0</v>
      </c>
      <c r="AR137" s="144" t="s">
        <v>231</v>
      </c>
      <c r="AT137" s="144" t="s">
        <v>144</v>
      </c>
      <c r="AU137" s="144" t="s">
        <v>92</v>
      </c>
      <c r="AY137" s="17" t="s">
        <v>142</v>
      </c>
      <c r="BE137" s="145">
        <f t="shared" si="4"/>
        <v>0</v>
      </c>
      <c r="BF137" s="145">
        <f t="shared" si="5"/>
        <v>0</v>
      </c>
      <c r="BG137" s="145">
        <f t="shared" si="6"/>
        <v>0</v>
      </c>
      <c r="BH137" s="145">
        <f t="shared" si="7"/>
        <v>0</v>
      </c>
      <c r="BI137" s="145">
        <f t="shared" si="8"/>
        <v>0</v>
      </c>
      <c r="BJ137" s="17" t="s">
        <v>90</v>
      </c>
      <c r="BK137" s="145">
        <f t="shared" si="9"/>
        <v>0</v>
      </c>
      <c r="BL137" s="17" t="s">
        <v>231</v>
      </c>
      <c r="BM137" s="144" t="s">
        <v>823</v>
      </c>
    </row>
    <row r="138" spans="2:65" s="1" customFormat="1" ht="16.5" customHeight="1">
      <c r="B138" s="32"/>
      <c r="C138" s="133" t="s">
        <v>239</v>
      </c>
      <c r="D138" s="133" t="s">
        <v>144</v>
      </c>
      <c r="E138" s="134" t="s">
        <v>824</v>
      </c>
      <c r="F138" s="135" t="s">
        <v>825</v>
      </c>
      <c r="G138" s="136" t="s">
        <v>826</v>
      </c>
      <c r="H138" s="137">
        <v>1</v>
      </c>
      <c r="I138" s="138"/>
      <c r="J138" s="139">
        <f t="shared" si="0"/>
        <v>0</v>
      </c>
      <c r="K138" s="135" t="s">
        <v>1</v>
      </c>
      <c r="L138" s="32"/>
      <c r="M138" s="140" t="s">
        <v>1</v>
      </c>
      <c r="N138" s="141" t="s">
        <v>47</v>
      </c>
      <c r="P138" s="142">
        <f t="shared" si="1"/>
        <v>0</v>
      </c>
      <c r="Q138" s="142">
        <v>0</v>
      </c>
      <c r="R138" s="142">
        <f t="shared" si="2"/>
        <v>0</v>
      </c>
      <c r="S138" s="142">
        <v>0</v>
      </c>
      <c r="T138" s="143">
        <f t="shared" si="3"/>
        <v>0</v>
      </c>
      <c r="AR138" s="144" t="s">
        <v>231</v>
      </c>
      <c r="AT138" s="144" t="s">
        <v>144</v>
      </c>
      <c r="AU138" s="144" t="s">
        <v>92</v>
      </c>
      <c r="AY138" s="17" t="s">
        <v>142</v>
      </c>
      <c r="BE138" s="145">
        <f t="shared" si="4"/>
        <v>0</v>
      </c>
      <c r="BF138" s="145">
        <f t="shared" si="5"/>
        <v>0</v>
      </c>
      <c r="BG138" s="145">
        <f t="shared" si="6"/>
        <v>0</v>
      </c>
      <c r="BH138" s="145">
        <f t="shared" si="7"/>
        <v>0</v>
      </c>
      <c r="BI138" s="145">
        <f t="shared" si="8"/>
        <v>0</v>
      </c>
      <c r="BJ138" s="17" t="s">
        <v>90</v>
      </c>
      <c r="BK138" s="145">
        <f t="shared" si="9"/>
        <v>0</v>
      </c>
      <c r="BL138" s="17" t="s">
        <v>231</v>
      </c>
      <c r="BM138" s="144" t="s">
        <v>827</v>
      </c>
    </row>
    <row r="139" spans="2:65" s="1" customFormat="1" ht="16.5" customHeight="1">
      <c r="B139" s="32"/>
      <c r="C139" s="133" t="s">
        <v>243</v>
      </c>
      <c r="D139" s="133" t="s">
        <v>144</v>
      </c>
      <c r="E139" s="134" t="s">
        <v>828</v>
      </c>
      <c r="F139" s="135" t="s">
        <v>829</v>
      </c>
      <c r="G139" s="136" t="s">
        <v>217</v>
      </c>
      <c r="H139" s="137">
        <v>31</v>
      </c>
      <c r="I139" s="138"/>
      <c r="J139" s="139">
        <f t="shared" si="0"/>
        <v>0</v>
      </c>
      <c r="K139" s="135" t="s">
        <v>1</v>
      </c>
      <c r="L139" s="32"/>
      <c r="M139" s="140" t="s">
        <v>1</v>
      </c>
      <c r="N139" s="141" t="s">
        <v>47</v>
      </c>
      <c r="P139" s="142">
        <f t="shared" si="1"/>
        <v>0</v>
      </c>
      <c r="Q139" s="142">
        <v>0</v>
      </c>
      <c r="R139" s="142">
        <f t="shared" si="2"/>
        <v>0</v>
      </c>
      <c r="S139" s="142">
        <v>0</v>
      </c>
      <c r="T139" s="143">
        <f t="shared" si="3"/>
        <v>0</v>
      </c>
      <c r="AR139" s="144" t="s">
        <v>231</v>
      </c>
      <c r="AT139" s="144" t="s">
        <v>144</v>
      </c>
      <c r="AU139" s="144" t="s">
        <v>92</v>
      </c>
      <c r="AY139" s="17" t="s">
        <v>142</v>
      </c>
      <c r="BE139" s="145">
        <f t="shared" si="4"/>
        <v>0</v>
      </c>
      <c r="BF139" s="145">
        <f t="shared" si="5"/>
        <v>0</v>
      </c>
      <c r="BG139" s="145">
        <f t="shared" si="6"/>
        <v>0</v>
      </c>
      <c r="BH139" s="145">
        <f t="shared" si="7"/>
        <v>0</v>
      </c>
      <c r="BI139" s="145">
        <f t="shared" si="8"/>
        <v>0</v>
      </c>
      <c r="BJ139" s="17" t="s">
        <v>90</v>
      </c>
      <c r="BK139" s="145">
        <f t="shared" si="9"/>
        <v>0</v>
      </c>
      <c r="BL139" s="17" t="s">
        <v>231</v>
      </c>
      <c r="BM139" s="144" t="s">
        <v>830</v>
      </c>
    </row>
    <row r="140" spans="2:65" s="1" customFormat="1" ht="16.5" customHeight="1">
      <c r="B140" s="32"/>
      <c r="C140" s="133" t="s">
        <v>248</v>
      </c>
      <c r="D140" s="133" t="s">
        <v>144</v>
      </c>
      <c r="E140" s="134" t="s">
        <v>831</v>
      </c>
      <c r="F140" s="135" t="s">
        <v>832</v>
      </c>
      <c r="G140" s="136" t="s">
        <v>217</v>
      </c>
      <c r="H140" s="137">
        <v>5</v>
      </c>
      <c r="I140" s="138"/>
      <c r="J140" s="139">
        <f t="shared" si="0"/>
        <v>0</v>
      </c>
      <c r="K140" s="135" t="s">
        <v>1</v>
      </c>
      <c r="L140" s="32"/>
      <c r="M140" s="140" t="s">
        <v>1</v>
      </c>
      <c r="N140" s="141" t="s">
        <v>47</v>
      </c>
      <c r="P140" s="142">
        <f t="shared" si="1"/>
        <v>0</v>
      </c>
      <c r="Q140" s="142">
        <v>0</v>
      </c>
      <c r="R140" s="142">
        <f t="shared" si="2"/>
        <v>0</v>
      </c>
      <c r="S140" s="142">
        <v>0</v>
      </c>
      <c r="T140" s="143">
        <f t="shared" si="3"/>
        <v>0</v>
      </c>
      <c r="AR140" s="144" t="s">
        <v>231</v>
      </c>
      <c r="AT140" s="144" t="s">
        <v>144</v>
      </c>
      <c r="AU140" s="144" t="s">
        <v>92</v>
      </c>
      <c r="AY140" s="17" t="s">
        <v>142</v>
      </c>
      <c r="BE140" s="145">
        <f t="shared" si="4"/>
        <v>0</v>
      </c>
      <c r="BF140" s="145">
        <f t="shared" si="5"/>
        <v>0</v>
      </c>
      <c r="BG140" s="145">
        <f t="shared" si="6"/>
        <v>0</v>
      </c>
      <c r="BH140" s="145">
        <f t="shared" si="7"/>
        <v>0</v>
      </c>
      <c r="BI140" s="145">
        <f t="shared" si="8"/>
        <v>0</v>
      </c>
      <c r="BJ140" s="17" t="s">
        <v>90</v>
      </c>
      <c r="BK140" s="145">
        <f t="shared" si="9"/>
        <v>0</v>
      </c>
      <c r="BL140" s="17" t="s">
        <v>231</v>
      </c>
      <c r="BM140" s="144" t="s">
        <v>833</v>
      </c>
    </row>
    <row r="141" spans="2:65" s="1" customFormat="1" ht="16.5" customHeight="1">
      <c r="B141" s="32"/>
      <c r="C141" s="133" t="s">
        <v>7</v>
      </c>
      <c r="D141" s="133" t="s">
        <v>144</v>
      </c>
      <c r="E141" s="134" t="s">
        <v>834</v>
      </c>
      <c r="F141" s="135" t="s">
        <v>835</v>
      </c>
      <c r="G141" s="136" t="s">
        <v>217</v>
      </c>
      <c r="H141" s="137">
        <v>1</v>
      </c>
      <c r="I141" s="138"/>
      <c r="J141" s="139">
        <f t="shared" si="0"/>
        <v>0</v>
      </c>
      <c r="K141" s="135" t="s">
        <v>1</v>
      </c>
      <c r="L141" s="32"/>
      <c r="M141" s="140" t="s">
        <v>1</v>
      </c>
      <c r="N141" s="141" t="s">
        <v>47</v>
      </c>
      <c r="P141" s="142">
        <f t="shared" si="1"/>
        <v>0</v>
      </c>
      <c r="Q141" s="142">
        <v>0</v>
      </c>
      <c r="R141" s="142">
        <f t="shared" si="2"/>
        <v>0</v>
      </c>
      <c r="S141" s="142">
        <v>0</v>
      </c>
      <c r="T141" s="143">
        <f t="shared" si="3"/>
        <v>0</v>
      </c>
      <c r="AR141" s="144" t="s">
        <v>231</v>
      </c>
      <c r="AT141" s="144" t="s">
        <v>144</v>
      </c>
      <c r="AU141" s="144" t="s">
        <v>92</v>
      </c>
      <c r="AY141" s="17" t="s">
        <v>142</v>
      </c>
      <c r="BE141" s="145">
        <f t="shared" si="4"/>
        <v>0</v>
      </c>
      <c r="BF141" s="145">
        <f t="shared" si="5"/>
        <v>0</v>
      </c>
      <c r="BG141" s="145">
        <f t="shared" si="6"/>
        <v>0</v>
      </c>
      <c r="BH141" s="145">
        <f t="shared" si="7"/>
        <v>0</v>
      </c>
      <c r="BI141" s="145">
        <f t="shared" si="8"/>
        <v>0</v>
      </c>
      <c r="BJ141" s="17" t="s">
        <v>90</v>
      </c>
      <c r="BK141" s="145">
        <f t="shared" si="9"/>
        <v>0</v>
      </c>
      <c r="BL141" s="17" t="s">
        <v>231</v>
      </c>
      <c r="BM141" s="144" t="s">
        <v>836</v>
      </c>
    </row>
    <row r="142" spans="2:65" s="1" customFormat="1" ht="16.5" customHeight="1">
      <c r="B142" s="32"/>
      <c r="C142" s="133" t="s">
        <v>264</v>
      </c>
      <c r="D142" s="133" t="s">
        <v>144</v>
      </c>
      <c r="E142" s="134" t="s">
        <v>837</v>
      </c>
      <c r="F142" s="135" t="s">
        <v>838</v>
      </c>
      <c r="G142" s="136" t="s">
        <v>217</v>
      </c>
      <c r="H142" s="137">
        <v>1</v>
      </c>
      <c r="I142" s="138"/>
      <c r="J142" s="139">
        <f t="shared" si="0"/>
        <v>0</v>
      </c>
      <c r="K142" s="135" t="s">
        <v>1</v>
      </c>
      <c r="L142" s="32"/>
      <c r="M142" s="140" t="s">
        <v>1</v>
      </c>
      <c r="N142" s="141" t="s">
        <v>47</v>
      </c>
      <c r="P142" s="142">
        <f t="shared" si="1"/>
        <v>0</v>
      </c>
      <c r="Q142" s="142">
        <v>0</v>
      </c>
      <c r="R142" s="142">
        <f t="shared" si="2"/>
        <v>0</v>
      </c>
      <c r="S142" s="142">
        <v>0</v>
      </c>
      <c r="T142" s="143">
        <f t="shared" si="3"/>
        <v>0</v>
      </c>
      <c r="AR142" s="144" t="s">
        <v>231</v>
      </c>
      <c r="AT142" s="144" t="s">
        <v>144</v>
      </c>
      <c r="AU142" s="144" t="s">
        <v>92</v>
      </c>
      <c r="AY142" s="17" t="s">
        <v>142</v>
      </c>
      <c r="BE142" s="145">
        <f t="shared" si="4"/>
        <v>0</v>
      </c>
      <c r="BF142" s="145">
        <f t="shared" si="5"/>
        <v>0</v>
      </c>
      <c r="BG142" s="145">
        <f t="shared" si="6"/>
        <v>0</v>
      </c>
      <c r="BH142" s="145">
        <f t="shared" si="7"/>
        <v>0</v>
      </c>
      <c r="BI142" s="145">
        <f t="shared" si="8"/>
        <v>0</v>
      </c>
      <c r="BJ142" s="17" t="s">
        <v>90</v>
      </c>
      <c r="BK142" s="145">
        <f t="shared" si="9"/>
        <v>0</v>
      </c>
      <c r="BL142" s="17" t="s">
        <v>231</v>
      </c>
      <c r="BM142" s="144" t="s">
        <v>839</v>
      </c>
    </row>
    <row r="143" spans="2:65" s="1" customFormat="1" ht="16.5" customHeight="1">
      <c r="B143" s="32"/>
      <c r="C143" s="133" t="s">
        <v>270</v>
      </c>
      <c r="D143" s="133" t="s">
        <v>144</v>
      </c>
      <c r="E143" s="134" t="s">
        <v>840</v>
      </c>
      <c r="F143" s="135" t="s">
        <v>841</v>
      </c>
      <c r="G143" s="136" t="s">
        <v>217</v>
      </c>
      <c r="H143" s="137">
        <v>1</v>
      </c>
      <c r="I143" s="138"/>
      <c r="J143" s="139">
        <f t="shared" si="0"/>
        <v>0</v>
      </c>
      <c r="K143" s="135" t="s">
        <v>1</v>
      </c>
      <c r="L143" s="32"/>
      <c r="M143" s="140" t="s">
        <v>1</v>
      </c>
      <c r="N143" s="141" t="s">
        <v>47</v>
      </c>
      <c r="P143" s="142">
        <f t="shared" si="1"/>
        <v>0</v>
      </c>
      <c r="Q143" s="142">
        <v>0</v>
      </c>
      <c r="R143" s="142">
        <f t="shared" si="2"/>
        <v>0</v>
      </c>
      <c r="S143" s="142">
        <v>0</v>
      </c>
      <c r="T143" s="143">
        <f t="shared" si="3"/>
        <v>0</v>
      </c>
      <c r="AR143" s="144" t="s">
        <v>231</v>
      </c>
      <c r="AT143" s="144" t="s">
        <v>144</v>
      </c>
      <c r="AU143" s="144" t="s">
        <v>92</v>
      </c>
      <c r="AY143" s="17" t="s">
        <v>142</v>
      </c>
      <c r="BE143" s="145">
        <f t="shared" si="4"/>
        <v>0</v>
      </c>
      <c r="BF143" s="145">
        <f t="shared" si="5"/>
        <v>0</v>
      </c>
      <c r="BG143" s="145">
        <f t="shared" si="6"/>
        <v>0</v>
      </c>
      <c r="BH143" s="145">
        <f t="shared" si="7"/>
        <v>0</v>
      </c>
      <c r="BI143" s="145">
        <f t="shared" si="8"/>
        <v>0</v>
      </c>
      <c r="BJ143" s="17" t="s">
        <v>90</v>
      </c>
      <c r="BK143" s="145">
        <f t="shared" si="9"/>
        <v>0</v>
      </c>
      <c r="BL143" s="17" t="s">
        <v>231</v>
      </c>
      <c r="BM143" s="144" t="s">
        <v>842</v>
      </c>
    </row>
    <row r="144" spans="2:65" s="1" customFormat="1" ht="24.2" customHeight="1">
      <c r="B144" s="32"/>
      <c r="C144" s="133" t="s">
        <v>258</v>
      </c>
      <c r="D144" s="133" t="s">
        <v>144</v>
      </c>
      <c r="E144" s="134" t="s">
        <v>843</v>
      </c>
      <c r="F144" s="135" t="s">
        <v>844</v>
      </c>
      <c r="G144" s="136" t="s">
        <v>845</v>
      </c>
      <c r="H144" s="189"/>
      <c r="I144" s="138"/>
      <c r="J144" s="139">
        <f t="shared" si="0"/>
        <v>0</v>
      </c>
      <c r="K144" s="135" t="s">
        <v>157</v>
      </c>
      <c r="L144" s="32"/>
      <c r="M144" s="184" t="s">
        <v>1</v>
      </c>
      <c r="N144" s="185" t="s">
        <v>47</v>
      </c>
      <c r="O144" s="186"/>
      <c r="P144" s="187">
        <f t="shared" si="1"/>
        <v>0</v>
      </c>
      <c r="Q144" s="187">
        <v>0</v>
      </c>
      <c r="R144" s="187">
        <f t="shared" si="2"/>
        <v>0</v>
      </c>
      <c r="S144" s="187">
        <v>0</v>
      </c>
      <c r="T144" s="188">
        <f t="shared" si="3"/>
        <v>0</v>
      </c>
      <c r="AR144" s="144" t="s">
        <v>231</v>
      </c>
      <c r="AT144" s="144" t="s">
        <v>144</v>
      </c>
      <c r="AU144" s="144" t="s">
        <v>92</v>
      </c>
      <c r="AY144" s="17" t="s">
        <v>142</v>
      </c>
      <c r="BE144" s="145">
        <f t="shared" si="4"/>
        <v>0</v>
      </c>
      <c r="BF144" s="145">
        <f t="shared" si="5"/>
        <v>0</v>
      </c>
      <c r="BG144" s="145">
        <f t="shared" si="6"/>
        <v>0</v>
      </c>
      <c r="BH144" s="145">
        <f t="shared" si="7"/>
        <v>0</v>
      </c>
      <c r="BI144" s="145">
        <f t="shared" si="8"/>
        <v>0</v>
      </c>
      <c r="BJ144" s="17" t="s">
        <v>90</v>
      </c>
      <c r="BK144" s="145">
        <f t="shared" si="9"/>
        <v>0</v>
      </c>
      <c r="BL144" s="17" t="s">
        <v>231</v>
      </c>
      <c r="BM144" s="144" t="s">
        <v>846</v>
      </c>
    </row>
    <row r="145" spans="2:12" s="1" customFormat="1" ht="6.95" customHeight="1">
      <c r="B145" s="44"/>
      <c r="C145" s="45"/>
      <c r="D145" s="45"/>
      <c r="E145" s="45"/>
      <c r="F145" s="45"/>
      <c r="G145" s="45"/>
      <c r="H145" s="45"/>
      <c r="I145" s="45"/>
      <c r="J145" s="45"/>
      <c r="K145" s="45"/>
      <c r="L145" s="32"/>
    </row>
  </sheetData>
  <sheetProtection algorithmName="SHA-512" hashValue="TW6WTv4pkWCF2R/h4ti/Q6l131lcgLIDDIuLOz+rYYvvMCk4fHH3qR/QYsBssw2t5mX5rOmRK/Wx87BuTN6FWg==" saltValue="UnwgvTblJ91totX7WQL/qudH5BKhyyUL+MVDMfDypD7R8QQ7fEW7WN35DyhGttXF8Ik6nAPzGdCO9ClEwia7qA==" spinCount="100000" sheet="1" objects="1" scenarios="1" formatColumns="0" formatRows="0" autoFilter="0"/>
  <autoFilter ref="C117:K144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BM154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AT2" s="17" t="s">
        <v>102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92</v>
      </c>
    </row>
    <row r="4" spans="2:46" ht="24.95" customHeight="1">
      <c r="B4" s="20"/>
      <c r="D4" s="21" t="s">
        <v>109</v>
      </c>
      <c r="L4" s="20"/>
      <c r="M4" s="89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27" t="s">
        <v>16</v>
      </c>
      <c r="L6" s="20"/>
    </row>
    <row r="7" spans="2:12" ht="16.5" customHeight="1">
      <c r="B7" s="20"/>
      <c r="E7" s="236" t="str">
        <f>'Rekapitulace stavby'!K6</f>
        <v>Grunta, kostel Nanebevzetí Panny Marie, celková obnova stavby</v>
      </c>
      <c r="F7" s="237"/>
      <c r="G7" s="237"/>
      <c r="H7" s="237"/>
      <c r="L7" s="20"/>
    </row>
    <row r="8" spans="2:12" s="1" customFormat="1" ht="12" customHeight="1">
      <c r="B8" s="32"/>
      <c r="D8" s="27" t="s">
        <v>110</v>
      </c>
      <c r="L8" s="32"/>
    </row>
    <row r="9" spans="2:12" s="1" customFormat="1" ht="16.5" customHeight="1">
      <c r="B9" s="32"/>
      <c r="E9" s="198" t="s">
        <v>847</v>
      </c>
      <c r="F9" s="238"/>
      <c r="G9" s="238"/>
      <c r="H9" s="238"/>
      <c r="L9" s="32"/>
    </row>
    <row r="10" spans="2:12" s="1" customFormat="1" ht="11.25">
      <c r="B10" s="32"/>
      <c r="L10" s="32"/>
    </row>
    <row r="11" spans="2:12" s="1" customFormat="1" ht="12" customHeight="1">
      <c r="B11" s="32"/>
      <c r="D11" s="27" t="s">
        <v>18</v>
      </c>
      <c r="F11" s="25" t="s">
        <v>1</v>
      </c>
      <c r="I11" s="27" t="s">
        <v>19</v>
      </c>
      <c r="J11" s="25" t="s">
        <v>1</v>
      </c>
      <c r="L11" s="32"/>
    </row>
    <row r="12" spans="2:12" s="1" customFormat="1" ht="12" customHeight="1">
      <c r="B12" s="32"/>
      <c r="D12" s="27" t="s">
        <v>20</v>
      </c>
      <c r="F12" s="25" t="s">
        <v>21</v>
      </c>
      <c r="I12" s="27" t="s">
        <v>22</v>
      </c>
      <c r="J12" s="52" t="str">
        <f>'Rekapitulace stavby'!AN8</f>
        <v>13. 10. 2022</v>
      </c>
      <c r="L12" s="32"/>
    </row>
    <row r="13" spans="2:12" s="1" customFormat="1" ht="10.9" customHeight="1">
      <c r="B13" s="32"/>
      <c r="L13" s="32"/>
    </row>
    <row r="14" spans="2:12" s="1" customFormat="1" ht="12" customHeight="1">
      <c r="B14" s="32"/>
      <c r="D14" s="27" t="s">
        <v>24</v>
      </c>
      <c r="I14" s="27" t="s">
        <v>25</v>
      </c>
      <c r="J14" s="25" t="s">
        <v>26</v>
      </c>
      <c r="L14" s="32"/>
    </row>
    <row r="15" spans="2:12" s="1" customFormat="1" ht="18" customHeight="1">
      <c r="B15" s="32"/>
      <c r="E15" s="25" t="s">
        <v>27</v>
      </c>
      <c r="I15" s="27" t="s">
        <v>28</v>
      </c>
      <c r="J15" s="25" t="s">
        <v>1</v>
      </c>
      <c r="L15" s="32"/>
    </row>
    <row r="16" spans="2:12" s="1" customFormat="1" ht="6.95" customHeight="1">
      <c r="B16" s="32"/>
      <c r="L16" s="32"/>
    </row>
    <row r="17" spans="2:12" s="1" customFormat="1" ht="12" customHeight="1">
      <c r="B17" s="32"/>
      <c r="D17" s="27" t="s">
        <v>29</v>
      </c>
      <c r="I17" s="27" t="s">
        <v>25</v>
      </c>
      <c r="J17" s="28" t="str">
        <f>'Rekapitulace stavby'!AN13</f>
        <v>Vyplň údaj</v>
      </c>
      <c r="L17" s="32"/>
    </row>
    <row r="18" spans="2:12" s="1" customFormat="1" ht="18" customHeight="1">
      <c r="B18" s="32"/>
      <c r="E18" s="239" t="str">
        <f>'Rekapitulace stavby'!E14</f>
        <v>Vyplň údaj</v>
      </c>
      <c r="F18" s="220"/>
      <c r="G18" s="220"/>
      <c r="H18" s="220"/>
      <c r="I18" s="27" t="s">
        <v>28</v>
      </c>
      <c r="J18" s="28" t="str">
        <f>'Rekapitulace stavby'!AN14</f>
        <v>Vyplň údaj</v>
      </c>
      <c r="L18" s="32"/>
    </row>
    <row r="19" spans="2:12" s="1" customFormat="1" ht="6.95" customHeight="1">
      <c r="B19" s="32"/>
      <c r="L19" s="32"/>
    </row>
    <row r="20" spans="2:12" s="1" customFormat="1" ht="12" customHeight="1">
      <c r="B20" s="32"/>
      <c r="D20" s="27" t="s">
        <v>31</v>
      </c>
      <c r="I20" s="27" t="s">
        <v>25</v>
      </c>
      <c r="J20" s="25" t="s">
        <v>32</v>
      </c>
      <c r="L20" s="32"/>
    </row>
    <row r="21" spans="2:12" s="1" customFormat="1" ht="18" customHeight="1">
      <c r="B21" s="32"/>
      <c r="E21" s="25" t="s">
        <v>33</v>
      </c>
      <c r="I21" s="27" t="s">
        <v>28</v>
      </c>
      <c r="J21" s="25" t="s">
        <v>34</v>
      </c>
      <c r="L21" s="32"/>
    </row>
    <row r="22" spans="2:12" s="1" customFormat="1" ht="6.95" customHeight="1">
      <c r="B22" s="32"/>
      <c r="L22" s="32"/>
    </row>
    <row r="23" spans="2:12" s="1" customFormat="1" ht="12" customHeight="1">
      <c r="B23" s="32"/>
      <c r="D23" s="27" t="s">
        <v>36</v>
      </c>
      <c r="I23" s="27" t="s">
        <v>25</v>
      </c>
      <c r="J23" s="25" t="s">
        <v>37</v>
      </c>
      <c r="L23" s="32"/>
    </row>
    <row r="24" spans="2:12" s="1" customFormat="1" ht="18" customHeight="1">
      <c r="B24" s="32"/>
      <c r="E24" s="25" t="s">
        <v>38</v>
      </c>
      <c r="I24" s="27" t="s">
        <v>28</v>
      </c>
      <c r="J24" s="25" t="s">
        <v>39</v>
      </c>
      <c r="L24" s="32"/>
    </row>
    <row r="25" spans="2:12" s="1" customFormat="1" ht="6.95" customHeight="1">
      <c r="B25" s="32"/>
      <c r="L25" s="32"/>
    </row>
    <row r="26" spans="2:12" s="1" customFormat="1" ht="12" customHeight="1">
      <c r="B26" s="32"/>
      <c r="D26" s="27" t="s">
        <v>40</v>
      </c>
      <c r="L26" s="32"/>
    </row>
    <row r="27" spans="2:12" s="7" customFormat="1" ht="23.25" customHeight="1">
      <c r="B27" s="90"/>
      <c r="E27" s="225" t="s">
        <v>41</v>
      </c>
      <c r="F27" s="225"/>
      <c r="G27" s="225"/>
      <c r="H27" s="225"/>
      <c r="L27" s="90"/>
    </row>
    <row r="28" spans="2:12" s="1" customFormat="1" ht="6.95" customHeight="1">
      <c r="B28" s="32"/>
      <c r="L28" s="32"/>
    </row>
    <row r="29" spans="2:12" s="1" customFormat="1" ht="6.95" customHeight="1">
      <c r="B29" s="32"/>
      <c r="D29" s="53"/>
      <c r="E29" s="53"/>
      <c r="F29" s="53"/>
      <c r="G29" s="53"/>
      <c r="H29" s="53"/>
      <c r="I29" s="53"/>
      <c r="J29" s="53"/>
      <c r="K29" s="53"/>
      <c r="L29" s="32"/>
    </row>
    <row r="30" spans="2:12" s="1" customFormat="1" ht="25.35" customHeight="1">
      <c r="B30" s="32"/>
      <c r="D30" s="91" t="s">
        <v>42</v>
      </c>
      <c r="J30" s="66">
        <f>ROUND(J122,2)</f>
        <v>0</v>
      </c>
      <c r="L30" s="32"/>
    </row>
    <row r="31" spans="2:12" s="1" customFormat="1" ht="6.95" customHeight="1">
      <c r="B31" s="32"/>
      <c r="D31" s="53"/>
      <c r="E31" s="53"/>
      <c r="F31" s="53"/>
      <c r="G31" s="53"/>
      <c r="H31" s="53"/>
      <c r="I31" s="53"/>
      <c r="J31" s="53"/>
      <c r="K31" s="53"/>
      <c r="L31" s="32"/>
    </row>
    <row r="32" spans="2:12" s="1" customFormat="1" ht="14.45" customHeight="1">
      <c r="B32" s="32"/>
      <c r="F32" s="35" t="s">
        <v>44</v>
      </c>
      <c r="I32" s="35" t="s">
        <v>43</v>
      </c>
      <c r="J32" s="35" t="s">
        <v>45</v>
      </c>
      <c r="L32" s="32"/>
    </row>
    <row r="33" spans="2:12" s="1" customFormat="1" ht="14.45" customHeight="1">
      <c r="B33" s="32"/>
      <c r="D33" s="55" t="s">
        <v>46</v>
      </c>
      <c r="E33" s="27" t="s">
        <v>47</v>
      </c>
      <c r="F33" s="92">
        <f>ROUND((SUM(BE122:BE153)),2)</f>
        <v>0</v>
      </c>
      <c r="I33" s="93">
        <v>0.21</v>
      </c>
      <c r="J33" s="92">
        <f>ROUND(((SUM(BE122:BE153))*I33),2)</f>
        <v>0</v>
      </c>
      <c r="L33" s="32"/>
    </row>
    <row r="34" spans="2:12" s="1" customFormat="1" ht="14.45" customHeight="1">
      <c r="B34" s="32"/>
      <c r="E34" s="27" t="s">
        <v>48</v>
      </c>
      <c r="F34" s="92">
        <f>ROUND((SUM(BF122:BF153)),2)</f>
        <v>0</v>
      </c>
      <c r="I34" s="93">
        <v>0.15</v>
      </c>
      <c r="J34" s="92">
        <f>ROUND(((SUM(BF122:BF153))*I34),2)</f>
        <v>0</v>
      </c>
      <c r="L34" s="32"/>
    </row>
    <row r="35" spans="2:12" s="1" customFormat="1" ht="14.45" customHeight="1" hidden="1">
      <c r="B35" s="32"/>
      <c r="E35" s="27" t="s">
        <v>49</v>
      </c>
      <c r="F35" s="92">
        <f>ROUND((SUM(BG122:BG153)),2)</f>
        <v>0</v>
      </c>
      <c r="I35" s="93">
        <v>0.21</v>
      </c>
      <c r="J35" s="92">
        <f>0</f>
        <v>0</v>
      </c>
      <c r="L35" s="32"/>
    </row>
    <row r="36" spans="2:12" s="1" customFormat="1" ht="14.45" customHeight="1" hidden="1">
      <c r="B36" s="32"/>
      <c r="E36" s="27" t="s">
        <v>50</v>
      </c>
      <c r="F36" s="92">
        <f>ROUND((SUM(BH122:BH153)),2)</f>
        <v>0</v>
      </c>
      <c r="I36" s="93">
        <v>0.15</v>
      </c>
      <c r="J36" s="92">
        <f>0</f>
        <v>0</v>
      </c>
      <c r="L36" s="32"/>
    </row>
    <row r="37" spans="2:12" s="1" customFormat="1" ht="14.45" customHeight="1" hidden="1">
      <c r="B37" s="32"/>
      <c r="E37" s="27" t="s">
        <v>51</v>
      </c>
      <c r="F37" s="92">
        <f>ROUND((SUM(BI122:BI153)),2)</f>
        <v>0</v>
      </c>
      <c r="I37" s="93">
        <v>0</v>
      </c>
      <c r="J37" s="92">
        <f>0</f>
        <v>0</v>
      </c>
      <c r="L37" s="32"/>
    </row>
    <row r="38" spans="2:12" s="1" customFormat="1" ht="6.95" customHeight="1">
      <c r="B38" s="32"/>
      <c r="L38" s="32"/>
    </row>
    <row r="39" spans="2:12" s="1" customFormat="1" ht="25.35" customHeight="1">
      <c r="B39" s="32"/>
      <c r="C39" s="94"/>
      <c r="D39" s="95" t="s">
        <v>52</v>
      </c>
      <c r="E39" s="57"/>
      <c r="F39" s="57"/>
      <c r="G39" s="96" t="s">
        <v>53</v>
      </c>
      <c r="H39" s="97" t="s">
        <v>54</v>
      </c>
      <c r="I39" s="57"/>
      <c r="J39" s="98">
        <f>SUM(J30:J37)</f>
        <v>0</v>
      </c>
      <c r="K39" s="99"/>
      <c r="L39" s="32"/>
    </row>
    <row r="40" spans="2:12" s="1" customFormat="1" ht="14.45" customHeight="1">
      <c r="B40" s="32"/>
      <c r="L40" s="32"/>
    </row>
    <row r="41" spans="2:12" ht="14.45" customHeight="1">
      <c r="B41" s="20"/>
      <c r="L41" s="20"/>
    </row>
    <row r="42" spans="2:12" ht="14.45" customHeight="1">
      <c r="B42" s="20"/>
      <c r="L42" s="20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2"/>
      <c r="D50" s="41" t="s">
        <v>55</v>
      </c>
      <c r="E50" s="42"/>
      <c r="F50" s="42"/>
      <c r="G50" s="41" t="s">
        <v>56</v>
      </c>
      <c r="H50" s="42"/>
      <c r="I50" s="42"/>
      <c r="J50" s="42"/>
      <c r="K50" s="42"/>
      <c r="L50" s="32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2:12" s="1" customFormat="1" ht="12.75">
      <c r="B61" s="32"/>
      <c r="D61" s="43" t="s">
        <v>57</v>
      </c>
      <c r="E61" s="34"/>
      <c r="F61" s="100" t="s">
        <v>58</v>
      </c>
      <c r="G61" s="43" t="s">
        <v>57</v>
      </c>
      <c r="H61" s="34"/>
      <c r="I61" s="34"/>
      <c r="J61" s="101" t="s">
        <v>58</v>
      </c>
      <c r="K61" s="34"/>
      <c r="L61" s="32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2:12" s="1" customFormat="1" ht="12.75">
      <c r="B65" s="32"/>
      <c r="D65" s="41" t="s">
        <v>59</v>
      </c>
      <c r="E65" s="42"/>
      <c r="F65" s="42"/>
      <c r="G65" s="41" t="s">
        <v>60</v>
      </c>
      <c r="H65" s="42"/>
      <c r="I65" s="42"/>
      <c r="J65" s="42"/>
      <c r="K65" s="42"/>
      <c r="L65" s="32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2:12" s="1" customFormat="1" ht="12.75">
      <c r="B76" s="32"/>
      <c r="D76" s="43" t="s">
        <v>57</v>
      </c>
      <c r="E76" s="34"/>
      <c r="F76" s="100" t="s">
        <v>58</v>
      </c>
      <c r="G76" s="43" t="s">
        <v>57</v>
      </c>
      <c r="H76" s="34"/>
      <c r="I76" s="34"/>
      <c r="J76" s="101" t="s">
        <v>58</v>
      </c>
      <c r="K76" s="34"/>
      <c r="L76" s="32"/>
    </row>
    <row r="77" spans="2:12" s="1" customFormat="1" ht="14.45" customHeight="1"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2"/>
    </row>
    <row r="81" spans="2:12" s="1" customFormat="1" ht="6.95" customHeight="1"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2"/>
    </row>
    <row r="82" spans="2:12" s="1" customFormat="1" ht="24.95" customHeight="1">
      <c r="B82" s="32"/>
      <c r="C82" s="21" t="s">
        <v>112</v>
      </c>
      <c r="L82" s="32"/>
    </row>
    <row r="83" spans="2:12" s="1" customFormat="1" ht="6.95" customHeight="1">
      <c r="B83" s="32"/>
      <c r="L83" s="32"/>
    </row>
    <row r="84" spans="2:12" s="1" customFormat="1" ht="12" customHeight="1">
      <c r="B84" s="32"/>
      <c r="C84" s="27" t="s">
        <v>16</v>
      </c>
      <c r="L84" s="32"/>
    </row>
    <row r="85" spans="2:12" s="1" customFormat="1" ht="16.5" customHeight="1">
      <c r="B85" s="32"/>
      <c r="E85" s="236" t="str">
        <f>E7</f>
        <v>Grunta, kostel Nanebevzetí Panny Marie, celková obnova stavby</v>
      </c>
      <c r="F85" s="237"/>
      <c r="G85" s="237"/>
      <c r="H85" s="237"/>
      <c r="L85" s="32"/>
    </row>
    <row r="86" spans="2:12" s="1" customFormat="1" ht="12" customHeight="1">
      <c r="B86" s="32"/>
      <c r="C86" s="27" t="s">
        <v>110</v>
      </c>
      <c r="L86" s="32"/>
    </row>
    <row r="87" spans="2:12" s="1" customFormat="1" ht="16.5" customHeight="1">
      <c r="B87" s="32"/>
      <c r="E87" s="198" t="str">
        <f>E9</f>
        <v>VRN - Vedlejší rozpočtové náklady</v>
      </c>
      <c r="F87" s="238"/>
      <c r="G87" s="238"/>
      <c r="H87" s="238"/>
      <c r="L87" s="32"/>
    </row>
    <row r="88" spans="2:12" s="1" customFormat="1" ht="6.95" customHeight="1">
      <c r="B88" s="32"/>
      <c r="L88" s="32"/>
    </row>
    <row r="89" spans="2:12" s="1" customFormat="1" ht="12" customHeight="1">
      <c r="B89" s="32"/>
      <c r="C89" s="27" t="s">
        <v>20</v>
      </c>
      <c r="F89" s="25" t="str">
        <f>F12</f>
        <v>Grunta</v>
      </c>
      <c r="I89" s="27" t="s">
        <v>22</v>
      </c>
      <c r="J89" s="52" t="str">
        <f>IF(J12="","",J12)</f>
        <v>13. 10. 2022</v>
      </c>
      <c r="L89" s="32"/>
    </row>
    <row r="90" spans="2:12" s="1" customFormat="1" ht="6.95" customHeight="1">
      <c r="B90" s="32"/>
      <c r="L90" s="32"/>
    </row>
    <row r="91" spans="2:12" s="1" customFormat="1" ht="15.2" customHeight="1">
      <c r="B91" s="32"/>
      <c r="C91" s="27" t="s">
        <v>24</v>
      </c>
      <c r="F91" s="25" t="str">
        <f>E15</f>
        <v xml:space="preserve">Římskokatolická farn. - arciděkanství Kutná Hora </v>
      </c>
      <c r="I91" s="27" t="s">
        <v>31</v>
      </c>
      <c r="J91" s="30" t="str">
        <f>E21</f>
        <v>INRECO, s.r.o.</v>
      </c>
      <c r="L91" s="32"/>
    </row>
    <row r="92" spans="2:12" s="1" customFormat="1" ht="15.2" customHeight="1">
      <c r="B92" s="32"/>
      <c r="C92" s="27" t="s">
        <v>29</v>
      </c>
      <c r="F92" s="25" t="str">
        <f>IF(E18="","",E18)</f>
        <v>Vyplň údaj</v>
      </c>
      <c r="I92" s="27" t="s">
        <v>36</v>
      </c>
      <c r="J92" s="30" t="str">
        <f>E24</f>
        <v>BACing s.r.o.</v>
      </c>
      <c r="L92" s="32"/>
    </row>
    <row r="93" spans="2:12" s="1" customFormat="1" ht="10.35" customHeight="1">
      <c r="B93" s="32"/>
      <c r="L93" s="32"/>
    </row>
    <row r="94" spans="2:12" s="1" customFormat="1" ht="29.25" customHeight="1">
      <c r="B94" s="32"/>
      <c r="C94" s="102" t="s">
        <v>113</v>
      </c>
      <c r="D94" s="94"/>
      <c r="E94" s="94"/>
      <c r="F94" s="94"/>
      <c r="G94" s="94"/>
      <c r="H94" s="94"/>
      <c r="I94" s="94"/>
      <c r="J94" s="103" t="s">
        <v>114</v>
      </c>
      <c r="K94" s="94"/>
      <c r="L94" s="32"/>
    </row>
    <row r="95" spans="2:12" s="1" customFormat="1" ht="10.35" customHeight="1">
      <c r="B95" s="32"/>
      <c r="L95" s="32"/>
    </row>
    <row r="96" spans="2:47" s="1" customFormat="1" ht="22.9" customHeight="1">
      <c r="B96" s="32"/>
      <c r="C96" s="104" t="s">
        <v>115</v>
      </c>
      <c r="J96" s="66">
        <f>J122</f>
        <v>0</v>
      </c>
      <c r="L96" s="32"/>
      <c r="AU96" s="17" t="s">
        <v>116</v>
      </c>
    </row>
    <row r="97" spans="2:12" s="8" customFormat="1" ht="24.95" customHeight="1">
      <c r="B97" s="105"/>
      <c r="D97" s="106" t="s">
        <v>847</v>
      </c>
      <c r="E97" s="107"/>
      <c r="F97" s="107"/>
      <c r="G97" s="107"/>
      <c r="H97" s="107"/>
      <c r="I97" s="107"/>
      <c r="J97" s="108">
        <f>J123</f>
        <v>0</v>
      </c>
      <c r="L97" s="105"/>
    </row>
    <row r="98" spans="2:12" s="9" customFormat="1" ht="19.9" customHeight="1">
      <c r="B98" s="109"/>
      <c r="D98" s="110" t="s">
        <v>848</v>
      </c>
      <c r="E98" s="111"/>
      <c r="F98" s="111"/>
      <c r="G98" s="111"/>
      <c r="H98" s="111"/>
      <c r="I98" s="111"/>
      <c r="J98" s="112">
        <f>J124</f>
        <v>0</v>
      </c>
      <c r="L98" s="109"/>
    </row>
    <row r="99" spans="2:12" s="9" customFormat="1" ht="19.9" customHeight="1">
      <c r="B99" s="109"/>
      <c r="D99" s="110" t="s">
        <v>849</v>
      </c>
      <c r="E99" s="111"/>
      <c r="F99" s="111"/>
      <c r="G99" s="111"/>
      <c r="H99" s="111"/>
      <c r="I99" s="111"/>
      <c r="J99" s="112">
        <f>J137</f>
        <v>0</v>
      </c>
      <c r="L99" s="109"/>
    </row>
    <row r="100" spans="2:12" s="9" customFormat="1" ht="19.9" customHeight="1">
      <c r="B100" s="109"/>
      <c r="D100" s="110" t="s">
        <v>850</v>
      </c>
      <c r="E100" s="111"/>
      <c r="F100" s="111"/>
      <c r="G100" s="111"/>
      <c r="H100" s="111"/>
      <c r="I100" s="111"/>
      <c r="J100" s="112">
        <f>J140</f>
        <v>0</v>
      </c>
      <c r="L100" s="109"/>
    </row>
    <row r="101" spans="2:12" s="9" customFormat="1" ht="19.9" customHeight="1">
      <c r="B101" s="109"/>
      <c r="D101" s="110" t="s">
        <v>851</v>
      </c>
      <c r="E101" s="111"/>
      <c r="F101" s="111"/>
      <c r="G101" s="111"/>
      <c r="H101" s="111"/>
      <c r="I101" s="111"/>
      <c r="J101" s="112">
        <f>J144</f>
        <v>0</v>
      </c>
      <c r="L101" s="109"/>
    </row>
    <row r="102" spans="2:12" s="9" customFormat="1" ht="19.9" customHeight="1">
      <c r="B102" s="109"/>
      <c r="D102" s="110" t="s">
        <v>852</v>
      </c>
      <c r="E102" s="111"/>
      <c r="F102" s="111"/>
      <c r="G102" s="111"/>
      <c r="H102" s="111"/>
      <c r="I102" s="111"/>
      <c r="J102" s="112">
        <f>J146</f>
        <v>0</v>
      </c>
      <c r="L102" s="109"/>
    </row>
    <row r="103" spans="2:12" s="1" customFormat="1" ht="21.75" customHeight="1">
      <c r="B103" s="32"/>
      <c r="L103" s="32"/>
    </row>
    <row r="104" spans="2:12" s="1" customFormat="1" ht="6.95" customHeight="1">
      <c r="B104" s="44"/>
      <c r="C104" s="45"/>
      <c r="D104" s="45"/>
      <c r="E104" s="45"/>
      <c r="F104" s="45"/>
      <c r="G104" s="45"/>
      <c r="H104" s="45"/>
      <c r="I104" s="45"/>
      <c r="J104" s="45"/>
      <c r="K104" s="45"/>
      <c r="L104" s="32"/>
    </row>
    <row r="108" spans="2:12" s="1" customFormat="1" ht="6.95" customHeight="1">
      <c r="B108" s="46"/>
      <c r="C108" s="47"/>
      <c r="D108" s="47"/>
      <c r="E108" s="47"/>
      <c r="F108" s="47"/>
      <c r="G108" s="47"/>
      <c r="H108" s="47"/>
      <c r="I108" s="47"/>
      <c r="J108" s="47"/>
      <c r="K108" s="47"/>
      <c r="L108" s="32"/>
    </row>
    <row r="109" spans="2:12" s="1" customFormat="1" ht="24.95" customHeight="1">
      <c r="B109" s="32"/>
      <c r="C109" s="21" t="s">
        <v>127</v>
      </c>
      <c r="L109" s="32"/>
    </row>
    <row r="110" spans="2:12" s="1" customFormat="1" ht="6.95" customHeight="1">
      <c r="B110" s="32"/>
      <c r="L110" s="32"/>
    </row>
    <row r="111" spans="2:12" s="1" customFormat="1" ht="12" customHeight="1">
      <c r="B111" s="32"/>
      <c r="C111" s="27" t="s">
        <v>16</v>
      </c>
      <c r="L111" s="32"/>
    </row>
    <row r="112" spans="2:12" s="1" customFormat="1" ht="16.5" customHeight="1">
      <c r="B112" s="32"/>
      <c r="E112" s="236" t="str">
        <f>E7</f>
        <v>Grunta, kostel Nanebevzetí Panny Marie, celková obnova stavby</v>
      </c>
      <c r="F112" s="237"/>
      <c r="G112" s="237"/>
      <c r="H112" s="237"/>
      <c r="L112" s="32"/>
    </row>
    <row r="113" spans="2:12" s="1" customFormat="1" ht="12" customHeight="1">
      <c r="B113" s="32"/>
      <c r="C113" s="27" t="s">
        <v>110</v>
      </c>
      <c r="L113" s="32"/>
    </row>
    <row r="114" spans="2:12" s="1" customFormat="1" ht="16.5" customHeight="1">
      <c r="B114" s="32"/>
      <c r="E114" s="198" t="str">
        <f>E9</f>
        <v>VRN - Vedlejší rozpočtové náklady</v>
      </c>
      <c r="F114" s="238"/>
      <c r="G114" s="238"/>
      <c r="H114" s="238"/>
      <c r="L114" s="32"/>
    </row>
    <row r="115" spans="2:12" s="1" customFormat="1" ht="6.95" customHeight="1">
      <c r="B115" s="32"/>
      <c r="L115" s="32"/>
    </row>
    <row r="116" spans="2:12" s="1" customFormat="1" ht="12" customHeight="1">
      <c r="B116" s="32"/>
      <c r="C116" s="27" t="s">
        <v>20</v>
      </c>
      <c r="F116" s="25" t="str">
        <f>F12</f>
        <v>Grunta</v>
      </c>
      <c r="I116" s="27" t="s">
        <v>22</v>
      </c>
      <c r="J116" s="52" t="str">
        <f>IF(J12="","",J12)</f>
        <v>13. 10. 2022</v>
      </c>
      <c r="L116" s="32"/>
    </row>
    <row r="117" spans="2:12" s="1" customFormat="1" ht="6.95" customHeight="1">
      <c r="B117" s="32"/>
      <c r="L117" s="32"/>
    </row>
    <row r="118" spans="2:12" s="1" customFormat="1" ht="15.2" customHeight="1">
      <c r="B118" s="32"/>
      <c r="C118" s="27" t="s">
        <v>24</v>
      </c>
      <c r="F118" s="25" t="str">
        <f>E15</f>
        <v xml:space="preserve">Římskokatolická farn. - arciděkanství Kutná Hora </v>
      </c>
      <c r="I118" s="27" t="s">
        <v>31</v>
      </c>
      <c r="J118" s="30" t="str">
        <f>E21</f>
        <v>INRECO, s.r.o.</v>
      </c>
      <c r="L118" s="32"/>
    </row>
    <row r="119" spans="2:12" s="1" customFormat="1" ht="15.2" customHeight="1">
      <c r="B119" s="32"/>
      <c r="C119" s="27" t="s">
        <v>29</v>
      </c>
      <c r="F119" s="25" t="str">
        <f>IF(E18="","",E18)</f>
        <v>Vyplň údaj</v>
      </c>
      <c r="I119" s="27" t="s">
        <v>36</v>
      </c>
      <c r="J119" s="30" t="str">
        <f>E24</f>
        <v>BACing s.r.o.</v>
      </c>
      <c r="L119" s="32"/>
    </row>
    <row r="120" spans="2:12" s="1" customFormat="1" ht="10.35" customHeight="1">
      <c r="B120" s="32"/>
      <c r="L120" s="32"/>
    </row>
    <row r="121" spans="2:20" s="10" customFormat="1" ht="29.25" customHeight="1">
      <c r="B121" s="113"/>
      <c r="C121" s="114" t="s">
        <v>128</v>
      </c>
      <c r="D121" s="115" t="s">
        <v>67</v>
      </c>
      <c r="E121" s="115" t="s">
        <v>63</v>
      </c>
      <c r="F121" s="115" t="s">
        <v>64</v>
      </c>
      <c r="G121" s="115" t="s">
        <v>129</v>
      </c>
      <c r="H121" s="115" t="s">
        <v>130</v>
      </c>
      <c r="I121" s="115" t="s">
        <v>131</v>
      </c>
      <c r="J121" s="115" t="s">
        <v>114</v>
      </c>
      <c r="K121" s="116" t="s">
        <v>132</v>
      </c>
      <c r="L121" s="113"/>
      <c r="M121" s="59" t="s">
        <v>1</v>
      </c>
      <c r="N121" s="60" t="s">
        <v>46</v>
      </c>
      <c r="O121" s="60" t="s">
        <v>133</v>
      </c>
      <c r="P121" s="60" t="s">
        <v>134</v>
      </c>
      <c r="Q121" s="60" t="s">
        <v>135</v>
      </c>
      <c r="R121" s="60" t="s">
        <v>136</v>
      </c>
      <c r="S121" s="60" t="s">
        <v>137</v>
      </c>
      <c r="T121" s="61" t="s">
        <v>138</v>
      </c>
    </row>
    <row r="122" spans="2:63" s="1" customFormat="1" ht="22.9" customHeight="1">
      <c r="B122" s="32"/>
      <c r="C122" s="64" t="s">
        <v>139</v>
      </c>
      <c r="J122" s="117">
        <f>BK122</f>
        <v>0</v>
      </c>
      <c r="L122" s="32"/>
      <c r="M122" s="62"/>
      <c r="N122" s="53"/>
      <c r="O122" s="53"/>
      <c r="P122" s="118">
        <f>P123</f>
        <v>0</v>
      </c>
      <c r="Q122" s="53"/>
      <c r="R122" s="118">
        <f>R123</f>
        <v>0.020909999999999998</v>
      </c>
      <c r="S122" s="53"/>
      <c r="T122" s="119">
        <f>T123</f>
        <v>0</v>
      </c>
      <c r="AT122" s="17" t="s">
        <v>81</v>
      </c>
      <c r="AU122" s="17" t="s">
        <v>116</v>
      </c>
      <c r="BK122" s="120">
        <f>BK123</f>
        <v>0</v>
      </c>
    </row>
    <row r="123" spans="2:63" s="11" customFormat="1" ht="25.9" customHeight="1">
      <c r="B123" s="121"/>
      <c r="D123" s="122" t="s">
        <v>81</v>
      </c>
      <c r="E123" s="123" t="s">
        <v>99</v>
      </c>
      <c r="F123" s="123" t="s">
        <v>100</v>
      </c>
      <c r="I123" s="124"/>
      <c r="J123" s="125">
        <f>BK123</f>
        <v>0</v>
      </c>
      <c r="L123" s="121"/>
      <c r="M123" s="126"/>
      <c r="P123" s="127">
        <f>P124+P137+P140+P144+P146</f>
        <v>0</v>
      </c>
      <c r="R123" s="127">
        <f>R124+R137+R140+R144+R146</f>
        <v>0.020909999999999998</v>
      </c>
      <c r="T123" s="128">
        <f>T124+T137+T140+T144+T146</f>
        <v>0</v>
      </c>
      <c r="AR123" s="122" t="s">
        <v>175</v>
      </c>
      <c r="AT123" s="129" t="s">
        <v>81</v>
      </c>
      <c r="AU123" s="129" t="s">
        <v>82</v>
      </c>
      <c r="AY123" s="122" t="s">
        <v>142</v>
      </c>
      <c r="BK123" s="130">
        <f>BK124+BK137+BK140+BK144+BK146</f>
        <v>0</v>
      </c>
    </row>
    <row r="124" spans="2:63" s="11" customFormat="1" ht="22.9" customHeight="1">
      <c r="B124" s="121"/>
      <c r="D124" s="122" t="s">
        <v>81</v>
      </c>
      <c r="E124" s="131" t="s">
        <v>853</v>
      </c>
      <c r="F124" s="131" t="s">
        <v>854</v>
      </c>
      <c r="I124" s="124"/>
      <c r="J124" s="132">
        <f>BK124</f>
        <v>0</v>
      </c>
      <c r="L124" s="121"/>
      <c r="M124" s="126"/>
      <c r="P124" s="127">
        <f>SUM(P125:P136)</f>
        <v>0</v>
      </c>
      <c r="R124" s="127">
        <f>SUM(R125:R136)</f>
        <v>0.020909999999999998</v>
      </c>
      <c r="T124" s="128">
        <f>SUM(T125:T136)</f>
        <v>0</v>
      </c>
      <c r="AR124" s="122" t="s">
        <v>175</v>
      </c>
      <c r="AT124" s="129" t="s">
        <v>81</v>
      </c>
      <c r="AU124" s="129" t="s">
        <v>90</v>
      </c>
      <c r="AY124" s="122" t="s">
        <v>142</v>
      </c>
      <c r="BK124" s="130">
        <f>SUM(BK125:BK136)</f>
        <v>0</v>
      </c>
    </row>
    <row r="125" spans="2:65" s="1" customFormat="1" ht="16.5" customHeight="1">
      <c r="B125" s="32"/>
      <c r="C125" s="133" t="s">
        <v>90</v>
      </c>
      <c r="D125" s="133" t="s">
        <v>144</v>
      </c>
      <c r="E125" s="134" t="s">
        <v>855</v>
      </c>
      <c r="F125" s="135" t="s">
        <v>856</v>
      </c>
      <c r="G125" s="136" t="s">
        <v>857</v>
      </c>
      <c r="H125" s="137">
        <v>1</v>
      </c>
      <c r="I125" s="138"/>
      <c r="J125" s="139">
        <f aca="true" t="shared" si="0" ref="J125:J136">ROUND(I125*H125,2)</f>
        <v>0</v>
      </c>
      <c r="K125" s="135" t="s">
        <v>157</v>
      </c>
      <c r="L125" s="32"/>
      <c r="M125" s="140" t="s">
        <v>1</v>
      </c>
      <c r="N125" s="141" t="s">
        <v>47</v>
      </c>
      <c r="P125" s="142">
        <f aca="true" t="shared" si="1" ref="P125:P136">O125*H125</f>
        <v>0</v>
      </c>
      <c r="Q125" s="142">
        <v>0</v>
      </c>
      <c r="R125" s="142">
        <f aca="true" t="shared" si="2" ref="R125:R136">Q125*H125</f>
        <v>0</v>
      </c>
      <c r="S125" s="142">
        <v>0</v>
      </c>
      <c r="T125" s="143">
        <f aca="true" t="shared" si="3" ref="T125:T136">S125*H125</f>
        <v>0</v>
      </c>
      <c r="AR125" s="144" t="s">
        <v>858</v>
      </c>
      <c r="AT125" s="144" t="s">
        <v>144</v>
      </c>
      <c r="AU125" s="144" t="s">
        <v>92</v>
      </c>
      <c r="AY125" s="17" t="s">
        <v>142</v>
      </c>
      <c r="BE125" s="145">
        <f aca="true" t="shared" si="4" ref="BE125:BE136">IF(N125="základní",J125,0)</f>
        <v>0</v>
      </c>
      <c r="BF125" s="145">
        <f aca="true" t="shared" si="5" ref="BF125:BF136">IF(N125="snížená",J125,0)</f>
        <v>0</v>
      </c>
      <c r="BG125" s="145">
        <f aca="true" t="shared" si="6" ref="BG125:BG136">IF(N125="zákl. přenesená",J125,0)</f>
        <v>0</v>
      </c>
      <c r="BH125" s="145">
        <f aca="true" t="shared" si="7" ref="BH125:BH136">IF(N125="sníž. přenesená",J125,0)</f>
        <v>0</v>
      </c>
      <c r="BI125" s="145">
        <f aca="true" t="shared" si="8" ref="BI125:BI136">IF(N125="nulová",J125,0)</f>
        <v>0</v>
      </c>
      <c r="BJ125" s="17" t="s">
        <v>90</v>
      </c>
      <c r="BK125" s="145">
        <f aca="true" t="shared" si="9" ref="BK125:BK136">ROUND(I125*H125,2)</f>
        <v>0</v>
      </c>
      <c r="BL125" s="17" t="s">
        <v>858</v>
      </c>
      <c r="BM125" s="144" t="s">
        <v>859</v>
      </c>
    </row>
    <row r="126" spans="2:65" s="1" customFormat="1" ht="16.5" customHeight="1">
      <c r="B126" s="32"/>
      <c r="C126" s="133" t="s">
        <v>92</v>
      </c>
      <c r="D126" s="133" t="s">
        <v>144</v>
      </c>
      <c r="E126" s="134" t="s">
        <v>860</v>
      </c>
      <c r="F126" s="135" t="s">
        <v>861</v>
      </c>
      <c r="G126" s="136" t="s">
        <v>857</v>
      </c>
      <c r="H126" s="137">
        <v>1</v>
      </c>
      <c r="I126" s="138"/>
      <c r="J126" s="139">
        <f t="shared" si="0"/>
        <v>0</v>
      </c>
      <c r="K126" s="135" t="s">
        <v>157</v>
      </c>
      <c r="L126" s="32"/>
      <c r="M126" s="140" t="s">
        <v>1</v>
      </c>
      <c r="N126" s="141" t="s">
        <v>47</v>
      </c>
      <c r="P126" s="142">
        <f t="shared" si="1"/>
        <v>0</v>
      </c>
      <c r="Q126" s="142">
        <v>0</v>
      </c>
      <c r="R126" s="142">
        <f t="shared" si="2"/>
        <v>0</v>
      </c>
      <c r="S126" s="142">
        <v>0</v>
      </c>
      <c r="T126" s="143">
        <f t="shared" si="3"/>
        <v>0</v>
      </c>
      <c r="AR126" s="144" t="s">
        <v>858</v>
      </c>
      <c r="AT126" s="144" t="s">
        <v>144</v>
      </c>
      <c r="AU126" s="144" t="s">
        <v>92</v>
      </c>
      <c r="AY126" s="17" t="s">
        <v>142</v>
      </c>
      <c r="BE126" s="145">
        <f t="shared" si="4"/>
        <v>0</v>
      </c>
      <c r="BF126" s="145">
        <f t="shared" si="5"/>
        <v>0</v>
      </c>
      <c r="BG126" s="145">
        <f t="shared" si="6"/>
        <v>0</v>
      </c>
      <c r="BH126" s="145">
        <f t="shared" si="7"/>
        <v>0</v>
      </c>
      <c r="BI126" s="145">
        <f t="shared" si="8"/>
        <v>0</v>
      </c>
      <c r="BJ126" s="17" t="s">
        <v>90</v>
      </c>
      <c r="BK126" s="145">
        <f t="shared" si="9"/>
        <v>0</v>
      </c>
      <c r="BL126" s="17" t="s">
        <v>858</v>
      </c>
      <c r="BM126" s="144" t="s">
        <v>862</v>
      </c>
    </row>
    <row r="127" spans="2:65" s="1" customFormat="1" ht="16.5" customHeight="1">
      <c r="B127" s="32"/>
      <c r="C127" s="133" t="s">
        <v>160</v>
      </c>
      <c r="D127" s="133" t="s">
        <v>144</v>
      </c>
      <c r="E127" s="134" t="s">
        <v>863</v>
      </c>
      <c r="F127" s="135" t="s">
        <v>864</v>
      </c>
      <c r="G127" s="136" t="s">
        <v>217</v>
      </c>
      <c r="H127" s="137">
        <v>1</v>
      </c>
      <c r="I127" s="138"/>
      <c r="J127" s="139">
        <f t="shared" si="0"/>
        <v>0</v>
      </c>
      <c r="K127" s="135" t="s">
        <v>1</v>
      </c>
      <c r="L127" s="32"/>
      <c r="M127" s="140" t="s">
        <v>1</v>
      </c>
      <c r="N127" s="141" t="s">
        <v>47</v>
      </c>
      <c r="P127" s="142">
        <f t="shared" si="1"/>
        <v>0</v>
      </c>
      <c r="Q127" s="142">
        <v>0</v>
      </c>
      <c r="R127" s="142">
        <f t="shared" si="2"/>
        <v>0</v>
      </c>
      <c r="S127" s="142">
        <v>0</v>
      </c>
      <c r="T127" s="143">
        <f t="shared" si="3"/>
        <v>0</v>
      </c>
      <c r="AR127" s="144" t="s">
        <v>858</v>
      </c>
      <c r="AT127" s="144" t="s">
        <v>144</v>
      </c>
      <c r="AU127" s="144" t="s">
        <v>92</v>
      </c>
      <c r="AY127" s="17" t="s">
        <v>142</v>
      </c>
      <c r="BE127" s="145">
        <f t="shared" si="4"/>
        <v>0</v>
      </c>
      <c r="BF127" s="145">
        <f t="shared" si="5"/>
        <v>0</v>
      </c>
      <c r="BG127" s="145">
        <f t="shared" si="6"/>
        <v>0</v>
      </c>
      <c r="BH127" s="145">
        <f t="shared" si="7"/>
        <v>0</v>
      </c>
      <c r="BI127" s="145">
        <f t="shared" si="8"/>
        <v>0</v>
      </c>
      <c r="BJ127" s="17" t="s">
        <v>90</v>
      </c>
      <c r="BK127" s="145">
        <f t="shared" si="9"/>
        <v>0</v>
      </c>
      <c r="BL127" s="17" t="s">
        <v>858</v>
      </c>
      <c r="BM127" s="144" t="s">
        <v>865</v>
      </c>
    </row>
    <row r="128" spans="2:65" s="1" customFormat="1" ht="24.2" customHeight="1">
      <c r="B128" s="32"/>
      <c r="C128" s="133" t="s">
        <v>147</v>
      </c>
      <c r="D128" s="133" t="s">
        <v>144</v>
      </c>
      <c r="E128" s="134" t="s">
        <v>866</v>
      </c>
      <c r="F128" s="135" t="s">
        <v>867</v>
      </c>
      <c r="G128" s="136" t="s">
        <v>857</v>
      </c>
      <c r="H128" s="137">
        <v>1</v>
      </c>
      <c r="I128" s="138"/>
      <c r="J128" s="139">
        <f t="shared" si="0"/>
        <v>0</v>
      </c>
      <c r="K128" s="135" t="s">
        <v>157</v>
      </c>
      <c r="L128" s="32"/>
      <c r="M128" s="140" t="s">
        <v>1</v>
      </c>
      <c r="N128" s="141" t="s">
        <v>47</v>
      </c>
      <c r="P128" s="142">
        <f t="shared" si="1"/>
        <v>0</v>
      </c>
      <c r="Q128" s="142">
        <v>0</v>
      </c>
      <c r="R128" s="142">
        <f t="shared" si="2"/>
        <v>0</v>
      </c>
      <c r="S128" s="142">
        <v>0</v>
      </c>
      <c r="T128" s="143">
        <f t="shared" si="3"/>
        <v>0</v>
      </c>
      <c r="AR128" s="144" t="s">
        <v>858</v>
      </c>
      <c r="AT128" s="144" t="s">
        <v>144</v>
      </c>
      <c r="AU128" s="144" t="s">
        <v>92</v>
      </c>
      <c r="AY128" s="17" t="s">
        <v>142</v>
      </c>
      <c r="BE128" s="145">
        <f t="shared" si="4"/>
        <v>0</v>
      </c>
      <c r="BF128" s="145">
        <f t="shared" si="5"/>
        <v>0</v>
      </c>
      <c r="BG128" s="145">
        <f t="shared" si="6"/>
        <v>0</v>
      </c>
      <c r="BH128" s="145">
        <f t="shared" si="7"/>
        <v>0</v>
      </c>
      <c r="BI128" s="145">
        <f t="shared" si="8"/>
        <v>0</v>
      </c>
      <c r="BJ128" s="17" t="s">
        <v>90</v>
      </c>
      <c r="BK128" s="145">
        <f t="shared" si="9"/>
        <v>0</v>
      </c>
      <c r="BL128" s="17" t="s">
        <v>858</v>
      </c>
      <c r="BM128" s="144" t="s">
        <v>868</v>
      </c>
    </row>
    <row r="129" spans="2:65" s="1" customFormat="1" ht="21.75" customHeight="1">
      <c r="B129" s="32"/>
      <c r="C129" s="133" t="s">
        <v>175</v>
      </c>
      <c r="D129" s="133" t="s">
        <v>144</v>
      </c>
      <c r="E129" s="134" t="s">
        <v>869</v>
      </c>
      <c r="F129" s="135" t="s">
        <v>870</v>
      </c>
      <c r="G129" s="136" t="s">
        <v>857</v>
      </c>
      <c r="H129" s="137">
        <v>1</v>
      </c>
      <c r="I129" s="138"/>
      <c r="J129" s="139">
        <f t="shared" si="0"/>
        <v>0</v>
      </c>
      <c r="K129" s="135" t="s">
        <v>1</v>
      </c>
      <c r="L129" s="32"/>
      <c r="M129" s="140" t="s">
        <v>1</v>
      </c>
      <c r="N129" s="141" t="s">
        <v>47</v>
      </c>
      <c r="P129" s="142">
        <f t="shared" si="1"/>
        <v>0</v>
      </c>
      <c r="Q129" s="142">
        <v>0</v>
      </c>
      <c r="R129" s="142">
        <f t="shared" si="2"/>
        <v>0</v>
      </c>
      <c r="S129" s="142">
        <v>0</v>
      </c>
      <c r="T129" s="143">
        <f t="shared" si="3"/>
        <v>0</v>
      </c>
      <c r="AR129" s="144" t="s">
        <v>858</v>
      </c>
      <c r="AT129" s="144" t="s">
        <v>144</v>
      </c>
      <c r="AU129" s="144" t="s">
        <v>92</v>
      </c>
      <c r="AY129" s="17" t="s">
        <v>142</v>
      </c>
      <c r="BE129" s="145">
        <f t="shared" si="4"/>
        <v>0</v>
      </c>
      <c r="BF129" s="145">
        <f t="shared" si="5"/>
        <v>0</v>
      </c>
      <c r="BG129" s="145">
        <f t="shared" si="6"/>
        <v>0</v>
      </c>
      <c r="BH129" s="145">
        <f t="shared" si="7"/>
        <v>0</v>
      </c>
      <c r="BI129" s="145">
        <f t="shared" si="8"/>
        <v>0</v>
      </c>
      <c r="BJ129" s="17" t="s">
        <v>90</v>
      </c>
      <c r="BK129" s="145">
        <f t="shared" si="9"/>
        <v>0</v>
      </c>
      <c r="BL129" s="17" t="s">
        <v>858</v>
      </c>
      <c r="BM129" s="144" t="s">
        <v>871</v>
      </c>
    </row>
    <row r="130" spans="2:65" s="1" customFormat="1" ht="24.2" customHeight="1">
      <c r="B130" s="32"/>
      <c r="C130" s="133" t="s">
        <v>179</v>
      </c>
      <c r="D130" s="133" t="s">
        <v>144</v>
      </c>
      <c r="E130" s="134" t="s">
        <v>872</v>
      </c>
      <c r="F130" s="135" t="s">
        <v>873</v>
      </c>
      <c r="G130" s="136" t="s">
        <v>217</v>
      </c>
      <c r="H130" s="137">
        <v>1</v>
      </c>
      <c r="I130" s="138"/>
      <c r="J130" s="139">
        <f t="shared" si="0"/>
        <v>0</v>
      </c>
      <c r="K130" s="135" t="s">
        <v>1</v>
      </c>
      <c r="L130" s="32"/>
      <c r="M130" s="140" t="s">
        <v>1</v>
      </c>
      <c r="N130" s="141" t="s">
        <v>47</v>
      </c>
      <c r="P130" s="142">
        <f t="shared" si="1"/>
        <v>0</v>
      </c>
      <c r="Q130" s="142">
        <v>0.00123</v>
      </c>
      <c r="R130" s="142">
        <f t="shared" si="2"/>
        <v>0.00123</v>
      </c>
      <c r="S130" s="142">
        <v>0</v>
      </c>
      <c r="T130" s="143">
        <f t="shared" si="3"/>
        <v>0</v>
      </c>
      <c r="AR130" s="144" t="s">
        <v>858</v>
      </c>
      <c r="AT130" s="144" t="s">
        <v>144</v>
      </c>
      <c r="AU130" s="144" t="s">
        <v>92</v>
      </c>
      <c r="AY130" s="17" t="s">
        <v>142</v>
      </c>
      <c r="BE130" s="145">
        <f t="shared" si="4"/>
        <v>0</v>
      </c>
      <c r="BF130" s="145">
        <f t="shared" si="5"/>
        <v>0</v>
      </c>
      <c r="BG130" s="145">
        <f t="shared" si="6"/>
        <v>0</v>
      </c>
      <c r="BH130" s="145">
        <f t="shared" si="7"/>
        <v>0</v>
      </c>
      <c r="BI130" s="145">
        <f t="shared" si="8"/>
        <v>0</v>
      </c>
      <c r="BJ130" s="17" t="s">
        <v>90</v>
      </c>
      <c r="BK130" s="145">
        <f t="shared" si="9"/>
        <v>0</v>
      </c>
      <c r="BL130" s="17" t="s">
        <v>858</v>
      </c>
      <c r="BM130" s="144" t="s">
        <v>874</v>
      </c>
    </row>
    <row r="131" spans="2:65" s="1" customFormat="1" ht="24.2" customHeight="1">
      <c r="B131" s="32"/>
      <c r="C131" s="133" t="s">
        <v>183</v>
      </c>
      <c r="D131" s="133" t="s">
        <v>144</v>
      </c>
      <c r="E131" s="134" t="s">
        <v>875</v>
      </c>
      <c r="F131" s="135" t="s">
        <v>876</v>
      </c>
      <c r="G131" s="136" t="s">
        <v>217</v>
      </c>
      <c r="H131" s="137">
        <v>15</v>
      </c>
      <c r="I131" s="138"/>
      <c r="J131" s="139">
        <f t="shared" si="0"/>
        <v>0</v>
      </c>
      <c r="K131" s="135" t="s">
        <v>1</v>
      </c>
      <c r="L131" s="32"/>
      <c r="M131" s="140" t="s">
        <v>1</v>
      </c>
      <c r="N131" s="141" t="s">
        <v>47</v>
      </c>
      <c r="P131" s="142">
        <f t="shared" si="1"/>
        <v>0</v>
      </c>
      <c r="Q131" s="142">
        <v>0.00123</v>
      </c>
      <c r="R131" s="142">
        <f t="shared" si="2"/>
        <v>0.01845</v>
      </c>
      <c r="S131" s="142">
        <v>0</v>
      </c>
      <c r="T131" s="143">
        <f t="shared" si="3"/>
        <v>0</v>
      </c>
      <c r="AR131" s="144" t="s">
        <v>858</v>
      </c>
      <c r="AT131" s="144" t="s">
        <v>144</v>
      </c>
      <c r="AU131" s="144" t="s">
        <v>92</v>
      </c>
      <c r="AY131" s="17" t="s">
        <v>142</v>
      </c>
      <c r="BE131" s="145">
        <f t="shared" si="4"/>
        <v>0</v>
      </c>
      <c r="BF131" s="145">
        <f t="shared" si="5"/>
        <v>0</v>
      </c>
      <c r="BG131" s="145">
        <f t="shared" si="6"/>
        <v>0</v>
      </c>
      <c r="BH131" s="145">
        <f t="shared" si="7"/>
        <v>0</v>
      </c>
      <c r="BI131" s="145">
        <f t="shared" si="8"/>
        <v>0</v>
      </c>
      <c r="BJ131" s="17" t="s">
        <v>90</v>
      </c>
      <c r="BK131" s="145">
        <f t="shared" si="9"/>
        <v>0</v>
      </c>
      <c r="BL131" s="17" t="s">
        <v>858</v>
      </c>
      <c r="BM131" s="144" t="s">
        <v>877</v>
      </c>
    </row>
    <row r="132" spans="2:65" s="1" customFormat="1" ht="24.2" customHeight="1">
      <c r="B132" s="32"/>
      <c r="C132" s="133" t="s">
        <v>189</v>
      </c>
      <c r="D132" s="133" t="s">
        <v>144</v>
      </c>
      <c r="E132" s="134" t="s">
        <v>878</v>
      </c>
      <c r="F132" s="135" t="s">
        <v>879</v>
      </c>
      <c r="G132" s="136" t="s">
        <v>217</v>
      </c>
      <c r="H132" s="137">
        <v>1</v>
      </c>
      <c r="I132" s="138"/>
      <c r="J132" s="139">
        <f t="shared" si="0"/>
        <v>0</v>
      </c>
      <c r="K132" s="135" t="s">
        <v>1</v>
      </c>
      <c r="L132" s="32"/>
      <c r="M132" s="140" t="s">
        <v>1</v>
      </c>
      <c r="N132" s="141" t="s">
        <v>47</v>
      </c>
      <c r="P132" s="142">
        <f t="shared" si="1"/>
        <v>0</v>
      </c>
      <c r="Q132" s="142">
        <v>0.00123</v>
      </c>
      <c r="R132" s="142">
        <f t="shared" si="2"/>
        <v>0.00123</v>
      </c>
      <c r="S132" s="142">
        <v>0</v>
      </c>
      <c r="T132" s="143">
        <f t="shared" si="3"/>
        <v>0</v>
      </c>
      <c r="AR132" s="144" t="s">
        <v>858</v>
      </c>
      <c r="AT132" s="144" t="s">
        <v>144</v>
      </c>
      <c r="AU132" s="144" t="s">
        <v>92</v>
      </c>
      <c r="AY132" s="17" t="s">
        <v>142</v>
      </c>
      <c r="BE132" s="145">
        <f t="shared" si="4"/>
        <v>0</v>
      </c>
      <c r="BF132" s="145">
        <f t="shared" si="5"/>
        <v>0</v>
      </c>
      <c r="BG132" s="145">
        <f t="shared" si="6"/>
        <v>0</v>
      </c>
      <c r="BH132" s="145">
        <f t="shared" si="7"/>
        <v>0</v>
      </c>
      <c r="BI132" s="145">
        <f t="shared" si="8"/>
        <v>0</v>
      </c>
      <c r="BJ132" s="17" t="s">
        <v>90</v>
      </c>
      <c r="BK132" s="145">
        <f t="shared" si="9"/>
        <v>0</v>
      </c>
      <c r="BL132" s="17" t="s">
        <v>858</v>
      </c>
      <c r="BM132" s="144" t="s">
        <v>880</v>
      </c>
    </row>
    <row r="133" spans="2:65" s="1" customFormat="1" ht="16.5" customHeight="1">
      <c r="B133" s="32"/>
      <c r="C133" s="133" t="s">
        <v>193</v>
      </c>
      <c r="D133" s="133" t="s">
        <v>144</v>
      </c>
      <c r="E133" s="134" t="s">
        <v>881</v>
      </c>
      <c r="F133" s="135" t="s">
        <v>882</v>
      </c>
      <c r="G133" s="136" t="s">
        <v>857</v>
      </c>
      <c r="H133" s="137">
        <v>1</v>
      </c>
      <c r="I133" s="138"/>
      <c r="J133" s="139">
        <f t="shared" si="0"/>
        <v>0</v>
      </c>
      <c r="K133" s="135" t="s">
        <v>157</v>
      </c>
      <c r="L133" s="32"/>
      <c r="M133" s="140" t="s">
        <v>1</v>
      </c>
      <c r="N133" s="141" t="s">
        <v>47</v>
      </c>
      <c r="P133" s="142">
        <f t="shared" si="1"/>
        <v>0</v>
      </c>
      <c r="Q133" s="142">
        <v>0</v>
      </c>
      <c r="R133" s="142">
        <f t="shared" si="2"/>
        <v>0</v>
      </c>
      <c r="S133" s="142">
        <v>0</v>
      </c>
      <c r="T133" s="143">
        <f t="shared" si="3"/>
        <v>0</v>
      </c>
      <c r="AR133" s="144" t="s">
        <v>858</v>
      </c>
      <c r="AT133" s="144" t="s">
        <v>144</v>
      </c>
      <c r="AU133" s="144" t="s">
        <v>92</v>
      </c>
      <c r="AY133" s="17" t="s">
        <v>142</v>
      </c>
      <c r="BE133" s="145">
        <f t="shared" si="4"/>
        <v>0</v>
      </c>
      <c r="BF133" s="145">
        <f t="shared" si="5"/>
        <v>0</v>
      </c>
      <c r="BG133" s="145">
        <f t="shared" si="6"/>
        <v>0</v>
      </c>
      <c r="BH133" s="145">
        <f t="shared" si="7"/>
        <v>0</v>
      </c>
      <c r="BI133" s="145">
        <f t="shared" si="8"/>
        <v>0</v>
      </c>
      <c r="BJ133" s="17" t="s">
        <v>90</v>
      </c>
      <c r="BK133" s="145">
        <f t="shared" si="9"/>
        <v>0</v>
      </c>
      <c r="BL133" s="17" t="s">
        <v>858</v>
      </c>
      <c r="BM133" s="144" t="s">
        <v>883</v>
      </c>
    </row>
    <row r="134" spans="2:65" s="1" customFormat="1" ht="16.5" customHeight="1">
      <c r="B134" s="32"/>
      <c r="C134" s="133" t="s">
        <v>197</v>
      </c>
      <c r="D134" s="133" t="s">
        <v>144</v>
      </c>
      <c r="E134" s="134" t="s">
        <v>884</v>
      </c>
      <c r="F134" s="135" t="s">
        <v>885</v>
      </c>
      <c r="G134" s="136" t="s">
        <v>857</v>
      </c>
      <c r="H134" s="137">
        <v>1</v>
      </c>
      <c r="I134" s="138"/>
      <c r="J134" s="139">
        <f t="shared" si="0"/>
        <v>0</v>
      </c>
      <c r="K134" s="135" t="s">
        <v>157</v>
      </c>
      <c r="L134" s="32"/>
      <c r="M134" s="140" t="s">
        <v>1</v>
      </c>
      <c r="N134" s="141" t="s">
        <v>47</v>
      </c>
      <c r="P134" s="142">
        <f t="shared" si="1"/>
        <v>0</v>
      </c>
      <c r="Q134" s="142">
        <v>0</v>
      </c>
      <c r="R134" s="142">
        <f t="shared" si="2"/>
        <v>0</v>
      </c>
      <c r="S134" s="142">
        <v>0</v>
      </c>
      <c r="T134" s="143">
        <f t="shared" si="3"/>
        <v>0</v>
      </c>
      <c r="AR134" s="144" t="s">
        <v>858</v>
      </c>
      <c r="AT134" s="144" t="s">
        <v>144</v>
      </c>
      <c r="AU134" s="144" t="s">
        <v>92</v>
      </c>
      <c r="AY134" s="17" t="s">
        <v>142</v>
      </c>
      <c r="BE134" s="145">
        <f t="shared" si="4"/>
        <v>0</v>
      </c>
      <c r="BF134" s="145">
        <f t="shared" si="5"/>
        <v>0</v>
      </c>
      <c r="BG134" s="145">
        <f t="shared" si="6"/>
        <v>0</v>
      </c>
      <c r="BH134" s="145">
        <f t="shared" si="7"/>
        <v>0</v>
      </c>
      <c r="BI134" s="145">
        <f t="shared" si="8"/>
        <v>0</v>
      </c>
      <c r="BJ134" s="17" t="s">
        <v>90</v>
      </c>
      <c r="BK134" s="145">
        <f t="shared" si="9"/>
        <v>0</v>
      </c>
      <c r="BL134" s="17" t="s">
        <v>858</v>
      </c>
      <c r="BM134" s="144" t="s">
        <v>886</v>
      </c>
    </row>
    <row r="135" spans="2:65" s="1" customFormat="1" ht="16.5" customHeight="1">
      <c r="B135" s="32"/>
      <c r="C135" s="133" t="s">
        <v>201</v>
      </c>
      <c r="D135" s="133" t="s">
        <v>144</v>
      </c>
      <c r="E135" s="134" t="s">
        <v>887</v>
      </c>
      <c r="F135" s="135" t="s">
        <v>888</v>
      </c>
      <c r="G135" s="136" t="s">
        <v>857</v>
      </c>
      <c r="H135" s="137">
        <v>1</v>
      </c>
      <c r="I135" s="138"/>
      <c r="J135" s="139">
        <f t="shared" si="0"/>
        <v>0</v>
      </c>
      <c r="K135" s="135" t="s">
        <v>1</v>
      </c>
      <c r="L135" s="32"/>
      <c r="M135" s="140" t="s">
        <v>1</v>
      </c>
      <c r="N135" s="141" t="s">
        <v>47</v>
      </c>
      <c r="P135" s="142">
        <f t="shared" si="1"/>
        <v>0</v>
      </c>
      <c r="Q135" s="142">
        <v>0</v>
      </c>
      <c r="R135" s="142">
        <f t="shared" si="2"/>
        <v>0</v>
      </c>
      <c r="S135" s="142">
        <v>0</v>
      </c>
      <c r="T135" s="143">
        <f t="shared" si="3"/>
        <v>0</v>
      </c>
      <c r="AR135" s="144" t="s">
        <v>858</v>
      </c>
      <c r="AT135" s="144" t="s">
        <v>144</v>
      </c>
      <c r="AU135" s="144" t="s">
        <v>92</v>
      </c>
      <c r="AY135" s="17" t="s">
        <v>142</v>
      </c>
      <c r="BE135" s="145">
        <f t="shared" si="4"/>
        <v>0</v>
      </c>
      <c r="BF135" s="145">
        <f t="shared" si="5"/>
        <v>0</v>
      </c>
      <c r="BG135" s="145">
        <f t="shared" si="6"/>
        <v>0</v>
      </c>
      <c r="BH135" s="145">
        <f t="shared" si="7"/>
        <v>0</v>
      </c>
      <c r="BI135" s="145">
        <f t="shared" si="8"/>
        <v>0</v>
      </c>
      <c r="BJ135" s="17" t="s">
        <v>90</v>
      </c>
      <c r="BK135" s="145">
        <f t="shared" si="9"/>
        <v>0</v>
      </c>
      <c r="BL135" s="17" t="s">
        <v>858</v>
      </c>
      <c r="BM135" s="144" t="s">
        <v>889</v>
      </c>
    </row>
    <row r="136" spans="2:65" s="1" customFormat="1" ht="21.75" customHeight="1">
      <c r="B136" s="32"/>
      <c r="C136" s="133" t="s">
        <v>209</v>
      </c>
      <c r="D136" s="133" t="s">
        <v>144</v>
      </c>
      <c r="E136" s="134" t="s">
        <v>890</v>
      </c>
      <c r="F136" s="135" t="s">
        <v>891</v>
      </c>
      <c r="G136" s="136" t="s">
        <v>857</v>
      </c>
      <c r="H136" s="137">
        <v>1</v>
      </c>
      <c r="I136" s="138"/>
      <c r="J136" s="139">
        <f t="shared" si="0"/>
        <v>0</v>
      </c>
      <c r="K136" s="135" t="s">
        <v>1</v>
      </c>
      <c r="L136" s="32"/>
      <c r="M136" s="140" t="s">
        <v>1</v>
      </c>
      <c r="N136" s="141" t="s">
        <v>47</v>
      </c>
      <c r="P136" s="142">
        <f t="shared" si="1"/>
        <v>0</v>
      </c>
      <c r="Q136" s="142">
        <v>0</v>
      </c>
      <c r="R136" s="142">
        <f t="shared" si="2"/>
        <v>0</v>
      </c>
      <c r="S136" s="142">
        <v>0</v>
      </c>
      <c r="T136" s="143">
        <f t="shared" si="3"/>
        <v>0</v>
      </c>
      <c r="AR136" s="144" t="s">
        <v>858</v>
      </c>
      <c r="AT136" s="144" t="s">
        <v>144</v>
      </c>
      <c r="AU136" s="144" t="s">
        <v>92</v>
      </c>
      <c r="AY136" s="17" t="s">
        <v>142</v>
      </c>
      <c r="BE136" s="145">
        <f t="shared" si="4"/>
        <v>0</v>
      </c>
      <c r="BF136" s="145">
        <f t="shared" si="5"/>
        <v>0</v>
      </c>
      <c r="BG136" s="145">
        <f t="shared" si="6"/>
        <v>0</v>
      </c>
      <c r="BH136" s="145">
        <f t="shared" si="7"/>
        <v>0</v>
      </c>
      <c r="BI136" s="145">
        <f t="shared" si="8"/>
        <v>0</v>
      </c>
      <c r="BJ136" s="17" t="s">
        <v>90</v>
      </c>
      <c r="BK136" s="145">
        <f t="shared" si="9"/>
        <v>0</v>
      </c>
      <c r="BL136" s="17" t="s">
        <v>858</v>
      </c>
      <c r="BM136" s="144" t="s">
        <v>892</v>
      </c>
    </row>
    <row r="137" spans="2:63" s="11" customFormat="1" ht="22.9" customHeight="1">
      <c r="B137" s="121"/>
      <c r="D137" s="122" t="s">
        <v>81</v>
      </c>
      <c r="E137" s="131" t="s">
        <v>893</v>
      </c>
      <c r="F137" s="131" t="s">
        <v>894</v>
      </c>
      <c r="I137" s="124"/>
      <c r="J137" s="132">
        <f>BK137</f>
        <v>0</v>
      </c>
      <c r="L137" s="121"/>
      <c r="M137" s="126"/>
      <c r="P137" s="127">
        <f>SUM(P138:P139)</f>
        <v>0</v>
      </c>
      <c r="R137" s="127">
        <f>SUM(R138:R139)</f>
        <v>0</v>
      </c>
      <c r="T137" s="128">
        <f>SUM(T138:T139)</f>
        <v>0</v>
      </c>
      <c r="AR137" s="122" t="s">
        <v>175</v>
      </c>
      <c r="AT137" s="129" t="s">
        <v>81</v>
      </c>
      <c r="AU137" s="129" t="s">
        <v>90</v>
      </c>
      <c r="AY137" s="122" t="s">
        <v>142</v>
      </c>
      <c r="BK137" s="130">
        <f>SUM(BK138:BK139)</f>
        <v>0</v>
      </c>
    </row>
    <row r="138" spans="2:65" s="1" customFormat="1" ht="16.5" customHeight="1">
      <c r="B138" s="32"/>
      <c r="C138" s="133" t="s">
        <v>214</v>
      </c>
      <c r="D138" s="133" t="s">
        <v>144</v>
      </c>
      <c r="E138" s="134" t="s">
        <v>895</v>
      </c>
      <c r="F138" s="135" t="s">
        <v>894</v>
      </c>
      <c r="G138" s="136" t="s">
        <v>857</v>
      </c>
      <c r="H138" s="137">
        <v>1</v>
      </c>
      <c r="I138" s="138"/>
      <c r="J138" s="139">
        <f>ROUND(I138*H138,2)</f>
        <v>0</v>
      </c>
      <c r="K138" s="135" t="s">
        <v>157</v>
      </c>
      <c r="L138" s="32"/>
      <c r="M138" s="140" t="s">
        <v>1</v>
      </c>
      <c r="N138" s="141" t="s">
        <v>47</v>
      </c>
      <c r="P138" s="142">
        <f>O138*H138</f>
        <v>0</v>
      </c>
      <c r="Q138" s="142">
        <v>0</v>
      </c>
      <c r="R138" s="142">
        <f>Q138*H138</f>
        <v>0</v>
      </c>
      <c r="S138" s="142">
        <v>0</v>
      </c>
      <c r="T138" s="143">
        <f>S138*H138</f>
        <v>0</v>
      </c>
      <c r="AR138" s="144" t="s">
        <v>858</v>
      </c>
      <c r="AT138" s="144" t="s">
        <v>144</v>
      </c>
      <c r="AU138" s="144" t="s">
        <v>92</v>
      </c>
      <c r="AY138" s="17" t="s">
        <v>142</v>
      </c>
      <c r="BE138" s="145">
        <f>IF(N138="základní",J138,0)</f>
        <v>0</v>
      </c>
      <c r="BF138" s="145">
        <f>IF(N138="snížená",J138,0)</f>
        <v>0</v>
      </c>
      <c r="BG138" s="145">
        <f>IF(N138="zákl. přenesená",J138,0)</f>
        <v>0</v>
      </c>
      <c r="BH138" s="145">
        <f>IF(N138="sníž. přenesená",J138,0)</f>
        <v>0</v>
      </c>
      <c r="BI138" s="145">
        <f>IF(N138="nulová",J138,0)</f>
        <v>0</v>
      </c>
      <c r="BJ138" s="17" t="s">
        <v>90</v>
      </c>
      <c r="BK138" s="145">
        <f>ROUND(I138*H138,2)</f>
        <v>0</v>
      </c>
      <c r="BL138" s="17" t="s">
        <v>858</v>
      </c>
      <c r="BM138" s="144" t="s">
        <v>896</v>
      </c>
    </row>
    <row r="139" spans="2:65" s="1" customFormat="1" ht="33" customHeight="1">
      <c r="B139" s="32"/>
      <c r="C139" s="133" t="s">
        <v>219</v>
      </c>
      <c r="D139" s="133" t="s">
        <v>144</v>
      </c>
      <c r="E139" s="134" t="s">
        <v>897</v>
      </c>
      <c r="F139" s="135" t="s">
        <v>898</v>
      </c>
      <c r="G139" s="136" t="s">
        <v>217</v>
      </c>
      <c r="H139" s="137">
        <v>1</v>
      </c>
      <c r="I139" s="138"/>
      <c r="J139" s="139">
        <f>ROUND(I139*H139,2)</f>
        <v>0</v>
      </c>
      <c r="K139" s="135" t="s">
        <v>1</v>
      </c>
      <c r="L139" s="32"/>
      <c r="M139" s="140" t="s">
        <v>1</v>
      </c>
      <c r="N139" s="141" t="s">
        <v>47</v>
      </c>
      <c r="P139" s="142">
        <f>O139*H139</f>
        <v>0</v>
      </c>
      <c r="Q139" s="142">
        <v>0</v>
      </c>
      <c r="R139" s="142">
        <f>Q139*H139</f>
        <v>0</v>
      </c>
      <c r="S139" s="142">
        <v>0</v>
      </c>
      <c r="T139" s="143">
        <f>S139*H139</f>
        <v>0</v>
      </c>
      <c r="AR139" s="144" t="s">
        <v>858</v>
      </c>
      <c r="AT139" s="144" t="s">
        <v>144</v>
      </c>
      <c r="AU139" s="144" t="s">
        <v>92</v>
      </c>
      <c r="AY139" s="17" t="s">
        <v>142</v>
      </c>
      <c r="BE139" s="145">
        <f>IF(N139="základní",J139,0)</f>
        <v>0</v>
      </c>
      <c r="BF139" s="145">
        <f>IF(N139="snížená",J139,0)</f>
        <v>0</v>
      </c>
      <c r="BG139" s="145">
        <f>IF(N139="zákl. přenesená",J139,0)</f>
        <v>0</v>
      </c>
      <c r="BH139" s="145">
        <f>IF(N139="sníž. přenesená",J139,0)</f>
        <v>0</v>
      </c>
      <c r="BI139" s="145">
        <f>IF(N139="nulová",J139,0)</f>
        <v>0</v>
      </c>
      <c r="BJ139" s="17" t="s">
        <v>90</v>
      </c>
      <c r="BK139" s="145">
        <f>ROUND(I139*H139,2)</f>
        <v>0</v>
      </c>
      <c r="BL139" s="17" t="s">
        <v>858</v>
      </c>
      <c r="BM139" s="144" t="s">
        <v>899</v>
      </c>
    </row>
    <row r="140" spans="2:63" s="11" customFormat="1" ht="22.9" customHeight="1">
      <c r="B140" s="121"/>
      <c r="D140" s="122" t="s">
        <v>81</v>
      </c>
      <c r="E140" s="131" t="s">
        <v>900</v>
      </c>
      <c r="F140" s="131" t="s">
        <v>901</v>
      </c>
      <c r="I140" s="124"/>
      <c r="J140" s="132">
        <f>BK140</f>
        <v>0</v>
      </c>
      <c r="L140" s="121"/>
      <c r="M140" s="126"/>
      <c r="P140" s="127">
        <f>SUM(P141:P143)</f>
        <v>0</v>
      </c>
      <c r="R140" s="127">
        <f>SUM(R141:R143)</f>
        <v>0</v>
      </c>
      <c r="T140" s="128">
        <f>SUM(T141:T143)</f>
        <v>0</v>
      </c>
      <c r="AR140" s="122" t="s">
        <v>175</v>
      </c>
      <c r="AT140" s="129" t="s">
        <v>81</v>
      </c>
      <c r="AU140" s="129" t="s">
        <v>90</v>
      </c>
      <c r="AY140" s="122" t="s">
        <v>142</v>
      </c>
      <c r="BK140" s="130">
        <f>SUM(BK141:BK143)</f>
        <v>0</v>
      </c>
    </row>
    <row r="141" spans="2:65" s="1" customFormat="1" ht="16.5" customHeight="1">
      <c r="B141" s="32"/>
      <c r="C141" s="133" t="s">
        <v>8</v>
      </c>
      <c r="D141" s="133" t="s">
        <v>144</v>
      </c>
      <c r="E141" s="134" t="s">
        <v>902</v>
      </c>
      <c r="F141" s="135" t="s">
        <v>903</v>
      </c>
      <c r="G141" s="136" t="s">
        <v>217</v>
      </c>
      <c r="H141" s="137">
        <v>1</v>
      </c>
      <c r="I141" s="138"/>
      <c r="J141" s="139">
        <f>ROUND(I141*H141,2)</f>
        <v>0</v>
      </c>
      <c r="K141" s="135" t="s">
        <v>1</v>
      </c>
      <c r="L141" s="32"/>
      <c r="M141" s="140" t="s">
        <v>1</v>
      </c>
      <c r="N141" s="141" t="s">
        <v>47</v>
      </c>
      <c r="P141" s="142">
        <f>O141*H141</f>
        <v>0</v>
      </c>
      <c r="Q141" s="142">
        <v>0</v>
      </c>
      <c r="R141" s="142">
        <f>Q141*H141</f>
        <v>0</v>
      </c>
      <c r="S141" s="142">
        <v>0</v>
      </c>
      <c r="T141" s="143">
        <f>S141*H141</f>
        <v>0</v>
      </c>
      <c r="AR141" s="144" t="s">
        <v>858</v>
      </c>
      <c r="AT141" s="144" t="s">
        <v>144</v>
      </c>
      <c r="AU141" s="144" t="s">
        <v>92</v>
      </c>
      <c r="AY141" s="17" t="s">
        <v>142</v>
      </c>
      <c r="BE141" s="145">
        <f>IF(N141="základní",J141,0)</f>
        <v>0</v>
      </c>
      <c r="BF141" s="145">
        <f>IF(N141="snížená",J141,0)</f>
        <v>0</v>
      </c>
      <c r="BG141" s="145">
        <f>IF(N141="zákl. přenesená",J141,0)</f>
        <v>0</v>
      </c>
      <c r="BH141" s="145">
        <f>IF(N141="sníž. přenesená",J141,0)</f>
        <v>0</v>
      </c>
      <c r="BI141" s="145">
        <f>IF(N141="nulová",J141,0)</f>
        <v>0</v>
      </c>
      <c r="BJ141" s="17" t="s">
        <v>90</v>
      </c>
      <c r="BK141" s="145">
        <f>ROUND(I141*H141,2)</f>
        <v>0</v>
      </c>
      <c r="BL141" s="17" t="s">
        <v>858</v>
      </c>
      <c r="BM141" s="144" t="s">
        <v>904</v>
      </c>
    </row>
    <row r="142" spans="2:65" s="1" customFormat="1" ht="16.5" customHeight="1">
      <c r="B142" s="32"/>
      <c r="C142" s="133" t="s">
        <v>231</v>
      </c>
      <c r="D142" s="133" t="s">
        <v>144</v>
      </c>
      <c r="E142" s="134" t="s">
        <v>905</v>
      </c>
      <c r="F142" s="135" t="s">
        <v>906</v>
      </c>
      <c r="G142" s="136" t="s">
        <v>857</v>
      </c>
      <c r="H142" s="137">
        <v>1</v>
      </c>
      <c r="I142" s="138"/>
      <c r="J142" s="139">
        <f>ROUND(I142*H142,2)</f>
        <v>0</v>
      </c>
      <c r="K142" s="135" t="s">
        <v>157</v>
      </c>
      <c r="L142" s="32"/>
      <c r="M142" s="140" t="s">
        <v>1</v>
      </c>
      <c r="N142" s="141" t="s">
        <v>47</v>
      </c>
      <c r="P142" s="142">
        <f>O142*H142</f>
        <v>0</v>
      </c>
      <c r="Q142" s="142">
        <v>0</v>
      </c>
      <c r="R142" s="142">
        <f>Q142*H142</f>
        <v>0</v>
      </c>
      <c r="S142" s="142">
        <v>0</v>
      </c>
      <c r="T142" s="143">
        <f>S142*H142</f>
        <v>0</v>
      </c>
      <c r="AR142" s="144" t="s">
        <v>858</v>
      </c>
      <c r="AT142" s="144" t="s">
        <v>144</v>
      </c>
      <c r="AU142" s="144" t="s">
        <v>92</v>
      </c>
      <c r="AY142" s="17" t="s">
        <v>142</v>
      </c>
      <c r="BE142" s="145">
        <f>IF(N142="základní",J142,0)</f>
        <v>0</v>
      </c>
      <c r="BF142" s="145">
        <f>IF(N142="snížená",J142,0)</f>
        <v>0</v>
      </c>
      <c r="BG142" s="145">
        <f>IF(N142="zákl. přenesená",J142,0)</f>
        <v>0</v>
      </c>
      <c r="BH142" s="145">
        <f>IF(N142="sníž. přenesená",J142,0)</f>
        <v>0</v>
      </c>
      <c r="BI142" s="145">
        <f>IF(N142="nulová",J142,0)</f>
        <v>0</v>
      </c>
      <c r="BJ142" s="17" t="s">
        <v>90</v>
      </c>
      <c r="BK142" s="145">
        <f>ROUND(I142*H142,2)</f>
        <v>0</v>
      </c>
      <c r="BL142" s="17" t="s">
        <v>858</v>
      </c>
      <c r="BM142" s="144" t="s">
        <v>907</v>
      </c>
    </row>
    <row r="143" spans="2:65" s="1" customFormat="1" ht="16.5" customHeight="1">
      <c r="B143" s="32"/>
      <c r="C143" s="133" t="s">
        <v>235</v>
      </c>
      <c r="D143" s="133" t="s">
        <v>144</v>
      </c>
      <c r="E143" s="134" t="s">
        <v>908</v>
      </c>
      <c r="F143" s="135" t="s">
        <v>909</v>
      </c>
      <c r="G143" s="136" t="s">
        <v>857</v>
      </c>
      <c r="H143" s="137">
        <v>1</v>
      </c>
      <c r="I143" s="138"/>
      <c r="J143" s="139">
        <f>ROUND(I143*H143,2)</f>
        <v>0</v>
      </c>
      <c r="K143" s="135" t="s">
        <v>157</v>
      </c>
      <c r="L143" s="32"/>
      <c r="M143" s="140" t="s">
        <v>1</v>
      </c>
      <c r="N143" s="141" t="s">
        <v>47</v>
      </c>
      <c r="P143" s="142">
        <f>O143*H143</f>
        <v>0</v>
      </c>
      <c r="Q143" s="142">
        <v>0</v>
      </c>
      <c r="R143" s="142">
        <f>Q143*H143</f>
        <v>0</v>
      </c>
      <c r="S143" s="142">
        <v>0</v>
      </c>
      <c r="T143" s="143">
        <f>S143*H143</f>
        <v>0</v>
      </c>
      <c r="AR143" s="144" t="s">
        <v>858</v>
      </c>
      <c r="AT143" s="144" t="s">
        <v>144</v>
      </c>
      <c r="AU143" s="144" t="s">
        <v>92</v>
      </c>
      <c r="AY143" s="17" t="s">
        <v>142</v>
      </c>
      <c r="BE143" s="145">
        <f>IF(N143="základní",J143,0)</f>
        <v>0</v>
      </c>
      <c r="BF143" s="145">
        <f>IF(N143="snížená",J143,0)</f>
        <v>0</v>
      </c>
      <c r="BG143" s="145">
        <f>IF(N143="zákl. přenesená",J143,0)</f>
        <v>0</v>
      </c>
      <c r="BH143" s="145">
        <f>IF(N143="sníž. přenesená",J143,0)</f>
        <v>0</v>
      </c>
      <c r="BI143" s="145">
        <f>IF(N143="nulová",J143,0)</f>
        <v>0</v>
      </c>
      <c r="BJ143" s="17" t="s">
        <v>90</v>
      </c>
      <c r="BK143" s="145">
        <f>ROUND(I143*H143,2)</f>
        <v>0</v>
      </c>
      <c r="BL143" s="17" t="s">
        <v>858</v>
      </c>
      <c r="BM143" s="144" t="s">
        <v>910</v>
      </c>
    </row>
    <row r="144" spans="2:63" s="11" customFormat="1" ht="22.9" customHeight="1">
      <c r="B144" s="121"/>
      <c r="D144" s="122" t="s">
        <v>81</v>
      </c>
      <c r="E144" s="131" t="s">
        <v>911</v>
      </c>
      <c r="F144" s="131" t="s">
        <v>912</v>
      </c>
      <c r="I144" s="124"/>
      <c r="J144" s="132">
        <f>BK144</f>
        <v>0</v>
      </c>
      <c r="L144" s="121"/>
      <c r="M144" s="126"/>
      <c r="P144" s="127">
        <f>P145</f>
        <v>0</v>
      </c>
      <c r="R144" s="127">
        <f>R145</f>
        <v>0</v>
      </c>
      <c r="T144" s="128">
        <f>T145</f>
        <v>0</v>
      </c>
      <c r="AR144" s="122" t="s">
        <v>175</v>
      </c>
      <c r="AT144" s="129" t="s">
        <v>81</v>
      </c>
      <c r="AU144" s="129" t="s">
        <v>90</v>
      </c>
      <c r="AY144" s="122" t="s">
        <v>142</v>
      </c>
      <c r="BK144" s="130">
        <f>BK145</f>
        <v>0</v>
      </c>
    </row>
    <row r="145" spans="2:65" s="1" customFormat="1" ht="37.9" customHeight="1">
      <c r="B145" s="32"/>
      <c r="C145" s="133" t="s">
        <v>239</v>
      </c>
      <c r="D145" s="133" t="s">
        <v>144</v>
      </c>
      <c r="E145" s="134" t="s">
        <v>913</v>
      </c>
      <c r="F145" s="135" t="s">
        <v>914</v>
      </c>
      <c r="G145" s="136" t="s">
        <v>217</v>
      </c>
      <c r="H145" s="137">
        <v>1</v>
      </c>
      <c r="I145" s="138"/>
      <c r="J145" s="139">
        <f>ROUND(I145*H145,2)</f>
        <v>0</v>
      </c>
      <c r="K145" s="135" t="s">
        <v>1</v>
      </c>
      <c r="L145" s="32"/>
      <c r="M145" s="140" t="s">
        <v>1</v>
      </c>
      <c r="N145" s="141" t="s">
        <v>47</v>
      </c>
      <c r="P145" s="142">
        <f>O145*H145</f>
        <v>0</v>
      </c>
      <c r="Q145" s="142">
        <v>0</v>
      </c>
      <c r="R145" s="142">
        <f>Q145*H145</f>
        <v>0</v>
      </c>
      <c r="S145" s="142">
        <v>0</v>
      </c>
      <c r="T145" s="143">
        <f>S145*H145</f>
        <v>0</v>
      </c>
      <c r="AR145" s="144" t="s">
        <v>858</v>
      </c>
      <c r="AT145" s="144" t="s">
        <v>144</v>
      </c>
      <c r="AU145" s="144" t="s">
        <v>92</v>
      </c>
      <c r="AY145" s="17" t="s">
        <v>142</v>
      </c>
      <c r="BE145" s="145">
        <f>IF(N145="základní",J145,0)</f>
        <v>0</v>
      </c>
      <c r="BF145" s="145">
        <f>IF(N145="snížená",J145,0)</f>
        <v>0</v>
      </c>
      <c r="BG145" s="145">
        <f>IF(N145="zákl. přenesená",J145,0)</f>
        <v>0</v>
      </c>
      <c r="BH145" s="145">
        <f>IF(N145="sníž. přenesená",J145,0)</f>
        <v>0</v>
      </c>
      <c r="BI145" s="145">
        <f>IF(N145="nulová",J145,0)</f>
        <v>0</v>
      </c>
      <c r="BJ145" s="17" t="s">
        <v>90</v>
      </c>
      <c r="BK145" s="145">
        <f>ROUND(I145*H145,2)</f>
        <v>0</v>
      </c>
      <c r="BL145" s="17" t="s">
        <v>858</v>
      </c>
      <c r="BM145" s="144" t="s">
        <v>915</v>
      </c>
    </row>
    <row r="146" spans="2:63" s="11" customFormat="1" ht="22.9" customHeight="1">
      <c r="B146" s="121"/>
      <c r="D146" s="122" t="s">
        <v>81</v>
      </c>
      <c r="E146" s="131" t="s">
        <v>916</v>
      </c>
      <c r="F146" s="131" t="s">
        <v>917</v>
      </c>
      <c r="I146" s="124"/>
      <c r="J146" s="132">
        <f>BK146</f>
        <v>0</v>
      </c>
      <c r="L146" s="121"/>
      <c r="M146" s="126"/>
      <c r="P146" s="127">
        <f>SUM(P147:P153)</f>
        <v>0</v>
      </c>
      <c r="R146" s="127">
        <f>SUM(R147:R153)</f>
        <v>0</v>
      </c>
      <c r="T146" s="128">
        <f>SUM(T147:T153)</f>
        <v>0</v>
      </c>
      <c r="AR146" s="122" t="s">
        <v>175</v>
      </c>
      <c r="AT146" s="129" t="s">
        <v>81</v>
      </c>
      <c r="AU146" s="129" t="s">
        <v>90</v>
      </c>
      <c r="AY146" s="122" t="s">
        <v>142</v>
      </c>
      <c r="BK146" s="130">
        <f>SUM(BK147:BK153)</f>
        <v>0</v>
      </c>
    </row>
    <row r="147" spans="2:65" s="1" customFormat="1" ht="16.5" customHeight="1">
      <c r="B147" s="32"/>
      <c r="C147" s="133" t="s">
        <v>243</v>
      </c>
      <c r="D147" s="133" t="s">
        <v>144</v>
      </c>
      <c r="E147" s="134" t="s">
        <v>918</v>
      </c>
      <c r="F147" s="135" t="s">
        <v>919</v>
      </c>
      <c r="G147" s="136" t="s">
        <v>217</v>
      </c>
      <c r="H147" s="137">
        <v>1</v>
      </c>
      <c r="I147" s="138"/>
      <c r="J147" s="139">
        <f>ROUND(I147*H147,2)</f>
        <v>0</v>
      </c>
      <c r="K147" s="135" t="s">
        <v>157</v>
      </c>
      <c r="L147" s="32"/>
      <c r="M147" s="140" t="s">
        <v>1</v>
      </c>
      <c r="N147" s="141" t="s">
        <v>47</v>
      </c>
      <c r="P147" s="142">
        <f>O147*H147</f>
        <v>0</v>
      </c>
      <c r="Q147" s="142">
        <v>0</v>
      </c>
      <c r="R147" s="142">
        <f>Q147*H147</f>
        <v>0</v>
      </c>
      <c r="S147" s="142">
        <v>0</v>
      </c>
      <c r="T147" s="143">
        <f>S147*H147</f>
        <v>0</v>
      </c>
      <c r="AR147" s="144" t="s">
        <v>858</v>
      </c>
      <c r="AT147" s="144" t="s">
        <v>144</v>
      </c>
      <c r="AU147" s="144" t="s">
        <v>92</v>
      </c>
      <c r="AY147" s="17" t="s">
        <v>142</v>
      </c>
      <c r="BE147" s="145">
        <f>IF(N147="základní",J147,0)</f>
        <v>0</v>
      </c>
      <c r="BF147" s="145">
        <f>IF(N147="snížená",J147,0)</f>
        <v>0</v>
      </c>
      <c r="BG147" s="145">
        <f>IF(N147="zákl. přenesená",J147,0)</f>
        <v>0</v>
      </c>
      <c r="BH147" s="145">
        <f>IF(N147="sníž. přenesená",J147,0)</f>
        <v>0</v>
      </c>
      <c r="BI147" s="145">
        <f>IF(N147="nulová",J147,0)</f>
        <v>0</v>
      </c>
      <c r="BJ147" s="17" t="s">
        <v>90</v>
      </c>
      <c r="BK147" s="145">
        <f>ROUND(I147*H147,2)</f>
        <v>0</v>
      </c>
      <c r="BL147" s="17" t="s">
        <v>858</v>
      </c>
      <c r="BM147" s="144" t="s">
        <v>920</v>
      </c>
    </row>
    <row r="148" spans="2:51" s="12" customFormat="1" ht="11.25">
      <c r="B148" s="146"/>
      <c r="D148" s="147" t="s">
        <v>149</v>
      </c>
      <c r="E148" s="148" t="s">
        <v>1</v>
      </c>
      <c r="F148" s="149" t="s">
        <v>164</v>
      </c>
      <c r="H148" s="148" t="s">
        <v>1</v>
      </c>
      <c r="I148" s="150"/>
      <c r="L148" s="146"/>
      <c r="M148" s="151"/>
      <c r="T148" s="152"/>
      <c r="AT148" s="148" t="s">
        <v>149</v>
      </c>
      <c r="AU148" s="148" t="s">
        <v>92</v>
      </c>
      <c r="AV148" s="12" t="s">
        <v>90</v>
      </c>
      <c r="AW148" s="12" t="s">
        <v>35</v>
      </c>
      <c r="AX148" s="12" t="s">
        <v>82</v>
      </c>
      <c r="AY148" s="148" t="s">
        <v>142</v>
      </c>
    </row>
    <row r="149" spans="2:51" s="12" customFormat="1" ht="11.25">
      <c r="B149" s="146"/>
      <c r="D149" s="147" t="s">
        <v>149</v>
      </c>
      <c r="E149" s="148" t="s">
        <v>1</v>
      </c>
      <c r="F149" s="149" t="s">
        <v>268</v>
      </c>
      <c r="H149" s="148" t="s">
        <v>1</v>
      </c>
      <c r="I149" s="150"/>
      <c r="L149" s="146"/>
      <c r="M149" s="151"/>
      <c r="T149" s="152"/>
      <c r="AT149" s="148" t="s">
        <v>149</v>
      </c>
      <c r="AU149" s="148" t="s">
        <v>92</v>
      </c>
      <c r="AV149" s="12" t="s">
        <v>90</v>
      </c>
      <c r="AW149" s="12" t="s">
        <v>35</v>
      </c>
      <c r="AX149" s="12" t="s">
        <v>82</v>
      </c>
      <c r="AY149" s="148" t="s">
        <v>142</v>
      </c>
    </row>
    <row r="150" spans="2:51" s="13" customFormat="1" ht="11.25">
      <c r="B150" s="153"/>
      <c r="D150" s="147" t="s">
        <v>149</v>
      </c>
      <c r="E150" s="154" t="s">
        <v>1</v>
      </c>
      <c r="F150" s="155" t="s">
        <v>90</v>
      </c>
      <c r="H150" s="156">
        <v>1</v>
      </c>
      <c r="I150" s="157"/>
      <c r="L150" s="153"/>
      <c r="M150" s="158"/>
      <c r="T150" s="159"/>
      <c r="AT150" s="154" t="s">
        <v>149</v>
      </c>
      <c r="AU150" s="154" t="s">
        <v>92</v>
      </c>
      <c r="AV150" s="13" t="s">
        <v>92</v>
      </c>
      <c r="AW150" s="13" t="s">
        <v>35</v>
      </c>
      <c r="AX150" s="13" t="s">
        <v>82</v>
      </c>
      <c r="AY150" s="154" t="s">
        <v>142</v>
      </c>
    </row>
    <row r="151" spans="2:51" s="14" customFormat="1" ht="11.25">
      <c r="B151" s="160"/>
      <c r="D151" s="147" t="s">
        <v>149</v>
      </c>
      <c r="E151" s="161" t="s">
        <v>1</v>
      </c>
      <c r="F151" s="162" t="s">
        <v>153</v>
      </c>
      <c r="H151" s="163">
        <v>1</v>
      </c>
      <c r="I151" s="164"/>
      <c r="L151" s="160"/>
      <c r="M151" s="165"/>
      <c r="T151" s="166"/>
      <c r="AT151" s="161" t="s">
        <v>149</v>
      </c>
      <c r="AU151" s="161" t="s">
        <v>92</v>
      </c>
      <c r="AV151" s="14" t="s">
        <v>147</v>
      </c>
      <c r="AW151" s="14" t="s">
        <v>35</v>
      </c>
      <c r="AX151" s="14" t="s">
        <v>90</v>
      </c>
      <c r="AY151" s="161" t="s">
        <v>142</v>
      </c>
    </row>
    <row r="152" spans="2:65" s="1" customFormat="1" ht="37.9" customHeight="1">
      <c r="B152" s="32"/>
      <c r="C152" s="133" t="s">
        <v>248</v>
      </c>
      <c r="D152" s="133" t="s">
        <v>144</v>
      </c>
      <c r="E152" s="134" t="s">
        <v>921</v>
      </c>
      <c r="F152" s="135" t="s">
        <v>922</v>
      </c>
      <c r="G152" s="136" t="s">
        <v>217</v>
      </c>
      <c r="H152" s="137">
        <v>1</v>
      </c>
      <c r="I152" s="138"/>
      <c r="J152" s="139">
        <f>ROUND(I152*H152,2)</f>
        <v>0</v>
      </c>
      <c r="K152" s="135" t="s">
        <v>1</v>
      </c>
      <c r="L152" s="32"/>
      <c r="M152" s="140" t="s">
        <v>1</v>
      </c>
      <c r="N152" s="141" t="s">
        <v>47</v>
      </c>
      <c r="P152" s="142">
        <f>O152*H152</f>
        <v>0</v>
      </c>
      <c r="Q152" s="142">
        <v>0</v>
      </c>
      <c r="R152" s="142">
        <f>Q152*H152</f>
        <v>0</v>
      </c>
      <c r="S152" s="142">
        <v>0</v>
      </c>
      <c r="T152" s="143">
        <f>S152*H152</f>
        <v>0</v>
      </c>
      <c r="AR152" s="144" t="s">
        <v>858</v>
      </c>
      <c r="AT152" s="144" t="s">
        <v>144</v>
      </c>
      <c r="AU152" s="144" t="s">
        <v>92</v>
      </c>
      <c r="AY152" s="17" t="s">
        <v>142</v>
      </c>
      <c r="BE152" s="145">
        <f>IF(N152="základní",J152,0)</f>
        <v>0</v>
      </c>
      <c r="BF152" s="145">
        <f>IF(N152="snížená",J152,0)</f>
        <v>0</v>
      </c>
      <c r="BG152" s="145">
        <f>IF(N152="zákl. přenesená",J152,0)</f>
        <v>0</v>
      </c>
      <c r="BH152" s="145">
        <f>IF(N152="sníž. přenesená",J152,0)</f>
        <v>0</v>
      </c>
      <c r="BI152" s="145">
        <f>IF(N152="nulová",J152,0)</f>
        <v>0</v>
      </c>
      <c r="BJ152" s="17" t="s">
        <v>90</v>
      </c>
      <c r="BK152" s="145">
        <f>ROUND(I152*H152,2)</f>
        <v>0</v>
      </c>
      <c r="BL152" s="17" t="s">
        <v>858</v>
      </c>
      <c r="BM152" s="144" t="s">
        <v>923</v>
      </c>
    </row>
    <row r="153" spans="2:65" s="1" customFormat="1" ht="49.15" customHeight="1">
      <c r="B153" s="32"/>
      <c r="C153" s="133" t="s">
        <v>7</v>
      </c>
      <c r="D153" s="133" t="s">
        <v>144</v>
      </c>
      <c r="E153" s="134" t="s">
        <v>924</v>
      </c>
      <c r="F153" s="135" t="s">
        <v>925</v>
      </c>
      <c r="G153" s="136" t="s">
        <v>217</v>
      </c>
      <c r="H153" s="137">
        <v>1</v>
      </c>
      <c r="I153" s="138"/>
      <c r="J153" s="139">
        <f>ROUND(I153*H153,2)</f>
        <v>0</v>
      </c>
      <c r="K153" s="135" t="s">
        <v>1</v>
      </c>
      <c r="L153" s="32"/>
      <c r="M153" s="184" t="s">
        <v>1</v>
      </c>
      <c r="N153" s="185" t="s">
        <v>47</v>
      </c>
      <c r="O153" s="186"/>
      <c r="P153" s="187">
        <f>O153*H153</f>
        <v>0</v>
      </c>
      <c r="Q153" s="187">
        <v>0</v>
      </c>
      <c r="R153" s="187">
        <f>Q153*H153</f>
        <v>0</v>
      </c>
      <c r="S153" s="187">
        <v>0</v>
      </c>
      <c r="T153" s="188">
        <f>S153*H153</f>
        <v>0</v>
      </c>
      <c r="AR153" s="144" t="s">
        <v>858</v>
      </c>
      <c r="AT153" s="144" t="s">
        <v>144</v>
      </c>
      <c r="AU153" s="144" t="s">
        <v>92</v>
      </c>
      <c r="AY153" s="17" t="s">
        <v>142</v>
      </c>
      <c r="BE153" s="145">
        <f>IF(N153="základní",J153,0)</f>
        <v>0</v>
      </c>
      <c r="BF153" s="145">
        <f>IF(N153="snížená",J153,0)</f>
        <v>0</v>
      </c>
      <c r="BG153" s="145">
        <f>IF(N153="zákl. přenesená",J153,0)</f>
        <v>0</v>
      </c>
      <c r="BH153" s="145">
        <f>IF(N153="sníž. přenesená",J153,0)</f>
        <v>0</v>
      </c>
      <c r="BI153" s="145">
        <f>IF(N153="nulová",J153,0)</f>
        <v>0</v>
      </c>
      <c r="BJ153" s="17" t="s">
        <v>90</v>
      </c>
      <c r="BK153" s="145">
        <f>ROUND(I153*H153,2)</f>
        <v>0</v>
      </c>
      <c r="BL153" s="17" t="s">
        <v>858</v>
      </c>
      <c r="BM153" s="144" t="s">
        <v>926</v>
      </c>
    </row>
    <row r="154" spans="2:12" s="1" customFormat="1" ht="6.95" customHeight="1">
      <c r="B154" s="44"/>
      <c r="C154" s="45"/>
      <c r="D154" s="45"/>
      <c r="E154" s="45"/>
      <c r="F154" s="45"/>
      <c r="G154" s="45"/>
      <c r="H154" s="45"/>
      <c r="I154" s="45"/>
      <c r="J154" s="45"/>
      <c r="K154" s="45"/>
      <c r="L154" s="32"/>
    </row>
  </sheetData>
  <sheetProtection algorithmName="SHA-512" hashValue="SjJjzJ7yswwyphEY7VA0QPfieHBVLALHuzPaGzEt8bHeEd6ZLDxjMeB3lPVP2v7lwLqmtWIMtFiUjzNugrKSlg==" saltValue="ddqyyahQaxGe1BrDUE5YVUdtkMA/S1VJVYhnpzNDNXqi9i8qHJqiEN1nMRav3LlIIYjSMH/oxuRJBHq44WQvTg==" spinCount="100000" sheet="1" objects="1" scenarios="1" formatColumns="0" formatRows="0" autoFilter="0"/>
  <autoFilter ref="C121:K153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3:H66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25.00390625" style="0" customWidth="1"/>
    <col min="4" max="4" width="75.8515625" style="0" customWidth="1"/>
    <col min="5" max="5" width="13.28125" style="0" customWidth="1"/>
    <col min="6" max="6" width="20.00390625" style="0" customWidth="1"/>
    <col min="7" max="7" width="1.7109375" style="0" customWidth="1"/>
    <col min="8" max="8" width="8.28125" style="0" customWidth="1"/>
  </cols>
  <sheetData>
    <row r="1" ht="11.25" customHeight="1"/>
    <row r="2" ht="36.95" customHeight="1"/>
    <row r="3" spans="2:8" ht="6.95" customHeight="1">
      <c r="B3" s="18"/>
      <c r="C3" s="19"/>
      <c r="D3" s="19"/>
      <c r="E3" s="19"/>
      <c r="F3" s="19"/>
      <c r="G3" s="19"/>
      <c r="H3" s="20"/>
    </row>
    <row r="4" spans="2:8" ht="24.95" customHeight="1">
      <c r="B4" s="20"/>
      <c r="C4" s="21" t="s">
        <v>927</v>
      </c>
      <c r="H4" s="20"/>
    </row>
    <row r="5" spans="2:8" ht="12" customHeight="1">
      <c r="B5" s="20"/>
      <c r="C5" s="24" t="s">
        <v>13</v>
      </c>
      <c r="D5" s="225" t="s">
        <v>14</v>
      </c>
      <c r="E5" s="221"/>
      <c r="F5" s="221"/>
      <c r="H5" s="20"/>
    </row>
    <row r="6" spans="2:8" ht="36.95" customHeight="1">
      <c r="B6" s="20"/>
      <c r="C6" s="26" t="s">
        <v>16</v>
      </c>
      <c r="D6" s="222" t="s">
        <v>17</v>
      </c>
      <c r="E6" s="221"/>
      <c r="F6" s="221"/>
      <c r="H6" s="20"/>
    </row>
    <row r="7" spans="2:8" ht="16.5" customHeight="1">
      <c r="B7" s="20"/>
      <c r="C7" s="27" t="s">
        <v>22</v>
      </c>
      <c r="D7" s="52" t="str">
        <f>'Rekapitulace stavby'!AN8</f>
        <v>13. 10. 2022</v>
      </c>
      <c r="H7" s="20"/>
    </row>
    <row r="8" spans="2:8" s="1" customFormat="1" ht="10.9" customHeight="1">
      <c r="B8" s="32"/>
      <c r="H8" s="32"/>
    </row>
    <row r="9" spans="2:8" s="10" customFormat="1" ht="29.25" customHeight="1">
      <c r="B9" s="113"/>
      <c r="C9" s="114" t="s">
        <v>63</v>
      </c>
      <c r="D9" s="115" t="s">
        <v>64</v>
      </c>
      <c r="E9" s="115" t="s">
        <v>129</v>
      </c>
      <c r="F9" s="116" t="s">
        <v>928</v>
      </c>
      <c r="H9" s="113"/>
    </row>
    <row r="10" spans="2:8" s="1" customFormat="1" ht="26.45" customHeight="1">
      <c r="B10" s="32"/>
      <c r="C10" s="190" t="s">
        <v>929</v>
      </c>
      <c r="D10" s="190" t="s">
        <v>88</v>
      </c>
      <c r="H10" s="32"/>
    </row>
    <row r="11" spans="2:8" s="1" customFormat="1" ht="16.9" customHeight="1">
      <c r="B11" s="32"/>
      <c r="C11" s="191" t="s">
        <v>103</v>
      </c>
      <c r="D11" s="192" t="s">
        <v>104</v>
      </c>
      <c r="E11" s="193" t="s">
        <v>105</v>
      </c>
      <c r="F11" s="194">
        <v>3264.768</v>
      </c>
      <c r="H11" s="32"/>
    </row>
    <row r="12" spans="2:8" s="1" customFormat="1" ht="16.9" customHeight="1">
      <c r="B12" s="32"/>
      <c r="C12" s="195" t="s">
        <v>1</v>
      </c>
      <c r="D12" s="195" t="s">
        <v>428</v>
      </c>
      <c r="E12" s="17" t="s">
        <v>1</v>
      </c>
      <c r="F12" s="196">
        <v>0</v>
      </c>
      <c r="H12" s="32"/>
    </row>
    <row r="13" spans="2:8" s="1" customFormat="1" ht="16.9" customHeight="1">
      <c r="B13" s="32"/>
      <c r="C13" s="195" t="s">
        <v>1</v>
      </c>
      <c r="D13" s="195" t="s">
        <v>451</v>
      </c>
      <c r="E13" s="17" t="s">
        <v>1</v>
      </c>
      <c r="F13" s="196">
        <v>0</v>
      </c>
      <c r="H13" s="32"/>
    </row>
    <row r="14" spans="2:8" s="1" customFormat="1" ht="16.9" customHeight="1">
      <c r="B14" s="32"/>
      <c r="C14" s="195" t="s">
        <v>1</v>
      </c>
      <c r="D14" s="195" t="s">
        <v>452</v>
      </c>
      <c r="E14" s="17" t="s">
        <v>1</v>
      </c>
      <c r="F14" s="196">
        <v>0</v>
      </c>
      <c r="H14" s="32"/>
    </row>
    <row r="15" spans="2:8" s="1" customFormat="1" ht="16.9" customHeight="1">
      <c r="B15" s="32"/>
      <c r="C15" s="195" t="s">
        <v>1</v>
      </c>
      <c r="D15" s="195" t="s">
        <v>453</v>
      </c>
      <c r="E15" s="17" t="s">
        <v>1</v>
      </c>
      <c r="F15" s="196">
        <v>816.192</v>
      </c>
      <c r="H15" s="32"/>
    </row>
    <row r="16" spans="2:8" s="1" customFormat="1" ht="16.9" customHeight="1">
      <c r="B16" s="32"/>
      <c r="C16" s="195" t="s">
        <v>1</v>
      </c>
      <c r="D16" s="195" t="s">
        <v>454</v>
      </c>
      <c r="E16" s="17" t="s">
        <v>1</v>
      </c>
      <c r="F16" s="196">
        <v>0</v>
      </c>
      <c r="H16" s="32"/>
    </row>
    <row r="17" spans="2:8" s="1" customFormat="1" ht="16.9" customHeight="1">
      <c r="B17" s="32"/>
      <c r="C17" s="195" t="s">
        <v>1</v>
      </c>
      <c r="D17" s="195" t="s">
        <v>455</v>
      </c>
      <c r="E17" s="17" t="s">
        <v>1</v>
      </c>
      <c r="F17" s="196">
        <v>816.192</v>
      </c>
      <c r="H17" s="32"/>
    </row>
    <row r="18" spans="2:8" s="1" customFormat="1" ht="16.9" customHeight="1">
      <c r="B18" s="32"/>
      <c r="C18" s="195" t="s">
        <v>1</v>
      </c>
      <c r="D18" s="195" t="s">
        <v>456</v>
      </c>
      <c r="E18" s="17" t="s">
        <v>1</v>
      </c>
      <c r="F18" s="196">
        <v>0</v>
      </c>
      <c r="H18" s="32"/>
    </row>
    <row r="19" spans="2:8" s="1" customFormat="1" ht="16.9" customHeight="1">
      <c r="B19" s="32"/>
      <c r="C19" s="195" t="s">
        <v>1</v>
      </c>
      <c r="D19" s="195" t="s">
        <v>452</v>
      </c>
      <c r="E19" s="17" t="s">
        <v>1</v>
      </c>
      <c r="F19" s="196">
        <v>0</v>
      </c>
      <c r="H19" s="32"/>
    </row>
    <row r="20" spans="2:8" s="1" customFormat="1" ht="16.9" customHeight="1">
      <c r="B20" s="32"/>
      <c r="C20" s="195" t="s">
        <v>1</v>
      </c>
      <c r="D20" s="195" t="s">
        <v>453</v>
      </c>
      <c r="E20" s="17" t="s">
        <v>1</v>
      </c>
      <c r="F20" s="196">
        <v>816.192</v>
      </c>
      <c r="H20" s="32"/>
    </row>
    <row r="21" spans="2:8" s="1" customFormat="1" ht="16.9" customHeight="1">
      <c r="B21" s="32"/>
      <c r="C21" s="195" t="s">
        <v>1</v>
      </c>
      <c r="D21" s="195" t="s">
        <v>452</v>
      </c>
      <c r="E21" s="17" t="s">
        <v>1</v>
      </c>
      <c r="F21" s="196">
        <v>0</v>
      </c>
      <c r="H21" s="32"/>
    </row>
    <row r="22" spans="2:8" s="1" customFormat="1" ht="16.9" customHeight="1">
      <c r="B22" s="32"/>
      <c r="C22" s="195" t="s">
        <v>1</v>
      </c>
      <c r="D22" s="195" t="s">
        <v>453</v>
      </c>
      <c r="E22" s="17" t="s">
        <v>1</v>
      </c>
      <c r="F22" s="196">
        <v>816.192</v>
      </c>
      <c r="H22" s="32"/>
    </row>
    <row r="23" spans="2:8" s="1" customFormat="1" ht="16.9" customHeight="1">
      <c r="B23" s="32"/>
      <c r="C23" s="195" t="s">
        <v>103</v>
      </c>
      <c r="D23" s="195" t="s">
        <v>153</v>
      </c>
      <c r="E23" s="17" t="s">
        <v>1</v>
      </c>
      <c r="F23" s="196">
        <v>3264.768</v>
      </c>
      <c r="H23" s="32"/>
    </row>
    <row r="24" spans="2:8" s="1" customFormat="1" ht="16.9" customHeight="1">
      <c r="B24" s="32"/>
      <c r="C24" s="197" t="s">
        <v>930</v>
      </c>
      <c r="H24" s="32"/>
    </row>
    <row r="25" spans="2:8" s="1" customFormat="1" ht="16.9" customHeight="1">
      <c r="B25" s="32"/>
      <c r="C25" s="195" t="s">
        <v>448</v>
      </c>
      <c r="D25" s="195" t="s">
        <v>449</v>
      </c>
      <c r="E25" s="17" t="s">
        <v>105</v>
      </c>
      <c r="F25" s="196">
        <v>3264.768</v>
      </c>
      <c r="H25" s="32"/>
    </row>
    <row r="26" spans="2:8" s="1" customFormat="1" ht="22.5">
      <c r="B26" s="32"/>
      <c r="C26" s="195" t="s">
        <v>470</v>
      </c>
      <c r="D26" s="195" t="s">
        <v>471</v>
      </c>
      <c r="E26" s="17" t="s">
        <v>105</v>
      </c>
      <c r="F26" s="196">
        <v>3264.768</v>
      </c>
      <c r="H26" s="32"/>
    </row>
    <row r="27" spans="2:8" s="1" customFormat="1" ht="16.9" customHeight="1">
      <c r="B27" s="32"/>
      <c r="C27" s="191" t="s">
        <v>107</v>
      </c>
      <c r="D27" s="192" t="s">
        <v>108</v>
      </c>
      <c r="E27" s="193" t="s">
        <v>105</v>
      </c>
      <c r="F27" s="194">
        <v>3264.768</v>
      </c>
      <c r="H27" s="32"/>
    </row>
    <row r="28" spans="2:8" s="1" customFormat="1" ht="16.9" customHeight="1">
      <c r="B28" s="32"/>
      <c r="C28" s="195" t="s">
        <v>1</v>
      </c>
      <c r="D28" s="195" t="s">
        <v>428</v>
      </c>
      <c r="E28" s="17" t="s">
        <v>1</v>
      </c>
      <c r="F28" s="196">
        <v>0</v>
      </c>
      <c r="H28" s="32"/>
    </row>
    <row r="29" spans="2:8" s="1" customFormat="1" ht="16.9" customHeight="1">
      <c r="B29" s="32"/>
      <c r="C29" s="195" t="s">
        <v>1</v>
      </c>
      <c r="D29" s="195" t="s">
        <v>451</v>
      </c>
      <c r="E29" s="17" t="s">
        <v>1</v>
      </c>
      <c r="F29" s="196">
        <v>0</v>
      </c>
      <c r="H29" s="32"/>
    </row>
    <row r="30" spans="2:8" s="1" customFormat="1" ht="16.9" customHeight="1">
      <c r="B30" s="32"/>
      <c r="C30" s="195" t="s">
        <v>1</v>
      </c>
      <c r="D30" s="195" t="s">
        <v>452</v>
      </c>
      <c r="E30" s="17" t="s">
        <v>1</v>
      </c>
      <c r="F30" s="196">
        <v>0</v>
      </c>
      <c r="H30" s="32"/>
    </row>
    <row r="31" spans="2:8" s="1" customFormat="1" ht="16.9" customHeight="1">
      <c r="B31" s="32"/>
      <c r="C31" s="195" t="s">
        <v>1</v>
      </c>
      <c r="D31" s="195" t="s">
        <v>453</v>
      </c>
      <c r="E31" s="17" t="s">
        <v>1</v>
      </c>
      <c r="F31" s="196">
        <v>816.192</v>
      </c>
      <c r="H31" s="32"/>
    </row>
    <row r="32" spans="2:8" s="1" customFormat="1" ht="16.9" customHeight="1">
      <c r="B32" s="32"/>
      <c r="C32" s="195" t="s">
        <v>1</v>
      </c>
      <c r="D32" s="195" t="s">
        <v>454</v>
      </c>
      <c r="E32" s="17" t="s">
        <v>1</v>
      </c>
      <c r="F32" s="196">
        <v>0</v>
      </c>
      <c r="H32" s="32"/>
    </row>
    <row r="33" spans="2:8" s="1" customFormat="1" ht="16.9" customHeight="1">
      <c r="B33" s="32"/>
      <c r="C33" s="195" t="s">
        <v>1</v>
      </c>
      <c r="D33" s="195" t="s">
        <v>455</v>
      </c>
      <c r="E33" s="17" t="s">
        <v>1</v>
      </c>
      <c r="F33" s="196">
        <v>816.192</v>
      </c>
      <c r="H33" s="32"/>
    </row>
    <row r="34" spans="2:8" s="1" customFormat="1" ht="16.9" customHeight="1">
      <c r="B34" s="32"/>
      <c r="C34" s="195" t="s">
        <v>1</v>
      </c>
      <c r="D34" s="195" t="s">
        <v>456</v>
      </c>
      <c r="E34" s="17" t="s">
        <v>1</v>
      </c>
      <c r="F34" s="196">
        <v>0</v>
      </c>
      <c r="H34" s="32"/>
    </row>
    <row r="35" spans="2:8" s="1" customFormat="1" ht="16.9" customHeight="1">
      <c r="B35" s="32"/>
      <c r="C35" s="195" t="s">
        <v>1</v>
      </c>
      <c r="D35" s="195" t="s">
        <v>452</v>
      </c>
      <c r="E35" s="17" t="s">
        <v>1</v>
      </c>
      <c r="F35" s="196">
        <v>0</v>
      </c>
      <c r="H35" s="32"/>
    </row>
    <row r="36" spans="2:8" s="1" customFormat="1" ht="16.9" customHeight="1">
      <c r="B36" s="32"/>
      <c r="C36" s="195" t="s">
        <v>1</v>
      </c>
      <c r="D36" s="195" t="s">
        <v>453</v>
      </c>
      <c r="E36" s="17" t="s">
        <v>1</v>
      </c>
      <c r="F36" s="196">
        <v>816.192</v>
      </c>
      <c r="H36" s="32"/>
    </row>
    <row r="37" spans="2:8" s="1" customFormat="1" ht="16.9" customHeight="1">
      <c r="B37" s="32"/>
      <c r="C37" s="195" t="s">
        <v>1</v>
      </c>
      <c r="D37" s="195" t="s">
        <v>452</v>
      </c>
      <c r="E37" s="17" t="s">
        <v>1</v>
      </c>
      <c r="F37" s="196">
        <v>0</v>
      </c>
      <c r="H37" s="32"/>
    </row>
    <row r="38" spans="2:8" s="1" customFormat="1" ht="16.9" customHeight="1">
      <c r="B38" s="32"/>
      <c r="C38" s="195" t="s">
        <v>1</v>
      </c>
      <c r="D38" s="195" t="s">
        <v>453</v>
      </c>
      <c r="E38" s="17" t="s">
        <v>1</v>
      </c>
      <c r="F38" s="196">
        <v>816.192</v>
      </c>
      <c r="H38" s="32"/>
    </row>
    <row r="39" spans="2:8" s="1" customFormat="1" ht="16.9" customHeight="1">
      <c r="B39" s="32"/>
      <c r="C39" s="195" t="s">
        <v>107</v>
      </c>
      <c r="D39" s="195" t="s">
        <v>173</v>
      </c>
      <c r="E39" s="17" t="s">
        <v>1</v>
      </c>
      <c r="F39" s="196">
        <v>3264.768</v>
      </c>
      <c r="H39" s="32"/>
    </row>
    <row r="40" spans="2:8" s="1" customFormat="1" ht="16.9" customHeight="1">
      <c r="B40" s="32"/>
      <c r="C40" s="197" t="s">
        <v>930</v>
      </c>
      <c r="H40" s="32"/>
    </row>
    <row r="41" spans="2:8" s="1" customFormat="1" ht="16.9" customHeight="1">
      <c r="B41" s="32"/>
      <c r="C41" s="195" t="s">
        <v>448</v>
      </c>
      <c r="D41" s="195" t="s">
        <v>449</v>
      </c>
      <c r="E41" s="17" t="s">
        <v>105</v>
      </c>
      <c r="F41" s="196">
        <v>3264.768</v>
      </c>
      <c r="H41" s="32"/>
    </row>
    <row r="42" spans="2:8" s="1" customFormat="1" ht="22.5">
      <c r="B42" s="32"/>
      <c r="C42" s="195" t="s">
        <v>458</v>
      </c>
      <c r="D42" s="195" t="s">
        <v>459</v>
      </c>
      <c r="E42" s="17" t="s">
        <v>105</v>
      </c>
      <c r="F42" s="196">
        <v>3264.768</v>
      </c>
      <c r="H42" s="32"/>
    </row>
    <row r="43" spans="2:8" s="1" customFormat="1" ht="16.9" customHeight="1">
      <c r="B43" s="32"/>
      <c r="C43" s="191" t="s">
        <v>701</v>
      </c>
      <c r="D43" s="192" t="s">
        <v>702</v>
      </c>
      <c r="E43" s="193" t="s">
        <v>105</v>
      </c>
      <c r="F43" s="194">
        <v>2235.73</v>
      </c>
      <c r="H43" s="32"/>
    </row>
    <row r="44" spans="2:8" s="1" customFormat="1" ht="16.9" customHeight="1">
      <c r="B44" s="32"/>
      <c r="C44" s="191" t="s">
        <v>931</v>
      </c>
      <c r="D44" s="192" t="s">
        <v>932</v>
      </c>
      <c r="E44" s="193" t="s">
        <v>156</v>
      </c>
      <c r="F44" s="194">
        <v>18.4</v>
      </c>
      <c r="H44" s="32"/>
    </row>
    <row r="45" spans="2:8" s="1" customFormat="1" ht="16.9" customHeight="1">
      <c r="B45" s="32"/>
      <c r="C45" s="191" t="s">
        <v>933</v>
      </c>
      <c r="D45" s="192" t="s">
        <v>934</v>
      </c>
      <c r="E45" s="193" t="s">
        <v>156</v>
      </c>
      <c r="F45" s="194">
        <v>18.4</v>
      </c>
      <c r="H45" s="32"/>
    </row>
    <row r="46" spans="2:8" s="1" customFormat="1" ht="26.45" customHeight="1">
      <c r="B46" s="32"/>
      <c r="C46" s="190" t="s">
        <v>935</v>
      </c>
      <c r="D46" s="190" t="s">
        <v>94</v>
      </c>
      <c r="H46" s="32"/>
    </row>
    <row r="47" spans="2:8" s="1" customFormat="1" ht="16.9" customHeight="1">
      <c r="B47" s="32"/>
      <c r="C47" s="191" t="s">
        <v>103</v>
      </c>
      <c r="D47" s="192" t="s">
        <v>104</v>
      </c>
      <c r="E47" s="193" t="s">
        <v>105</v>
      </c>
      <c r="F47" s="194">
        <v>1143</v>
      </c>
      <c r="H47" s="32"/>
    </row>
    <row r="48" spans="2:8" s="1" customFormat="1" ht="16.9" customHeight="1">
      <c r="B48" s="32"/>
      <c r="C48" s="195" t="s">
        <v>1</v>
      </c>
      <c r="D48" s="195" t="s">
        <v>428</v>
      </c>
      <c r="E48" s="17" t="s">
        <v>1</v>
      </c>
      <c r="F48" s="196">
        <v>0</v>
      </c>
      <c r="H48" s="32"/>
    </row>
    <row r="49" spans="2:8" s="1" customFormat="1" ht="16.9" customHeight="1">
      <c r="B49" s="32"/>
      <c r="C49" s="195" t="s">
        <v>1</v>
      </c>
      <c r="D49" s="195" t="s">
        <v>709</v>
      </c>
      <c r="E49" s="17" t="s">
        <v>1</v>
      </c>
      <c r="F49" s="196">
        <v>0</v>
      </c>
      <c r="H49" s="32"/>
    </row>
    <row r="50" spans="2:8" s="1" customFormat="1" ht="16.9" customHeight="1">
      <c r="B50" s="32"/>
      <c r="C50" s="195" t="s">
        <v>1</v>
      </c>
      <c r="D50" s="195" t="s">
        <v>750</v>
      </c>
      <c r="E50" s="17" t="s">
        <v>1</v>
      </c>
      <c r="F50" s="196">
        <v>1143</v>
      </c>
      <c r="H50" s="32"/>
    </row>
    <row r="51" spans="2:8" s="1" customFormat="1" ht="16.9" customHeight="1">
      <c r="B51" s="32"/>
      <c r="C51" s="195" t="s">
        <v>103</v>
      </c>
      <c r="D51" s="195" t="s">
        <v>153</v>
      </c>
      <c r="E51" s="17" t="s">
        <v>1</v>
      </c>
      <c r="F51" s="196">
        <v>1143</v>
      </c>
      <c r="H51" s="32"/>
    </row>
    <row r="52" spans="2:8" s="1" customFormat="1" ht="16.9" customHeight="1">
      <c r="B52" s="32"/>
      <c r="C52" s="197" t="s">
        <v>930</v>
      </c>
      <c r="H52" s="32"/>
    </row>
    <row r="53" spans="2:8" s="1" customFormat="1" ht="16.9" customHeight="1">
      <c r="B53" s="32"/>
      <c r="C53" s="195" t="s">
        <v>448</v>
      </c>
      <c r="D53" s="195" t="s">
        <v>449</v>
      </c>
      <c r="E53" s="17" t="s">
        <v>105</v>
      </c>
      <c r="F53" s="196">
        <v>1143</v>
      </c>
      <c r="H53" s="32"/>
    </row>
    <row r="54" spans="2:8" s="1" customFormat="1" ht="22.5">
      <c r="B54" s="32"/>
      <c r="C54" s="195" t="s">
        <v>470</v>
      </c>
      <c r="D54" s="195" t="s">
        <v>471</v>
      </c>
      <c r="E54" s="17" t="s">
        <v>105</v>
      </c>
      <c r="F54" s="196">
        <v>1143</v>
      </c>
      <c r="H54" s="32"/>
    </row>
    <row r="55" spans="2:8" s="1" customFormat="1" ht="16.9" customHeight="1">
      <c r="B55" s="32"/>
      <c r="C55" s="191" t="s">
        <v>107</v>
      </c>
      <c r="D55" s="192" t="s">
        <v>108</v>
      </c>
      <c r="E55" s="193" t="s">
        <v>105</v>
      </c>
      <c r="F55" s="194">
        <v>3264.768</v>
      </c>
      <c r="H55" s="32"/>
    </row>
    <row r="56" spans="2:8" s="1" customFormat="1" ht="16.9" customHeight="1">
      <c r="B56" s="32"/>
      <c r="C56" s="191" t="s">
        <v>701</v>
      </c>
      <c r="D56" s="192" t="s">
        <v>702</v>
      </c>
      <c r="E56" s="193" t="s">
        <v>105</v>
      </c>
      <c r="F56" s="194">
        <v>1143</v>
      </c>
      <c r="H56" s="32"/>
    </row>
    <row r="57" spans="2:8" s="1" customFormat="1" ht="16.9" customHeight="1">
      <c r="B57" s="32"/>
      <c r="C57" s="195" t="s">
        <v>1</v>
      </c>
      <c r="D57" s="195" t="s">
        <v>428</v>
      </c>
      <c r="E57" s="17" t="s">
        <v>1</v>
      </c>
      <c r="F57" s="196">
        <v>0</v>
      </c>
      <c r="H57" s="32"/>
    </row>
    <row r="58" spans="2:8" s="1" customFormat="1" ht="16.9" customHeight="1">
      <c r="B58" s="32"/>
      <c r="C58" s="195" t="s">
        <v>1</v>
      </c>
      <c r="D58" s="195" t="s">
        <v>709</v>
      </c>
      <c r="E58" s="17" t="s">
        <v>1</v>
      </c>
      <c r="F58" s="196">
        <v>0</v>
      </c>
      <c r="H58" s="32"/>
    </row>
    <row r="59" spans="2:8" s="1" customFormat="1" ht="16.9" customHeight="1">
      <c r="B59" s="32"/>
      <c r="C59" s="195" t="s">
        <v>1</v>
      </c>
      <c r="D59" s="195" t="s">
        <v>750</v>
      </c>
      <c r="E59" s="17" t="s">
        <v>1</v>
      </c>
      <c r="F59" s="196">
        <v>1143</v>
      </c>
      <c r="H59" s="32"/>
    </row>
    <row r="60" spans="2:8" s="1" customFormat="1" ht="16.9" customHeight="1">
      <c r="B60" s="32"/>
      <c r="C60" s="195" t="s">
        <v>701</v>
      </c>
      <c r="D60" s="195" t="s">
        <v>173</v>
      </c>
      <c r="E60" s="17" t="s">
        <v>1</v>
      </c>
      <c r="F60" s="196">
        <v>1143</v>
      </c>
      <c r="H60" s="32"/>
    </row>
    <row r="61" spans="2:8" s="1" customFormat="1" ht="16.9" customHeight="1">
      <c r="B61" s="32"/>
      <c r="C61" s="197" t="s">
        <v>930</v>
      </c>
      <c r="H61" s="32"/>
    </row>
    <row r="62" spans="2:8" s="1" customFormat="1" ht="16.9" customHeight="1">
      <c r="B62" s="32"/>
      <c r="C62" s="195" t="s">
        <v>448</v>
      </c>
      <c r="D62" s="195" t="s">
        <v>449</v>
      </c>
      <c r="E62" s="17" t="s">
        <v>105</v>
      </c>
      <c r="F62" s="196">
        <v>1143</v>
      </c>
      <c r="H62" s="32"/>
    </row>
    <row r="63" spans="2:8" s="1" customFormat="1" ht="22.5">
      <c r="B63" s="32"/>
      <c r="C63" s="195" t="s">
        <v>462</v>
      </c>
      <c r="D63" s="195" t="s">
        <v>463</v>
      </c>
      <c r="E63" s="17" t="s">
        <v>105</v>
      </c>
      <c r="F63" s="196">
        <v>411480</v>
      </c>
      <c r="H63" s="32"/>
    </row>
    <row r="64" spans="2:8" s="1" customFormat="1" ht="16.9" customHeight="1">
      <c r="B64" s="32"/>
      <c r="C64" s="191" t="s">
        <v>931</v>
      </c>
      <c r="D64" s="192" t="s">
        <v>932</v>
      </c>
      <c r="E64" s="193" t="s">
        <v>156</v>
      </c>
      <c r="F64" s="194">
        <v>18.4</v>
      </c>
      <c r="H64" s="32"/>
    </row>
    <row r="65" spans="2:8" s="1" customFormat="1" ht="16.9" customHeight="1">
      <c r="B65" s="32"/>
      <c r="C65" s="191" t="s">
        <v>933</v>
      </c>
      <c r="D65" s="192" t="s">
        <v>934</v>
      </c>
      <c r="E65" s="193" t="s">
        <v>156</v>
      </c>
      <c r="F65" s="194">
        <v>18.4</v>
      </c>
      <c r="H65" s="32"/>
    </row>
    <row r="66" spans="2:8" s="1" customFormat="1" ht="7.35" customHeight="1">
      <c r="B66" s="44"/>
      <c r="C66" s="45"/>
      <c r="D66" s="45"/>
      <c r="E66" s="45"/>
      <c r="F66" s="45"/>
      <c r="G66" s="45"/>
      <c r="H66" s="32"/>
    </row>
    <row r="67" s="1" customFormat="1" ht="11.25"/>
  </sheetData>
  <sheetProtection algorithmName="SHA-512" hashValue="KoCbAKqlSY35o7UtkKzjoAbnk64mtYLZ+hMWj13WehEpVmVFeLQK1F9s/v/piu0dqdcVn2gUq7FIM7QL+96bug==" saltValue="5kSqUScqv5ur2HP6us0g51A59j1+hrQu6Glnl7MD/x/rOyZ/jxjkV8XGmYAwEIKUFifVMO530Qxqg8yAKwLBmA==" spinCount="100000" sheet="1" objects="1" scenarios="1" formatColumns="0" formatRows="0"/>
  <mergeCells count="2">
    <mergeCell ref="D5:F5"/>
    <mergeCell ref="D6:F6"/>
  </mergeCells>
  <printOptions/>
  <pageMargins left="0.7" right="0.7" top="0.787401575" bottom="0.787401575" header="0.3" footer="0.3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DESKTOP-JGLBK2V\katcha</dc:creator>
  <cp:keywords/>
  <dc:description/>
  <cp:lastModifiedBy>Radek Hlaváček</cp:lastModifiedBy>
  <dcterms:created xsi:type="dcterms:W3CDTF">2022-10-13T08:52:44Z</dcterms:created>
  <dcterms:modified xsi:type="dcterms:W3CDTF">2022-12-09T06:54:43Z</dcterms:modified>
  <cp:category/>
  <cp:version/>
  <cp:contentType/>
  <cp:contentStatus/>
</cp:coreProperties>
</file>