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ma.horak" reservationPassword="0"/>
  <workbookPr/>
  <bookViews>
    <workbookView xWindow="240" yWindow="120" windowWidth="14940" windowHeight="9225" activeTab="0"/>
  </bookViews>
  <sheets>
    <sheet name="Rekapitulace" sheetId="1" r:id="rId1"/>
    <sheet name="1_000" sheetId="2" r:id="rId2"/>
    <sheet name="1_SO 001" sheetId="3" r:id="rId3"/>
    <sheet name="1_SO 101.1-01" sheetId="4" r:id="rId4"/>
    <sheet name="2_000" sheetId="5" r:id="rId5"/>
    <sheet name="2_SO 001" sheetId="6" r:id="rId6"/>
    <sheet name="2_SO 101.1-01" sheetId="7" r:id="rId7"/>
    <sheet name="2_SO 101.1-03" sheetId="8" r:id="rId8"/>
  </sheets>
  <definedNames/>
  <calcPr/>
  <webPublishing/>
</workbook>
</file>

<file path=xl/sharedStrings.xml><?xml version="1.0" encoding="utf-8"?>
<sst xmlns="http://schemas.openxmlformats.org/spreadsheetml/2006/main" count="2685" uniqueCount="489">
  <si>
    <t>Firma: HOR - invest s.r.o</t>
  </si>
  <si>
    <t>Rekapitulace ceny</t>
  </si>
  <si>
    <t>Stavba: 001 - II/366 Konice, ul. Zádvoří - investor SSOK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</si>
  <si>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</si>
  <si>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</si>
  <si>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</si>
  <si>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</si>
  <si>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</si>
  <si>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</si>
  <si>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</si>
  <si>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</si>
  <si>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</si>
  <si>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</si>
  <si>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</si>
  <si>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</si>
  <si>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001</t>
  </si>
  <si>
    <t>II/366 Konice, ul. Zádvoří - investor SSOK</t>
  </si>
  <si>
    <t>O</t>
  </si>
  <si>
    <t>Objekt:</t>
  </si>
  <si>
    <t>1</t>
  </si>
  <si>
    <t>II/366 Konice, ul. Zádvoří - ETAPA 1 - investor SSOK</t>
  </si>
  <si>
    <t>O1</t>
  </si>
  <si>
    <t>Rozpočet:</t>
  </si>
  <si>
    <t>0,00</t>
  </si>
  <si>
    <t>15,00</t>
  </si>
  <si>
    <t>21,00</t>
  </si>
  <si>
    <t>3</t>
  </si>
  <si>
    <t>2</t>
  </si>
  <si>
    <t>000</t>
  </si>
  <si>
    <t>Vedlejší a ostatní rozpočtové náklady stavby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</si>
  <si>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</si>
  <si>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</si>
  <si>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</si>
  <si>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</si>
  <si>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</si>
  <si>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</si>
  <si>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</si>
  <si>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</si>
  <si>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</si>
  <si>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</si>
  <si>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</si>
  <si>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</si>
  <si>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</si>
  <si>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</si>
  <si>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</si>
  <si>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</si>
  <si>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</si>
  <si>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</si>
  <si>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000</t>
  </si>
  <si>
    <t>SD</t>
  </si>
  <si>
    <t>Všeobecné konstrukce a práce</t>
  </si>
  <si>
    <t>P</t>
  </si>
  <si>
    <t>01211</t>
  </si>
  <si>
    <t/>
  </si>
  <si>
    <t>POJIŠTĚNÍ PROVEDENÝCH PRACÍ DLE USTANOVENÍ VDP</t>
  </si>
  <si>
    <t>KPL</t>
  </si>
  <si>
    <t>2021_OTSKP</t>
  </si>
  <si>
    <t>PP</t>
  </si>
  <si>
    <t>Bankovní záruka - náklady spojené se zajištěním bankovní záruky po dobu provádění 
díla v rozsahu obchodních podmínek</t>
  </si>
  <si>
    <t>VV</t>
  </si>
  <si>
    <t>TS</t>
  </si>
  <si>
    <t>zahrnuje veškeré poplatky za pojištění související s výstavbou</t>
  </si>
  <si>
    <t>02510</t>
  </si>
  <si>
    <t>a</t>
  </si>
  <si>
    <t>ZKOUŠENÍ MATERIÁLŮ ZKUŠEBNOU ZHOTOVITELE</t>
  </si>
  <si>
    <t>KUS</t>
  </si>
  <si>
    <t>zkoušky únosnosti pláně-zatěžovací 
3 zkoušky na 100 m 
3*1=3 ks 
3x tištěné a 3x CD</t>
  </si>
  <si>
    <t>zahrnuje veškeré náklady spojené s objednatelem požadovanými zkouškami</t>
  </si>
  <si>
    <t>b</t>
  </si>
  <si>
    <t>zkoušky konstrukčních vrstev vozovky, zkoušky dodávaných materiálů, dle platných 
ČSN pro jednotlivé SO 
3x tištěné a 3x CD</t>
  </si>
  <si>
    <t>c</t>
  </si>
  <si>
    <t>ostatní zkoušky: 
analýza ověření kvalitativních vlastností odpadu - dle MŽP Vyhláška č. 294/2005 Sb., 
příl. č.2 - výluh - nebezpečný odpad - jednotka 1 vzorek (asfalty z komunikací) 
1 ks/na 1 SO...1 ks</t>
  </si>
  <si>
    <t>02730</t>
  </si>
  <si>
    <t>POMOC PRÁCE ZŘÍZ NEBO ZAJIŠŤ OCHRANU INŽENÝRSKÝCH SÍTÍ</t>
  </si>
  <si>
    <t>- průzkum a vytyčení průběhu stávajících inž. sítí vč. úhrady za vytyčení správci sítí 
- případná ochrana sítí při stavbě a odpovědnost za jejich porušení během výstavby 
- součástí je rovněž případná obnova propadlých vyjádření</t>
  </si>
  <si>
    <t>zahrnuje veškeré náklady spojené s objednatelem požadovanými zařízeními</t>
  </si>
  <si>
    <t>02911</t>
  </si>
  <si>
    <t>OSTATNÍ POŽADAVKY - GEODETICKÉ ZAMĚŘENÍ</t>
  </si>
  <si>
    <t>BOD</t>
  </si>
  <si>
    <t>Geodetické práce před zahájením stavby: 
- vytyčení hlavních bodů stavby před zahájením stavby autorzovaným geodetem vč. 
vypracování TZ (vč. souřadnic) a situace - ověřeno kulatým razítkem a dodatkem dle 
právních předpisů 
3x tištěné + 3x CD</t>
  </si>
  <si>
    <t>počet hlavních bodů 
Výměry byly odečteny z digitální verze výkresu. 
15=15,000 [A]</t>
  </si>
  <si>
    <t>zahrnuje veškeré náklady spojené s objednatelem požadovanými pracemi</t>
  </si>
  <si>
    <t>7</t>
  </si>
  <si>
    <t>Geodetické práce při provádění stavby: 
- vytyčení objektů stavby a pevných, vytyčovacích bodů vč. fixace a obnovení 
zhotovitelem 
3x tištěné + 3x CD</t>
  </si>
  <si>
    <t>vytyčení ostatních bodů komunikace 
Výměry byly odečteny z digitální verze výkresu. 
levá strana: 
30-15=15,000 [A] 
pravá strana: 
30-15=15,000 [B] 
střední osa: 
30-15=15,000 [C] 
Celkem: A+B+C=45,000 [D]</t>
  </si>
  <si>
    <t>8</t>
  </si>
  <si>
    <t>Geodetické práce po výstavbě 
- vyhotovení zaměření skutečného stavu, vč. ověření autorizovanou osobou dle platné 
legislativy 
6x tištěné + 6x na CD</t>
  </si>
  <si>
    <t>02940</t>
  </si>
  <si>
    <t>OSTATNÍ POŽADAVKY - VYPRACOVÁNÍ DOKUMENTACE</t>
  </si>
  <si>
    <t>DSPS (Součástí dokladů při předání dokončeného díla budou rovněž veškeré atesty, 
prohlášení o shodě, certifikáty na použité materiály a výrobky a protokoly o výsledcích 
provedených kontrolních zkoušek). 
4x tištěné + 4x CD.</t>
  </si>
  <si>
    <t>PD pro stanovení trvalého dopravního značení + projednání a zajištění stanovení 
trvalého dopravního značení.</t>
  </si>
  <si>
    <t>d</t>
  </si>
  <si>
    <t>PD pro stanovení přechodné úpravy provozu + projednání a zajištění stanovení 
přechodné úpravy provozu</t>
  </si>
  <si>
    <t>12</t>
  </si>
  <si>
    <t>02945</t>
  </si>
  <si>
    <t>OSTAT POŽADAVKY - GEOMETRICKÝ PLÁN</t>
  </si>
  <si>
    <t>HM</t>
  </si>
  <si>
    <t>- vypracování oddělovací GP vč. ověření na příslušném KÚ 
- vypracování oddělovací GP pro VB, vč. tabulek výměr a ověření na příslušném KÚ + 
vč. tabulky výměr pro věcná břemena 
10x tištěné + 10x CD - vše</t>
  </si>
  <si>
    <t>položka zahrnuje:                                                                                                                           
- přípravu podkladů 
- polní práce spojené s vyhotovením geometrického plánu 
- výpočetní a grafické kancelářské práce 
- úřední ověření výsledného elaborátu 
- schválení návrhu GP příslušným katastrálním úřadem</t>
  </si>
  <si>
    <t>13</t>
  </si>
  <si>
    <t>02946</t>
  </si>
  <si>
    <t>OSTAT POŽADAVKY - FOTODOKUMENTACE</t>
  </si>
  <si>
    <t>Fotografie pořízené před zahájením stavby, v průběhu stavby a po stavbě. 
(Dodavatel zajistí zpracování fotodokumentace průběhu prací na stavbě, kterou 
následně předá investorovi. Fotodokumentace bude dokladovat postup prací po 
jednotlivých dnech a fakturovaných stavebních objektech a nasazení stavebních 
mechanismů i prováděných zkoušek). 
Snímky budou předány na CD ve složkách pojmenovaných dle jednotl. časových celků 
(např. měsíc). 
Součástí odevzdané fotodokumentace bude srovnávací fotodokumentace úseků silnice 
před a po výstavbě. 
3x tištěné + 3x CD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</si>
  <si>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</si>
  <si>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14</t>
  </si>
  <si>
    <t>02950</t>
  </si>
  <si>
    <t>OSTATNÍ POŽADAVKY - POSUDKY, KONTROLY, REVIZNÍ ZPRÁVY</t>
  </si>
  <si>
    <t>Pasportizace stávajících objektů v blízkosti stavby před a po dokončení stavby 
objekty v rozsahu stavby 
3x tištěné + 3x CD</t>
  </si>
  <si>
    <t>15</t>
  </si>
  <si>
    <t>SOUBOR</t>
  </si>
  <si>
    <t>Pasportizace objízdných tras před a po dokončení stavby. 
3x tištěné + 3x CD</t>
  </si>
  <si>
    <t>16</t>
  </si>
  <si>
    <t>02972/R</t>
  </si>
  <si>
    <t>OSTAT POŽADAVKY - MONITORING STÁVAJÍCÍ KANALIZACE</t>
  </si>
  <si>
    <t>monitoring kanalizace po dokončení stavby k zjištění způsobu provedení napojení nových přípojek uličních vpustí</t>
  </si>
  <si>
    <t>17</t>
  </si>
  <si>
    <t>02991</t>
  </si>
  <si>
    <t>OSTATNÍ POŽADAVKY - INFORMAČNÍ TABULE</t>
  </si>
  <si>
    <t>informační tabule 1500 x 1000 mm o stavbě dle požadavku objednatele 
- výroba, instalace, odstranění po ukončení stavby 
umístění v ZÚ a KÚ konkrétní etapy, s přesunem do další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</si>
  <si>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</si>
  <si>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18</t>
  </si>
  <si>
    <t>03100</t>
  </si>
  <si>
    <t>ZAŘÍZENÍ STAVENIŠTĚ - ZŘÍZENÍ</t>
  </si>
  <si>
    <t>Součástí je i projednání a povolení dle ZOV 
Zřízení 
- náklady spojené s případným vypracováním PD ZS 
- zřízení přípojek energií k objektům ZS 
- vybudování měřících odběrných míst ZS 
- příprava území pro ZS 
- vlastní vybudování objektů ZS 
- oplocení zařízení staveniště ZS po celou dobu stavby</t>
  </si>
  <si>
    <t>zahrnuje objednatelem povolené náklady na pořízení (event. pronájem), provozování, udržování a likvidaci zhotovitelova zařízení</t>
  </si>
  <si>
    <t>19</t>
  </si>
  <si>
    <t>ZAŘÍZENÍ STAVENIŠTĚ - PROVOZ</t>
  </si>
  <si>
    <t>Provoz: 
- náklady na vybavení ZS 
- náklady na energie spotřebované dodavatelem v rámci provozu ZS 
- náklady na úklid prostor ZS 
- náklady na nutnou údržbu a opravy na objektech ZS a přípojkách energií</t>
  </si>
  <si>
    <t>20</t>
  </si>
  <si>
    <t>ZAŘÍZENÍ STAVENIŠTĚ - DEMONTÁŽ</t>
  </si>
  <si>
    <t>Demontáž: 
- odstranění ZS vč. přípojek energií a jejich odvoz 
- náklady na úpravu povrchů po odstranění ZS 
- úklid ploch po ZS</t>
  </si>
  <si>
    <t>21</t>
  </si>
  <si>
    <t>03720</t>
  </si>
  <si>
    <t>POMOC PRÁCE ZAJIŠŤ NEBO ZŘÍZ REGULACI A OCHRANU DOPRAVY</t>
  </si>
  <si>
    <t>Zajištění a značení náhradní trasy pro pěší - v rozsahu viz úkony: 
- dočasné značení pěších cest 
- zajištění přístupu k nemovitostem (lávky, rampy) 
- zabezpečení výkopů olem. páskem 
- zajištění trvalého přístupu vozidlům záchranné služby a hasičské techniky 
- zajištění informování obyvatel dotčeného území v předstihu o realizaci rozsahu 
stavby 
- zajištění sběru popelnic 
- zajištění čištění přístupových komunikací na stavbu</t>
  </si>
  <si>
    <t>zahrnuje objednatelem povolené náklady na požadovaná zařízení zhotovitele</t>
  </si>
  <si>
    <t>Ostatní konstrukce a práce</t>
  </si>
  <si>
    <t>22</t>
  </si>
  <si>
    <t>914139</t>
  </si>
  <si>
    <t>DOPRAV ZNAČKY ZÁKLAD VEL OCEL FÓLIE TŘ 2 - NÁJEMNÉ</t>
  </si>
  <si>
    <t>KSDEN</t>
  </si>
  <si>
    <t>9*120=1 080,000 [A]</t>
  </si>
  <si>
    <t>položka zahrnuje sazbu za pronájem dopravních značek a zařízení, počet jednotek je určen jako součin počtu značek a počtu dní použití</t>
  </si>
  <si>
    <t>23</t>
  </si>
  <si>
    <t>914239</t>
  </si>
  <si>
    <t>DOPRAV ZNAČKY ZVĚTŠ VEL OCEL FÓLIE TŘ 2 - NÁJEMNÉ</t>
  </si>
  <si>
    <t>13*120=1 560,000 [A]</t>
  </si>
  <si>
    <t>24</t>
  </si>
  <si>
    <t>914339</t>
  </si>
  <si>
    <t>DOPRAV ZNAČKY ZMENŠ VEL OCEL FÓLIE TŘ 2 - NÁJEMNÉ</t>
  </si>
  <si>
    <t>32*120=3 840,000 [A]</t>
  </si>
  <si>
    <t>25</t>
  </si>
  <si>
    <t>916159</t>
  </si>
  <si>
    <t>SEMAFOROVÁ PŘENOSNÁ SOUPRAVA - NÁJEMNÉ</t>
  </si>
  <si>
    <t>3*90=270,000 [A]</t>
  </si>
  <si>
    <t>položka zahrnuje sazbu za pronájem zařízení. Počet měrných jednotek se určí jako součin počtu zařízení a počtu dní použití.</t>
  </si>
  <si>
    <t>26</t>
  </si>
  <si>
    <t>916659/R</t>
  </si>
  <si>
    <t>Pronájem uzávěry Z2 + SV1</t>
  </si>
  <si>
    <t>4*120=480,000 [A]</t>
  </si>
  <si>
    <t>SO 001</t>
  </si>
  <si>
    <t>Příprava území</t>
  </si>
  <si>
    <t xml:space="preserve">  SO 001</t>
  </si>
  <si>
    <t>014102</t>
  </si>
  <si>
    <t>POPLATKY ZA SKLÁDKU</t>
  </si>
  <si>
    <t>T</t>
  </si>
  <si>
    <t>nepoužitelné žul. kostky: 
0,232*2,2=0,510 [A]</t>
  </si>
  <si>
    <t>zahrnuje veškeré poplatky provozovateli skládky související s uložením odpadu na skládce</t>
  </si>
  <si>
    <t>POPLATKY ZA SKLÁDKU - meziskládka žulových kostek</t>
  </si>
  <si>
    <t>2019_OTSKP</t>
  </si>
  <si>
    <t>Objemová hmotnost 2,2  t/m3.</t>
  </si>
  <si>
    <t>Viz položka ODSTRANĚNÍ OBRUB Z DLAŽEB KOSTEK DVOJITÝCH 
116*0,1*0,1=1,160 [A] 
převod na tuny: 
A*2,2=2,552 [B] 
použitelné množství - 80% 
116*0,8=92,8 m 
zbytek odvezen na skládku: 
116-92,8=23,2 m 
23,2*0,1*0,1=0,232 m3</t>
  </si>
  <si>
    <t>zahrnuje veškeré poplatky provozovateli skládky související s uložením odpadu na skládce.</t>
  </si>
  <si>
    <t>Zemní práce</t>
  </si>
  <si>
    <t>11356</t>
  </si>
  <si>
    <t>ODSTRANĚNÍ OBRUB Z DLAŽEBNÍCH KOSTEK DVOJITÝCH</t>
  </si>
  <si>
    <t>M</t>
  </si>
  <si>
    <t>demontáž žul. dvojřádku, odvoz na meziskládku pro zpětné použití</t>
  </si>
  <si>
    <t>viz Situace přípravy území - část 1 
36+48+32=116,000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</si>
  <si>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</si>
  <si>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11372A</t>
  </si>
  <si>
    <t>FRÉZOVÁNÍ ZPEVNĚNÝCH PLOCH ASFALTOVÝCH - BEZ DOPRAVY</t>
  </si>
  <si>
    <t>M3</t>
  </si>
  <si>
    <t>Pouze frézování bez dopravy.</t>
  </si>
  <si>
    <t>viz Situace přípravy území - část 1 
1016*0,1=101,600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</si>
  <si>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</si>
  <si>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11372R</t>
  </si>
  <si>
    <t>ODKUP FRÉZOVANÉHO MATERIÁLU</t>
  </si>
  <si>
    <t>Min. za cenu 50 Kč/t s odběrem v místě frézování, s odvozem.</t>
  </si>
  <si>
    <t>viz Situace přípravy území - část 1 
1016*0,1=101,600 [A] 
Přepočet na tuny 
A*2,2=223,520 [B]</t>
  </si>
  <si>
    <t>Potrubí</t>
  </si>
  <si>
    <t>89921</t>
  </si>
  <si>
    <t>VÝŠKOVÁ ÚPRAVA POKLOPŮ</t>
  </si>
  <si>
    <t>výšková úprava poklopů</t>
  </si>
  <si>
    <t>viz Situace přípravy území - část 1 
1+1+1+1+1+1+1+1+1=9,000 [A]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</si>
  <si>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</si>
  <si>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</si>
  <si>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</si>
  <si>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výšková úprava uzávěru</t>
  </si>
  <si>
    <t>viz Situace přípravy území - část 1 
1+1+1+1+2=6,000 [A]</t>
  </si>
  <si>
    <t>911313/R</t>
  </si>
  <si>
    <t>Výkup kovových prvků</t>
  </si>
  <si>
    <t>KG</t>
  </si>
  <si>
    <t>položka dopravních značek 
převod na kg: 
9*20=180,000 [A]</t>
  </si>
  <si>
    <t>914133</t>
  </si>
  <si>
    <t>DOPRAVNÍ ZNAČKY ZÁKLADNÍ VELIKOSTI OCELOVÉ FÓLIE TŘ 2 - DEMONTÁŽ</t>
  </si>
  <si>
    <t>Demontáž SDZ včetně sloupku a patky.</t>
  </si>
  <si>
    <t>viz Výkres dopravního značení - část 1 
1+1+1+1+1+1+1+1+1=9,000 [A]</t>
  </si>
  <si>
    <t>Položka zahrnuje odstranění, demontáž a odklizení materiálu s odvozem na předepsané místo</t>
  </si>
  <si>
    <t>942141/R</t>
  </si>
  <si>
    <t>Zaslepení přípojek rušených stávajících uličních vpustí popílkem a zátkou z betonu</t>
  </si>
  <si>
    <t>KS</t>
  </si>
  <si>
    <t>1. Položka obsahuje: 
 – měření, dělení, vrtání, tvarování, spojování a pod. 
2. Položka neobsahuje: 
 X 
3. Způsob měření: 
Měří se metr délkový.</t>
  </si>
  <si>
    <t>96687</t>
  </si>
  <si>
    <t>VYBOURÁNÍ ULIČNÍCH VPUSTÍ KOMPLETNÍCH</t>
  </si>
  <si>
    <t>Včetně veškeré manipulace s vybouranou sutí, včetně odvozu na skládku, včetně poplatku za uložení. (případně odvoz na SSOK)</t>
  </si>
  <si>
    <t>viz Situace přípravy území - část 1 
1+1+1+1=4,000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</si>
  <si>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</si>
  <si>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101.1-01</t>
  </si>
  <si>
    <t>Komunikace</t>
  </si>
  <si>
    <t xml:space="preserve">  SO 101.1-01</t>
  </si>
  <si>
    <t>položka 123738,132738 
10,16+181,39=191,550 [A] 
převod na tuny: 
A*1,85=354,368 [B]</t>
  </si>
  <si>
    <t>12273B</t>
  </si>
  <si>
    <t>ODKOPÁVKY A PROKOPÁVKY OBECNÉ TŘ. I - DOPRAVA</t>
  </si>
  <si>
    <t>M3KM</t>
  </si>
  <si>
    <t>Doprava nad 20 km do 30 km</t>
  </si>
  <si>
    <t>položka 123738,132738 
10,16+181,39=191,550 [A] 
A*10=1 915,500 [B]</t>
  </si>
  <si>
    <t>Položka zahrnuje samostatnou dopravu zeminy. Množství se určí jako součin kubatutry [m3] a požadované vzdálenosti [km].</t>
  </si>
  <si>
    <t>123738</t>
  </si>
  <si>
    <t>ODKOP PRO SPOD STAVBU SILNIC A ŽELEZNIC TŘ. I, ODVOZ DO 20KM</t>
  </si>
  <si>
    <t>Výměry byly odečteny z digitální verze výkresu. 
Plochy bez sanace: 
(866+150)=1 016,000 [A] 
A*(0,11-0,1)=10,160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</si>
  <si>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</si>
  <si>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132738</t>
  </si>
  <si>
    <t>HLOUBENÍ RÝH ŠÍŘ DO 2M PAŽ I NEPAŽ TŘ. I, ODVOZ DO 20KM</t>
  </si>
  <si>
    <t>Přípojky uličních vpustí 
(8+12+9+5+3+4+7)*2,415*1,2=139,104 [A] 
(3+8+3)*2,517*1,2=42,286 [B] 
Celkem: A+B=181,390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</si>
  <si>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</si>
  <si>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17481</t>
  </si>
  <si>
    <t>ZÁSYP JAM A RÝH Z NAKUPOVANÝCH MATERIÁLŮ</t>
  </si>
  <si>
    <t>Zásyp rýh pro přípojky z nakupovaných materiálů, včetně dovozu 
přípopjky uličních vpůstí 
rozdíl položek 132738 a 17581 
181,39-37,2=144,190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</si>
  <si>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</si>
  <si>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</si>
  <si>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</si>
  <si>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Drcené kamenivo frakce 0,8 mm se zhutněním, včetně dovozu.</t>
  </si>
  <si>
    <t>Přípojky uličních vpustí 
(8+12+9+5+3+4+7)*1,2*0,5=28,800 [A] 
(3+8+3)*1,2*0,5=8,400 [B] 
Celkem: A+B=37,200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</si>
  <si>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</si>
  <si>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18231</t>
  </si>
  <si>
    <t>ROZPROSTŘENÍ ORNICE V ROVINĚ V TL DO 0,10M</t>
  </si>
  <si>
    <t>M2</t>
  </si>
  <si>
    <t>Ohumusování min. tl.10 cm a osetí travní směsí</t>
  </si>
  <si>
    <t>Výměry byly odečteny z digitální verze výkresu. 
zelené plochy podél komunikace: 
84+163+65=312,000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</si>
  <si>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</si>
  <si>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</si>
  <si>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</si>
  <si>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</si>
  <si>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56332</t>
  </si>
  <si>
    <t>VOZOVKOVÉ VRSTVY ZE ŠTĚRKODRTI TL. DO 100MM</t>
  </si>
  <si>
    <t>doplnění kameniva ŠD f16-23 (30% z plochy rozfrézování podkladu tl.100 mm)</t>
  </si>
  <si>
    <t>Výměry byly odečteny z digitální verze výkresu. 
Plochy bez sanace: 
866+150=1 016,000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</si>
  <si>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</si>
  <si>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56339R</t>
  </si>
  <si>
    <t>Recyklace za studena na místě s cem+asf, RS 0-32 CA, tl.160 mm</t>
  </si>
  <si>
    <t>Výměry byly odečteny z digitální verze výkresu. 
Plochy komunikace: 
866+150=1 016,000 [A]</t>
  </si>
  <si>
    <t>574A34</t>
  </si>
  <si>
    <t>ASFALTOVÝ BETON PRO OBRUSNÉ VRSTVY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</si>
  <si>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</si>
  <si>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PN</t>
  </si>
  <si>
    <t>572213</t>
  </si>
  <si>
    <t>SPOJOVACÍ POSTŘIK Z EMULZE DO 0,5KG/M2</t>
  </si>
  <si>
    <t>spojovací postřik z asfaltové emulze  PS-E min. 0,3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</si>
  <si>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</si>
  <si>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93808</t>
  </si>
  <si>
    <t>OČIŠTĚNÍ VOZOVEK ZAMETENÍM</t>
  </si>
  <si>
    <t>položka zahrnuje očištění předepsaným způsobem včetně odklizení vzniklého odpadu</t>
  </si>
  <si>
    <t>574E66</t>
  </si>
  <si>
    <t>ASFALTOVÝ BETON PRO PODKLADNÍ VRSTVY ACP 16+, 16S TL. 70MM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</si>
  <si>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</si>
  <si>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572133</t>
  </si>
  <si>
    <t>INFILTRAČNÍ POSTŘIK Z EMULZE DO 1,5KG/M2</t>
  </si>
  <si>
    <t>infiltrační postřik z asfaltové emulze PI-E min. 0,8 kg/m2</t>
  </si>
  <si>
    <t>57A34</t>
  </si>
  <si>
    <t>ZDRSNĚNÍ STÁVAJÍCÍ OBRUSNÉ VRSTVY VOZOVKY AB FRÉZOVÁNÍM NAD 20MM</t>
  </si>
  <si>
    <t>Rozfrézování podkladu tl.100 mm</t>
  </si>
  <si>
    <t>zdrsnění stávající asfaltové vozovky předepsaným způsobem</t>
  </si>
  <si>
    <t>87433</t>
  </si>
  <si>
    <t>POTRUBÍ Z TRUB PLASTOVÝCH ODPADNÍCH DN DO 150MM</t>
  </si>
  <si>
    <t>Přípojky uličních vpustí 
8+12+9+5+3+4+7=48,000 [A] 
3+8+3=14,000 [B] 
Celkem: A+B=62,000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</si>
  <si>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</si>
  <si>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89712</t>
  </si>
  <si>
    <t>VPUSŤ KANALIZAČNÍ ULIČNÍ KOMPLETNÍ Z BETONOVÝCH DÍLCŮ</t>
  </si>
  <si>
    <t>Včetně osazení pružné těsnící manžety.</t>
  </si>
  <si>
    <t>viz Výpis uličních vpustí 
prvky UV: 
1 Vtoková mříž 500/500 rovná D400 (se zámkem proti odcizení) 
2 Vyrovnávací prstenec TBV - Q 390/60/10a 
3 Kalový koš DIN 4052-D1 (nízký) 
4 Skruž horní TBV-Q 450/570/5d  
5 Skruž středová TBV-Q 450/195/6b 
6 Skruž středová TBV-Q 450/295/6a 
7 Skruž se sifonem pro PVC DN 150 TBV-Q 450/570/3z PVC 
8 Dno s kalovou prohlubní TBV-Q 450/290/2a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</si>
  <si>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</si>
  <si>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914131</t>
  </si>
  <si>
    <t>DOPRAVNÍ ZNAČKY ZÁKLADNÍ VELIKOSTI OCELOVÉ FÓLIE TŘ 2 - DODÁVKA A MONTÁŽ</t>
  </si>
  <si>
    <t>viz Výkres dopravního značení - část 1 
13=13,000 [A]</t>
  </si>
  <si>
    <t>položka zahrnuje: 
- dodávku a montáž značek v požadovaném provedení</t>
  </si>
  <si>
    <t>915111</t>
  </si>
  <si>
    <t>VODOROVNÉ DOPRAVNÍ ZNAČENÍ BARVOU HLADKÉ - DODÁVKA A POKLÁDKA</t>
  </si>
  <si>
    <t>viz Výkres dopravního značení - část 1 a 2 
V1a (0,125) 
(120-10)*0,125=13,750 [A] 
V2b (1,5/1,5/0,125) 
10/2*0,125=0,625 [B] 
V2b (1,5/1,5/0,25) 
(10+10)/2*0,25=2,500 [C] 
Celkem: A+B+C=16,875 [D]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</si>
  <si>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</si>
  <si>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</si>
  <si>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</si>
  <si>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položka zahrnuje: 
- dodání a pokládku nátěrového materiálu (měří se pouze natíraná plocha) 
- předznačení a reflexní úpravu</t>
  </si>
  <si>
    <t>91772/R</t>
  </si>
  <si>
    <t>Obruba z dlažebních kostek drobných</t>
  </si>
  <si>
    <t>odvodňovací dvojřádek - ŽK 8/10</t>
  </si>
  <si>
    <t>Výměry byly odečteny z digitální verze výkresu. 
(120*2)+67+47=354,000 [A] 
použitelné množství z meziskládky: 
92,8 m 
A-92,8=261,200 [B] 
tonáž kostek za 1. ETAPU: 
261,2*0,25=65,300 m2 [C] 
C/4,5=14,511 tun 
celková tonáž kostek za obě etapy: 
2053,64*0,25=513,410 m2 
513,41/4,5=114,091 tun</t>
  </si>
  <si>
    <t>Položka zahrnuje: 
dodání a pokládku dvou řad dlažebních kostek o rozměrech předepsaných zadávací dokumentací 
betonové lože i boční betonovou opěrku.</t>
  </si>
  <si>
    <t>Obruba z dlažebních kostek drobných - ze stávajících kostek z meziskládky</t>
  </si>
  <si>
    <t>použitelné množství z meziskládky: 
92,8=92,800 [A]</t>
  </si>
  <si>
    <t>91773/R</t>
  </si>
  <si>
    <t>Kloubová armatura pro přípojky uličních vpustí</t>
  </si>
  <si>
    <t>viz počet uličních vpustí</t>
  </si>
  <si>
    <t>919111</t>
  </si>
  <si>
    <t>ŘEZÁNÍ ASFALTOVÉHO KRYTU VOZOVEK TL DO 50MM</t>
  </si>
  <si>
    <t>Proříznutí š.2cm, hl.3cm</t>
  </si>
  <si>
    <t>7*2=14,000 [A]</t>
  </si>
  <si>
    <t>položka zahrnuje řezání vozovkové vrstvy v předepsané tloušťce, včetně spotřeby vody</t>
  </si>
  <si>
    <t>931315</t>
  </si>
  <si>
    <t>TĚSNĚNÍ DILATAČ SPAR ASF ZÁLIVKOU PRŮŘ DO 600MM2</t>
  </si>
  <si>
    <t>zalití asf. zálivkou</t>
  </si>
  <si>
    <t>položka zahrnuje dodávku a osazení předepsaného materiálu, očištění ploch spáry před úpravou, očištění okolí spáry po úpravě 
nezahrnuje těsnící profil</t>
  </si>
  <si>
    <t>II/366 Konice, ul. Zádvoří - ETAPA 2 - investor SSOK</t>
  </si>
  <si>
    <t>zkoušky únosnosti pláně-zatěžovací 
3 zkoušky na 100 m 
3*9=27 ks 
3x tištěné a 3x CD</t>
  </si>
  <si>
    <t>počet hlavních bodů 
Výměry byly odečteny z digitální verze výkresu. 
88-15=73,000 [A]</t>
  </si>
  <si>
    <t>vytyčení ostatních bodů komunikace 
Výměry byly odečteny z digitální verze výkresu. 
levá strana: 
202-30=172,000 [A] 
pravá strana: 
202-30=172,000 [B] 
střední osa: 
202-(88-15)=129,000 [C] 
body pro zaměření skutečného provedení rozsahu sanovaných míst: 
34=34,000 [D] 
Celkem: A+B+C+D=507,000 [E]</t>
  </si>
  <si>
    <t>3*105=315,000 [A]</t>
  </si>
  <si>
    <t>6*120=720,000 [A]</t>
  </si>
  <si>
    <t>čištění krajnic: 
916*0,1=91,600 [A] 
A*1,3=119,080 [B] 
bourání kcí z prost betonu: 
0,48*2,2=1,056 [C] 
nepoužitelné žul. kostky: 
0,232*2,2=0,510 [D] 
bourání potrubí BET DN300: 
7,98=7,980 [E] 
Celkem: B+C+D+E=128,626 [F]</t>
  </si>
  <si>
    <t>111208</t>
  </si>
  <si>
    <t>ODSTRANĚNÍ KŘOVIN S ODVOZEM DO 20KM</t>
  </si>
  <si>
    <t>viz Situace přípravy území - část 1 
55=55,000 [A]</t>
  </si>
  <si>
    <t>odstranění křovin a stromů do průměru 100 mm 
doprava dřevin na předepsanou vzdálenost 
spálení na hromadách nebo štěpkování</t>
  </si>
  <si>
    <t>viz Situace přípravy území - část 1 
6540*0,1=654,000 [A]</t>
  </si>
  <si>
    <t>viz Situace přípravy území - část 1 
6540*0,1=654,000 [A] 
Přepočet na tuny 
A*2,2=1 438,800 [B]</t>
  </si>
  <si>
    <t>12922</t>
  </si>
  <si>
    <t>ČIŠTĚNÍ KRAJNIC OD NÁNOSU TL. DO 100MM</t>
  </si>
  <si>
    <t>viz Situace přípravy území - část 1 
pravá strana: 
1016-100=916,000 [A] 
A*0,5=458,000 [B] 
levá strana: 
1016-100=916,000 [C] 
C*0,5=458,000 [D] 
Celkem: B+D=916,000 [E]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</si>
  <si>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</si>
  <si>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viz Situace přípravy území - část 1 
1+1+1+1+1+1+1+1+1+1+1+1=12,000 [A]</t>
  </si>
  <si>
    <t>viz Situace přípravy území - část 1 
1+1+1+1+1+1+1+1+1+1+1+1+1+1+1+1+1+2+2+1+1+1+2+1=27,000 [A]</t>
  </si>
  <si>
    <t>položky demontáž svodidla a dopravních značek 
převod na kg: 
13*20=260,000 [A] 
100*40=4 000,000 [B] 
Celkem: A+B=4 260,000 [C]</t>
  </si>
  <si>
    <t>9113A3</t>
  </si>
  <si>
    <t>SVODIDLO OCEL SILNIČ JEDNOSTR, ÚROVEŇ ZADRŽ N1, N2 - DEMONTÁŽ S PŘESUNEM</t>
  </si>
  <si>
    <t>viz Situace přípravy území - část 1 
100=100,000 [A]</t>
  </si>
  <si>
    <t>položka zahrnuje:  
- demontáž a odstranění zařízení  
- jeho odvoz na předepsané místo</t>
  </si>
  <si>
    <t>viz Výkres dopravního značení - část 1 
1+1+1+1+1+1=6,000 [A] 
viz Výkres dopravního značení - část 2 
1+1+1+1+1+1+1=7,000 [B] 
Celkem: A+B=13,000 [C]</t>
  </si>
  <si>
    <t>966158</t>
  </si>
  <si>
    <t>BOURÁNÍ KONSTRUKCÍ Z PROST BETONU S ODVOZEM DO 20KM</t>
  </si>
  <si>
    <t>viz Situace přípravy území - část 1 
bourání bet. desky tl. 20 cm (2x1,2 m) 
2*1,2*0,2=0,480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</si>
  <si>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</si>
  <si>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96615B</t>
  </si>
  <si>
    <t>BOURÁNÍ KONSTRUKCÍ Z PROSTÉHO BETONU - DOPRAVA</t>
  </si>
  <si>
    <t>tkm</t>
  </si>
  <si>
    <t>doprava od 20 km do 30 km na skládku</t>
  </si>
  <si>
    <t>převod na tuny: 
0,48*2,2=1,056 [A] 
doprava: 
A*10=10,560 [B]</t>
  </si>
  <si>
    <t>Položka zahrnuje samostatnou dopravu suti a vybouraných hmot. Množství se určí jako součin hmotnosti [t] a požadované vzdálenosti [km].</t>
  </si>
  <si>
    <t>966345</t>
  </si>
  <si>
    <t>BOURÁNÍ PROPUSTŮ Z TRUB DN DO 300MM</t>
  </si>
  <si>
    <t>bourání potrubí BET DN300</t>
  </si>
  <si>
    <t>viz Situace přípravy území - část 1 
3+3+5+3=14,000 [A] 
převod na tuny: 
14*0,57=7,980 [B]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</si>
  <si>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</si>
  <si>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položka 123738,132738 
792,540+226,248=1 018,788 [A] 
převod na tuny: 
A*1,85=1 884,758 [B] 
položka 12932 - čištění příkopů od nánosu 
72,5*1,85=134,125 [C] 
Celkem: B+C=2 018,883 [D]</t>
  </si>
  <si>
    <t>položka 123738,132738 
792,54+226,248=1 018,788 [A] 
A*10=10 187,880 [B]</t>
  </si>
  <si>
    <t>Výměry byly odečteny z digitální verze výkresu. 
Celkem 3 sanační plochy: 
viz Situace PK - část 1 
210+371=581,000 [A] 
viz Situace PK - část 2 
232=232,000 [B] 
Celkem: A+B=813,000 [C] 
C*(1,01-0,1)=739,830 [D] 
Plochy bez sanace: 
(6084)-210-371-232=5 271,000 [E] 
E*(0,11-0,1)=52,710 [F] 
Celkem: D+F=792,540 [G]</t>
  </si>
  <si>
    <t>12932</t>
  </si>
  <si>
    <t>ČIŠTĚNÍ PŘÍKOPŮ OD NÁNOSU DO 0,5M3/M</t>
  </si>
  <si>
    <t>Výměry byly odečteny z digitální verze výkresu. 
85+35+25=145,000 [A] 
převod na m3: 
145*0,5=72,5</t>
  </si>
  <si>
    <t>Přípojky uličních vpustí 
(57+49+18-8-12-9-5-3-4-7)*2,415*1,2=220,248 [A] 
výustí 
5*1*1,2=6,000 [B] 
Celkem: A+B=226,248 [C]</t>
  </si>
  <si>
    <t>Zásyp rýh pro přípojky z nakupovaných materiálů, včetně dovozu 
přípopjky uličních vpůstí 
rozdíl položek 132738 a 17581 
226,248-51,6=174,648 [A]</t>
  </si>
  <si>
    <t>Přípojky uličních vpustí 
(57+49+18-8-12-9-5-3-4-7)*1,2*0,5=45,600 [A] 
výustí 
5*1*1,2=6,000 [B] 
Celkem: A+B=51,600 [C]</t>
  </si>
  <si>
    <t>18110</t>
  </si>
  <si>
    <t>ÚPRAVA PLÁNĚ SE ZHUTNĚNÍM V HORNINĚ TŘ. I</t>
  </si>
  <si>
    <t>Výměry byly odečteny z digitální verze výkresu. 
Celkem 3 sanační plochy: 
viz Situace PK - část 1 
210+371=581,000 [A] 
viz Situace PK - část 2 
232=232,000 [B] 
Celkem: A+B=813,000 [C]</t>
  </si>
  <si>
    <t>položka zahrnuje úpravu pláně včetně vyrovnání výškových rozdílů. Míru zhutnění určuje projekt.</t>
  </si>
  <si>
    <t>Výměry byly odečteny z digitální verze výkresu. 
zelené plochy podél komunikace: 
12+63+4+12+13+19+22+108+134+171+128+57+41=784,000 [A]</t>
  </si>
  <si>
    <t>Základy</t>
  </si>
  <si>
    <t>21197</t>
  </si>
  <si>
    <t>OPLÁŠTĚNÍ ODVODŇOVACÍCH ŽEBER Z GEOTEXTILIE</t>
  </si>
  <si>
    <t>obalení filtrační geotextílií drenážních rýh, včetně potrubí</t>
  </si>
  <si>
    <t>Výměry byly odečteny z digitální verze výkresu. 
Celkem 3 sanační plochy: 
délky sanačních ploch: 
162+106+67=335,000 [A] 
obvod drenážních rýh 
2*0,35+2*0,45=1,600 [B] 
A*B=536,000 [C]</t>
  </si>
  <si>
    <t>položka zahrnuje dodávku předepsané geotextilie, mimostaveništní a vnitrostaveništní dopravu a její uložení včetně potřebných přesahů (nezapočítávají se do výměry)</t>
  </si>
  <si>
    <t>212625</t>
  </si>
  <si>
    <t>TRATIVODY KOMPL Z TRUB Z PLAST HM DN DO 100MM, RÝHA TŘ I</t>
  </si>
  <si>
    <t>drenáž PVC  DN100 s perforací 2/3 do pískového lože fr. 0-4, min. tl. 50 mm</t>
  </si>
  <si>
    <t>Výměry byly odečteny z digitální verze výkresu. 
Celkem 3 sanační plochy: 
délky sanačních ploch: 
162+106+67=335,000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</si>
  <si>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</si>
  <si>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21461B</t>
  </si>
  <si>
    <t>SEPARAČNÍ GEOTEXTILIE DO 200G/M2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</si>
  <si>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</si>
  <si>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56330</t>
  </si>
  <si>
    <t>VOZOVKOVÉ VRSTVY ZE ŠTĚRKODRTI</t>
  </si>
  <si>
    <t>Sanační vrstva ze štěrkodrtě frakce 63-125 mm, tlouštka 2*250 mm ČSN 73 6126.</t>
  </si>
  <si>
    <t>Výměry byly odečteny z digitální verze výkresu. 
Celkem 3 sanační plochy: 
viz Situace PK - část 1 
210+371=581,000 [A] 
viz Situace PK - část 2 
232=232,000 [B] 
Celkem: A+B=813,000 [C] 
C*0,5=406,500 [D]</t>
  </si>
  <si>
    <t>Výměry byly odečteny z digitální verze výkresu. 
Plochy bez sanace: 
(6084)-210-371-232=5 271,000 [A]</t>
  </si>
  <si>
    <t>56333</t>
  </si>
  <si>
    <t>VOZOVKOVÉ VRSTVY ZE ŠTĚRKODRTI TL. DO 150MM</t>
  </si>
  <si>
    <t>Štěrkodrť frakce 0-63 mm ČSN 73 6126.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</si>
  <si>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</si>
  <si>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Výměry byly odečteny z digitální verze výkresu. 
Plochy komunikace: 
6084=6 084,000 [A]</t>
  </si>
  <si>
    <t>56341</t>
  </si>
  <si>
    <t>VOZOVKOVÉ VRSTVY ZE ŠTĚRKOPÍSKU TL. DO 50MM</t>
  </si>
  <si>
    <t>Ochranná vsrtva frakce 0-4 mm geotextílie tl. 50 mm ČSN 73 6126.</t>
  </si>
  <si>
    <t>574A46</t>
  </si>
  <si>
    <t>ASFALTOVÝ BETON PRO OBRUSNÉ VRSTVY ACO 16+, 16S TL. 50MM</t>
  </si>
  <si>
    <t>Výměry byly odečteny z digitální verze výkresu. 
Plochy komunikace: 
6084=6 084,000 [A] 
přesah vrstvy 5 cm na určitých délkách (část komunikace, kde je odvodnění do příkopu): 
(85+35+25)*0,05=7,250 [B] 
Celkem: A+B=6 091,250 [C]</t>
  </si>
  <si>
    <t>27</t>
  </si>
  <si>
    <t>28</t>
  </si>
  <si>
    <t>29</t>
  </si>
  <si>
    <t>Přípojky uličních vpustí 
57+49+18+14-8-12-9-5-3-4-7-3-8-3=76,000 [A] 
výustí 
5=5,000 [B] 
Celkem: A+B=81,000 [C]</t>
  </si>
  <si>
    <t>30</t>
  </si>
  <si>
    <t>89536</t>
  </si>
  <si>
    <t>DRENÁŽNÍ VÝUSŤ Z PROST BETONU</t>
  </si>
  <si>
    <t>Lomový kámen tl.15 cm (1*1,6 m) 
Betonové lože C20/25n XF3 tl. min. 15 cm (1*1,6 m) 
Obetonávka potrubí C20/25n XF3 tl. min. 30 cm, dl. 1,0 m, š. 1,0 m</t>
  </si>
  <si>
    <t>viz Výpis výustních objektů</t>
  </si>
  <si>
    <t>položka zahrnuje: 
- dodání  čerstvého  betonu  (betonové  směsi)  požadované  kvality,  jeho  uložení  do požadovaného tvaru, ošetření a ochranu betonu,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povrchu pro položení požadované izolace, povlaků a nátěrů, případně vyspravení, 
- nátěry zabraňující soudržnost betonu a bednění, 
- opatření  povrchů  betonu  izolací  proti zemní vlhkosti v částech, kde přijdou do styku se zeminou nebo kamenivem</t>
  </si>
  <si>
    <t>31</t>
  </si>
  <si>
    <t>32</t>
  </si>
  <si>
    <t>9113B1</t>
  </si>
  <si>
    <t>SVODIDLO OCEL SILNIČ JEDNOSTR, ÚROVEŇ ZADRŽ H1 -DODÁVKA A MONTÁŽ</t>
  </si>
  <si>
    <t>viz Výkres svodidla 
100=100,000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</si>
  <si>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</si>
  <si>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33</t>
  </si>
  <si>
    <t>91228</t>
  </si>
  <si>
    <t>SMĚROVÉ SLOUPKY Z PLAST HMOT VČETNĚ ODRAZNÉHO PÁSKU</t>
  </si>
  <si>
    <t>viz Výkres dopravního značení - část 1 
4=4,000 [A] 
viz Výkres dopravního značení - část 2 
2=2,000 [B] 
Celkem: A+B=6,000 [C]</t>
  </si>
  <si>
    <t>položka zahrnuje: 
- dodání a osazení sloupku včetně nutných zemních prací 
- vnitrostaveništní a mimostaveništní doprava 
- odrazky plastové nebo z retroreflexní fólie</t>
  </si>
  <si>
    <t>34</t>
  </si>
  <si>
    <t>91238</t>
  </si>
  <si>
    <t>SMĚROVÉ SLOUPKY Z PLAST HMOT - NÁSTAVCE NA SVODIDLA VČETNĚ ODRAZNÉHO PÁSKU</t>
  </si>
  <si>
    <t>viz Výkres svodidla</t>
  </si>
  <si>
    <t>35</t>
  </si>
  <si>
    <t>viz Výkres dopravního značení - část 1 
8=8,000 [A] 
viz Výkres dopravního značení - část 2 
7=7,000 [B] 
Celkem: A+B=15,000 [C]</t>
  </si>
  <si>
    <t>36</t>
  </si>
  <si>
    <t>viz Výkres dopravního značení - část 1 a 2 
V1a (0,125) 
(1016,22-120-10-10-10)*0,125=108,278 [A] 
V4(0,25) 
7+7=14,000 [B] 
B*0,25=3,500 [C] 
V2b (1,5/1,5/0,125) 
10+10=20,000 [D] 
D/2*0,125=1,250 [E] 
V2b (1,5/1,5/0,25) 
10+10=20,000 [F] 
F/2*0,25=2,500 [G] 
Celkem: A+C+E+G=115,528 [H]</t>
  </si>
  <si>
    <t>37</t>
  </si>
  <si>
    <t>38</t>
  </si>
  <si>
    <t>916361</t>
  </si>
  <si>
    <t>SMĚROVACÍ DESKY Z4 OBOUSTR S FÓLIÍ TŘ 2 - DOD A MONTÁŽ</t>
  </si>
  <si>
    <t>viz Výkres dopravního značení - část 2 
6=6,000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</si>
  <si>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</si>
  <si>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39</t>
  </si>
  <si>
    <t>916511/R</t>
  </si>
  <si>
    <t>Umělá vodící linie, nalepovací pás pro nevidomé</t>
  </si>
  <si>
    <t>40</t>
  </si>
  <si>
    <t>Výměry byly odečteny z digitální verze výkresu. 
(1016,22-120)*2=1 792,440 [A] 
tonáž kostek za 2. ETAPU: 
A*0,25=448,110 m2 [B] 
B/4,5=99,580 tun 
celková tonáž kostek za obě etapy: 
2053,64*0,25=513,410 m2 
513,41/4,5=114,091 tun</t>
  </si>
  <si>
    <t>41</t>
  </si>
  <si>
    <t>42</t>
  </si>
  <si>
    <t>7*1=7,000 [A]</t>
  </si>
  <si>
    <t>43</t>
  </si>
  <si>
    <t>SO 101.1-03</t>
  </si>
  <si>
    <t>Hospodářské sjezdy</t>
  </si>
  <si>
    <t xml:space="preserve">  SO 101.1-03</t>
  </si>
  <si>
    <t>014101</t>
  </si>
  <si>
    <t>viz pol. č. 123738 
16,378*1,85=30,299 [A]</t>
  </si>
  <si>
    <t>122738</t>
  </si>
  <si>
    <t>ODKOPÁVKY A PROKOPÁVKY OBECNÉ TŘ. I, ODVOZ DO 20KM</t>
  </si>
  <si>
    <t>viz výkres Propustek pod hosp. sjezdem 
(15,58+13,5+9,29)*0,25=9,593 [A] 
(15,58+13,5)/3*0,7=6,785 [B] 
Celkem: A+B=16,378 [C]</t>
  </si>
  <si>
    <t>položka 122738 
16,378*10=163,780 [A]</t>
  </si>
  <si>
    <t>viz výkres Propustek pod hosp. sjezdem 
(15,58+13,5)/3*0,3=2,908 [A]</t>
  </si>
  <si>
    <t>obsyp štěrkopískem, tl. 250 mm</t>
  </si>
  <si>
    <t>viz výkres Propustek pod hosp. sjezdem 
1*4=4,000 [A] 
A*2=8,000 [B] 
B*0,25=2,000 [C]</t>
  </si>
  <si>
    <t>viz výkres Propustek pod hosp. sjezdem 
4+4=8,000 [A]</t>
  </si>
  <si>
    <t>289972</t>
  </si>
  <si>
    <t>OPLÁŠTĚNÍ (ZPEVNĚNÍ) Z GEOMŘÍŽOVIN</t>
  </si>
  <si>
    <t>Položka zahrnuje: 
- dodávku předepsané geomřížoviny 
- úpravu, očištění a ochranu podkladu 
- přichycení k podkladu, případně zatížení 
- úpravy spojů a zajištění okrajů 
- úpravy pro odvodnění 
- nutné přesahy 
- mimostaveništní a vnitrostaveništní dopravu</t>
  </si>
  <si>
    <t>451312</t>
  </si>
  <si>
    <t>PODKLADNÍ A VÝPLŇOVÉ VRSTVY Z PROSTÉHO BETONU C12/15</t>
  </si>
  <si>
    <t>lože C12/15n XF3, tl. 150 mm</t>
  </si>
  <si>
    <t>viz výkres Propustek pod hosp. sjezdem 
0,8*4=3,200 [A] 
A*2=6,400 [B] 
B*0,15=0,960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</si>
  <si>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</si>
  <si>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vrstva štěrkodrti frakce 0-32</t>
  </si>
  <si>
    <t>viz výkres Propustek pod hosp. sjezdem 
(15,58+13,5+9,29)=38,370 [A]</t>
  </si>
  <si>
    <t>56362</t>
  </si>
  <si>
    <t>VOZOVKOVÉ VRSTVY Z RECYKLOVANÉHO MATERIÁLU TL DO 100MM</t>
  </si>
  <si>
    <t>vrstva R-materiál, tl. 100 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</si>
  <si>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</si>
  <si>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899524</t>
  </si>
  <si>
    <t>OBETONOVÁNÍ POTRUBÍ Z PROSTÉHO BETONU DO C25/30</t>
  </si>
  <si>
    <t>viz výkres Propustek pod hosp. sjezdem 
kubatury: 
0,8*0,687*0,58=0,319 [A] 
0,8*1,5*0,2=0,240 [B] 
Celkem: A+B=0,559 [C]</t>
  </si>
  <si>
    <t>9183A3</t>
  </si>
  <si>
    <t>PROPUSTY Z TRUB DN 300MM PLASTOVÝCH</t>
  </si>
  <si>
    <t>viz výkres Propustek pod hosp. sjezdem 
7+7=14,000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</si>
  <si>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</si>
  <si>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9185A2</t>
  </si>
  <si>
    <t>ČELA KAMENNÁ PROPUSTU Z TRUB DN DO 300MM</t>
  </si>
  <si>
    <t>čela propustků, včetně obetonování a kamenné dlažby (lomový kámen) do betonu C16/12n, tl. 10 cm, spáry vyplněné cem. maltou</t>
  </si>
  <si>
    <t>viz výkres Propustek pod hosp. sjezdem 
2+2=4,000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</si>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</sst>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 t="s">
        <v>0</v>
      </c>
      <c s="1"/>
      <c s="1"/>
      <c s="1"/>
    </row>
    <row r="2" spans="1:5" ht="12.75" customHeight="1">
      <c r="A2" s="1"/>
      <c s="2" t="s">
        <v>1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2</v>
      </c>
      <c s="1"/>
      <c s="1"/>
      <c s="1"/>
    </row>
    <row r="5" spans="1:5" ht="12.75" customHeight="1">
      <c r="A5" s="1"/>
      <c s="1" t="s">
        <v>3</v>
      </c>
      <c s="1"/>
      <c s="1"/>
      <c s="1"/>
    </row>
    <row r="6" spans="1:5" ht="12.75" customHeight="1">
      <c r="A6" s="1"/>
      <c s="4" t="s">
        <v>4</v>
      </c>
      <c s="7">
        <f>0+C10+C14</f>
      </c>
      <c s="1"/>
      <c s="1"/>
    </row>
    <row r="7" spans="1:5" ht="12.75" customHeight="1">
      <c r="A7" s="1"/>
      <c s="4" t="s">
        <v>5</v>
      </c>
      <c s="7">
        <f>0+E10+E14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6</v>
      </c>
      <c s="5" t="s">
        <v>7</v>
      </c>
      <c s="5" t="s">
        <v>8</v>
      </c>
      <c s="5" t="s">
        <v>9</v>
      </c>
      <c s="5" t="s">
        <v>10</v>
      </c>
    </row>
    <row r="10" spans="1:5" ht="12.75" customHeight="1">
      <c r="A10" s="19" t="s">
        <v>19</v>
      </c>
      <c s="19" t="s">
        <v>20</v>
      </c>
      <c s="20">
        <f>0+C11+C12+C13</f>
      </c>
      <c s="20">
        <f>0+D11+D12+D13</f>
      </c>
      <c s="20">
        <f>0+E11+E12+E13</f>
      </c>
    </row>
    <row r="11" spans="1:5" ht="12.75" customHeight="1">
      <c r="A11" s="21" t="s">
        <v>48</v>
      </c>
      <c s="21" t="s">
        <v>29</v>
      </c>
      <c s="22">
        <f>1_000!I3</f>
      </c>
      <c s="22">
        <f>1_000!O2</f>
      </c>
      <c s="22">
        <f>C11+D11</f>
      </c>
    </row>
    <row r="12" spans="1:5" ht="12.75" customHeight="1">
      <c r="A12" s="21" t="s">
        <v>162</v>
      </c>
      <c s="21" t="s">
        <v>161</v>
      </c>
      <c s="22">
        <f>'1_SO 001'!I3</f>
      </c>
      <c s="22">
        <f>'1_SO 001'!O2</f>
      </c>
      <c s="22">
        <f>C12+D12</f>
      </c>
    </row>
    <row r="13" spans="1:5" ht="12.75" customHeight="1">
      <c r="A13" s="21" t="s">
        <v>220</v>
      </c>
      <c s="21" t="s">
        <v>219</v>
      </c>
      <c s="22">
        <f>'1_SO 101.1-01'!I3</f>
      </c>
      <c s="22">
        <f>'1_SO 101.1-01'!O2</f>
      </c>
      <c s="22">
        <f>C13+D13</f>
      </c>
    </row>
    <row r="14" spans="1:5" ht="12.75" customHeight="1">
      <c r="A14" s="19" t="s">
        <v>27</v>
      </c>
      <c s="19" t="s">
        <v>322</v>
      </c>
      <c s="20">
        <f>0+C15+C16+C17+C18</f>
      </c>
      <c s="20">
        <f>0+D15+D16+D17+D18</f>
      </c>
      <c s="20">
        <f>0+E15+E16+E17+E18</f>
      </c>
    </row>
    <row r="15" spans="1:5" ht="12.75" customHeight="1">
      <c r="A15" s="21" t="s">
        <v>48</v>
      </c>
      <c s="21" t="s">
        <v>29</v>
      </c>
      <c s="22">
        <f>2_000!I3</f>
      </c>
      <c s="22">
        <f>2_000!O2</f>
      </c>
      <c s="22">
        <f>C15+D15</f>
      </c>
    </row>
    <row r="16" spans="1:5" ht="12.75" customHeight="1">
      <c r="A16" s="21" t="s">
        <v>162</v>
      </c>
      <c s="21" t="s">
        <v>161</v>
      </c>
      <c s="22">
        <f>'2_SO 001'!I3</f>
      </c>
      <c s="22">
        <f>'2_SO 001'!O2</f>
      </c>
      <c s="22">
        <f>C16+D16</f>
      </c>
    </row>
    <row r="17" spans="1:5" ht="12.75" customHeight="1">
      <c r="A17" s="21" t="s">
        <v>220</v>
      </c>
      <c s="21" t="s">
        <v>219</v>
      </c>
      <c s="22">
        <f>'2_SO 101.1-01'!I3</f>
      </c>
      <c s="22">
        <f>'2_SO 101.1-01'!O2</f>
      </c>
      <c s="22">
        <f>C17+D17</f>
      </c>
    </row>
    <row r="18" spans="1:5" ht="12.75" customHeight="1">
      <c r="A18" s="21" t="s">
        <v>452</v>
      </c>
      <c s="21" t="s">
        <v>451</v>
      </c>
      <c s="22">
        <f>'2_SO 101.1-03'!I3</f>
      </c>
      <c s="22">
        <f>'2_SO 101.1-03'!O2</f>
      </c>
      <c s="22">
        <f>C18+D18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0+O9+O94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28</v>
      </c>
      <c s="43">
        <f>0+I9+I94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19</v>
      </c>
      <c s="1"/>
      <c s="14" t="s">
        <v>20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28</v>
      </c>
      <c s="6"/>
      <c s="18" t="s">
        <v>29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30</v>
      </c>
      <c s="15" t="s">
        <v>32</v>
      </c>
      <c s="15" t="s">
        <v>33</v>
      </c>
      <c s="15" t="s">
        <v>34</v>
      </c>
      <c s="15" t="s">
        <v>35</v>
      </c>
      <c s="15" t="s">
        <v>37</v>
      </c>
      <c s="15" t="s">
        <v>39</v>
      </c>
      <c s="15" t="s">
        <v>41</v>
      </c>
      <c s="15"/>
      <c s="15" t="s">
        <v>46</v>
      </c>
    </row>
    <row r="7" spans="1:10" ht="12.75" customHeight="1">
      <c r="A7" s="15"/>
      <c s="15"/>
      <c s="15"/>
      <c s="15"/>
      <c s="15"/>
      <c s="15"/>
      <c s="15"/>
      <c s="15" t="s">
        <v>42</v>
      </c>
      <c s="15" t="s">
        <v>44</v>
      </c>
      <c s="15"/>
    </row>
    <row r="8" spans="1:10" ht="12.75" customHeight="1">
      <c r="A8" s="15" t="s">
        <v>31</v>
      </c>
      <c s="15" t="s">
        <v>19</v>
      </c>
      <c s="15" t="s">
        <v>27</v>
      </c>
      <c s="15" t="s">
        <v>26</v>
      </c>
      <c s="15" t="s">
        <v>36</v>
      </c>
      <c s="15" t="s">
        <v>38</v>
      </c>
      <c s="15" t="s">
        <v>40</v>
      </c>
      <c s="15" t="s">
        <v>43</v>
      </c>
      <c s="15" t="s">
        <v>45</v>
      </c>
      <c s="15" t="s">
        <v>47</v>
      </c>
    </row>
    <row r="9" spans="1:18" ht="12.75" customHeight="1">
      <c r="A9" s="27" t="s">
        <v>49</v>
      </c>
      <c s="27"/>
      <c s="28" t="s">
        <v>31</v>
      </c>
      <c s="27"/>
      <c s="29" t="s">
        <v>50</v>
      </c>
      <c s="27"/>
      <c s="27"/>
      <c s="27"/>
      <c s="30">
        <f>0+Q9</f>
      </c>
      <c s="27"/>
      <c r="O9">
        <f>0+R9</f>
      </c>
      <c r="Q9">
        <f>0+I10+I14+I18+I22+I26+I30+I34+I38+I42+I46+I50+I54+I58+I62+I66+I70+I74+I78+I82+I86+I90</f>
      </c>
      <c>
        <f>0+O10+O14+O18+O22+O26+O30+O34+O38+O42+O46+O50+O54+O58+O62+O66+O70+O74+O78+O82+O86+O90</f>
      </c>
    </row>
    <row r="10" spans="1:16" ht="12.75">
      <c r="A10" s="26" t="s">
        <v>51</v>
      </c>
      <c s="31" t="s">
        <v>19</v>
      </c>
      <c s="31" t="s">
        <v>52</v>
      </c>
      <c s="26" t="s">
        <v>53</v>
      </c>
      <c s="32" t="s">
        <v>54</v>
      </c>
      <c s="33" t="s">
        <v>55</v>
      </c>
      <c s="34">
        <v>1</v>
      </c>
      <c s="35">
        <v>0</v>
      </c>
      <c s="35">
        <f>ROUND(ROUND(H10,2)*ROUND(G10,3),2)</f>
      </c>
      <c s="33" t="s">
        <v>56</v>
      </c>
      <c r="O10">
        <f>(I10*21)/100</f>
      </c>
      <c t="s">
        <v>27</v>
      </c>
    </row>
    <row r="11" spans="1:5" ht="38.25">
      <c r="A11" s="36" t="s">
        <v>57</v>
      </c>
      <c r="E11" s="37" t="s">
        <v>58</v>
      </c>
    </row>
    <row r="12" spans="1:5" ht="12.75">
      <c r="A12" s="38" t="s">
        <v>59</v>
      </c>
      <c r="E12" s="39" t="s">
        <v>53</v>
      </c>
    </row>
    <row r="13" spans="1:5" ht="12.75">
      <c r="A13" t="s">
        <v>60</v>
      </c>
      <c r="E13" s="37" t="s">
        <v>61</v>
      </c>
    </row>
    <row r="14" spans="1:16" ht="12.75">
      <c r="A14" s="26" t="s">
        <v>51</v>
      </c>
      <c s="31" t="s">
        <v>27</v>
      </c>
      <c s="31" t="s">
        <v>62</v>
      </c>
      <c s="26" t="s">
        <v>63</v>
      </c>
      <c s="32" t="s">
        <v>64</v>
      </c>
      <c s="33" t="s">
        <v>65</v>
      </c>
      <c s="34">
        <v>3</v>
      </c>
      <c s="35">
        <v>0</v>
      </c>
      <c s="35">
        <f>ROUND(ROUND(H14,2)*ROUND(G14,3),2)</f>
      </c>
      <c s="33" t="s">
        <v>56</v>
      </c>
      <c r="O14">
        <f>(I14*21)/100</f>
      </c>
      <c t="s">
        <v>27</v>
      </c>
    </row>
    <row r="15" spans="1:5" ht="51">
      <c r="A15" s="36" t="s">
        <v>57</v>
      </c>
      <c r="E15" s="37" t="s">
        <v>66</v>
      </c>
    </row>
    <row r="16" spans="1:5" ht="12.75">
      <c r="A16" s="38" t="s">
        <v>59</v>
      </c>
      <c r="E16" s="39" t="s">
        <v>53</v>
      </c>
    </row>
    <row r="17" spans="1:5" ht="12.75">
      <c r="A17" t="s">
        <v>60</v>
      </c>
      <c r="E17" s="37" t="s">
        <v>67</v>
      </c>
    </row>
    <row r="18" spans="1:16" ht="12.75">
      <c r="A18" s="26" t="s">
        <v>51</v>
      </c>
      <c s="31" t="s">
        <v>26</v>
      </c>
      <c s="31" t="s">
        <v>62</v>
      </c>
      <c s="26" t="s">
        <v>68</v>
      </c>
      <c s="32" t="s">
        <v>64</v>
      </c>
      <c s="33" t="s">
        <v>55</v>
      </c>
      <c s="34">
        <v>1</v>
      </c>
      <c s="35">
        <v>0</v>
      </c>
      <c s="35">
        <f>ROUND(ROUND(H18,2)*ROUND(G18,3),2)</f>
      </c>
      <c s="33" t="s">
        <v>56</v>
      </c>
      <c r="O18">
        <f>(I18*21)/100</f>
      </c>
      <c t="s">
        <v>27</v>
      </c>
    </row>
    <row r="19" spans="1:5" ht="38.25">
      <c r="A19" s="36" t="s">
        <v>57</v>
      </c>
      <c r="E19" s="37" t="s">
        <v>69</v>
      </c>
    </row>
    <row r="20" spans="1:5" ht="12.75">
      <c r="A20" s="38" t="s">
        <v>59</v>
      </c>
      <c r="E20" s="39" t="s">
        <v>53</v>
      </c>
    </row>
    <row r="21" spans="1:5" ht="12.75">
      <c r="A21" t="s">
        <v>60</v>
      </c>
      <c r="E21" s="37" t="s">
        <v>67</v>
      </c>
    </row>
    <row r="22" spans="1:16" ht="12.75">
      <c r="A22" s="26" t="s">
        <v>51</v>
      </c>
      <c s="31" t="s">
        <v>36</v>
      </c>
      <c s="31" t="s">
        <v>62</v>
      </c>
      <c s="26" t="s">
        <v>70</v>
      </c>
      <c s="32" t="s">
        <v>64</v>
      </c>
      <c s="33" t="s">
        <v>55</v>
      </c>
      <c s="34">
        <v>1</v>
      </c>
      <c s="35">
        <v>0</v>
      </c>
      <c s="35">
        <f>ROUND(ROUND(H22,2)*ROUND(G22,3),2)</f>
      </c>
      <c s="33" t="s">
        <v>56</v>
      </c>
      <c r="O22">
        <f>(I22*21)/100</f>
      </c>
      <c t="s">
        <v>27</v>
      </c>
    </row>
    <row r="23" spans="1:5" ht="63.75">
      <c r="A23" s="36" t="s">
        <v>57</v>
      </c>
      <c r="E23" s="37" t="s">
        <v>71</v>
      </c>
    </row>
    <row r="24" spans="1:5" ht="12.75">
      <c r="A24" s="38" t="s">
        <v>59</v>
      </c>
      <c r="E24" s="39" t="s">
        <v>53</v>
      </c>
    </row>
    <row r="25" spans="1:5" ht="12.75">
      <c r="A25" t="s">
        <v>60</v>
      </c>
      <c r="E25" s="37" t="s">
        <v>67</v>
      </c>
    </row>
    <row r="26" spans="1:16" ht="12.75">
      <c r="A26" s="26" t="s">
        <v>51</v>
      </c>
      <c s="31" t="s">
        <v>38</v>
      </c>
      <c s="31" t="s">
        <v>72</v>
      </c>
      <c s="26" t="s">
        <v>53</v>
      </c>
      <c s="32" t="s">
        <v>73</v>
      </c>
      <c s="33" t="s">
        <v>55</v>
      </c>
      <c s="34">
        <v>1</v>
      </c>
      <c s="35">
        <v>0</v>
      </c>
      <c s="35">
        <f>ROUND(ROUND(H26,2)*ROUND(G26,3),2)</f>
      </c>
      <c s="33" t="s">
        <v>56</v>
      </c>
      <c r="O26">
        <f>(I26*21)/100</f>
      </c>
      <c t="s">
        <v>27</v>
      </c>
    </row>
    <row r="27" spans="1:5" ht="38.25">
      <c r="A27" s="36" t="s">
        <v>57</v>
      </c>
      <c r="E27" s="37" t="s">
        <v>74</v>
      </c>
    </row>
    <row r="28" spans="1:5" ht="12.75">
      <c r="A28" s="38" t="s">
        <v>59</v>
      </c>
      <c r="E28" s="39" t="s">
        <v>53</v>
      </c>
    </row>
    <row r="29" spans="1:5" ht="12.75">
      <c r="A29" t="s">
        <v>60</v>
      </c>
      <c r="E29" s="37" t="s">
        <v>75</v>
      </c>
    </row>
    <row r="30" spans="1:16" ht="12.75">
      <c r="A30" s="26" t="s">
        <v>51</v>
      </c>
      <c s="31" t="s">
        <v>40</v>
      </c>
      <c s="31" t="s">
        <v>76</v>
      </c>
      <c s="26" t="s">
        <v>63</v>
      </c>
      <c s="32" t="s">
        <v>77</v>
      </c>
      <c s="33" t="s">
        <v>78</v>
      </c>
      <c s="34">
        <v>15</v>
      </c>
      <c s="35">
        <v>0</v>
      </c>
      <c s="35">
        <f>ROUND(ROUND(H30,2)*ROUND(G30,3),2)</f>
      </c>
      <c s="33" t="s">
        <v>56</v>
      </c>
      <c r="O30">
        <f>(I30*21)/100</f>
      </c>
      <c t="s">
        <v>27</v>
      </c>
    </row>
    <row r="31" spans="1:5" ht="63.75">
      <c r="A31" s="36" t="s">
        <v>57</v>
      </c>
      <c r="E31" s="37" t="s">
        <v>79</v>
      </c>
    </row>
    <row r="32" spans="1:5" ht="38.25">
      <c r="A32" s="38" t="s">
        <v>59</v>
      </c>
      <c r="E32" s="39" t="s">
        <v>80</v>
      </c>
    </row>
    <row r="33" spans="1:5" ht="12.75">
      <c r="A33" t="s">
        <v>60</v>
      </c>
      <c r="E33" s="37" t="s">
        <v>81</v>
      </c>
    </row>
    <row r="34" spans="1:16" ht="12.75">
      <c r="A34" s="26" t="s">
        <v>51</v>
      </c>
      <c s="31" t="s">
        <v>82</v>
      </c>
      <c s="31" t="s">
        <v>76</v>
      </c>
      <c s="26" t="s">
        <v>68</v>
      </c>
      <c s="32" t="s">
        <v>77</v>
      </c>
      <c s="33" t="s">
        <v>78</v>
      </c>
      <c s="34">
        <v>45</v>
      </c>
      <c s="35">
        <v>0</v>
      </c>
      <c s="35">
        <f>ROUND(ROUND(H34,2)*ROUND(G34,3),2)</f>
      </c>
      <c s="33" t="s">
        <v>56</v>
      </c>
      <c r="O34">
        <f>(I34*21)/100</f>
      </c>
      <c t="s">
        <v>27</v>
      </c>
    </row>
    <row r="35" spans="1:5" ht="51">
      <c r="A35" s="36" t="s">
        <v>57</v>
      </c>
      <c r="E35" s="37" t="s">
        <v>83</v>
      </c>
    </row>
    <row r="36" spans="1:5" ht="114.75">
      <c r="A36" s="38" t="s">
        <v>59</v>
      </c>
      <c r="E36" s="39" t="s">
        <v>84</v>
      </c>
    </row>
    <row r="37" spans="1:5" ht="12.75">
      <c r="A37" t="s">
        <v>60</v>
      </c>
      <c r="E37" s="37" t="s">
        <v>81</v>
      </c>
    </row>
    <row r="38" spans="1:16" ht="12.75">
      <c r="A38" s="26" t="s">
        <v>51</v>
      </c>
      <c s="31" t="s">
        <v>85</v>
      </c>
      <c s="31" t="s">
        <v>76</v>
      </c>
      <c s="26" t="s">
        <v>70</v>
      </c>
      <c s="32" t="s">
        <v>77</v>
      </c>
      <c s="33" t="s">
        <v>55</v>
      </c>
      <c s="34">
        <v>1</v>
      </c>
      <c s="35">
        <v>0</v>
      </c>
      <c s="35">
        <f>ROUND(ROUND(H38,2)*ROUND(G38,3),2)</f>
      </c>
      <c s="33" t="s">
        <v>56</v>
      </c>
      <c r="O38">
        <f>(I38*21)/100</f>
      </c>
      <c t="s">
        <v>27</v>
      </c>
    </row>
    <row r="39" spans="1:5" ht="51">
      <c r="A39" s="36" t="s">
        <v>57</v>
      </c>
      <c r="E39" s="37" t="s">
        <v>86</v>
      </c>
    </row>
    <row r="40" spans="1:5" ht="12.75">
      <c r="A40" s="38" t="s">
        <v>59</v>
      </c>
      <c r="E40" s="39" t="s">
        <v>53</v>
      </c>
    </row>
    <row r="41" spans="1:5" ht="12.75">
      <c r="A41" t="s">
        <v>60</v>
      </c>
      <c r="E41" s="37" t="s">
        <v>81</v>
      </c>
    </row>
    <row r="42" spans="1:16" ht="12.75">
      <c r="A42" s="26" t="s">
        <v>51</v>
      </c>
      <c s="31" t="s">
        <v>43</v>
      </c>
      <c s="31" t="s">
        <v>87</v>
      </c>
      <c s="26" t="s">
        <v>63</v>
      </c>
      <c s="32" t="s">
        <v>88</v>
      </c>
      <c s="33" t="s">
        <v>55</v>
      </c>
      <c s="34">
        <v>1</v>
      </c>
      <c s="35">
        <v>0</v>
      </c>
      <c s="35">
        <f>ROUND(ROUND(H42,2)*ROUND(G42,3),2)</f>
      </c>
      <c s="33" t="s">
        <v>56</v>
      </c>
      <c r="O42">
        <f>(I42*21)/100</f>
      </c>
      <c t="s">
        <v>27</v>
      </c>
    </row>
    <row r="43" spans="1:5" ht="63.75">
      <c r="A43" s="36" t="s">
        <v>57</v>
      </c>
      <c r="E43" s="37" t="s">
        <v>89</v>
      </c>
    </row>
    <row r="44" spans="1:5" ht="12.75">
      <c r="A44" s="38" t="s">
        <v>59</v>
      </c>
      <c r="E44" s="39" t="s">
        <v>53</v>
      </c>
    </row>
    <row r="45" spans="1:5" ht="12.75">
      <c r="A45" t="s">
        <v>60</v>
      </c>
      <c r="E45" s="37" t="s">
        <v>81</v>
      </c>
    </row>
    <row r="46" spans="1:16" ht="12.75">
      <c r="A46" s="26" t="s">
        <v>51</v>
      </c>
      <c s="31" t="s">
        <v>45</v>
      </c>
      <c s="31" t="s">
        <v>87</v>
      </c>
      <c s="26" t="s">
        <v>70</v>
      </c>
      <c s="32" t="s">
        <v>88</v>
      </c>
      <c s="33" t="s">
        <v>55</v>
      </c>
      <c s="34">
        <v>1</v>
      </c>
      <c s="35">
        <v>0</v>
      </c>
      <c s="35">
        <f>ROUND(ROUND(H46,2)*ROUND(G46,3),2)</f>
      </c>
      <c s="33" t="s">
        <v>56</v>
      </c>
      <c r="O46">
        <f>(I46*21)/100</f>
      </c>
      <c t="s">
        <v>27</v>
      </c>
    </row>
    <row r="47" spans="1:5" ht="25.5">
      <c r="A47" s="36" t="s">
        <v>57</v>
      </c>
      <c r="E47" s="37" t="s">
        <v>90</v>
      </c>
    </row>
    <row r="48" spans="1:5" ht="12.75">
      <c r="A48" s="38" t="s">
        <v>59</v>
      </c>
      <c r="E48" s="39" t="s">
        <v>53</v>
      </c>
    </row>
    <row r="49" spans="1:5" ht="12.75">
      <c r="A49" t="s">
        <v>60</v>
      </c>
      <c r="E49" s="37" t="s">
        <v>81</v>
      </c>
    </row>
    <row r="50" spans="1:16" ht="12.75">
      <c r="A50" s="26" t="s">
        <v>51</v>
      </c>
      <c s="31" t="s">
        <v>47</v>
      </c>
      <c s="31" t="s">
        <v>87</v>
      </c>
      <c s="26" t="s">
        <v>91</v>
      </c>
      <c s="32" t="s">
        <v>88</v>
      </c>
      <c s="33" t="s">
        <v>55</v>
      </c>
      <c s="34">
        <v>1</v>
      </c>
      <c s="35">
        <v>0</v>
      </c>
      <c s="35">
        <f>ROUND(ROUND(H50,2)*ROUND(G50,3),2)</f>
      </c>
      <c s="33" t="s">
        <v>56</v>
      </c>
      <c r="O50">
        <f>(I50*21)/100</f>
      </c>
      <c t="s">
        <v>27</v>
      </c>
    </row>
    <row r="51" spans="1:5" ht="25.5">
      <c r="A51" s="36" t="s">
        <v>57</v>
      </c>
      <c r="E51" s="37" t="s">
        <v>92</v>
      </c>
    </row>
    <row r="52" spans="1:5" ht="12.75">
      <c r="A52" s="38" t="s">
        <v>59</v>
      </c>
      <c r="E52" s="39" t="s">
        <v>53</v>
      </c>
    </row>
    <row r="53" spans="1:5" ht="12.75">
      <c r="A53" t="s">
        <v>60</v>
      </c>
      <c r="E53" s="37" t="s">
        <v>81</v>
      </c>
    </row>
    <row r="54" spans="1:16" ht="12.75">
      <c r="A54" s="26" t="s">
        <v>51</v>
      </c>
      <c s="31" t="s">
        <v>93</v>
      </c>
      <c s="31" t="s">
        <v>94</v>
      </c>
      <c s="26" t="s">
        <v>53</v>
      </c>
      <c s="32" t="s">
        <v>95</v>
      </c>
      <c s="33" t="s">
        <v>96</v>
      </c>
      <c s="34">
        <v>1</v>
      </c>
      <c s="35">
        <v>0</v>
      </c>
      <c s="35">
        <f>ROUND(ROUND(H54,2)*ROUND(G54,3),2)</f>
      </c>
      <c s="33" t="s">
        <v>56</v>
      </c>
      <c r="O54">
        <f>(I54*21)/100</f>
      </c>
      <c t="s">
        <v>27</v>
      </c>
    </row>
    <row r="55" spans="1:5" ht="63.75">
      <c r="A55" s="36" t="s">
        <v>57</v>
      </c>
      <c r="E55" s="37" t="s">
        <v>97</v>
      </c>
    </row>
    <row r="56" spans="1:5" ht="12.75">
      <c r="A56" s="38" t="s">
        <v>59</v>
      </c>
      <c r="E56" s="39" t="s">
        <v>53</v>
      </c>
    </row>
    <row r="57" spans="1:5" ht="89.25">
      <c r="A57" t="s">
        <v>60</v>
      </c>
      <c r="E57" s="37" t="s">
        <v>98</v>
      </c>
    </row>
    <row r="58" spans="1:16" ht="12.75">
      <c r="A58" s="26" t="s">
        <v>51</v>
      </c>
      <c s="31" t="s">
        <v>99</v>
      </c>
      <c s="31" t="s">
        <v>100</v>
      </c>
      <c s="26" t="s">
        <v>53</v>
      </c>
      <c s="32" t="s">
        <v>101</v>
      </c>
      <c s="33" t="s">
        <v>55</v>
      </c>
      <c s="34">
        <v>1</v>
      </c>
      <c s="35">
        <v>0</v>
      </c>
      <c s="35">
        <f>ROUND(ROUND(H58,2)*ROUND(G58,3),2)</f>
      </c>
      <c s="33" t="s">
        <v>56</v>
      </c>
      <c r="O58">
        <f>(I58*21)/100</f>
      </c>
      <c t="s">
        <v>27</v>
      </c>
    </row>
    <row r="59" spans="1:5" ht="153">
      <c r="A59" s="36" t="s">
        <v>57</v>
      </c>
      <c r="E59" s="37" t="s">
        <v>102</v>
      </c>
    </row>
    <row r="60" spans="1:5" ht="12.75">
      <c r="A60" s="38" t="s">
        <v>59</v>
      </c>
      <c r="E60" s="39" t="s">
        <v>53</v>
      </c>
    </row>
    <row r="61" spans="1:5" ht="63.75">
      <c r="A61" t="s">
        <v>60</v>
      </c>
      <c r="E61" s="37" t="s">
        <v>103</v>
      </c>
    </row>
    <row r="62" spans="1:16" ht="12.75">
      <c r="A62" s="26" t="s">
        <v>51</v>
      </c>
      <c s="31" t="s">
        <v>104</v>
      </c>
      <c s="31" t="s">
        <v>105</v>
      </c>
      <c s="26" t="s">
        <v>63</v>
      </c>
      <c s="32" t="s">
        <v>106</v>
      </c>
      <c s="33" t="s">
        <v>65</v>
      </c>
      <c s="34">
        <v>8</v>
      </c>
      <c s="35">
        <v>0</v>
      </c>
      <c s="35">
        <f>ROUND(ROUND(H62,2)*ROUND(G62,3),2)</f>
      </c>
      <c s="33" t="s">
        <v>56</v>
      </c>
      <c r="O62">
        <f>(I62*21)/100</f>
      </c>
      <c t="s">
        <v>27</v>
      </c>
    </row>
    <row r="63" spans="1:5" ht="38.25">
      <c r="A63" s="36" t="s">
        <v>57</v>
      </c>
      <c r="E63" s="37" t="s">
        <v>107</v>
      </c>
    </row>
    <row r="64" spans="1:5" ht="12.75">
      <c r="A64" s="38" t="s">
        <v>59</v>
      </c>
      <c r="E64" s="39" t="s">
        <v>53</v>
      </c>
    </row>
    <row r="65" spans="1:5" ht="12.75">
      <c r="A65" t="s">
        <v>60</v>
      </c>
      <c r="E65" s="37" t="s">
        <v>81</v>
      </c>
    </row>
    <row r="66" spans="1:16" ht="12.75">
      <c r="A66" s="26" t="s">
        <v>51</v>
      </c>
      <c s="31" t="s">
        <v>108</v>
      </c>
      <c s="31" t="s">
        <v>105</v>
      </c>
      <c s="26" t="s">
        <v>68</v>
      </c>
      <c s="32" t="s">
        <v>106</v>
      </c>
      <c s="33" t="s">
        <v>109</v>
      </c>
      <c s="34">
        <v>1</v>
      </c>
      <c s="35">
        <v>0</v>
      </c>
      <c s="35">
        <f>ROUND(ROUND(H66,2)*ROUND(G66,3),2)</f>
      </c>
      <c s="33" t="s">
        <v>56</v>
      </c>
      <c r="O66">
        <f>(I66*21)/100</f>
      </c>
      <c t="s">
        <v>27</v>
      </c>
    </row>
    <row r="67" spans="1:5" ht="25.5">
      <c r="A67" s="36" t="s">
        <v>57</v>
      </c>
      <c r="E67" s="37" t="s">
        <v>110</v>
      </c>
    </row>
    <row r="68" spans="1:5" ht="12.75">
      <c r="A68" s="38" t="s">
        <v>59</v>
      </c>
      <c r="E68" s="39" t="s">
        <v>53</v>
      </c>
    </row>
    <row r="69" spans="1:5" ht="12.75">
      <c r="A69" t="s">
        <v>60</v>
      </c>
      <c r="E69" s="37" t="s">
        <v>81</v>
      </c>
    </row>
    <row r="70" spans="1:16" ht="12.75">
      <c r="A70" s="26" t="s">
        <v>51</v>
      </c>
      <c s="31" t="s">
        <v>111</v>
      </c>
      <c s="31" t="s">
        <v>112</v>
      </c>
      <c s="26" t="s">
        <v>53</v>
      </c>
      <c s="32" t="s">
        <v>113</v>
      </c>
      <c s="33" t="s">
        <v>55</v>
      </c>
      <c s="34">
        <v>1</v>
      </c>
      <c s="35">
        <v>0</v>
      </c>
      <c s="35">
        <f>ROUND(ROUND(H70,2)*ROUND(G70,3),2)</f>
      </c>
      <c s="33" t="s">
        <v>56</v>
      </c>
      <c r="O70">
        <f>(I70*21)/100</f>
      </c>
      <c t="s">
        <v>27</v>
      </c>
    </row>
    <row r="71" spans="1:5" ht="25.5">
      <c r="A71" s="36" t="s">
        <v>57</v>
      </c>
      <c r="E71" s="37" t="s">
        <v>114</v>
      </c>
    </row>
    <row r="72" spans="1:5" ht="12.75">
      <c r="A72" s="38" t="s">
        <v>59</v>
      </c>
      <c r="E72" s="39" t="s">
        <v>53</v>
      </c>
    </row>
    <row r="73" spans="1:5" ht="12.75">
      <c r="A73" t="s">
        <v>60</v>
      </c>
      <c r="E73" s="37" t="s">
        <v>81</v>
      </c>
    </row>
    <row r="74" spans="1:16" ht="12.75">
      <c r="A74" s="26" t="s">
        <v>51</v>
      </c>
      <c s="31" t="s">
        <v>115</v>
      </c>
      <c s="31" t="s">
        <v>116</v>
      </c>
      <c s="26" t="s">
        <v>63</v>
      </c>
      <c s="32" t="s">
        <v>117</v>
      </c>
      <c s="33" t="s">
        <v>65</v>
      </c>
      <c s="34">
        <v>1</v>
      </c>
      <c s="35">
        <v>0</v>
      </c>
      <c s="35">
        <f>ROUND(ROUND(H74,2)*ROUND(G74,3),2)</f>
      </c>
      <c s="33" t="s">
        <v>56</v>
      </c>
      <c r="O74">
        <f>(I74*21)/100</f>
      </c>
      <c t="s">
        <v>27</v>
      </c>
    </row>
    <row r="75" spans="1:5" ht="38.25">
      <c r="A75" s="36" t="s">
        <v>57</v>
      </c>
      <c r="E75" s="37" t="s">
        <v>118</v>
      </c>
    </row>
    <row r="76" spans="1:5" ht="12.75">
      <c r="A76" s="38" t="s">
        <v>59</v>
      </c>
      <c r="E76" s="39" t="s">
        <v>53</v>
      </c>
    </row>
    <row r="77" spans="1:5" ht="89.25">
      <c r="A77" t="s">
        <v>60</v>
      </c>
      <c r="E77" s="37" t="s">
        <v>119</v>
      </c>
    </row>
    <row r="78" spans="1:16" ht="12.75">
      <c r="A78" s="26" t="s">
        <v>51</v>
      </c>
      <c s="31" t="s">
        <v>120</v>
      </c>
      <c s="31" t="s">
        <v>121</v>
      </c>
      <c s="26" t="s">
        <v>63</v>
      </c>
      <c s="32" t="s">
        <v>122</v>
      </c>
      <c s="33" t="s">
        <v>55</v>
      </c>
      <c s="34">
        <v>1</v>
      </c>
      <c s="35">
        <v>0</v>
      </c>
      <c s="35">
        <f>ROUND(ROUND(H78,2)*ROUND(G78,3),2)</f>
      </c>
      <c s="33" t="s">
        <v>56</v>
      </c>
      <c r="O78">
        <f>(I78*21)/100</f>
      </c>
      <c t="s">
        <v>27</v>
      </c>
    </row>
    <row r="79" spans="1:5" ht="102">
      <c r="A79" s="36" t="s">
        <v>57</v>
      </c>
      <c r="E79" s="37" t="s">
        <v>123</v>
      </c>
    </row>
    <row r="80" spans="1:5" ht="12.75">
      <c r="A80" s="38" t="s">
        <v>59</v>
      </c>
      <c r="E80" s="39" t="s">
        <v>53</v>
      </c>
    </row>
    <row r="81" spans="1:5" ht="25.5">
      <c r="A81" t="s">
        <v>60</v>
      </c>
      <c r="E81" s="37" t="s">
        <v>124</v>
      </c>
    </row>
    <row r="82" spans="1:16" ht="12.75">
      <c r="A82" s="26" t="s">
        <v>51</v>
      </c>
      <c s="31" t="s">
        <v>125</v>
      </c>
      <c s="31" t="s">
        <v>121</v>
      </c>
      <c s="26" t="s">
        <v>68</v>
      </c>
      <c s="32" t="s">
        <v>126</v>
      </c>
      <c s="33" t="s">
        <v>55</v>
      </c>
      <c s="34">
        <v>1</v>
      </c>
      <c s="35">
        <v>0</v>
      </c>
      <c s="35">
        <f>ROUND(ROUND(H82,2)*ROUND(G82,3),2)</f>
      </c>
      <c s="33" t="s">
        <v>56</v>
      </c>
      <c r="O82">
        <f>(I82*21)/100</f>
      </c>
      <c t="s">
        <v>27</v>
      </c>
    </row>
    <row r="83" spans="1:5" ht="63.75">
      <c r="A83" s="36" t="s">
        <v>57</v>
      </c>
      <c r="E83" s="37" t="s">
        <v>127</v>
      </c>
    </row>
    <row r="84" spans="1:5" ht="12.75">
      <c r="A84" s="38" t="s">
        <v>59</v>
      </c>
      <c r="E84" s="39" t="s">
        <v>53</v>
      </c>
    </row>
    <row r="85" spans="1:5" ht="25.5">
      <c r="A85" t="s">
        <v>60</v>
      </c>
      <c r="E85" s="37" t="s">
        <v>124</v>
      </c>
    </row>
    <row r="86" spans="1:16" ht="12.75">
      <c r="A86" s="26" t="s">
        <v>51</v>
      </c>
      <c s="31" t="s">
        <v>128</v>
      </c>
      <c s="31" t="s">
        <v>121</v>
      </c>
      <c s="26" t="s">
        <v>70</v>
      </c>
      <c s="32" t="s">
        <v>129</v>
      </c>
      <c s="33" t="s">
        <v>55</v>
      </c>
      <c s="34">
        <v>1</v>
      </c>
      <c s="35">
        <v>0</v>
      </c>
      <c s="35">
        <f>ROUND(ROUND(H86,2)*ROUND(G86,3),2)</f>
      </c>
      <c s="33" t="s">
        <v>56</v>
      </c>
      <c r="O86">
        <f>(I86*21)/100</f>
      </c>
      <c t="s">
        <v>27</v>
      </c>
    </row>
    <row r="87" spans="1:5" ht="51">
      <c r="A87" s="36" t="s">
        <v>57</v>
      </c>
      <c r="E87" s="37" t="s">
        <v>130</v>
      </c>
    </row>
    <row r="88" spans="1:5" ht="12.75">
      <c r="A88" s="38" t="s">
        <v>59</v>
      </c>
      <c r="E88" s="39" t="s">
        <v>53</v>
      </c>
    </row>
    <row r="89" spans="1:5" ht="25.5">
      <c r="A89" t="s">
        <v>60</v>
      </c>
      <c r="E89" s="37" t="s">
        <v>124</v>
      </c>
    </row>
    <row r="90" spans="1:16" ht="12.75">
      <c r="A90" s="26" t="s">
        <v>51</v>
      </c>
      <c s="31" t="s">
        <v>131</v>
      </c>
      <c s="31" t="s">
        <v>132</v>
      </c>
      <c s="26" t="s">
        <v>53</v>
      </c>
      <c s="32" t="s">
        <v>133</v>
      </c>
      <c s="33" t="s">
        <v>55</v>
      </c>
      <c s="34">
        <v>1</v>
      </c>
      <c s="35">
        <v>0</v>
      </c>
      <c s="35">
        <f>ROUND(ROUND(H90,2)*ROUND(G90,3),2)</f>
      </c>
      <c s="33" t="s">
        <v>56</v>
      </c>
      <c r="O90">
        <f>(I90*21)/100</f>
      </c>
      <c t="s">
        <v>27</v>
      </c>
    </row>
    <row r="91" spans="1:5" ht="114.75">
      <c r="A91" s="36" t="s">
        <v>57</v>
      </c>
      <c r="E91" s="37" t="s">
        <v>134</v>
      </c>
    </row>
    <row r="92" spans="1:5" ht="12.75">
      <c r="A92" s="38" t="s">
        <v>59</v>
      </c>
      <c r="E92" s="39" t="s">
        <v>53</v>
      </c>
    </row>
    <row r="93" spans="1:5" ht="12.75">
      <c r="A93" t="s">
        <v>60</v>
      </c>
      <c r="E93" s="37" t="s">
        <v>135</v>
      </c>
    </row>
    <row r="94" spans="1:18" ht="12.75" customHeight="1">
      <c r="A94" s="6" t="s">
        <v>49</v>
      </c>
      <c s="6"/>
      <c s="41" t="s">
        <v>43</v>
      </c>
      <c s="6"/>
      <c s="29" t="s">
        <v>136</v>
      </c>
      <c s="6"/>
      <c s="6"/>
      <c s="6"/>
      <c s="42">
        <f>0+Q94</f>
      </c>
      <c s="6"/>
      <c r="O94">
        <f>0+R94</f>
      </c>
      <c r="Q94">
        <f>0+I95+I99+I103+I107+I111</f>
      </c>
      <c>
        <f>0+O95+O99+O103+O107+O111</f>
      </c>
    </row>
    <row r="95" spans="1:16" ht="12.75">
      <c r="A95" s="26" t="s">
        <v>51</v>
      </c>
      <c s="31" t="s">
        <v>137</v>
      </c>
      <c s="31" t="s">
        <v>138</v>
      </c>
      <c s="26" t="s">
        <v>53</v>
      </c>
      <c s="32" t="s">
        <v>139</v>
      </c>
      <c s="33" t="s">
        <v>140</v>
      </c>
      <c s="34">
        <v>1080</v>
      </c>
      <c s="35">
        <v>0</v>
      </c>
      <c s="35">
        <f>ROUND(ROUND(H95,2)*ROUND(G95,3),2)</f>
      </c>
      <c s="33" t="s">
        <v>56</v>
      </c>
      <c r="O95">
        <f>(I95*21)/100</f>
      </c>
      <c t="s">
        <v>27</v>
      </c>
    </row>
    <row r="96" spans="1:5" ht="12.75">
      <c r="A96" s="36" t="s">
        <v>57</v>
      </c>
      <c r="E96" s="37" t="s">
        <v>53</v>
      </c>
    </row>
    <row r="97" spans="1:5" ht="12.75">
      <c r="A97" s="38" t="s">
        <v>59</v>
      </c>
      <c r="E97" s="39" t="s">
        <v>141</v>
      </c>
    </row>
    <row r="98" spans="1:5" ht="25.5">
      <c r="A98" t="s">
        <v>60</v>
      </c>
      <c r="E98" s="37" t="s">
        <v>142</v>
      </c>
    </row>
    <row r="99" spans="1:16" ht="12.75">
      <c r="A99" s="26" t="s">
        <v>51</v>
      </c>
      <c s="31" t="s">
        <v>143</v>
      </c>
      <c s="31" t="s">
        <v>144</v>
      </c>
      <c s="26" t="s">
        <v>53</v>
      </c>
      <c s="32" t="s">
        <v>145</v>
      </c>
      <c s="33" t="s">
        <v>140</v>
      </c>
      <c s="34">
        <v>1560</v>
      </c>
      <c s="35">
        <v>0</v>
      </c>
      <c s="35">
        <f>ROUND(ROUND(H99,2)*ROUND(G99,3),2)</f>
      </c>
      <c s="33" t="s">
        <v>56</v>
      </c>
      <c r="O99">
        <f>(I99*21)/100</f>
      </c>
      <c t="s">
        <v>27</v>
      </c>
    </row>
    <row r="100" spans="1:5" ht="12.75">
      <c r="A100" s="36" t="s">
        <v>57</v>
      </c>
      <c r="E100" s="37" t="s">
        <v>53</v>
      </c>
    </row>
    <row r="101" spans="1:5" ht="12.75">
      <c r="A101" s="38" t="s">
        <v>59</v>
      </c>
      <c r="E101" s="39" t="s">
        <v>146</v>
      </c>
    </row>
    <row r="102" spans="1:5" ht="25.5">
      <c r="A102" t="s">
        <v>60</v>
      </c>
      <c r="E102" s="37" t="s">
        <v>142</v>
      </c>
    </row>
    <row r="103" spans="1:16" ht="12.75">
      <c r="A103" s="26" t="s">
        <v>51</v>
      </c>
      <c s="31" t="s">
        <v>147</v>
      </c>
      <c s="31" t="s">
        <v>148</v>
      </c>
      <c s="26" t="s">
        <v>53</v>
      </c>
      <c s="32" t="s">
        <v>149</v>
      </c>
      <c s="33" t="s">
        <v>140</v>
      </c>
      <c s="34">
        <v>3840</v>
      </c>
      <c s="35">
        <v>0</v>
      </c>
      <c s="35">
        <f>ROUND(ROUND(H103,2)*ROUND(G103,3),2)</f>
      </c>
      <c s="33" t="s">
        <v>56</v>
      </c>
      <c r="O103">
        <f>(I103*21)/100</f>
      </c>
      <c t="s">
        <v>27</v>
      </c>
    </row>
    <row r="104" spans="1:5" ht="12.75">
      <c r="A104" s="36" t="s">
        <v>57</v>
      </c>
      <c r="E104" s="37" t="s">
        <v>53</v>
      </c>
    </row>
    <row r="105" spans="1:5" ht="12.75">
      <c r="A105" s="38" t="s">
        <v>59</v>
      </c>
      <c r="E105" s="39" t="s">
        <v>150</v>
      </c>
    </row>
    <row r="106" spans="1:5" ht="25.5">
      <c r="A106" t="s">
        <v>60</v>
      </c>
      <c r="E106" s="37" t="s">
        <v>142</v>
      </c>
    </row>
    <row r="107" spans="1:16" ht="12.75">
      <c r="A107" s="26" t="s">
        <v>51</v>
      </c>
      <c s="31" t="s">
        <v>151</v>
      </c>
      <c s="31" t="s">
        <v>152</v>
      </c>
      <c s="26" t="s">
        <v>53</v>
      </c>
      <c s="32" t="s">
        <v>153</v>
      </c>
      <c s="33" t="s">
        <v>140</v>
      </c>
      <c s="34">
        <v>270</v>
      </c>
      <c s="35">
        <v>0</v>
      </c>
      <c s="35">
        <f>ROUND(ROUND(H107,2)*ROUND(G107,3),2)</f>
      </c>
      <c s="33" t="s">
        <v>56</v>
      </c>
      <c r="O107">
        <f>(I107*21)/100</f>
      </c>
      <c t="s">
        <v>27</v>
      </c>
    </row>
    <row r="108" spans="1:5" ht="12.75">
      <c r="A108" s="36" t="s">
        <v>57</v>
      </c>
      <c r="E108" s="37" t="s">
        <v>53</v>
      </c>
    </row>
    <row r="109" spans="1:5" ht="12.75">
      <c r="A109" s="38" t="s">
        <v>59</v>
      </c>
      <c r="E109" s="39" t="s">
        <v>154</v>
      </c>
    </row>
    <row r="110" spans="1:5" ht="25.5">
      <c r="A110" t="s">
        <v>60</v>
      </c>
      <c r="E110" s="37" t="s">
        <v>155</v>
      </c>
    </row>
    <row r="111" spans="1:16" ht="12.75">
      <c r="A111" s="26" t="s">
        <v>51</v>
      </c>
      <c s="31" t="s">
        <v>156</v>
      </c>
      <c s="31" t="s">
        <v>157</v>
      </c>
      <c s="26" t="s">
        <v>53</v>
      </c>
      <c s="32" t="s">
        <v>158</v>
      </c>
      <c s="33" t="s">
        <v>140</v>
      </c>
      <c s="34">
        <v>480</v>
      </c>
      <c s="35">
        <v>0</v>
      </c>
      <c s="35">
        <f>ROUND(ROUND(H111,2)*ROUND(G111,3),2)</f>
      </c>
      <c s="33" t="s">
        <v>56</v>
      </c>
      <c r="O111">
        <f>(I111*21)/100</f>
      </c>
      <c t="s">
        <v>27</v>
      </c>
    </row>
    <row r="112" spans="1:5" ht="12.75">
      <c r="A112" s="36" t="s">
        <v>57</v>
      </c>
      <c r="E112" s="37" t="s">
        <v>53</v>
      </c>
    </row>
    <row r="113" spans="1:5" ht="12.75">
      <c r="A113" s="38" t="s">
        <v>59</v>
      </c>
      <c r="E113" s="39" t="s">
        <v>159</v>
      </c>
    </row>
    <row r="114" spans="1:5" ht="12.75">
      <c r="A114" t="s">
        <v>60</v>
      </c>
      <c r="E114" s="37" t="s">
        <v>53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0+O9+O18+O31+O40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160</v>
      </c>
      <c s="43">
        <f>0+I9+I18+I31+I40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19</v>
      </c>
      <c s="1"/>
      <c s="14" t="s">
        <v>20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160</v>
      </c>
      <c s="6"/>
      <c s="18" t="s">
        <v>161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30</v>
      </c>
      <c s="15" t="s">
        <v>32</v>
      </c>
      <c s="15" t="s">
        <v>33</v>
      </c>
      <c s="15" t="s">
        <v>34</v>
      </c>
      <c s="15" t="s">
        <v>35</v>
      </c>
      <c s="15" t="s">
        <v>37</v>
      </c>
      <c s="15" t="s">
        <v>39</v>
      </c>
      <c s="15" t="s">
        <v>41</v>
      </c>
      <c s="15"/>
      <c s="15" t="s">
        <v>46</v>
      </c>
    </row>
    <row r="7" spans="1:10" ht="12.75" customHeight="1">
      <c r="A7" s="15"/>
      <c s="15"/>
      <c s="15"/>
      <c s="15"/>
      <c s="15"/>
      <c s="15"/>
      <c s="15"/>
      <c s="15" t="s">
        <v>42</v>
      </c>
      <c s="15" t="s">
        <v>44</v>
      </c>
      <c s="15"/>
    </row>
    <row r="8" spans="1:10" ht="12.75" customHeight="1">
      <c r="A8" s="15" t="s">
        <v>31</v>
      </c>
      <c s="15" t="s">
        <v>19</v>
      </c>
      <c s="15" t="s">
        <v>27</v>
      </c>
      <c s="15" t="s">
        <v>26</v>
      </c>
      <c s="15" t="s">
        <v>36</v>
      </c>
      <c s="15" t="s">
        <v>38</v>
      </c>
      <c s="15" t="s">
        <v>40</v>
      </c>
      <c s="15" t="s">
        <v>43</v>
      </c>
      <c s="15" t="s">
        <v>45</v>
      </c>
      <c s="15" t="s">
        <v>47</v>
      </c>
    </row>
    <row r="9" spans="1:18" ht="12.75" customHeight="1">
      <c r="A9" s="27" t="s">
        <v>49</v>
      </c>
      <c s="27"/>
      <c s="28" t="s">
        <v>31</v>
      </c>
      <c s="27"/>
      <c s="29" t="s">
        <v>50</v>
      </c>
      <c s="27"/>
      <c s="27"/>
      <c s="27"/>
      <c s="30">
        <f>0+Q9</f>
      </c>
      <c s="27"/>
      <c r="O9">
        <f>0+R9</f>
      </c>
      <c r="Q9">
        <f>0+I10+I14</f>
      </c>
      <c>
        <f>0+O10+O14</f>
      </c>
    </row>
    <row r="10" spans="1:16" ht="12.75">
      <c r="A10" s="26" t="s">
        <v>51</v>
      </c>
      <c s="31" t="s">
        <v>19</v>
      </c>
      <c s="31" t="s">
        <v>163</v>
      </c>
      <c s="26" t="s">
        <v>53</v>
      </c>
      <c s="32" t="s">
        <v>164</v>
      </c>
      <c s="33" t="s">
        <v>165</v>
      </c>
      <c s="34">
        <v>0.51</v>
      </c>
      <c s="35">
        <v>0</v>
      </c>
      <c s="35">
        <f>ROUND(ROUND(H10,2)*ROUND(G10,3),2)</f>
      </c>
      <c s="33" t="s">
        <v>56</v>
      </c>
      <c r="O10">
        <f>(I10*21)/100</f>
      </c>
      <c t="s">
        <v>27</v>
      </c>
    </row>
    <row r="11" spans="1:5" ht="12.75">
      <c r="A11" s="36" t="s">
        <v>57</v>
      </c>
      <c r="E11" s="37" t="s">
        <v>53</v>
      </c>
    </row>
    <row r="12" spans="1:5" ht="25.5">
      <c r="A12" s="38" t="s">
        <v>59</v>
      </c>
      <c r="E12" s="39" t="s">
        <v>166</v>
      </c>
    </row>
    <row r="13" spans="1:5" ht="25.5">
      <c r="A13" t="s">
        <v>60</v>
      </c>
      <c r="E13" s="37" t="s">
        <v>167</v>
      </c>
    </row>
    <row r="14" spans="1:16" ht="12.75">
      <c r="A14" s="26" t="s">
        <v>51</v>
      </c>
      <c s="31" t="s">
        <v>27</v>
      </c>
      <c s="31" t="s">
        <v>163</v>
      </c>
      <c s="26" t="s">
        <v>63</v>
      </c>
      <c s="32" t="s">
        <v>168</v>
      </c>
      <c s="33" t="s">
        <v>165</v>
      </c>
      <c s="34">
        <v>2.552</v>
      </c>
      <c s="35">
        <v>0</v>
      </c>
      <c s="35">
        <f>ROUND(ROUND(H14,2)*ROUND(G14,3),2)</f>
      </c>
      <c s="33" t="s">
        <v>169</v>
      </c>
      <c r="O14">
        <f>(I14*21)/100</f>
      </c>
      <c t="s">
        <v>27</v>
      </c>
    </row>
    <row r="15" spans="1:5" ht="12.75">
      <c r="A15" s="36" t="s">
        <v>57</v>
      </c>
      <c r="E15" s="37" t="s">
        <v>170</v>
      </c>
    </row>
    <row r="16" spans="1:5" ht="114.75">
      <c r="A16" s="38" t="s">
        <v>59</v>
      </c>
      <c r="E16" s="39" t="s">
        <v>171</v>
      </c>
    </row>
    <row r="17" spans="1:5" ht="25.5">
      <c r="A17" t="s">
        <v>60</v>
      </c>
      <c r="E17" s="37" t="s">
        <v>172</v>
      </c>
    </row>
    <row r="18" spans="1:18" ht="12.75" customHeight="1">
      <c r="A18" s="6" t="s">
        <v>49</v>
      </c>
      <c s="6"/>
      <c s="41" t="s">
        <v>19</v>
      </c>
      <c s="6"/>
      <c s="29" t="s">
        <v>173</v>
      </c>
      <c s="6"/>
      <c s="6"/>
      <c s="6"/>
      <c s="42">
        <f>0+Q18</f>
      </c>
      <c s="6"/>
      <c r="O18">
        <f>0+R18</f>
      </c>
      <c r="Q18">
        <f>0+I19+I23+I27</f>
      </c>
      <c>
        <f>0+O19+O23+O27</f>
      </c>
    </row>
    <row r="19" spans="1:16" ht="12.75">
      <c r="A19" s="26" t="s">
        <v>51</v>
      </c>
      <c s="31" t="s">
        <v>26</v>
      </c>
      <c s="31" t="s">
        <v>174</v>
      </c>
      <c s="26" t="s">
        <v>53</v>
      </c>
      <c s="32" t="s">
        <v>175</v>
      </c>
      <c s="33" t="s">
        <v>176</v>
      </c>
      <c s="34">
        <v>116</v>
      </c>
      <c s="35">
        <v>0</v>
      </c>
      <c s="35">
        <f>ROUND(ROUND(H19,2)*ROUND(G19,3),2)</f>
      </c>
      <c s="33" t="s">
        <v>56</v>
      </c>
      <c r="O19">
        <f>(I19*21)/100</f>
      </c>
      <c t="s">
        <v>27</v>
      </c>
    </row>
    <row r="20" spans="1:5" ht="12.75">
      <c r="A20" s="36" t="s">
        <v>57</v>
      </c>
      <c r="E20" s="37" t="s">
        <v>177</v>
      </c>
    </row>
    <row r="21" spans="1:5" ht="25.5">
      <c r="A21" s="38" t="s">
        <v>59</v>
      </c>
      <c r="E21" s="39" t="s">
        <v>178</v>
      </c>
    </row>
    <row r="22" spans="1:5" ht="63.75">
      <c r="A22" t="s">
        <v>60</v>
      </c>
      <c r="E22" s="37" t="s">
        <v>179</v>
      </c>
    </row>
    <row r="23" spans="1:16" ht="12.75">
      <c r="A23" s="26" t="s">
        <v>51</v>
      </c>
      <c s="31" t="s">
        <v>36</v>
      </c>
      <c s="31" t="s">
        <v>180</v>
      </c>
      <c s="26" t="s">
        <v>53</v>
      </c>
      <c s="32" t="s">
        <v>181</v>
      </c>
      <c s="33" t="s">
        <v>182</v>
      </c>
      <c s="34">
        <v>101.6</v>
      </c>
      <c s="35">
        <v>0</v>
      </c>
      <c s="35">
        <f>ROUND(ROUND(H23,2)*ROUND(G23,3),2)</f>
      </c>
      <c s="33" t="s">
        <v>56</v>
      </c>
      <c r="O23">
        <f>(I23*21)/100</f>
      </c>
      <c t="s">
        <v>27</v>
      </c>
    </row>
    <row r="24" spans="1:5" ht="12.75">
      <c r="A24" s="36" t="s">
        <v>57</v>
      </c>
      <c r="E24" s="37" t="s">
        <v>183</v>
      </c>
    </row>
    <row r="25" spans="1:5" ht="25.5">
      <c r="A25" s="38" t="s">
        <v>59</v>
      </c>
      <c r="E25" s="39" t="s">
        <v>184</v>
      </c>
    </row>
    <row r="26" spans="1:5" ht="63.75">
      <c r="A26" t="s">
        <v>60</v>
      </c>
      <c r="E26" s="37" t="s">
        <v>185</v>
      </c>
    </row>
    <row r="27" spans="1:16" ht="12.75">
      <c r="A27" s="26" t="s">
        <v>51</v>
      </c>
      <c s="31" t="s">
        <v>38</v>
      </c>
      <c s="31" t="s">
        <v>186</v>
      </c>
      <c s="26" t="s">
        <v>53</v>
      </c>
      <c s="32" t="s">
        <v>187</v>
      </c>
      <c s="33" t="s">
        <v>165</v>
      </c>
      <c s="34">
        <v>223.52</v>
      </c>
      <c s="35">
        <v>0</v>
      </c>
      <c s="35">
        <f>ROUND(ROUND(H27,2)*ROUND(G27,3),2)</f>
      </c>
      <c s="33" t="s">
        <v>56</v>
      </c>
      <c r="O27">
        <f>(I27*21)/100</f>
      </c>
      <c t="s">
        <v>27</v>
      </c>
    </row>
    <row r="28" spans="1:5" ht="12.75">
      <c r="A28" s="36" t="s">
        <v>57</v>
      </c>
      <c r="E28" s="37" t="s">
        <v>188</v>
      </c>
    </row>
    <row r="29" spans="1:5" ht="51">
      <c r="A29" s="38" t="s">
        <v>59</v>
      </c>
      <c r="E29" s="39" t="s">
        <v>189</v>
      </c>
    </row>
    <row r="30" spans="1:5" ht="63.75">
      <c r="A30" t="s">
        <v>60</v>
      </c>
      <c r="E30" s="37" t="s">
        <v>179</v>
      </c>
    </row>
    <row r="31" spans="1:18" ht="12.75" customHeight="1">
      <c r="A31" s="6" t="s">
        <v>49</v>
      </c>
      <c s="6"/>
      <c s="41" t="s">
        <v>85</v>
      </c>
      <c s="6"/>
      <c s="29" t="s">
        <v>190</v>
      </c>
      <c s="6"/>
      <c s="6"/>
      <c s="6"/>
      <c s="42">
        <f>0+Q31</f>
      </c>
      <c s="6"/>
      <c r="O31">
        <f>0+R31</f>
      </c>
      <c r="Q31">
        <f>0+I32+I36</f>
      </c>
      <c>
        <f>0+O32+O36</f>
      </c>
    </row>
    <row r="32" spans="1:16" ht="12.75">
      <c r="A32" s="26" t="s">
        <v>51</v>
      </c>
      <c s="31" t="s">
        <v>40</v>
      </c>
      <c s="31" t="s">
        <v>191</v>
      </c>
      <c s="26" t="s">
        <v>53</v>
      </c>
      <c s="32" t="s">
        <v>192</v>
      </c>
      <c s="33" t="s">
        <v>65</v>
      </c>
      <c s="34">
        <v>9</v>
      </c>
      <c s="35">
        <v>0</v>
      </c>
      <c s="35">
        <f>ROUND(ROUND(H32,2)*ROUND(G32,3),2)</f>
      </c>
      <c s="33" t="s">
        <v>56</v>
      </c>
      <c r="O32">
        <f>(I32*21)/100</f>
      </c>
      <c t="s">
        <v>27</v>
      </c>
    </row>
    <row r="33" spans="1:5" ht="12.75">
      <c r="A33" s="36" t="s">
        <v>57</v>
      </c>
      <c r="E33" s="37" t="s">
        <v>193</v>
      </c>
    </row>
    <row r="34" spans="1:5" ht="25.5">
      <c r="A34" s="38" t="s">
        <v>59</v>
      </c>
      <c r="E34" s="39" t="s">
        <v>194</v>
      </c>
    </row>
    <row r="35" spans="1:5" ht="25.5">
      <c r="A35" t="s">
        <v>60</v>
      </c>
      <c r="E35" s="37" t="s">
        <v>195</v>
      </c>
    </row>
    <row r="36" spans="1:16" ht="12.75">
      <c r="A36" s="26" t="s">
        <v>51</v>
      </c>
      <c s="31" t="s">
        <v>82</v>
      </c>
      <c s="31" t="s">
        <v>196</v>
      </c>
      <c s="26" t="s">
        <v>53</v>
      </c>
      <c s="32" t="s">
        <v>197</v>
      </c>
      <c s="33" t="s">
        <v>65</v>
      </c>
      <c s="34">
        <v>6</v>
      </c>
      <c s="35">
        <v>0</v>
      </c>
      <c s="35">
        <f>ROUND(ROUND(H36,2)*ROUND(G36,3),2)</f>
      </c>
      <c s="33" t="s">
        <v>56</v>
      </c>
      <c r="O36">
        <f>(I36*21)/100</f>
      </c>
      <c t="s">
        <v>27</v>
      </c>
    </row>
    <row r="37" spans="1:5" ht="12.75">
      <c r="A37" s="36" t="s">
        <v>57</v>
      </c>
      <c r="E37" s="37" t="s">
        <v>198</v>
      </c>
    </row>
    <row r="38" spans="1:5" ht="25.5">
      <c r="A38" s="38" t="s">
        <v>59</v>
      </c>
      <c r="E38" s="39" t="s">
        <v>199</v>
      </c>
    </row>
    <row r="39" spans="1:5" ht="25.5">
      <c r="A39" t="s">
        <v>60</v>
      </c>
      <c r="E39" s="37" t="s">
        <v>195</v>
      </c>
    </row>
    <row r="40" spans="1:18" ht="12.75" customHeight="1">
      <c r="A40" s="6" t="s">
        <v>49</v>
      </c>
      <c s="6"/>
      <c s="41" t="s">
        <v>43</v>
      </c>
      <c s="6"/>
      <c s="29" t="s">
        <v>136</v>
      </c>
      <c s="6"/>
      <c s="6"/>
      <c s="6"/>
      <c s="42">
        <f>0+Q40</f>
      </c>
      <c s="6"/>
      <c r="O40">
        <f>0+R40</f>
      </c>
      <c r="Q40">
        <f>0+I41+I45+I49+I53</f>
      </c>
      <c>
        <f>0+O41+O45+O49+O53</f>
      </c>
    </row>
    <row r="41" spans="1:16" ht="12.75">
      <c r="A41" s="26" t="s">
        <v>51</v>
      </c>
      <c s="31" t="s">
        <v>85</v>
      </c>
      <c s="31" t="s">
        <v>200</v>
      </c>
      <c s="26" t="s">
        <v>53</v>
      </c>
      <c s="32" t="s">
        <v>201</v>
      </c>
      <c s="33" t="s">
        <v>202</v>
      </c>
      <c s="34">
        <v>180</v>
      </c>
      <c s="35">
        <v>0</v>
      </c>
      <c s="35">
        <f>ROUND(ROUND(H41,2)*ROUND(G41,3),2)</f>
      </c>
      <c s="33" t="s">
        <v>169</v>
      </c>
      <c r="O41">
        <f>(I41*21)/100</f>
      </c>
      <c t="s">
        <v>27</v>
      </c>
    </row>
    <row r="42" spans="1:5" ht="12.75">
      <c r="A42" s="36" t="s">
        <v>57</v>
      </c>
      <c r="E42" s="37" t="s">
        <v>53</v>
      </c>
    </row>
    <row r="43" spans="1:5" ht="38.25">
      <c r="A43" s="38" t="s">
        <v>59</v>
      </c>
      <c r="E43" s="39" t="s">
        <v>203</v>
      </c>
    </row>
    <row r="44" spans="1:5" ht="12.75">
      <c r="A44" t="s">
        <v>60</v>
      </c>
      <c r="E44" s="37" t="s">
        <v>53</v>
      </c>
    </row>
    <row r="45" spans="1:16" ht="12.75">
      <c r="A45" s="26" t="s">
        <v>51</v>
      </c>
      <c s="31" t="s">
        <v>43</v>
      </c>
      <c s="31" t="s">
        <v>204</v>
      </c>
      <c s="26" t="s">
        <v>53</v>
      </c>
      <c s="32" t="s">
        <v>205</v>
      </c>
      <c s="33" t="s">
        <v>65</v>
      </c>
      <c s="34">
        <v>9</v>
      </c>
      <c s="35">
        <v>0</v>
      </c>
      <c s="35">
        <f>ROUND(ROUND(H45,2)*ROUND(G45,3),2)</f>
      </c>
      <c s="33" t="s">
        <v>56</v>
      </c>
      <c r="O45">
        <f>(I45*21)/100</f>
      </c>
      <c t="s">
        <v>27</v>
      </c>
    </row>
    <row r="46" spans="1:5" ht="12.75">
      <c r="A46" s="36" t="s">
        <v>57</v>
      </c>
      <c r="E46" s="37" t="s">
        <v>206</v>
      </c>
    </row>
    <row r="47" spans="1:5" ht="25.5">
      <c r="A47" s="38" t="s">
        <v>59</v>
      </c>
      <c r="E47" s="39" t="s">
        <v>207</v>
      </c>
    </row>
    <row r="48" spans="1:5" ht="25.5">
      <c r="A48" t="s">
        <v>60</v>
      </c>
      <c r="E48" s="37" t="s">
        <v>208</v>
      </c>
    </row>
    <row r="49" spans="1:16" ht="12.75">
      <c r="A49" s="26" t="s">
        <v>51</v>
      </c>
      <c s="31" t="s">
        <v>45</v>
      </c>
      <c s="31" t="s">
        <v>209</v>
      </c>
      <c s="26" t="s">
        <v>53</v>
      </c>
      <c s="32" t="s">
        <v>210</v>
      </c>
      <c s="33" t="s">
        <v>211</v>
      </c>
      <c s="34">
        <v>4</v>
      </c>
      <c s="35">
        <v>0</v>
      </c>
      <c s="35">
        <f>ROUND(ROUND(H49,2)*ROUND(G49,3),2)</f>
      </c>
      <c s="33" t="s">
        <v>56</v>
      </c>
      <c r="O49">
        <f>(I49*21)/100</f>
      </c>
      <c t="s">
        <v>27</v>
      </c>
    </row>
    <row r="50" spans="1:5" ht="12.75">
      <c r="A50" s="36" t="s">
        <v>57</v>
      </c>
      <c r="E50" s="37" t="s">
        <v>53</v>
      </c>
    </row>
    <row r="51" spans="1:5" ht="12.75">
      <c r="A51" s="38" t="s">
        <v>59</v>
      </c>
      <c r="E51" s="39" t="s">
        <v>53</v>
      </c>
    </row>
    <row r="52" spans="1:5" ht="89.25">
      <c r="A52" t="s">
        <v>60</v>
      </c>
      <c r="E52" s="37" t="s">
        <v>212</v>
      </c>
    </row>
    <row r="53" spans="1:16" ht="12.75">
      <c r="A53" s="26" t="s">
        <v>51</v>
      </c>
      <c s="31" t="s">
        <v>47</v>
      </c>
      <c s="31" t="s">
        <v>213</v>
      </c>
      <c s="26" t="s">
        <v>53</v>
      </c>
      <c s="32" t="s">
        <v>214</v>
      </c>
      <c s="33" t="s">
        <v>65</v>
      </c>
      <c s="34">
        <v>4</v>
      </c>
      <c s="35">
        <v>0</v>
      </c>
      <c s="35">
        <f>ROUND(ROUND(H53,2)*ROUND(G53,3),2)</f>
      </c>
      <c s="33" t="s">
        <v>56</v>
      </c>
      <c r="O53">
        <f>(I53*21)/100</f>
      </c>
      <c t="s">
        <v>27</v>
      </c>
    </row>
    <row r="54" spans="1:5" ht="25.5">
      <c r="A54" s="36" t="s">
        <v>57</v>
      </c>
      <c r="E54" s="37" t="s">
        <v>215</v>
      </c>
    </row>
    <row r="55" spans="1:5" ht="25.5">
      <c r="A55" s="38" t="s">
        <v>59</v>
      </c>
      <c r="E55" s="39" t="s">
        <v>216</v>
      </c>
    </row>
    <row r="56" spans="1:5" ht="76.5">
      <c r="A56" t="s">
        <v>60</v>
      </c>
      <c r="E56" s="37" t="s">
        <v>217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0+O9+O14+O43+O76+O85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218</v>
      </c>
      <c s="43">
        <f>0+I9+I14+I43+I76+I85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19</v>
      </c>
      <c s="1"/>
      <c s="14" t="s">
        <v>20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218</v>
      </c>
      <c s="6"/>
      <c s="18" t="s">
        <v>219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30</v>
      </c>
      <c s="15" t="s">
        <v>32</v>
      </c>
      <c s="15" t="s">
        <v>33</v>
      </c>
      <c s="15" t="s">
        <v>34</v>
      </c>
      <c s="15" t="s">
        <v>35</v>
      </c>
      <c s="15" t="s">
        <v>37</v>
      </c>
      <c s="15" t="s">
        <v>39</v>
      </c>
      <c s="15" t="s">
        <v>41</v>
      </c>
      <c s="15"/>
      <c s="15" t="s">
        <v>46</v>
      </c>
    </row>
    <row r="7" spans="1:10" ht="12.75" customHeight="1">
      <c r="A7" s="15"/>
      <c s="15"/>
      <c s="15"/>
      <c s="15"/>
      <c s="15"/>
      <c s="15"/>
      <c s="15"/>
      <c s="15" t="s">
        <v>42</v>
      </c>
      <c s="15" t="s">
        <v>44</v>
      </c>
      <c s="15"/>
    </row>
    <row r="8" spans="1:10" ht="12.75" customHeight="1">
      <c r="A8" s="15" t="s">
        <v>31</v>
      </c>
      <c s="15" t="s">
        <v>19</v>
      </c>
      <c s="15" t="s">
        <v>27</v>
      </c>
      <c s="15" t="s">
        <v>26</v>
      </c>
      <c s="15" t="s">
        <v>36</v>
      </c>
      <c s="15" t="s">
        <v>38</v>
      </c>
      <c s="15" t="s">
        <v>40</v>
      </c>
      <c s="15" t="s">
        <v>43</v>
      </c>
      <c s="15" t="s">
        <v>45</v>
      </c>
      <c s="15" t="s">
        <v>47</v>
      </c>
    </row>
    <row r="9" spans="1:18" ht="12.75" customHeight="1">
      <c r="A9" s="27" t="s">
        <v>49</v>
      </c>
      <c s="27"/>
      <c s="28" t="s">
        <v>31</v>
      </c>
      <c s="27"/>
      <c s="29" t="s">
        <v>50</v>
      </c>
      <c s="27"/>
      <c s="27"/>
      <c s="27"/>
      <c s="30">
        <f>0+Q9</f>
      </c>
      <c s="27"/>
      <c r="O9">
        <f>0+R9</f>
      </c>
      <c r="Q9">
        <f>0+I10</f>
      </c>
      <c>
        <f>0+O10</f>
      </c>
    </row>
    <row r="10" spans="1:16" ht="12.75">
      <c r="A10" s="26" t="s">
        <v>51</v>
      </c>
      <c s="31" t="s">
        <v>19</v>
      </c>
      <c s="31" t="s">
        <v>163</v>
      </c>
      <c s="26" t="s">
        <v>53</v>
      </c>
      <c s="32" t="s">
        <v>164</v>
      </c>
      <c s="33" t="s">
        <v>165</v>
      </c>
      <c s="34">
        <v>354.368</v>
      </c>
      <c s="35">
        <v>0</v>
      </c>
      <c s="35">
        <f>ROUND(ROUND(H10,2)*ROUND(G10,3),2)</f>
      </c>
      <c s="33" t="s">
        <v>56</v>
      </c>
      <c r="O10">
        <f>(I10*21)/100</f>
      </c>
      <c t="s">
        <v>27</v>
      </c>
    </row>
    <row r="11" spans="1:5" ht="12.75">
      <c r="A11" s="36" t="s">
        <v>57</v>
      </c>
      <c r="E11" s="37" t="s">
        <v>53</v>
      </c>
    </row>
    <row r="12" spans="1:5" ht="51">
      <c r="A12" s="38" t="s">
        <v>59</v>
      </c>
      <c r="E12" s="39" t="s">
        <v>221</v>
      </c>
    </row>
    <row r="13" spans="1:5" ht="25.5">
      <c r="A13" t="s">
        <v>60</v>
      </c>
      <c r="E13" s="37" t="s">
        <v>172</v>
      </c>
    </row>
    <row r="14" spans="1:18" ht="12.75" customHeight="1">
      <c r="A14" s="6" t="s">
        <v>49</v>
      </c>
      <c s="6"/>
      <c s="41" t="s">
        <v>19</v>
      </c>
      <c s="6"/>
      <c s="29" t="s">
        <v>173</v>
      </c>
      <c s="6"/>
      <c s="6"/>
      <c s="6"/>
      <c s="42">
        <f>0+Q14</f>
      </c>
      <c s="6"/>
      <c r="O14">
        <f>0+R14</f>
      </c>
      <c r="Q14">
        <f>0+I15+I19+I23+I27+I31+I35+I39</f>
      </c>
      <c>
        <f>0+O15+O19+O23+O27+O31+O35+O39</f>
      </c>
    </row>
    <row r="15" spans="1:16" ht="12.75">
      <c r="A15" s="26" t="s">
        <v>51</v>
      </c>
      <c s="31" t="s">
        <v>27</v>
      </c>
      <c s="31" t="s">
        <v>222</v>
      </c>
      <c s="26" t="s">
        <v>53</v>
      </c>
      <c s="32" t="s">
        <v>223</v>
      </c>
      <c s="33" t="s">
        <v>224</v>
      </c>
      <c s="34">
        <v>1915.5</v>
      </c>
      <c s="35">
        <v>0</v>
      </c>
      <c s="35">
        <f>ROUND(ROUND(H15,2)*ROUND(G15,3),2)</f>
      </c>
      <c s="33" t="s">
        <v>56</v>
      </c>
      <c r="O15">
        <f>(I15*21)/100</f>
      </c>
      <c t="s">
        <v>27</v>
      </c>
    </row>
    <row r="16" spans="1:5" ht="12.75">
      <c r="A16" s="36" t="s">
        <v>57</v>
      </c>
      <c r="E16" s="37" t="s">
        <v>225</v>
      </c>
    </row>
    <row r="17" spans="1:5" ht="38.25">
      <c r="A17" s="38" t="s">
        <v>59</v>
      </c>
      <c r="E17" s="39" t="s">
        <v>226</v>
      </c>
    </row>
    <row r="18" spans="1:5" ht="25.5">
      <c r="A18" t="s">
        <v>60</v>
      </c>
      <c r="E18" s="37" t="s">
        <v>227</v>
      </c>
    </row>
    <row r="19" spans="1:16" ht="12.75">
      <c r="A19" s="26" t="s">
        <v>51</v>
      </c>
      <c s="31" t="s">
        <v>26</v>
      </c>
      <c s="31" t="s">
        <v>228</v>
      </c>
      <c s="26" t="s">
        <v>53</v>
      </c>
      <c s="32" t="s">
        <v>229</v>
      </c>
      <c s="33" t="s">
        <v>182</v>
      </c>
      <c s="34">
        <v>10.16</v>
      </c>
      <c s="35">
        <v>0</v>
      </c>
      <c s="35">
        <f>ROUND(ROUND(H19,2)*ROUND(G19,3),2)</f>
      </c>
      <c s="33" t="s">
        <v>56</v>
      </c>
      <c r="O19">
        <f>(I19*21)/100</f>
      </c>
      <c t="s">
        <v>27</v>
      </c>
    </row>
    <row r="20" spans="1:5" ht="12.75">
      <c r="A20" s="36" t="s">
        <v>57</v>
      </c>
      <c r="E20" s="37" t="s">
        <v>53</v>
      </c>
    </row>
    <row r="21" spans="1:5" ht="51">
      <c r="A21" s="38" t="s">
        <v>59</v>
      </c>
      <c r="E21" s="39" t="s">
        <v>230</v>
      </c>
    </row>
    <row r="22" spans="1:5" ht="369.75">
      <c r="A22" t="s">
        <v>60</v>
      </c>
      <c r="E22" s="37" t="s">
        <v>231</v>
      </c>
    </row>
    <row r="23" spans="1:16" ht="12.75">
      <c r="A23" s="26" t="s">
        <v>51</v>
      </c>
      <c s="31" t="s">
        <v>36</v>
      </c>
      <c s="31" t="s">
        <v>232</v>
      </c>
      <c s="26" t="s">
        <v>53</v>
      </c>
      <c s="32" t="s">
        <v>233</v>
      </c>
      <c s="33" t="s">
        <v>182</v>
      </c>
      <c s="34">
        <v>181.39</v>
      </c>
      <c s="35">
        <v>0</v>
      </c>
      <c s="35">
        <f>ROUND(ROUND(H23,2)*ROUND(G23,3),2)</f>
      </c>
      <c s="33" t="s">
        <v>56</v>
      </c>
      <c r="O23">
        <f>(I23*21)/100</f>
      </c>
      <c t="s">
        <v>27</v>
      </c>
    </row>
    <row r="24" spans="1:5" ht="12.75">
      <c r="A24" s="36" t="s">
        <v>57</v>
      </c>
      <c r="E24" s="37" t="s">
        <v>53</v>
      </c>
    </row>
    <row r="25" spans="1:5" ht="51">
      <c r="A25" s="38" t="s">
        <v>59</v>
      </c>
      <c r="E25" s="39" t="s">
        <v>234</v>
      </c>
    </row>
    <row r="26" spans="1:5" ht="318.75">
      <c r="A26" t="s">
        <v>60</v>
      </c>
      <c r="E26" s="37" t="s">
        <v>235</v>
      </c>
    </row>
    <row r="27" spans="1:16" ht="12.75">
      <c r="A27" s="26" t="s">
        <v>51</v>
      </c>
      <c s="31" t="s">
        <v>38</v>
      </c>
      <c s="31" t="s">
        <v>236</v>
      </c>
      <c s="26" t="s">
        <v>53</v>
      </c>
      <c s="32" t="s">
        <v>237</v>
      </c>
      <c s="33" t="s">
        <v>182</v>
      </c>
      <c s="34">
        <v>144.19</v>
      </c>
      <c s="35">
        <v>0</v>
      </c>
      <c s="35">
        <f>ROUND(ROUND(H27,2)*ROUND(G27,3),2)</f>
      </c>
      <c s="33" t="s">
        <v>56</v>
      </c>
      <c r="O27">
        <f>(I27*21)/100</f>
      </c>
      <c t="s">
        <v>27</v>
      </c>
    </row>
    <row r="28" spans="1:5" ht="12.75">
      <c r="A28" s="36" t="s">
        <v>57</v>
      </c>
      <c r="E28" s="37" t="s">
        <v>53</v>
      </c>
    </row>
    <row r="29" spans="1:5" ht="51">
      <c r="A29" s="38" t="s">
        <v>59</v>
      </c>
      <c r="E29" s="39" t="s">
        <v>238</v>
      </c>
    </row>
    <row r="30" spans="1:5" ht="229.5">
      <c r="A30" t="s">
        <v>60</v>
      </c>
      <c r="E30" s="37" t="s">
        <v>239</v>
      </c>
    </row>
    <row r="31" spans="1:16" ht="12.75">
      <c r="A31" s="26" t="s">
        <v>51</v>
      </c>
      <c s="31" t="s">
        <v>40</v>
      </c>
      <c s="31" t="s">
        <v>240</v>
      </c>
      <c s="26" t="s">
        <v>53</v>
      </c>
      <c s="32" t="s">
        <v>241</v>
      </c>
      <c s="33" t="s">
        <v>182</v>
      </c>
      <c s="34">
        <v>37.2</v>
      </c>
      <c s="35">
        <v>0</v>
      </c>
      <c s="35">
        <f>ROUND(ROUND(H31,2)*ROUND(G31,3),2)</f>
      </c>
      <c s="33" t="s">
        <v>56</v>
      </c>
      <c r="O31">
        <f>(I31*21)/100</f>
      </c>
      <c t="s">
        <v>27</v>
      </c>
    </row>
    <row r="32" spans="1:5" ht="12.75">
      <c r="A32" s="36" t="s">
        <v>57</v>
      </c>
      <c r="E32" s="37" t="s">
        <v>242</v>
      </c>
    </row>
    <row r="33" spans="1:5" ht="51">
      <c r="A33" s="38" t="s">
        <v>59</v>
      </c>
      <c r="E33" s="39" t="s">
        <v>243</v>
      </c>
    </row>
    <row r="34" spans="1:5" ht="293.25">
      <c r="A34" t="s">
        <v>60</v>
      </c>
      <c r="E34" s="37" t="s">
        <v>244</v>
      </c>
    </row>
    <row r="35" spans="1:16" ht="12.75">
      <c r="A35" s="26" t="s">
        <v>51</v>
      </c>
      <c s="31" t="s">
        <v>82</v>
      </c>
      <c s="31" t="s">
        <v>245</v>
      </c>
      <c s="26" t="s">
        <v>53</v>
      </c>
      <c s="32" t="s">
        <v>246</v>
      </c>
      <c s="33" t="s">
        <v>247</v>
      </c>
      <c s="34">
        <v>312</v>
      </c>
      <c s="35">
        <v>0</v>
      </c>
      <c s="35">
        <f>ROUND(ROUND(H35,2)*ROUND(G35,3),2)</f>
      </c>
      <c s="33" t="s">
        <v>56</v>
      </c>
      <c r="O35">
        <f>(I35*21)/100</f>
      </c>
      <c t="s">
        <v>27</v>
      </c>
    </row>
    <row r="36" spans="1:5" ht="12.75">
      <c r="A36" s="36" t="s">
        <v>57</v>
      </c>
      <c r="E36" s="37" t="s">
        <v>248</v>
      </c>
    </row>
    <row r="37" spans="1:5" ht="38.25">
      <c r="A37" s="38" t="s">
        <v>59</v>
      </c>
      <c r="E37" s="39" t="s">
        <v>249</v>
      </c>
    </row>
    <row r="38" spans="1:5" ht="38.25">
      <c r="A38" t="s">
        <v>60</v>
      </c>
      <c r="E38" s="37" t="s">
        <v>250</v>
      </c>
    </row>
    <row r="39" spans="1:16" ht="12.75">
      <c r="A39" s="26" t="s">
        <v>51</v>
      </c>
      <c s="31" t="s">
        <v>85</v>
      </c>
      <c s="31" t="s">
        <v>251</v>
      </c>
      <c s="26" t="s">
        <v>53</v>
      </c>
      <c s="32" t="s">
        <v>252</v>
      </c>
      <c s="33" t="s">
        <v>247</v>
      </c>
      <c s="34">
        <v>312</v>
      </c>
      <c s="35">
        <v>0</v>
      </c>
      <c s="35">
        <f>ROUND(ROUND(H39,2)*ROUND(G39,3),2)</f>
      </c>
      <c s="33" t="s">
        <v>56</v>
      </c>
      <c r="O39">
        <f>(I39*21)/100</f>
      </c>
      <c t="s">
        <v>27</v>
      </c>
    </row>
    <row r="40" spans="1:5" ht="12.75">
      <c r="A40" s="36" t="s">
        <v>57</v>
      </c>
      <c r="E40" s="37" t="s">
        <v>53</v>
      </c>
    </row>
    <row r="41" spans="1:5" ht="38.25">
      <c r="A41" s="38" t="s">
        <v>59</v>
      </c>
      <c r="E41" s="39" t="s">
        <v>249</v>
      </c>
    </row>
    <row r="42" spans="1:5" ht="25.5">
      <c r="A42" t="s">
        <v>60</v>
      </c>
      <c r="E42" s="37" t="s">
        <v>253</v>
      </c>
    </row>
    <row r="43" spans="1:18" ht="12.75" customHeight="1">
      <c r="A43" s="6" t="s">
        <v>49</v>
      </c>
      <c s="6"/>
      <c s="41" t="s">
        <v>38</v>
      </c>
      <c s="6"/>
      <c s="29" t="s">
        <v>219</v>
      </c>
      <c s="6"/>
      <c s="6"/>
      <c s="6"/>
      <c s="42">
        <f>0+Q43</f>
      </c>
      <c s="6"/>
      <c r="O43">
        <f>0+R43</f>
      </c>
      <c r="Q43">
        <f>0+I44+I48+I52+I56+I60+I64+I68+I72</f>
      </c>
      <c>
        <f>0+O44+O48+O52+O56+O60+O64+O68+O72</f>
      </c>
    </row>
    <row r="44" spans="1:16" ht="12.75">
      <c r="A44" s="26" t="s">
        <v>51</v>
      </c>
      <c s="31" t="s">
        <v>43</v>
      </c>
      <c s="31" t="s">
        <v>254</v>
      </c>
      <c s="26" t="s">
        <v>53</v>
      </c>
      <c s="32" t="s">
        <v>255</v>
      </c>
      <c s="33" t="s">
        <v>247</v>
      </c>
      <c s="34">
        <v>1016</v>
      </c>
      <c s="35">
        <v>0</v>
      </c>
      <c s="35">
        <f>ROUND(ROUND(H44,2)*ROUND(G44,3),2)</f>
      </c>
      <c s="33" t="s">
        <v>56</v>
      </c>
      <c r="O44">
        <f>(I44*21)/100</f>
      </c>
      <c t="s">
        <v>27</v>
      </c>
    </row>
    <row r="45" spans="1:5" ht="12.75">
      <c r="A45" s="36" t="s">
        <v>57</v>
      </c>
      <c r="E45" s="37" t="s">
        <v>256</v>
      </c>
    </row>
    <row r="46" spans="1:5" ht="38.25">
      <c r="A46" s="38" t="s">
        <v>59</v>
      </c>
      <c r="E46" s="39" t="s">
        <v>257</v>
      </c>
    </row>
    <row r="47" spans="1:5" ht="51">
      <c r="A47" t="s">
        <v>60</v>
      </c>
      <c r="E47" s="37" t="s">
        <v>258</v>
      </c>
    </row>
    <row r="48" spans="1:16" ht="12.75">
      <c r="A48" s="26" t="s">
        <v>51</v>
      </c>
      <c s="31" t="s">
        <v>45</v>
      </c>
      <c s="31" t="s">
        <v>259</v>
      </c>
      <c s="26" t="s">
        <v>53</v>
      </c>
      <c s="32" t="s">
        <v>260</v>
      </c>
      <c s="33" t="s">
        <v>247</v>
      </c>
      <c s="34">
        <v>1016</v>
      </c>
      <c s="35">
        <v>0</v>
      </c>
      <c s="35">
        <f>ROUND(ROUND(H48,2)*ROUND(G48,3),2)</f>
      </c>
      <c s="33" t="s">
        <v>56</v>
      </c>
      <c r="O48">
        <f>(I48*21)/100</f>
      </c>
      <c t="s">
        <v>27</v>
      </c>
    </row>
    <row r="49" spans="1:5" ht="12.75">
      <c r="A49" s="36" t="s">
        <v>57</v>
      </c>
      <c r="E49" s="37" t="s">
        <v>53</v>
      </c>
    </row>
    <row r="50" spans="1:5" ht="38.25">
      <c r="A50" s="38" t="s">
        <v>59</v>
      </c>
      <c r="E50" s="39" t="s">
        <v>261</v>
      </c>
    </row>
    <row r="51" spans="1:5" ht="12.75">
      <c r="A51" t="s">
        <v>60</v>
      </c>
      <c r="E51" s="37" t="s">
        <v>53</v>
      </c>
    </row>
    <row r="52" spans="1:16" ht="12.75">
      <c r="A52" s="26" t="s">
        <v>51</v>
      </c>
      <c s="31" t="s">
        <v>47</v>
      </c>
      <c s="31" t="s">
        <v>262</v>
      </c>
      <c s="26" t="s">
        <v>53</v>
      </c>
      <c s="32" t="s">
        <v>263</v>
      </c>
      <c s="33" t="s">
        <v>247</v>
      </c>
      <c s="34">
        <v>1016</v>
      </c>
      <c s="35">
        <v>0</v>
      </c>
      <c s="35">
        <f>ROUND(ROUND(H52,2)*ROUND(G52,3),2)</f>
      </c>
      <c s="33" t="s">
        <v>56</v>
      </c>
      <c r="O52">
        <f>(I52*21)/100</f>
      </c>
      <c t="s">
        <v>27</v>
      </c>
    </row>
    <row r="53" spans="1:5" ht="12.75">
      <c r="A53" s="36" t="s">
        <v>57</v>
      </c>
      <c r="E53" s="37" t="s">
        <v>53</v>
      </c>
    </row>
    <row r="54" spans="1:5" ht="38.25">
      <c r="A54" s="38" t="s">
        <v>59</v>
      </c>
      <c r="E54" s="39" t="s">
        <v>261</v>
      </c>
    </row>
    <row r="55" spans="1:5" ht="140.25">
      <c r="A55" t="s">
        <v>60</v>
      </c>
      <c r="E55" s="37" t="s">
        <v>264</v>
      </c>
    </row>
    <row r="56" spans="1:16" ht="12.75">
      <c r="A56" s="26" t="s">
        <v>265</v>
      </c>
      <c s="31" t="s">
        <v>93</v>
      </c>
      <c s="31" t="s">
        <v>266</v>
      </c>
      <c s="26" t="s">
        <v>53</v>
      </c>
      <c s="32" t="s">
        <v>267</v>
      </c>
      <c s="33" t="s">
        <v>247</v>
      </c>
      <c s="34">
        <v>1016</v>
      </c>
      <c s="35">
        <v>0</v>
      </c>
      <c s="35">
        <f>ROUND(ROUND(H56,2)*ROUND(G56,3),2)</f>
      </c>
      <c s="33" t="s">
        <v>56</v>
      </c>
      <c r="O56">
        <f>(I56*21)/100</f>
      </c>
      <c t="s">
        <v>27</v>
      </c>
    </row>
    <row r="57" spans="1:5" ht="12.75">
      <c r="A57" s="36" t="s">
        <v>57</v>
      </c>
      <c r="E57" s="37" t="s">
        <v>268</v>
      </c>
    </row>
    <row r="58" spans="1:5" ht="12.75">
      <c r="A58" s="38" t="s">
        <v>59</v>
      </c>
      <c r="E58" s="39" t="s">
        <v>53</v>
      </c>
    </row>
    <row r="59" spans="1:5" ht="51">
      <c r="A59" t="s">
        <v>60</v>
      </c>
      <c r="E59" s="37" t="s">
        <v>269</v>
      </c>
    </row>
    <row r="60" spans="1:16" ht="12.75">
      <c r="A60" s="26" t="s">
        <v>265</v>
      </c>
      <c s="31" t="s">
        <v>99</v>
      </c>
      <c s="31" t="s">
        <v>270</v>
      </c>
      <c s="26" t="s">
        <v>53</v>
      </c>
      <c s="32" t="s">
        <v>271</v>
      </c>
      <c s="33" t="s">
        <v>247</v>
      </c>
      <c s="34">
        <v>1016</v>
      </c>
      <c s="35">
        <v>0</v>
      </c>
      <c s="35">
        <f>ROUND(ROUND(H60,2)*ROUND(G60,3),2)</f>
      </c>
      <c s="33" t="s">
        <v>56</v>
      </c>
      <c r="O60">
        <f>(I60*21)/100</f>
      </c>
      <c t="s">
        <v>27</v>
      </c>
    </row>
    <row r="61" spans="1:5" ht="12.75">
      <c r="A61" s="36" t="s">
        <v>57</v>
      </c>
      <c r="E61" s="37" t="s">
        <v>53</v>
      </c>
    </row>
    <row r="62" spans="1:5" ht="12.75">
      <c r="A62" s="38" t="s">
        <v>59</v>
      </c>
      <c r="E62" s="39" t="s">
        <v>53</v>
      </c>
    </row>
    <row r="63" spans="1:5" ht="25.5">
      <c r="A63" t="s">
        <v>60</v>
      </c>
      <c r="E63" s="37" t="s">
        <v>272</v>
      </c>
    </row>
    <row r="64" spans="1:16" ht="12.75">
      <c r="A64" s="26" t="s">
        <v>51</v>
      </c>
      <c s="31" t="s">
        <v>104</v>
      </c>
      <c s="31" t="s">
        <v>273</v>
      </c>
      <c s="26" t="s">
        <v>53</v>
      </c>
      <c s="32" t="s">
        <v>274</v>
      </c>
      <c s="33" t="s">
        <v>247</v>
      </c>
      <c s="34">
        <v>1016</v>
      </c>
      <c s="35">
        <v>0</v>
      </c>
      <c s="35">
        <f>ROUND(ROUND(H64,2)*ROUND(G64,3),2)</f>
      </c>
      <c s="33" t="s">
        <v>56</v>
      </c>
      <c r="O64">
        <f>(I64*21)/100</f>
      </c>
      <c t="s">
        <v>27</v>
      </c>
    </row>
    <row r="65" spans="1:5" ht="12.75">
      <c r="A65" s="36" t="s">
        <v>57</v>
      </c>
      <c r="E65" s="37" t="s">
        <v>53</v>
      </c>
    </row>
    <row r="66" spans="1:5" ht="38.25">
      <c r="A66" s="38" t="s">
        <v>59</v>
      </c>
      <c r="E66" s="39" t="s">
        <v>261</v>
      </c>
    </row>
    <row r="67" spans="1:5" ht="140.25">
      <c r="A67" t="s">
        <v>60</v>
      </c>
      <c r="E67" s="37" t="s">
        <v>275</v>
      </c>
    </row>
    <row r="68" spans="1:16" ht="12.75">
      <c r="A68" s="26" t="s">
        <v>265</v>
      </c>
      <c s="31" t="s">
        <v>108</v>
      </c>
      <c s="31" t="s">
        <v>276</v>
      </c>
      <c s="26" t="s">
        <v>53</v>
      </c>
      <c s="32" t="s">
        <v>277</v>
      </c>
      <c s="33" t="s">
        <v>247</v>
      </c>
      <c s="34">
        <v>1016</v>
      </c>
      <c s="35">
        <v>0</v>
      </c>
      <c s="35">
        <f>ROUND(ROUND(H68,2)*ROUND(G68,3),2)</f>
      </c>
      <c s="33" t="s">
        <v>56</v>
      </c>
      <c r="O68">
        <f>(I68*21)/100</f>
      </c>
      <c t="s">
        <v>27</v>
      </c>
    </row>
    <row r="69" spans="1:5" ht="12.75">
      <c r="A69" s="36" t="s">
        <v>57</v>
      </c>
      <c r="E69" s="37" t="s">
        <v>278</v>
      </c>
    </row>
    <row r="70" spans="1:5" ht="12.75">
      <c r="A70" s="38" t="s">
        <v>59</v>
      </c>
      <c r="E70" s="39" t="s">
        <v>53</v>
      </c>
    </row>
    <row r="71" spans="1:5" ht="51">
      <c r="A71" t="s">
        <v>60</v>
      </c>
      <c r="E71" s="37" t="s">
        <v>269</v>
      </c>
    </row>
    <row r="72" spans="1:16" ht="25.5">
      <c r="A72" s="26" t="s">
        <v>51</v>
      </c>
      <c s="31" t="s">
        <v>111</v>
      </c>
      <c s="31" t="s">
        <v>279</v>
      </c>
      <c s="26" t="s">
        <v>53</v>
      </c>
      <c s="32" t="s">
        <v>280</v>
      </c>
      <c s="33" t="s">
        <v>247</v>
      </c>
      <c s="34">
        <v>1016</v>
      </c>
      <c s="35">
        <v>0</v>
      </c>
      <c s="35">
        <f>ROUND(ROUND(H72,2)*ROUND(G72,3),2)</f>
      </c>
      <c s="33" t="s">
        <v>56</v>
      </c>
      <c r="O72">
        <f>(I72*21)/100</f>
      </c>
      <c t="s">
        <v>27</v>
      </c>
    </row>
    <row r="73" spans="1:5" ht="12.75">
      <c r="A73" s="36" t="s">
        <v>57</v>
      </c>
      <c r="E73" s="37" t="s">
        <v>281</v>
      </c>
    </row>
    <row r="74" spans="1:5" ht="38.25">
      <c r="A74" s="38" t="s">
        <v>59</v>
      </c>
      <c r="E74" s="39" t="s">
        <v>257</v>
      </c>
    </row>
    <row r="75" spans="1:5" ht="12.75">
      <c r="A75" t="s">
        <v>60</v>
      </c>
      <c r="E75" s="37" t="s">
        <v>282</v>
      </c>
    </row>
    <row r="76" spans="1:18" ht="12.75" customHeight="1">
      <c r="A76" s="6" t="s">
        <v>49</v>
      </c>
      <c s="6"/>
      <c s="41" t="s">
        <v>85</v>
      </c>
      <c s="6"/>
      <c s="29" t="s">
        <v>190</v>
      </c>
      <c s="6"/>
      <c s="6"/>
      <c s="6"/>
      <c s="42">
        <f>0+Q76</f>
      </c>
      <c s="6"/>
      <c r="O76">
        <f>0+R76</f>
      </c>
      <c r="Q76">
        <f>0+I77+I81</f>
      </c>
      <c>
        <f>0+O77+O81</f>
      </c>
    </row>
    <row r="77" spans="1:16" ht="12.75">
      <c r="A77" s="26" t="s">
        <v>51</v>
      </c>
      <c s="31" t="s">
        <v>115</v>
      </c>
      <c s="31" t="s">
        <v>283</v>
      </c>
      <c s="26" t="s">
        <v>53</v>
      </c>
      <c s="32" t="s">
        <v>284</v>
      </c>
      <c s="33" t="s">
        <v>176</v>
      </c>
      <c s="34">
        <v>62</v>
      </c>
      <c s="35">
        <v>0</v>
      </c>
      <c s="35">
        <f>ROUND(ROUND(H77,2)*ROUND(G77,3),2)</f>
      </c>
      <c s="33" t="s">
        <v>56</v>
      </c>
      <c r="O77">
        <f>(I77*21)/100</f>
      </c>
      <c t="s">
        <v>27</v>
      </c>
    </row>
    <row r="78" spans="1:5" ht="12.75">
      <c r="A78" s="36" t="s">
        <v>57</v>
      </c>
      <c r="E78" s="37" t="s">
        <v>53</v>
      </c>
    </row>
    <row r="79" spans="1:5" ht="51">
      <c r="A79" s="38" t="s">
        <v>59</v>
      </c>
      <c r="E79" s="39" t="s">
        <v>285</v>
      </c>
    </row>
    <row r="80" spans="1:5" ht="255">
      <c r="A80" t="s">
        <v>60</v>
      </c>
      <c r="E80" s="37" t="s">
        <v>286</v>
      </c>
    </row>
    <row r="81" spans="1:16" ht="12.75">
      <c r="A81" s="26" t="s">
        <v>51</v>
      </c>
      <c s="31" t="s">
        <v>120</v>
      </c>
      <c s="31" t="s">
        <v>287</v>
      </c>
      <c s="26" t="s">
        <v>53</v>
      </c>
      <c s="32" t="s">
        <v>288</v>
      </c>
      <c s="33" t="s">
        <v>65</v>
      </c>
      <c s="34">
        <v>10</v>
      </c>
      <c s="35">
        <v>0</v>
      </c>
      <c s="35">
        <f>ROUND(ROUND(H81,2)*ROUND(G81,3),2)</f>
      </c>
      <c s="33" t="s">
        <v>56</v>
      </c>
      <c r="O81">
        <f>(I81*21)/100</f>
      </c>
      <c t="s">
        <v>27</v>
      </c>
    </row>
    <row r="82" spans="1:5" ht="12.75">
      <c r="A82" s="36" t="s">
        <v>57</v>
      </c>
      <c r="E82" s="37" t="s">
        <v>289</v>
      </c>
    </row>
    <row r="83" spans="1:5" ht="127.5">
      <c r="A83" s="38" t="s">
        <v>59</v>
      </c>
      <c r="E83" s="39" t="s">
        <v>290</v>
      </c>
    </row>
    <row r="84" spans="1:5" ht="76.5">
      <c r="A84" t="s">
        <v>60</v>
      </c>
      <c r="E84" s="37" t="s">
        <v>291</v>
      </c>
    </row>
    <row r="85" spans="1:18" ht="12.75" customHeight="1">
      <c r="A85" s="6" t="s">
        <v>49</v>
      </c>
      <c s="6"/>
      <c s="41" t="s">
        <v>43</v>
      </c>
      <c s="6"/>
      <c s="29" t="s">
        <v>136</v>
      </c>
      <c s="6"/>
      <c s="6"/>
      <c s="6"/>
      <c s="42">
        <f>0+Q85</f>
      </c>
      <c s="6"/>
      <c r="O85">
        <f>0+R85</f>
      </c>
      <c r="Q85">
        <f>0+I86+I90+I94+I98+I102+I106+I110+I114</f>
      </c>
      <c>
        <f>0+O86+O90+O94+O98+O102+O106+O110+O114</f>
      </c>
    </row>
    <row r="86" spans="1:16" ht="25.5">
      <c r="A86" s="26" t="s">
        <v>51</v>
      </c>
      <c s="31" t="s">
        <v>125</v>
      </c>
      <c s="31" t="s">
        <v>292</v>
      </c>
      <c s="26" t="s">
        <v>53</v>
      </c>
      <c s="32" t="s">
        <v>293</v>
      </c>
      <c s="33" t="s">
        <v>65</v>
      </c>
      <c s="34">
        <v>13</v>
      </c>
      <c s="35">
        <v>0</v>
      </c>
      <c s="35">
        <f>ROUND(ROUND(H86,2)*ROUND(G86,3),2)</f>
      </c>
      <c s="33" t="s">
        <v>56</v>
      </c>
      <c r="O86">
        <f>(I86*21)/100</f>
      </c>
      <c t="s">
        <v>27</v>
      </c>
    </row>
    <row r="87" spans="1:5" ht="12.75">
      <c r="A87" s="36" t="s">
        <v>57</v>
      </c>
      <c r="E87" s="37" t="s">
        <v>53</v>
      </c>
    </row>
    <row r="88" spans="1:5" ht="25.5">
      <c r="A88" s="38" t="s">
        <v>59</v>
      </c>
      <c r="E88" s="39" t="s">
        <v>294</v>
      </c>
    </row>
    <row r="89" spans="1:5" ht="25.5">
      <c r="A89" t="s">
        <v>60</v>
      </c>
      <c r="E89" s="37" t="s">
        <v>295</v>
      </c>
    </row>
    <row r="90" spans="1:16" ht="25.5">
      <c r="A90" s="26" t="s">
        <v>51</v>
      </c>
      <c s="31" t="s">
        <v>128</v>
      </c>
      <c s="31" t="s">
        <v>296</v>
      </c>
      <c s="26" t="s">
        <v>53</v>
      </c>
      <c s="32" t="s">
        <v>297</v>
      </c>
      <c s="33" t="s">
        <v>247</v>
      </c>
      <c s="34">
        <v>16.875</v>
      </c>
      <c s="35">
        <v>0</v>
      </c>
      <c s="35">
        <f>ROUND(ROUND(H90,2)*ROUND(G90,3),2)</f>
      </c>
      <c s="33" t="s">
        <v>169</v>
      </c>
      <c r="O90">
        <f>(I90*21)/100</f>
      </c>
      <c t="s">
        <v>27</v>
      </c>
    </row>
    <row r="91" spans="1:5" ht="12.75">
      <c r="A91" s="36" t="s">
        <v>57</v>
      </c>
      <c r="E91" s="37" t="s">
        <v>53</v>
      </c>
    </row>
    <row r="92" spans="1:5" ht="102">
      <c r="A92" s="38" t="s">
        <v>59</v>
      </c>
      <c r="E92" s="39" t="s">
        <v>298</v>
      </c>
    </row>
    <row r="93" spans="1:5" ht="38.25">
      <c r="A93" t="s">
        <v>60</v>
      </c>
      <c r="E93" s="37" t="s">
        <v>299</v>
      </c>
    </row>
    <row r="94" spans="1:16" ht="25.5">
      <c r="A94" s="26" t="s">
        <v>51</v>
      </c>
      <c s="31" t="s">
        <v>131</v>
      </c>
      <c s="31" t="s">
        <v>300</v>
      </c>
      <c s="26" t="s">
        <v>53</v>
      </c>
      <c s="32" t="s">
        <v>301</v>
      </c>
      <c s="33" t="s">
        <v>247</v>
      </c>
      <c s="34">
        <v>16.875</v>
      </c>
      <c s="35">
        <v>0</v>
      </c>
      <c s="35">
        <f>ROUND(ROUND(H94,2)*ROUND(G94,3),2)</f>
      </c>
      <c s="33" t="s">
        <v>56</v>
      </c>
      <c r="O94">
        <f>(I94*21)/100</f>
      </c>
      <c t="s">
        <v>27</v>
      </c>
    </row>
    <row r="95" spans="1:5" ht="12.75">
      <c r="A95" s="36" t="s">
        <v>57</v>
      </c>
      <c r="E95" s="37" t="s">
        <v>53</v>
      </c>
    </row>
    <row r="96" spans="1:5" ht="102">
      <c r="A96" s="38" t="s">
        <v>59</v>
      </c>
      <c r="E96" s="39" t="s">
        <v>298</v>
      </c>
    </row>
    <row r="97" spans="1:5" ht="38.25">
      <c r="A97" t="s">
        <v>60</v>
      </c>
      <c r="E97" s="37" t="s">
        <v>302</v>
      </c>
    </row>
    <row r="98" spans="1:16" ht="12.75">
      <c r="A98" s="26" t="s">
        <v>51</v>
      </c>
      <c s="31" t="s">
        <v>137</v>
      </c>
      <c s="31" t="s">
        <v>303</v>
      </c>
      <c s="26" t="s">
        <v>53</v>
      </c>
      <c s="32" t="s">
        <v>304</v>
      </c>
      <c s="33" t="s">
        <v>176</v>
      </c>
      <c s="34">
        <v>261.2</v>
      </c>
      <c s="35">
        <v>0</v>
      </c>
      <c s="35">
        <f>ROUND(ROUND(H98,2)*ROUND(G98,3),2)</f>
      </c>
      <c s="33" t="s">
        <v>56</v>
      </c>
      <c r="O98">
        <f>(I98*21)/100</f>
      </c>
      <c t="s">
        <v>27</v>
      </c>
    </row>
    <row r="99" spans="1:5" ht="12.75">
      <c r="A99" s="36" t="s">
        <v>57</v>
      </c>
      <c r="E99" s="37" t="s">
        <v>305</v>
      </c>
    </row>
    <row r="100" spans="1:5" ht="140.25">
      <c r="A100" s="38" t="s">
        <v>59</v>
      </c>
      <c r="E100" s="39" t="s">
        <v>306</v>
      </c>
    </row>
    <row r="101" spans="1:5" ht="51">
      <c r="A101" t="s">
        <v>60</v>
      </c>
      <c r="E101" s="37" t="s">
        <v>307</v>
      </c>
    </row>
    <row r="102" spans="1:16" ht="12.75">
      <c r="A102" s="26" t="s">
        <v>51</v>
      </c>
      <c s="31" t="s">
        <v>143</v>
      </c>
      <c s="31" t="s">
        <v>303</v>
      </c>
      <c s="26" t="s">
        <v>63</v>
      </c>
      <c s="32" t="s">
        <v>308</v>
      </c>
      <c s="33" t="s">
        <v>176</v>
      </c>
      <c s="34">
        <v>92.8</v>
      </c>
      <c s="35">
        <v>0</v>
      </c>
      <c s="35">
        <f>ROUND(ROUND(H102,2)*ROUND(G102,3),2)</f>
      </c>
      <c s="33" t="s">
        <v>56</v>
      </c>
      <c r="O102">
        <f>(I102*21)/100</f>
      </c>
      <c t="s">
        <v>27</v>
      </c>
    </row>
    <row r="103" spans="1:5" ht="12.75">
      <c r="A103" s="36" t="s">
        <v>57</v>
      </c>
      <c r="E103" s="37" t="s">
        <v>305</v>
      </c>
    </row>
    <row r="104" spans="1:5" ht="25.5">
      <c r="A104" s="38" t="s">
        <v>59</v>
      </c>
      <c r="E104" s="39" t="s">
        <v>309</v>
      </c>
    </row>
    <row r="105" spans="1:5" ht="51">
      <c r="A105" t="s">
        <v>60</v>
      </c>
      <c r="E105" s="37" t="s">
        <v>307</v>
      </c>
    </row>
    <row r="106" spans="1:16" ht="12.75">
      <c r="A106" s="26" t="s">
        <v>51</v>
      </c>
      <c s="31" t="s">
        <v>147</v>
      </c>
      <c s="31" t="s">
        <v>310</v>
      </c>
      <c s="26" t="s">
        <v>53</v>
      </c>
      <c s="32" t="s">
        <v>311</v>
      </c>
      <c s="33" t="s">
        <v>211</v>
      </c>
      <c s="34">
        <v>10</v>
      </c>
      <c s="35">
        <v>0</v>
      </c>
      <c s="35">
        <f>ROUND(ROUND(H106,2)*ROUND(G106,3),2)</f>
      </c>
      <c s="33" t="s">
        <v>169</v>
      </c>
      <c r="O106">
        <f>(I106*21)/100</f>
      </c>
      <c t="s">
        <v>27</v>
      </c>
    </row>
    <row r="107" spans="1:5" ht="12.75">
      <c r="A107" s="36" t="s">
        <v>57</v>
      </c>
      <c r="E107" s="37" t="s">
        <v>53</v>
      </c>
    </row>
    <row r="108" spans="1:5" ht="12.75">
      <c r="A108" s="38" t="s">
        <v>59</v>
      </c>
      <c r="E108" s="39" t="s">
        <v>312</v>
      </c>
    </row>
    <row r="109" spans="1:5" ht="12.75">
      <c r="A109" t="s">
        <v>60</v>
      </c>
      <c r="E109" s="37" t="s">
        <v>53</v>
      </c>
    </row>
    <row r="110" spans="1:16" ht="12.75">
      <c r="A110" s="26" t="s">
        <v>51</v>
      </c>
      <c s="31" t="s">
        <v>151</v>
      </c>
      <c s="31" t="s">
        <v>313</v>
      </c>
      <c s="26" t="s">
        <v>53</v>
      </c>
      <c s="32" t="s">
        <v>314</v>
      </c>
      <c s="33" t="s">
        <v>176</v>
      </c>
      <c s="34">
        <v>14</v>
      </c>
      <c s="35">
        <v>0</v>
      </c>
      <c s="35">
        <f>ROUND(ROUND(H110,2)*ROUND(G110,3),2)</f>
      </c>
      <c s="33" t="s">
        <v>56</v>
      </c>
      <c r="O110">
        <f>(I110*21)/100</f>
      </c>
      <c t="s">
        <v>27</v>
      </c>
    </row>
    <row r="111" spans="1:5" ht="12.75">
      <c r="A111" s="36" t="s">
        <v>57</v>
      </c>
      <c r="E111" s="37" t="s">
        <v>315</v>
      </c>
    </row>
    <row r="112" spans="1:5" ht="12.75">
      <c r="A112" s="38" t="s">
        <v>59</v>
      </c>
      <c r="E112" s="39" t="s">
        <v>316</v>
      </c>
    </row>
    <row r="113" spans="1:5" ht="25.5">
      <c r="A113" t="s">
        <v>60</v>
      </c>
      <c r="E113" s="37" t="s">
        <v>317</v>
      </c>
    </row>
    <row r="114" spans="1:16" ht="12.75">
      <c r="A114" s="26" t="s">
        <v>265</v>
      </c>
      <c s="31" t="s">
        <v>156</v>
      </c>
      <c s="31" t="s">
        <v>318</v>
      </c>
      <c s="26" t="s">
        <v>53</v>
      </c>
      <c s="32" t="s">
        <v>319</v>
      </c>
      <c s="33" t="s">
        <v>176</v>
      </c>
      <c s="34">
        <v>14</v>
      </c>
      <c s="35">
        <v>0</v>
      </c>
      <c s="35">
        <f>ROUND(ROUND(H114,2)*ROUND(G114,3),2)</f>
      </c>
      <c s="33" t="s">
        <v>56</v>
      </c>
      <c r="O114">
        <f>(I114*21)/100</f>
      </c>
      <c t="s">
        <v>27</v>
      </c>
    </row>
    <row r="115" spans="1:5" ht="12.75">
      <c r="A115" s="36" t="s">
        <v>57</v>
      </c>
      <c r="E115" s="37" t="s">
        <v>320</v>
      </c>
    </row>
    <row r="116" spans="1:5" ht="12.75">
      <c r="A116" s="38" t="s">
        <v>59</v>
      </c>
      <c r="E116" s="39" t="s">
        <v>53</v>
      </c>
    </row>
    <row r="117" spans="1:5" ht="38.25">
      <c r="A117" t="s">
        <v>60</v>
      </c>
      <c r="E117" s="37" t="s">
        <v>321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0+O9+O94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28</v>
      </c>
      <c s="43">
        <f>0+I9+I94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27</v>
      </c>
      <c s="1"/>
      <c s="14" t="s">
        <v>322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28</v>
      </c>
      <c s="6"/>
      <c s="18" t="s">
        <v>29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30</v>
      </c>
      <c s="15" t="s">
        <v>32</v>
      </c>
      <c s="15" t="s">
        <v>33</v>
      </c>
      <c s="15" t="s">
        <v>34</v>
      </c>
      <c s="15" t="s">
        <v>35</v>
      </c>
      <c s="15" t="s">
        <v>37</v>
      </c>
      <c s="15" t="s">
        <v>39</v>
      </c>
      <c s="15" t="s">
        <v>41</v>
      </c>
      <c s="15"/>
      <c s="15" t="s">
        <v>46</v>
      </c>
    </row>
    <row r="7" spans="1:10" ht="12.75" customHeight="1">
      <c r="A7" s="15"/>
      <c s="15"/>
      <c s="15"/>
      <c s="15"/>
      <c s="15"/>
      <c s="15"/>
      <c s="15"/>
      <c s="15" t="s">
        <v>42</v>
      </c>
      <c s="15" t="s">
        <v>44</v>
      </c>
      <c s="15"/>
    </row>
    <row r="8" spans="1:10" ht="12.75" customHeight="1">
      <c r="A8" s="15" t="s">
        <v>31</v>
      </c>
      <c s="15" t="s">
        <v>19</v>
      </c>
      <c s="15" t="s">
        <v>27</v>
      </c>
      <c s="15" t="s">
        <v>26</v>
      </c>
      <c s="15" t="s">
        <v>36</v>
      </c>
      <c s="15" t="s">
        <v>38</v>
      </c>
      <c s="15" t="s">
        <v>40</v>
      </c>
      <c s="15" t="s">
        <v>43</v>
      </c>
      <c s="15" t="s">
        <v>45</v>
      </c>
      <c s="15" t="s">
        <v>47</v>
      </c>
    </row>
    <row r="9" spans="1:18" ht="12.75" customHeight="1">
      <c r="A9" s="27" t="s">
        <v>49</v>
      </c>
      <c s="27"/>
      <c s="28" t="s">
        <v>31</v>
      </c>
      <c s="27"/>
      <c s="29" t="s">
        <v>50</v>
      </c>
      <c s="27"/>
      <c s="27"/>
      <c s="27"/>
      <c s="30">
        <f>0+Q9</f>
      </c>
      <c s="27"/>
      <c r="O9">
        <f>0+R9</f>
      </c>
      <c r="Q9">
        <f>0+I10+I14+I18+I22+I26+I30+I34+I38+I42+I46+I50+I54+I58+I62+I66+I70+I74+I78+I82+I86+I90</f>
      </c>
      <c>
        <f>0+O10+O14+O18+O22+O26+O30+O34+O38+O42+O46+O50+O54+O58+O62+O66+O70+O74+O78+O82+O86+O90</f>
      </c>
    </row>
    <row r="10" spans="1:16" ht="12.75">
      <c r="A10" s="26" t="s">
        <v>51</v>
      </c>
      <c s="31" t="s">
        <v>19</v>
      </c>
      <c s="31" t="s">
        <v>52</v>
      </c>
      <c s="26" t="s">
        <v>53</v>
      </c>
      <c s="32" t="s">
        <v>54</v>
      </c>
      <c s="33" t="s">
        <v>55</v>
      </c>
      <c s="34">
        <v>1</v>
      </c>
      <c s="35">
        <v>0</v>
      </c>
      <c s="35">
        <f>ROUND(ROUND(H10,2)*ROUND(G10,3),2)</f>
      </c>
      <c s="33" t="s">
        <v>56</v>
      </c>
      <c r="O10">
        <f>(I10*21)/100</f>
      </c>
      <c t="s">
        <v>27</v>
      </c>
    </row>
    <row r="11" spans="1:5" ht="38.25">
      <c r="A11" s="36" t="s">
        <v>57</v>
      </c>
      <c r="E11" s="37" t="s">
        <v>58</v>
      </c>
    </row>
    <row r="12" spans="1:5" ht="12.75">
      <c r="A12" s="38" t="s">
        <v>59</v>
      </c>
      <c r="E12" s="39" t="s">
        <v>53</v>
      </c>
    </row>
    <row r="13" spans="1:5" ht="12.75">
      <c r="A13" t="s">
        <v>60</v>
      </c>
      <c r="E13" s="37" t="s">
        <v>61</v>
      </c>
    </row>
    <row r="14" spans="1:16" ht="12.75">
      <c r="A14" s="26" t="s">
        <v>51</v>
      </c>
      <c s="31" t="s">
        <v>27</v>
      </c>
      <c s="31" t="s">
        <v>62</v>
      </c>
      <c s="26" t="s">
        <v>63</v>
      </c>
      <c s="32" t="s">
        <v>64</v>
      </c>
      <c s="33" t="s">
        <v>65</v>
      </c>
      <c s="34">
        <v>27</v>
      </c>
      <c s="35">
        <v>0</v>
      </c>
      <c s="35">
        <f>ROUND(ROUND(H14,2)*ROUND(G14,3),2)</f>
      </c>
      <c s="33" t="s">
        <v>56</v>
      </c>
      <c r="O14">
        <f>(I14*21)/100</f>
      </c>
      <c t="s">
        <v>27</v>
      </c>
    </row>
    <row r="15" spans="1:5" ht="51">
      <c r="A15" s="36" t="s">
        <v>57</v>
      </c>
      <c r="E15" s="37" t="s">
        <v>323</v>
      </c>
    </row>
    <row r="16" spans="1:5" ht="12.75">
      <c r="A16" s="38" t="s">
        <v>59</v>
      </c>
      <c r="E16" s="39" t="s">
        <v>53</v>
      </c>
    </row>
    <row r="17" spans="1:5" ht="12.75">
      <c r="A17" t="s">
        <v>60</v>
      </c>
      <c r="E17" s="37" t="s">
        <v>67</v>
      </c>
    </row>
    <row r="18" spans="1:16" ht="12.75">
      <c r="A18" s="26" t="s">
        <v>51</v>
      </c>
      <c s="31" t="s">
        <v>26</v>
      </c>
      <c s="31" t="s">
        <v>62</v>
      </c>
      <c s="26" t="s">
        <v>68</v>
      </c>
      <c s="32" t="s">
        <v>64</v>
      </c>
      <c s="33" t="s">
        <v>55</v>
      </c>
      <c s="34">
        <v>1</v>
      </c>
      <c s="35">
        <v>0</v>
      </c>
      <c s="35">
        <f>ROUND(ROUND(H18,2)*ROUND(G18,3),2)</f>
      </c>
      <c s="33" t="s">
        <v>56</v>
      </c>
      <c r="O18">
        <f>(I18*21)/100</f>
      </c>
      <c t="s">
        <v>27</v>
      </c>
    </row>
    <row r="19" spans="1:5" ht="38.25">
      <c r="A19" s="36" t="s">
        <v>57</v>
      </c>
      <c r="E19" s="37" t="s">
        <v>69</v>
      </c>
    </row>
    <row r="20" spans="1:5" ht="12.75">
      <c r="A20" s="38" t="s">
        <v>59</v>
      </c>
      <c r="E20" s="39" t="s">
        <v>53</v>
      </c>
    </row>
    <row r="21" spans="1:5" ht="12.75">
      <c r="A21" t="s">
        <v>60</v>
      </c>
      <c r="E21" s="37" t="s">
        <v>67</v>
      </c>
    </row>
    <row r="22" spans="1:16" ht="12.75">
      <c r="A22" s="26" t="s">
        <v>51</v>
      </c>
      <c s="31" t="s">
        <v>36</v>
      </c>
      <c s="31" t="s">
        <v>62</v>
      </c>
      <c s="26" t="s">
        <v>70</v>
      </c>
      <c s="32" t="s">
        <v>64</v>
      </c>
      <c s="33" t="s">
        <v>55</v>
      </c>
      <c s="34">
        <v>1</v>
      </c>
      <c s="35">
        <v>0</v>
      </c>
      <c s="35">
        <f>ROUND(ROUND(H22,2)*ROUND(G22,3),2)</f>
      </c>
      <c s="33" t="s">
        <v>56</v>
      </c>
      <c r="O22">
        <f>(I22*21)/100</f>
      </c>
      <c t="s">
        <v>27</v>
      </c>
    </row>
    <row r="23" spans="1:5" ht="63.75">
      <c r="A23" s="36" t="s">
        <v>57</v>
      </c>
      <c r="E23" s="37" t="s">
        <v>71</v>
      </c>
    </row>
    <row r="24" spans="1:5" ht="12.75">
      <c r="A24" s="38" t="s">
        <v>59</v>
      </c>
      <c r="E24" s="39" t="s">
        <v>53</v>
      </c>
    </row>
    <row r="25" spans="1:5" ht="12.75">
      <c r="A25" t="s">
        <v>60</v>
      </c>
      <c r="E25" s="37" t="s">
        <v>67</v>
      </c>
    </row>
    <row r="26" spans="1:16" ht="12.75">
      <c r="A26" s="26" t="s">
        <v>51</v>
      </c>
      <c s="31" t="s">
        <v>38</v>
      </c>
      <c s="31" t="s">
        <v>72</v>
      </c>
      <c s="26" t="s">
        <v>53</v>
      </c>
      <c s="32" t="s">
        <v>73</v>
      </c>
      <c s="33" t="s">
        <v>55</v>
      </c>
      <c s="34">
        <v>1</v>
      </c>
      <c s="35">
        <v>0</v>
      </c>
      <c s="35">
        <f>ROUND(ROUND(H26,2)*ROUND(G26,3),2)</f>
      </c>
      <c s="33" t="s">
        <v>56</v>
      </c>
      <c r="O26">
        <f>(I26*21)/100</f>
      </c>
      <c t="s">
        <v>27</v>
      </c>
    </row>
    <row r="27" spans="1:5" ht="38.25">
      <c r="A27" s="36" t="s">
        <v>57</v>
      </c>
      <c r="E27" s="37" t="s">
        <v>74</v>
      </c>
    </row>
    <row r="28" spans="1:5" ht="12.75">
      <c r="A28" s="38" t="s">
        <v>59</v>
      </c>
      <c r="E28" s="39" t="s">
        <v>53</v>
      </c>
    </row>
    <row r="29" spans="1:5" ht="12.75">
      <c r="A29" t="s">
        <v>60</v>
      </c>
      <c r="E29" s="37" t="s">
        <v>75</v>
      </c>
    </row>
    <row r="30" spans="1:16" ht="12.75">
      <c r="A30" s="26" t="s">
        <v>51</v>
      </c>
      <c s="31" t="s">
        <v>40</v>
      </c>
      <c s="31" t="s">
        <v>76</v>
      </c>
      <c s="26" t="s">
        <v>63</v>
      </c>
      <c s="32" t="s">
        <v>77</v>
      </c>
      <c s="33" t="s">
        <v>78</v>
      </c>
      <c s="34">
        <v>73</v>
      </c>
      <c s="35">
        <v>0</v>
      </c>
      <c s="35">
        <f>ROUND(ROUND(H30,2)*ROUND(G30,3),2)</f>
      </c>
      <c s="33" t="s">
        <v>56</v>
      </c>
      <c r="O30">
        <f>(I30*21)/100</f>
      </c>
      <c t="s">
        <v>27</v>
      </c>
    </row>
    <row r="31" spans="1:5" ht="63.75">
      <c r="A31" s="36" t="s">
        <v>57</v>
      </c>
      <c r="E31" s="37" t="s">
        <v>79</v>
      </c>
    </row>
    <row r="32" spans="1:5" ht="38.25">
      <c r="A32" s="38" t="s">
        <v>59</v>
      </c>
      <c r="E32" s="39" t="s">
        <v>324</v>
      </c>
    </row>
    <row r="33" spans="1:5" ht="12.75">
      <c r="A33" t="s">
        <v>60</v>
      </c>
      <c r="E33" s="37" t="s">
        <v>81</v>
      </c>
    </row>
    <row r="34" spans="1:16" ht="12.75">
      <c r="A34" s="26" t="s">
        <v>51</v>
      </c>
      <c s="31" t="s">
        <v>82</v>
      </c>
      <c s="31" t="s">
        <v>76</v>
      </c>
      <c s="26" t="s">
        <v>68</v>
      </c>
      <c s="32" t="s">
        <v>77</v>
      </c>
      <c s="33" t="s">
        <v>78</v>
      </c>
      <c s="34">
        <v>507</v>
      </c>
      <c s="35">
        <v>0</v>
      </c>
      <c s="35">
        <f>ROUND(ROUND(H34,2)*ROUND(G34,3),2)</f>
      </c>
      <c s="33" t="s">
        <v>56</v>
      </c>
      <c r="O34">
        <f>(I34*21)/100</f>
      </c>
      <c t="s">
        <v>27</v>
      </c>
    </row>
    <row r="35" spans="1:5" ht="51">
      <c r="A35" s="36" t="s">
        <v>57</v>
      </c>
      <c r="E35" s="37" t="s">
        <v>83</v>
      </c>
    </row>
    <row r="36" spans="1:5" ht="140.25">
      <c r="A36" s="38" t="s">
        <v>59</v>
      </c>
      <c r="E36" s="39" t="s">
        <v>325</v>
      </c>
    </row>
    <row r="37" spans="1:5" ht="12.75">
      <c r="A37" t="s">
        <v>60</v>
      </c>
      <c r="E37" s="37" t="s">
        <v>81</v>
      </c>
    </row>
    <row r="38" spans="1:16" ht="12.75">
      <c r="A38" s="26" t="s">
        <v>51</v>
      </c>
      <c s="31" t="s">
        <v>85</v>
      </c>
      <c s="31" t="s">
        <v>76</v>
      </c>
      <c s="26" t="s">
        <v>70</v>
      </c>
      <c s="32" t="s">
        <v>77</v>
      </c>
      <c s="33" t="s">
        <v>55</v>
      </c>
      <c s="34">
        <v>1</v>
      </c>
      <c s="35">
        <v>0</v>
      </c>
      <c s="35">
        <f>ROUND(ROUND(H38,2)*ROUND(G38,3),2)</f>
      </c>
      <c s="33" t="s">
        <v>56</v>
      </c>
      <c r="O38">
        <f>(I38*21)/100</f>
      </c>
      <c t="s">
        <v>27</v>
      </c>
    </row>
    <row r="39" spans="1:5" ht="51">
      <c r="A39" s="36" t="s">
        <v>57</v>
      </c>
      <c r="E39" s="37" t="s">
        <v>86</v>
      </c>
    </row>
    <row r="40" spans="1:5" ht="12.75">
      <c r="A40" s="38" t="s">
        <v>59</v>
      </c>
      <c r="E40" s="39" t="s">
        <v>53</v>
      </c>
    </row>
    <row r="41" spans="1:5" ht="12.75">
      <c r="A41" t="s">
        <v>60</v>
      </c>
      <c r="E41" s="37" t="s">
        <v>81</v>
      </c>
    </row>
    <row r="42" spans="1:16" ht="12.75">
      <c r="A42" s="26" t="s">
        <v>51</v>
      </c>
      <c s="31" t="s">
        <v>43</v>
      </c>
      <c s="31" t="s">
        <v>87</v>
      </c>
      <c s="26" t="s">
        <v>63</v>
      </c>
      <c s="32" t="s">
        <v>88</v>
      </c>
      <c s="33" t="s">
        <v>55</v>
      </c>
      <c s="34">
        <v>1</v>
      </c>
      <c s="35">
        <v>0</v>
      </c>
      <c s="35">
        <f>ROUND(ROUND(H42,2)*ROUND(G42,3),2)</f>
      </c>
      <c s="33" t="s">
        <v>56</v>
      </c>
      <c r="O42">
        <f>(I42*21)/100</f>
      </c>
      <c t="s">
        <v>27</v>
      </c>
    </row>
    <row r="43" spans="1:5" ht="63.75">
      <c r="A43" s="36" t="s">
        <v>57</v>
      </c>
      <c r="E43" s="37" t="s">
        <v>89</v>
      </c>
    </row>
    <row r="44" spans="1:5" ht="12.75">
      <c r="A44" s="38" t="s">
        <v>59</v>
      </c>
      <c r="E44" s="39" t="s">
        <v>53</v>
      </c>
    </row>
    <row r="45" spans="1:5" ht="12.75">
      <c r="A45" t="s">
        <v>60</v>
      </c>
      <c r="E45" s="37" t="s">
        <v>81</v>
      </c>
    </row>
    <row r="46" spans="1:16" ht="12.75">
      <c r="A46" s="26" t="s">
        <v>51</v>
      </c>
      <c s="31" t="s">
        <v>45</v>
      </c>
      <c s="31" t="s">
        <v>87</v>
      </c>
      <c s="26" t="s">
        <v>70</v>
      </c>
      <c s="32" t="s">
        <v>88</v>
      </c>
      <c s="33" t="s">
        <v>55</v>
      </c>
      <c s="34">
        <v>1</v>
      </c>
      <c s="35">
        <v>0</v>
      </c>
      <c s="35">
        <f>ROUND(ROUND(H46,2)*ROUND(G46,3),2)</f>
      </c>
      <c s="33" t="s">
        <v>56</v>
      </c>
      <c r="O46">
        <f>(I46*21)/100</f>
      </c>
      <c t="s">
        <v>27</v>
      </c>
    </row>
    <row r="47" spans="1:5" ht="25.5">
      <c r="A47" s="36" t="s">
        <v>57</v>
      </c>
      <c r="E47" s="37" t="s">
        <v>90</v>
      </c>
    </row>
    <row r="48" spans="1:5" ht="12.75">
      <c r="A48" s="38" t="s">
        <v>59</v>
      </c>
      <c r="E48" s="39" t="s">
        <v>53</v>
      </c>
    </row>
    <row r="49" spans="1:5" ht="12.75">
      <c r="A49" t="s">
        <v>60</v>
      </c>
      <c r="E49" s="37" t="s">
        <v>81</v>
      </c>
    </row>
    <row r="50" spans="1:16" ht="12.75">
      <c r="A50" s="26" t="s">
        <v>51</v>
      </c>
      <c s="31" t="s">
        <v>47</v>
      </c>
      <c s="31" t="s">
        <v>87</v>
      </c>
      <c s="26" t="s">
        <v>91</v>
      </c>
      <c s="32" t="s">
        <v>88</v>
      </c>
      <c s="33" t="s">
        <v>55</v>
      </c>
      <c s="34">
        <v>1</v>
      </c>
      <c s="35">
        <v>0</v>
      </c>
      <c s="35">
        <f>ROUND(ROUND(H50,2)*ROUND(G50,3),2)</f>
      </c>
      <c s="33" t="s">
        <v>56</v>
      </c>
      <c r="O50">
        <f>(I50*21)/100</f>
      </c>
      <c t="s">
        <v>27</v>
      </c>
    </row>
    <row r="51" spans="1:5" ht="25.5">
      <c r="A51" s="36" t="s">
        <v>57</v>
      </c>
      <c r="E51" s="37" t="s">
        <v>92</v>
      </c>
    </row>
    <row r="52" spans="1:5" ht="12.75">
      <c r="A52" s="38" t="s">
        <v>59</v>
      </c>
      <c r="E52" s="39" t="s">
        <v>53</v>
      </c>
    </row>
    <row r="53" spans="1:5" ht="12.75">
      <c r="A53" t="s">
        <v>60</v>
      </c>
      <c r="E53" s="37" t="s">
        <v>81</v>
      </c>
    </row>
    <row r="54" spans="1:16" ht="12.75">
      <c r="A54" s="26" t="s">
        <v>51</v>
      </c>
      <c s="31" t="s">
        <v>93</v>
      </c>
      <c s="31" t="s">
        <v>94</v>
      </c>
      <c s="26" t="s">
        <v>53</v>
      </c>
      <c s="32" t="s">
        <v>95</v>
      </c>
      <c s="33" t="s">
        <v>96</v>
      </c>
      <c s="34">
        <v>9</v>
      </c>
      <c s="35">
        <v>0</v>
      </c>
      <c s="35">
        <f>ROUND(ROUND(H54,2)*ROUND(G54,3),2)</f>
      </c>
      <c s="33" t="s">
        <v>56</v>
      </c>
      <c r="O54">
        <f>(I54*21)/100</f>
      </c>
      <c t="s">
        <v>27</v>
      </c>
    </row>
    <row r="55" spans="1:5" ht="63.75">
      <c r="A55" s="36" t="s">
        <v>57</v>
      </c>
      <c r="E55" s="37" t="s">
        <v>97</v>
      </c>
    </row>
    <row r="56" spans="1:5" ht="12.75">
      <c r="A56" s="38" t="s">
        <v>59</v>
      </c>
      <c r="E56" s="39" t="s">
        <v>53</v>
      </c>
    </row>
    <row r="57" spans="1:5" ht="89.25">
      <c r="A57" t="s">
        <v>60</v>
      </c>
      <c r="E57" s="37" t="s">
        <v>98</v>
      </c>
    </row>
    <row r="58" spans="1:16" ht="12.75">
      <c r="A58" s="26" t="s">
        <v>51</v>
      </c>
      <c s="31" t="s">
        <v>99</v>
      </c>
      <c s="31" t="s">
        <v>100</v>
      </c>
      <c s="26" t="s">
        <v>53</v>
      </c>
      <c s="32" t="s">
        <v>101</v>
      </c>
      <c s="33" t="s">
        <v>55</v>
      </c>
      <c s="34">
        <v>1</v>
      </c>
      <c s="35">
        <v>0</v>
      </c>
      <c s="35">
        <f>ROUND(ROUND(H58,2)*ROUND(G58,3),2)</f>
      </c>
      <c s="33" t="s">
        <v>56</v>
      </c>
      <c r="O58">
        <f>(I58*21)/100</f>
      </c>
      <c t="s">
        <v>27</v>
      </c>
    </row>
    <row r="59" spans="1:5" ht="153">
      <c r="A59" s="36" t="s">
        <v>57</v>
      </c>
      <c r="E59" s="37" t="s">
        <v>102</v>
      </c>
    </row>
    <row r="60" spans="1:5" ht="12.75">
      <c r="A60" s="38" t="s">
        <v>59</v>
      </c>
      <c r="E60" s="39" t="s">
        <v>53</v>
      </c>
    </row>
    <row r="61" spans="1:5" ht="63.75">
      <c r="A61" t="s">
        <v>60</v>
      </c>
      <c r="E61" s="37" t="s">
        <v>103</v>
      </c>
    </row>
    <row r="62" spans="1:16" ht="12.75">
      <c r="A62" s="26" t="s">
        <v>51</v>
      </c>
      <c s="31" t="s">
        <v>104</v>
      </c>
      <c s="31" t="s">
        <v>105</v>
      </c>
      <c s="26" t="s">
        <v>63</v>
      </c>
      <c s="32" t="s">
        <v>106</v>
      </c>
      <c s="33" t="s">
        <v>65</v>
      </c>
      <c s="34">
        <v>39</v>
      </c>
      <c s="35">
        <v>0</v>
      </c>
      <c s="35">
        <f>ROUND(ROUND(H62,2)*ROUND(G62,3),2)</f>
      </c>
      <c s="33" t="s">
        <v>56</v>
      </c>
      <c r="O62">
        <f>(I62*21)/100</f>
      </c>
      <c t="s">
        <v>27</v>
      </c>
    </row>
    <row r="63" spans="1:5" ht="38.25">
      <c r="A63" s="36" t="s">
        <v>57</v>
      </c>
      <c r="E63" s="37" t="s">
        <v>107</v>
      </c>
    </row>
    <row r="64" spans="1:5" ht="12.75">
      <c r="A64" s="38" t="s">
        <v>59</v>
      </c>
      <c r="E64" s="39" t="s">
        <v>53</v>
      </c>
    </row>
    <row r="65" spans="1:5" ht="12.75">
      <c r="A65" t="s">
        <v>60</v>
      </c>
      <c r="E65" s="37" t="s">
        <v>81</v>
      </c>
    </row>
    <row r="66" spans="1:16" ht="12.75">
      <c r="A66" s="26" t="s">
        <v>51</v>
      </c>
      <c s="31" t="s">
        <v>108</v>
      </c>
      <c s="31" t="s">
        <v>105</v>
      </c>
      <c s="26" t="s">
        <v>68</v>
      </c>
      <c s="32" t="s">
        <v>106</v>
      </c>
      <c s="33" t="s">
        <v>109</v>
      </c>
      <c s="34">
        <v>1</v>
      </c>
      <c s="35">
        <v>0</v>
      </c>
      <c s="35">
        <f>ROUND(ROUND(H66,2)*ROUND(G66,3),2)</f>
      </c>
      <c s="33" t="s">
        <v>56</v>
      </c>
      <c r="O66">
        <f>(I66*21)/100</f>
      </c>
      <c t="s">
        <v>27</v>
      </c>
    </row>
    <row r="67" spans="1:5" ht="25.5">
      <c r="A67" s="36" t="s">
        <v>57</v>
      </c>
      <c r="E67" s="37" t="s">
        <v>110</v>
      </c>
    </row>
    <row r="68" spans="1:5" ht="12.75">
      <c r="A68" s="38" t="s">
        <v>59</v>
      </c>
      <c r="E68" s="39" t="s">
        <v>53</v>
      </c>
    </row>
    <row r="69" spans="1:5" ht="12.75">
      <c r="A69" t="s">
        <v>60</v>
      </c>
      <c r="E69" s="37" t="s">
        <v>81</v>
      </c>
    </row>
    <row r="70" spans="1:16" ht="12.75">
      <c r="A70" s="26" t="s">
        <v>51</v>
      </c>
      <c s="31" t="s">
        <v>111</v>
      </c>
      <c s="31" t="s">
        <v>112</v>
      </c>
      <c s="26" t="s">
        <v>53</v>
      </c>
      <c s="32" t="s">
        <v>113</v>
      </c>
      <c s="33" t="s">
        <v>55</v>
      </c>
      <c s="34">
        <v>1</v>
      </c>
      <c s="35">
        <v>0</v>
      </c>
      <c s="35">
        <f>ROUND(ROUND(H70,2)*ROUND(G70,3),2)</f>
      </c>
      <c s="33" t="s">
        <v>56</v>
      </c>
      <c r="O70">
        <f>(I70*21)/100</f>
      </c>
      <c t="s">
        <v>27</v>
      </c>
    </row>
    <row r="71" spans="1:5" ht="25.5">
      <c r="A71" s="36" t="s">
        <v>57</v>
      </c>
      <c r="E71" s="37" t="s">
        <v>114</v>
      </c>
    </row>
    <row r="72" spans="1:5" ht="12.75">
      <c r="A72" s="38" t="s">
        <v>59</v>
      </c>
      <c r="E72" s="39" t="s">
        <v>53</v>
      </c>
    </row>
    <row r="73" spans="1:5" ht="12.75">
      <c r="A73" t="s">
        <v>60</v>
      </c>
      <c r="E73" s="37" t="s">
        <v>81</v>
      </c>
    </row>
    <row r="74" spans="1:16" ht="12.75">
      <c r="A74" s="26" t="s">
        <v>51</v>
      </c>
      <c s="31" t="s">
        <v>115</v>
      </c>
      <c s="31" t="s">
        <v>116</v>
      </c>
      <c s="26" t="s">
        <v>63</v>
      </c>
      <c s="32" t="s">
        <v>117</v>
      </c>
      <c s="33" t="s">
        <v>65</v>
      </c>
      <c s="34">
        <v>1</v>
      </c>
      <c s="35">
        <v>0</v>
      </c>
      <c s="35">
        <f>ROUND(ROUND(H74,2)*ROUND(G74,3),2)</f>
      </c>
      <c s="33" t="s">
        <v>56</v>
      </c>
      <c r="O74">
        <f>(I74*21)/100</f>
      </c>
      <c t="s">
        <v>27</v>
      </c>
    </row>
    <row r="75" spans="1:5" ht="38.25">
      <c r="A75" s="36" t="s">
        <v>57</v>
      </c>
      <c r="E75" s="37" t="s">
        <v>118</v>
      </c>
    </row>
    <row r="76" spans="1:5" ht="12.75">
      <c r="A76" s="38" t="s">
        <v>59</v>
      </c>
      <c r="E76" s="39" t="s">
        <v>53</v>
      </c>
    </row>
    <row r="77" spans="1:5" ht="89.25">
      <c r="A77" t="s">
        <v>60</v>
      </c>
      <c r="E77" s="37" t="s">
        <v>119</v>
      </c>
    </row>
    <row r="78" spans="1:16" ht="12.75">
      <c r="A78" s="26" t="s">
        <v>51</v>
      </c>
      <c s="31" t="s">
        <v>120</v>
      </c>
      <c s="31" t="s">
        <v>121</v>
      </c>
      <c s="26" t="s">
        <v>63</v>
      </c>
      <c s="32" t="s">
        <v>122</v>
      </c>
      <c s="33" t="s">
        <v>55</v>
      </c>
      <c s="34">
        <v>1</v>
      </c>
      <c s="35">
        <v>0</v>
      </c>
      <c s="35">
        <f>ROUND(ROUND(H78,2)*ROUND(G78,3),2)</f>
      </c>
      <c s="33" t="s">
        <v>56</v>
      </c>
      <c r="O78">
        <f>(I78*21)/100</f>
      </c>
      <c t="s">
        <v>27</v>
      </c>
    </row>
    <row r="79" spans="1:5" ht="102">
      <c r="A79" s="36" t="s">
        <v>57</v>
      </c>
      <c r="E79" s="37" t="s">
        <v>123</v>
      </c>
    </row>
    <row r="80" spans="1:5" ht="12.75">
      <c r="A80" s="38" t="s">
        <v>59</v>
      </c>
      <c r="E80" s="39" t="s">
        <v>53</v>
      </c>
    </row>
    <row r="81" spans="1:5" ht="25.5">
      <c r="A81" t="s">
        <v>60</v>
      </c>
      <c r="E81" s="37" t="s">
        <v>124</v>
      </c>
    </row>
    <row r="82" spans="1:16" ht="12.75">
      <c r="A82" s="26" t="s">
        <v>51</v>
      </c>
      <c s="31" t="s">
        <v>125</v>
      </c>
      <c s="31" t="s">
        <v>121</v>
      </c>
      <c s="26" t="s">
        <v>68</v>
      </c>
      <c s="32" t="s">
        <v>126</v>
      </c>
      <c s="33" t="s">
        <v>55</v>
      </c>
      <c s="34">
        <v>1</v>
      </c>
      <c s="35">
        <v>0</v>
      </c>
      <c s="35">
        <f>ROUND(ROUND(H82,2)*ROUND(G82,3),2)</f>
      </c>
      <c s="33" t="s">
        <v>56</v>
      </c>
      <c r="O82">
        <f>(I82*21)/100</f>
      </c>
      <c t="s">
        <v>27</v>
      </c>
    </row>
    <row r="83" spans="1:5" ht="63.75">
      <c r="A83" s="36" t="s">
        <v>57</v>
      </c>
      <c r="E83" s="37" t="s">
        <v>127</v>
      </c>
    </row>
    <row r="84" spans="1:5" ht="12.75">
      <c r="A84" s="38" t="s">
        <v>59</v>
      </c>
      <c r="E84" s="39" t="s">
        <v>53</v>
      </c>
    </row>
    <row r="85" spans="1:5" ht="25.5">
      <c r="A85" t="s">
        <v>60</v>
      </c>
      <c r="E85" s="37" t="s">
        <v>124</v>
      </c>
    </row>
    <row r="86" spans="1:16" ht="12.75">
      <c r="A86" s="26" t="s">
        <v>51</v>
      </c>
      <c s="31" t="s">
        <v>128</v>
      </c>
      <c s="31" t="s">
        <v>121</v>
      </c>
      <c s="26" t="s">
        <v>70</v>
      </c>
      <c s="32" t="s">
        <v>129</v>
      </c>
      <c s="33" t="s">
        <v>55</v>
      </c>
      <c s="34">
        <v>1</v>
      </c>
      <c s="35">
        <v>0</v>
      </c>
      <c s="35">
        <f>ROUND(ROUND(H86,2)*ROUND(G86,3),2)</f>
      </c>
      <c s="33" t="s">
        <v>56</v>
      </c>
      <c r="O86">
        <f>(I86*21)/100</f>
      </c>
      <c t="s">
        <v>27</v>
      </c>
    </row>
    <row r="87" spans="1:5" ht="51">
      <c r="A87" s="36" t="s">
        <v>57</v>
      </c>
      <c r="E87" s="37" t="s">
        <v>130</v>
      </c>
    </row>
    <row r="88" spans="1:5" ht="12.75">
      <c r="A88" s="38" t="s">
        <v>59</v>
      </c>
      <c r="E88" s="39" t="s">
        <v>53</v>
      </c>
    </row>
    <row r="89" spans="1:5" ht="25.5">
      <c r="A89" t="s">
        <v>60</v>
      </c>
      <c r="E89" s="37" t="s">
        <v>124</v>
      </c>
    </row>
    <row r="90" spans="1:16" ht="12.75">
      <c r="A90" s="26" t="s">
        <v>51</v>
      </c>
      <c s="31" t="s">
        <v>131</v>
      </c>
      <c s="31" t="s">
        <v>132</v>
      </c>
      <c s="26" t="s">
        <v>53</v>
      </c>
      <c s="32" t="s">
        <v>133</v>
      </c>
      <c s="33" t="s">
        <v>55</v>
      </c>
      <c s="34">
        <v>1</v>
      </c>
      <c s="35">
        <v>0</v>
      </c>
      <c s="35">
        <f>ROUND(ROUND(H90,2)*ROUND(G90,3),2)</f>
      </c>
      <c s="33" t="s">
        <v>56</v>
      </c>
      <c r="O90">
        <f>(I90*21)/100</f>
      </c>
      <c t="s">
        <v>27</v>
      </c>
    </row>
    <row r="91" spans="1:5" ht="114.75">
      <c r="A91" s="36" t="s">
        <v>57</v>
      </c>
      <c r="E91" s="37" t="s">
        <v>134</v>
      </c>
    </row>
    <row r="92" spans="1:5" ht="12.75">
      <c r="A92" s="38" t="s">
        <v>59</v>
      </c>
      <c r="E92" s="39" t="s">
        <v>53</v>
      </c>
    </row>
    <row r="93" spans="1:5" ht="12.75">
      <c r="A93" t="s">
        <v>60</v>
      </c>
      <c r="E93" s="37" t="s">
        <v>135</v>
      </c>
    </row>
    <row r="94" spans="1:18" ht="12.75" customHeight="1">
      <c r="A94" s="6" t="s">
        <v>49</v>
      </c>
      <c s="6"/>
      <c s="41" t="s">
        <v>43</v>
      </c>
      <c s="6"/>
      <c s="29" t="s">
        <v>136</v>
      </c>
      <c s="6"/>
      <c s="6"/>
      <c s="6"/>
      <c s="42">
        <f>0+Q94</f>
      </c>
      <c s="6"/>
      <c r="O94">
        <f>0+R94</f>
      </c>
      <c r="Q94">
        <f>0+I95+I99+I103+I107+I111</f>
      </c>
      <c>
        <f>0+O95+O99+O103+O107+O111</f>
      </c>
    </row>
    <row r="95" spans="1:16" ht="12.75">
      <c r="A95" s="26" t="s">
        <v>51</v>
      </c>
      <c s="31" t="s">
        <v>137</v>
      </c>
      <c s="31" t="s">
        <v>138</v>
      </c>
      <c s="26" t="s">
        <v>53</v>
      </c>
      <c s="32" t="s">
        <v>139</v>
      </c>
      <c s="33" t="s">
        <v>140</v>
      </c>
      <c s="34">
        <v>1080</v>
      </c>
      <c s="35">
        <v>0</v>
      </c>
      <c s="35">
        <f>ROUND(ROUND(H95,2)*ROUND(G95,3),2)</f>
      </c>
      <c s="33" t="s">
        <v>56</v>
      </c>
      <c r="O95">
        <f>(I95*21)/100</f>
      </c>
      <c t="s">
        <v>27</v>
      </c>
    </row>
    <row r="96" spans="1:5" ht="12.75">
      <c r="A96" s="36" t="s">
        <v>57</v>
      </c>
      <c r="E96" s="37" t="s">
        <v>53</v>
      </c>
    </row>
    <row r="97" spans="1:5" ht="12.75">
      <c r="A97" s="38" t="s">
        <v>59</v>
      </c>
      <c r="E97" s="39" t="s">
        <v>141</v>
      </c>
    </row>
    <row r="98" spans="1:5" ht="25.5">
      <c r="A98" t="s">
        <v>60</v>
      </c>
      <c r="E98" s="37" t="s">
        <v>142</v>
      </c>
    </row>
    <row r="99" spans="1:16" ht="12.75">
      <c r="A99" s="26" t="s">
        <v>51</v>
      </c>
      <c s="31" t="s">
        <v>143</v>
      </c>
      <c s="31" t="s">
        <v>144</v>
      </c>
      <c s="26" t="s">
        <v>53</v>
      </c>
      <c s="32" t="s">
        <v>145</v>
      </c>
      <c s="33" t="s">
        <v>140</v>
      </c>
      <c s="34">
        <v>1560</v>
      </c>
      <c s="35">
        <v>0</v>
      </c>
      <c s="35">
        <f>ROUND(ROUND(H99,2)*ROUND(G99,3),2)</f>
      </c>
      <c s="33" t="s">
        <v>56</v>
      </c>
      <c r="O99">
        <f>(I99*21)/100</f>
      </c>
      <c t="s">
        <v>27</v>
      </c>
    </row>
    <row r="100" spans="1:5" ht="12.75">
      <c r="A100" s="36" t="s">
        <v>57</v>
      </c>
      <c r="E100" s="37" t="s">
        <v>53</v>
      </c>
    </row>
    <row r="101" spans="1:5" ht="12.75">
      <c r="A101" s="38" t="s">
        <v>59</v>
      </c>
      <c r="E101" s="39" t="s">
        <v>146</v>
      </c>
    </row>
    <row r="102" spans="1:5" ht="25.5">
      <c r="A102" t="s">
        <v>60</v>
      </c>
      <c r="E102" s="37" t="s">
        <v>142</v>
      </c>
    </row>
    <row r="103" spans="1:16" ht="12.75">
      <c r="A103" s="26" t="s">
        <v>51</v>
      </c>
      <c s="31" t="s">
        <v>147</v>
      </c>
      <c s="31" t="s">
        <v>148</v>
      </c>
      <c s="26" t="s">
        <v>53</v>
      </c>
      <c s="32" t="s">
        <v>149</v>
      </c>
      <c s="33" t="s">
        <v>140</v>
      </c>
      <c s="34">
        <v>3840</v>
      </c>
      <c s="35">
        <v>0</v>
      </c>
      <c s="35">
        <f>ROUND(ROUND(H103,2)*ROUND(G103,3),2)</f>
      </c>
      <c s="33" t="s">
        <v>56</v>
      </c>
      <c r="O103">
        <f>(I103*21)/100</f>
      </c>
      <c t="s">
        <v>27</v>
      </c>
    </row>
    <row r="104" spans="1:5" ht="12.75">
      <c r="A104" s="36" t="s">
        <v>57</v>
      </c>
      <c r="E104" s="37" t="s">
        <v>53</v>
      </c>
    </row>
    <row r="105" spans="1:5" ht="12.75">
      <c r="A105" s="38" t="s">
        <v>59</v>
      </c>
      <c r="E105" s="39" t="s">
        <v>150</v>
      </c>
    </row>
    <row r="106" spans="1:5" ht="25.5">
      <c r="A106" t="s">
        <v>60</v>
      </c>
      <c r="E106" s="37" t="s">
        <v>142</v>
      </c>
    </row>
    <row r="107" spans="1:16" ht="12.75">
      <c r="A107" s="26" t="s">
        <v>51</v>
      </c>
      <c s="31" t="s">
        <v>151</v>
      </c>
      <c s="31" t="s">
        <v>152</v>
      </c>
      <c s="26" t="s">
        <v>53</v>
      </c>
      <c s="32" t="s">
        <v>153</v>
      </c>
      <c s="33" t="s">
        <v>140</v>
      </c>
      <c s="34">
        <v>315</v>
      </c>
      <c s="35">
        <v>0</v>
      </c>
      <c s="35">
        <f>ROUND(ROUND(H107,2)*ROUND(G107,3),2)</f>
      </c>
      <c s="33" t="s">
        <v>56</v>
      </c>
      <c r="O107">
        <f>(I107*21)/100</f>
      </c>
      <c t="s">
        <v>27</v>
      </c>
    </row>
    <row r="108" spans="1:5" ht="12.75">
      <c r="A108" s="36" t="s">
        <v>57</v>
      </c>
      <c r="E108" s="37" t="s">
        <v>53</v>
      </c>
    </row>
    <row r="109" spans="1:5" ht="12.75">
      <c r="A109" s="38" t="s">
        <v>59</v>
      </c>
      <c r="E109" s="39" t="s">
        <v>326</v>
      </c>
    </row>
    <row r="110" spans="1:5" ht="25.5">
      <c r="A110" t="s">
        <v>60</v>
      </c>
      <c r="E110" s="37" t="s">
        <v>155</v>
      </c>
    </row>
    <row r="111" spans="1:16" ht="12.75">
      <c r="A111" s="26" t="s">
        <v>51</v>
      </c>
      <c s="31" t="s">
        <v>156</v>
      </c>
      <c s="31" t="s">
        <v>157</v>
      </c>
      <c s="26" t="s">
        <v>53</v>
      </c>
      <c s="32" t="s">
        <v>158</v>
      </c>
      <c s="33" t="s">
        <v>140</v>
      </c>
      <c s="34">
        <v>720</v>
      </c>
      <c s="35">
        <v>0</v>
      </c>
      <c s="35">
        <f>ROUND(ROUND(H111,2)*ROUND(G111,3),2)</f>
      </c>
      <c s="33" t="s">
        <v>56</v>
      </c>
      <c r="O111">
        <f>(I111*21)/100</f>
      </c>
      <c t="s">
        <v>27</v>
      </c>
    </row>
    <row r="112" spans="1:5" ht="12.75">
      <c r="A112" s="36" t="s">
        <v>57</v>
      </c>
      <c r="E112" s="37" t="s">
        <v>53</v>
      </c>
    </row>
    <row r="113" spans="1:5" ht="12.75">
      <c r="A113" s="38" t="s">
        <v>59</v>
      </c>
      <c r="E113" s="39" t="s">
        <v>327</v>
      </c>
    </row>
    <row r="114" spans="1:5" ht="12.75">
      <c r="A114" t="s">
        <v>60</v>
      </c>
      <c r="E114" s="37" t="s">
        <v>53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0+O9+O14+O31+O40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160</v>
      </c>
      <c s="43">
        <f>0+I9+I14+I31+I40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27</v>
      </c>
      <c s="1"/>
      <c s="14" t="s">
        <v>322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160</v>
      </c>
      <c s="6"/>
      <c s="18" t="s">
        <v>161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30</v>
      </c>
      <c s="15" t="s">
        <v>32</v>
      </c>
      <c s="15" t="s">
        <v>33</v>
      </c>
      <c s="15" t="s">
        <v>34</v>
      </c>
      <c s="15" t="s">
        <v>35</v>
      </c>
      <c s="15" t="s">
        <v>37</v>
      </c>
      <c s="15" t="s">
        <v>39</v>
      </c>
      <c s="15" t="s">
        <v>41</v>
      </c>
      <c s="15"/>
      <c s="15" t="s">
        <v>46</v>
      </c>
    </row>
    <row r="7" spans="1:10" ht="12.75" customHeight="1">
      <c r="A7" s="15"/>
      <c s="15"/>
      <c s="15"/>
      <c s="15"/>
      <c s="15"/>
      <c s="15"/>
      <c s="15"/>
      <c s="15" t="s">
        <v>42</v>
      </c>
      <c s="15" t="s">
        <v>44</v>
      </c>
      <c s="15"/>
    </row>
    <row r="8" spans="1:10" ht="12.75" customHeight="1">
      <c r="A8" s="15" t="s">
        <v>31</v>
      </c>
      <c s="15" t="s">
        <v>19</v>
      </c>
      <c s="15" t="s">
        <v>27</v>
      </c>
      <c s="15" t="s">
        <v>26</v>
      </c>
      <c s="15" t="s">
        <v>36</v>
      </c>
      <c s="15" t="s">
        <v>38</v>
      </c>
      <c s="15" t="s">
        <v>40</v>
      </c>
      <c s="15" t="s">
        <v>43</v>
      </c>
      <c s="15" t="s">
        <v>45</v>
      </c>
      <c s="15" t="s">
        <v>47</v>
      </c>
    </row>
    <row r="9" spans="1:18" ht="12.75" customHeight="1">
      <c r="A9" s="27" t="s">
        <v>49</v>
      </c>
      <c s="27"/>
      <c s="28" t="s">
        <v>31</v>
      </c>
      <c s="27"/>
      <c s="29" t="s">
        <v>50</v>
      </c>
      <c s="27"/>
      <c s="27"/>
      <c s="27"/>
      <c s="30">
        <f>0+Q9</f>
      </c>
      <c s="27"/>
      <c r="O9">
        <f>0+R9</f>
      </c>
      <c r="Q9">
        <f>0+I10</f>
      </c>
      <c>
        <f>0+O10</f>
      </c>
    </row>
    <row r="10" spans="1:16" ht="12.75">
      <c r="A10" s="26" t="s">
        <v>51</v>
      </c>
      <c s="31" t="s">
        <v>19</v>
      </c>
      <c s="31" t="s">
        <v>163</v>
      </c>
      <c s="26" t="s">
        <v>53</v>
      </c>
      <c s="32" t="s">
        <v>164</v>
      </c>
      <c s="33" t="s">
        <v>165</v>
      </c>
      <c s="34">
        <v>128.626</v>
      </c>
      <c s="35">
        <v>0</v>
      </c>
      <c s="35">
        <f>ROUND(ROUND(H10,2)*ROUND(G10,3),2)</f>
      </c>
      <c s="33" t="s">
        <v>56</v>
      </c>
      <c r="O10">
        <f>(I10*21)/100</f>
      </c>
      <c t="s">
        <v>27</v>
      </c>
    </row>
    <row r="11" spans="1:5" ht="12.75">
      <c r="A11" s="36" t="s">
        <v>57</v>
      </c>
      <c r="E11" s="37" t="s">
        <v>53</v>
      </c>
    </row>
    <row r="12" spans="1:5" ht="127.5">
      <c r="A12" s="38" t="s">
        <v>59</v>
      </c>
      <c r="E12" s="39" t="s">
        <v>328</v>
      </c>
    </row>
    <row r="13" spans="1:5" ht="25.5">
      <c r="A13" t="s">
        <v>60</v>
      </c>
      <c r="E13" s="37" t="s">
        <v>167</v>
      </c>
    </row>
    <row r="14" spans="1:18" ht="12.75" customHeight="1">
      <c r="A14" s="6" t="s">
        <v>49</v>
      </c>
      <c s="6"/>
      <c s="41" t="s">
        <v>19</v>
      </c>
      <c s="6"/>
      <c s="29" t="s">
        <v>173</v>
      </c>
      <c s="6"/>
      <c s="6"/>
      <c s="6"/>
      <c s="42">
        <f>0+Q14</f>
      </c>
      <c s="6"/>
      <c r="O14">
        <f>0+R14</f>
      </c>
      <c r="Q14">
        <f>0+I15+I19+I23+I27</f>
      </c>
      <c>
        <f>0+O15+O19+O23+O27</f>
      </c>
    </row>
    <row r="15" spans="1:16" ht="12.75">
      <c r="A15" s="26" t="s">
        <v>51</v>
      </c>
      <c s="31" t="s">
        <v>27</v>
      </c>
      <c s="31" t="s">
        <v>329</v>
      </c>
      <c s="26" t="s">
        <v>53</v>
      </c>
      <c s="32" t="s">
        <v>330</v>
      </c>
      <c s="33" t="s">
        <v>247</v>
      </c>
      <c s="34">
        <v>55</v>
      </c>
      <c s="35">
        <v>0</v>
      </c>
      <c s="35">
        <f>ROUND(ROUND(H15,2)*ROUND(G15,3),2)</f>
      </c>
      <c s="33" t="s">
        <v>56</v>
      </c>
      <c r="O15">
        <f>(I15*21)/100</f>
      </c>
      <c t="s">
        <v>27</v>
      </c>
    </row>
    <row r="16" spans="1:5" ht="12.75">
      <c r="A16" s="36" t="s">
        <v>57</v>
      </c>
      <c r="E16" s="37" t="s">
        <v>53</v>
      </c>
    </row>
    <row r="17" spans="1:5" ht="25.5">
      <c r="A17" s="38" t="s">
        <v>59</v>
      </c>
      <c r="E17" s="39" t="s">
        <v>331</v>
      </c>
    </row>
    <row r="18" spans="1:5" ht="38.25">
      <c r="A18" t="s">
        <v>60</v>
      </c>
      <c r="E18" s="37" t="s">
        <v>332</v>
      </c>
    </row>
    <row r="19" spans="1:16" ht="12.75">
      <c r="A19" s="26" t="s">
        <v>51</v>
      </c>
      <c s="31" t="s">
        <v>26</v>
      </c>
      <c s="31" t="s">
        <v>180</v>
      </c>
      <c s="26" t="s">
        <v>53</v>
      </c>
      <c s="32" t="s">
        <v>181</v>
      </c>
      <c s="33" t="s">
        <v>182</v>
      </c>
      <c s="34">
        <v>654</v>
      </c>
      <c s="35">
        <v>0</v>
      </c>
      <c s="35">
        <f>ROUND(ROUND(H19,2)*ROUND(G19,3),2)</f>
      </c>
      <c s="33" t="s">
        <v>56</v>
      </c>
      <c r="O19">
        <f>(I19*21)/100</f>
      </c>
      <c t="s">
        <v>27</v>
      </c>
    </row>
    <row r="20" spans="1:5" ht="12.75">
      <c r="A20" s="36" t="s">
        <v>57</v>
      </c>
      <c r="E20" s="37" t="s">
        <v>183</v>
      </c>
    </row>
    <row r="21" spans="1:5" ht="25.5">
      <c r="A21" s="38" t="s">
        <v>59</v>
      </c>
      <c r="E21" s="39" t="s">
        <v>333</v>
      </c>
    </row>
    <row r="22" spans="1:5" ht="63.75">
      <c r="A22" t="s">
        <v>60</v>
      </c>
      <c r="E22" s="37" t="s">
        <v>185</v>
      </c>
    </row>
    <row r="23" spans="1:16" ht="12.75">
      <c r="A23" s="26" t="s">
        <v>51</v>
      </c>
      <c s="31" t="s">
        <v>36</v>
      </c>
      <c s="31" t="s">
        <v>186</v>
      </c>
      <c s="26" t="s">
        <v>53</v>
      </c>
      <c s="32" t="s">
        <v>187</v>
      </c>
      <c s="33" t="s">
        <v>165</v>
      </c>
      <c s="34">
        <v>1438.8</v>
      </c>
      <c s="35">
        <v>0</v>
      </c>
      <c s="35">
        <f>ROUND(ROUND(H23,2)*ROUND(G23,3),2)</f>
      </c>
      <c s="33" t="s">
        <v>56</v>
      </c>
      <c r="O23">
        <f>(I23*21)/100</f>
      </c>
      <c t="s">
        <v>27</v>
      </c>
    </row>
    <row r="24" spans="1:5" ht="12.75">
      <c r="A24" s="36" t="s">
        <v>57</v>
      </c>
      <c r="E24" s="37" t="s">
        <v>188</v>
      </c>
    </row>
    <row r="25" spans="1:5" ht="51">
      <c r="A25" s="38" t="s">
        <v>59</v>
      </c>
      <c r="E25" s="39" t="s">
        <v>334</v>
      </c>
    </row>
    <row r="26" spans="1:5" ht="63.75">
      <c r="A26" t="s">
        <v>60</v>
      </c>
      <c r="E26" s="37" t="s">
        <v>179</v>
      </c>
    </row>
    <row r="27" spans="1:16" ht="12.75">
      <c r="A27" s="26" t="s">
        <v>51</v>
      </c>
      <c s="31" t="s">
        <v>38</v>
      </c>
      <c s="31" t="s">
        <v>335</v>
      </c>
      <c s="26" t="s">
        <v>53</v>
      </c>
      <c s="32" t="s">
        <v>336</v>
      </c>
      <c s="33" t="s">
        <v>247</v>
      </c>
      <c s="34">
        <v>916</v>
      </c>
      <c s="35">
        <v>0</v>
      </c>
      <c s="35">
        <f>ROUND(ROUND(H27,2)*ROUND(G27,3),2)</f>
      </c>
      <c s="33" t="s">
        <v>56</v>
      </c>
      <c r="O27">
        <f>(I27*21)/100</f>
      </c>
      <c t="s">
        <v>27</v>
      </c>
    </row>
    <row r="28" spans="1:5" ht="12.75">
      <c r="A28" s="36" t="s">
        <v>57</v>
      </c>
      <c r="E28" s="37" t="s">
        <v>53</v>
      </c>
    </row>
    <row r="29" spans="1:5" ht="102">
      <c r="A29" s="38" t="s">
        <v>59</v>
      </c>
      <c r="E29" s="39" t="s">
        <v>337</v>
      </c>
    </row>
    <row r="30" spans="1:5" ht="63.75">
      <c r="A30" t="s">
        <v>60</v>
      </c>
      <c r="E30" s="37" t="s">
        <v>338</v>
      </c>
    </row>
    <row r="31" spans="1:18" ht="12.75" customHeight="1">
      <c r="A31" s="6" t="s">
        <v>49</v>
      </c>
      <c s="6"/>
      <c s="41" t="s">
        <v>85</v>
      </c>
      <c s="6"/>
      <c s="29" t="s">
        <v>190</v>
      </c>
      <c s="6"/>
      <c s="6"/>
      <c s="6"/>
      <c s="42">
        <f>0+Q31</f>
      </c>
      <c s="6"/>
      <c r="O31">
        <f>0+R31</f>
      </c>
      <c r="Q31">
        <f>0+I32+I36</f>
      </c>
      <c>
        <f>0+O32+O36</f>
      </c>
    </row>
    <row r="32" spans="1:16" ht="12.75">
      <c r="A32" s="26" t="s">
        <v>51</v>
      </c>
      <c s="31" t="s">
        <v>40</v>
      </c>
      <c s="31" t="s">
        <v>191</v>
      </c>
      <c s="26" t="s">
        <v>53</v>
      </c>
      <c s="32" t="s">
        <v>192</v>
      </c>
      <c s="33" t="s">
        <v>65</v>
      </c>
      <c s="34">
        <v>12</v>
      </c>
      <c s="35">
        <v>0</v>
      </c>
      <c s="35">
        <f>ROUND(ROUND(H32,2)*ROUND(G32,3),2)</f>
      </c>
      <c s="33" t="s">
        <v>56</v>
      </c>
      <c r="O32">
        <f>(I32*21)/100</f>
      </c>
      <c t="s">
        <v>27</v>
      </c>
    </row>
    <row r="33" spans="1:5" ht="12.75">
      <c r="A33" s="36" t="s">
        <v>57</v>
      </c>
      <c r="E33" s="37" t="s">
        <v>193</v>
      </c>
    </row>
    <row r="34" spans="1:5" ht="25.5">
      <c r="A34" s="38" t="s">
        <v>59</v>
      </c>
      <c r="E34" s="39" t="s">
        <v>339</v>
      </c>
    </row>
    <row r="35" spans="1:5" ht="25.5">
      <c r="A35" t="s">
        <v>60</v>
      </c>
      <c r="E35" s="37" t="s">
        <v>195</v>
      </c>
    </row>
    <row r="36" spans="1:16" ht="12.75">
      <c r="A36" s="26" t="s">
        <v>51</v>
      </c>
      <c s="31" t="s">
        <v>82</v>
      </c>
      <c s="31" t="s">
        <v>196</v>
      </c>
      <c s="26" t="s">
        <v>53</v>
      </c>
      <c s="32" t="s">
        <v>197</v>
      </c>
      <c s="33" t="s">
        <v>65</v>
      </c>
      <c s="34">
        <v>27</v>
      </c>
      <c s="35">
        <v>0</v>
      </c>
      <c s="35">
        <f>ROUND(ROUND(H36,2)*ROUND(G36,3),2)</f>
      </c>
      <c s="33" t="s">
        <v>56</v>
      </c>
      <c r="O36">
        <f>(I36*21)/100</f>
      </c>
      <c t="s">
        <v>27</v>
      </c>
    </row>
    <row r="37" spans="1:5" ht="12.75">
      <c r="A37" s="36" t="s">
        <v>57</v>
      </c>
      <c r="E37" s="37" t="s">
        <v>198</v>
      </c>
    </row>
    <row r="38" spans="1:5" ht="25.5">
      <c r="A38" s="38" t="s">
        <v>59</v>
      </c>
      <c r="E38" s="39" t="s">
        <v>340</v>
      </c>
    </row>
    <row r="39" spans="1:5" ht="25.5">
      <c r="A39" t="s">
        <v>60</v>
      </c>
      <c r="E39" s="37" t="s">
        <v>195</v>
      </c>
    </row>
    <row r="40" spans="1:18" ht="12.75" customHeight="1">
      <c r="A40" s="6" t="s">
        <v>49</v>
      </c>
      <c s="6"/>
      <c s="41" t="s">
        <v>43</v>
      </c>
      <c s="6"/>
      <c s="29" t="s">
        <v>136</v>
      </c>
      <c s="6"/>
      <c s="6"/>
      <c s="6"/>
      <c s="42">
        <f>0+Q40</f>
      </c>
      <c s="6"/>
      <c r="O40">
        <f>0+R40</f>
      </c>
      <c r="Q40">
        <f>0+I41+I45+I49+I53+I57+I61+I65+I69</f>
      </c>
      <c>
        <f>0+O41+O45+O49+O53+O57+O61+O65+O69</f>
      </c>
    </row>
    <row r="41" spans="1:16" ht="12.75">
      <c r="A41" s="26" t="s">
        <v>51</v>
      </c>
      <c s="31" t="s">
        <v>85</v>
      </c>
      <c s="31" t="s">
        <v>200</v>
      </c>
      <c s="26" t="s">
        <v>53</v>
      </c>
      <c s="32" t="s">
        <v>201</v>
      </c>
      <c s="33" t="s">
        <v>202</v>
      </c>
      <c s="34">
        <v>4260</v>
      </c>
      <c s="35">
        <v>0</v>
      </c>
      <c s="35">
        <f>ROUND(ROUND(H41,2)*ROUND(G41,3),2)</f>
      </c>
      <c s="33" t="s">
        <v>169</v>
      </c>
      <c r="O41">
        <f>(I41*21)/100</f>
      </c>
      <c t="s">
        <v>27</v>
      </c>
    </row>
    <row r="42" spans="1:5" ht="12.75">
      <c r="A42" s="36" t="s">
        <v>57</v>
      </c>
      <c r="E42" s="37" t="s">
        <v>53</v>
      </c>
    </row>
    <row r="43" spans="1:5" ht="63.75">
      <c r="A43" s="38" t="s">
        <v>59</v>
      </c>
      <c r="E43" s="39" t="s">
        <v>341</v>
      </c>
    </row>
    <row r="44" spans="1:5" ht="12.75">
      <c r="A44" t="s">
        <v>60</v>
      </c>
      <c r="E44" s="37" t="s">
        <v>53</v>
      </c>
    </row>
    <row r="45" spans="1:16" ht="25.5">
      <c r="A45" s="26" t="s">
        <v>51</v>
      </c>
      <c s="31" t="s">
        <v>43</v>
      </c>
      <c s="31" t="s">
        <v>342</v>
      </c>
      <c s="26" t="s">
        <v>53</v>
      </c>
      <c s="32" t="s">
        <v>343</v>
      </c>
      <c s="33" t="s">
        <v>176</v>
      </c>
      <c s="34">
        <v>100</v>
      </c>
      <c s="35">
        <v>0</v>
      </c>
      <c s="35">
        <f>ROUND(ROUND(H45,2)*ROUND(G45,3),2)</f>
      </c>
      <c s="33" t="s">
        <v>56</v>
      </c>
      <c r="O45">
        <f>(I45*21)/100</f>
      </c>
      <c t="s">
        <v>27</v>
      </c>
    </row>
    <row r="46" spans="1:5" ht="12.75">
      <c r="A46" s="36" t="s">
        <v>57</v>
      </c>
      <c r="E46" s="37" t="s">
        <v>53</v>
      </c>
    </row>
    <row r="47" spans="1:5" ht="25.5">
      <c r="A47" s="38" t="s">
        <v>59</v>
      </c>
      <c r="E47" s="39" t="s">
        <v>344</v>
      </c>
    </row>
    <row r="48" spans="1:5" ht="38.25">
      <c r="A48" t="s">
        <v>60</v>
      </c>
      <c r="E48" s="37" t="s">
        <v>345</v>
      </c>
    </row>
    <row r="49" spans="1:16" ht="12.75">
      <c r="A49" s="26" t="s">
        <v>51</v>
      </c>
      <c s="31" t="s">
        <v>45</v>
      </c>
      <c s="31" t="s">
        <v>204</v>
      </c>
      <c s="26" t="s">
        <v>53</v>
      </c>
      <c s="32" t="s">
        <v>205</v>
      </c>
      <c s="33" t="s">
        <v>65</v>
      </c>
      <c s="34">
        <v>13</v>
      </c>
      <c s="35">
        <v>0</v>
      </c>
      <c s="35">
        <f>ROUND(ROUND(H49,2)*ROUND(G49,3),2)</f>
      </c>
      <c s="33" t="s">
        <v>56</v>
      </c>
      <c r="O49">
        <f>(I49*21)/100</f>
      </c>
      <c t="s">
        <v>27</v>
      </c>
    </row>
    <row r="50" spans="1:5" ht="12.75">
      <c r="A50" s="36" t="s">
        <v>57</v>
      </c>
      <c r="E50" s="37" t="s">
        <v>206</v>
      </c>
    </row>
    <row r="51" spans="1:5" ht="63.75">
      <c r="A51" s="38" t="s">
        <v>59</v>
      </c>
      <c r="E51" s="39" t="s">
        <v>346</v>
      </c>
    </row>
    <row r="52" spans="1:5" ht="25.5">
      <c r="A52" t="s">
        <v>60</v>
      </c>
      <c r="E52" s="37" t="s">
        <v>208</v>
      </c>
    </row>
    <row r="53" spans="1:16" ht="12.75">
      <c r="A53" s="26" t="s">
        <v>51</v>
      </c>
      <c s="31" t="s">
        <v>47</v>
      </c>
      <c s="31" t="s">
        <v>209</v>
      </c>
      <c s="26" t="s">
        <v>53</v>
      </c>
      <c s="32" t="s">
        <v>210</v>
      </c>
      <c s="33" t="s">
        <v>211</v>
      </c>
      <c s="34">
        <v>12</v>
      </c>
      <c s="35">
        <v>0</v>
      </c>
      <c s="35">
        <f>ROUND(ROUND(H53,2)*ROUND(G53,3),2)</f>
      </c>
      <c s="33" t="s">
        <v>56</v>
      </c>
      <c r="O53">
        <f>(I53*21)/100</f>
      </c>
      <c t="s">
        <v>27</v>
      </c>
    </row>
    <row r="54" spans="1:5" ht="12.75">
      <c r="A54" s="36" t="s">
        <v>57</v>
      </c>
      <c r="E54" s="37" t="s">
        <v>53</v>
      </c>
    </row>
    <row r="55" spans="1:5" ht="12.75">
      <c r="A55" s="38" t="s">
        <v>59</v>
      </c>
      <c r="E55" s="39" t="s">
        <v>53</v>
      </c>
    </row>
    <row r="56" spans="1:5" ht="89.25">
      <c r="A56" t="s">
        <v>60</v>
      </c>
      <c r="E56" s="37" t="s">
        <v>212</v>
      </c>
    </row>
    <row r="57" spans="1:16" ht="12.75">
      <c r="A57" s="26" t="s">
        <v>51</v>
      </c>
      <c s="31" t="s">
        <v>93</v>
      </c>
      <c s="31" t="s">
        <v>347</v>
      </c>
      <c s="26" t="s">
        <v>53</v>
      </c>
      <c s="32" t="s">
        <v>348</v>
      </c>
      <c s="33" t="s">
        <v>182</v>
      </c>
      <c s="34">
        <v>0.48</v>
      </c>
      <c s="35">
        <v>0</v>
      </c>
      <c s="35">
        <f>ROUND(ROUND(H57,2)*ROUND(G57,3),2)</f>
      </c>
      <c s="33" t="s">
        <v>56</v>
      </c>
      <c r="O57">
        <f>(I57*21)/100</f>
      </c>
      <c t="s">
        <v>27</v>
      </c>
    </row>
    <row r="58" spans="1:5" ht="12.75">
      <c r="A58" s="36" t="s">
        <v>57</v>
      </c>
      <c r="E58" s="37" t="s">
        <v>53</v>
      </c>
    </row>
    <row r="59" spans="1:5" ht="38.25">
      <c r="A59" s="38" t="s">
        <v>59</v>
      </c>
      <c r="E59" s="39" t="s">
        <v>349</v>
      </c>
    </row>
    <row r="60" spans="1:5" ht="102">
      <c r="A60" t="s">
        <v>60</v>
      </c>
      <c r="E60" s="37" t="s">
        <v>350</v>
      </c>
    </row>
    <row r="61" spans="1:16" ht="12.75">
      <c r="A61" s="26" t="s">
        <v>51</v>
      </c>
      <c s="31" t="s">
        <v>99</v>
      </c>
      <c s="31" t="s">
        <v>351</v>
      </c>
      <c s="26" t="s">
        <v>53</v>
      </c>
      <c s="32" t="s">
        <v>352</v>
      </c>
      <c s="33" t="s">
        <v>353</v>
      </c>
      <c s="34">
        <v>10.56</v>
      </c>
      <c s="35">
        <v>0</v>
      </c>
      <c s="35">
        <f>ROUND(ROUND(H61,2)*ROUND(G61,3),2)</f>
      </c>
      <c s="33" t="s">
        <v>56</v>
      </c>
      <c r="O61">
        <f>(I61*21)/100</f>
      </c>
      <c t="s">
        <v>27</v>
      </c>
    </row>
    <row r="62" spans="1:5" ht="12.75">
      <c r="A62" s="36" t="s">
        <v>57</v>
      </c>
      <c r="E62" s="37" t="s">
        <v>354</v>
      </c>
    </row>
    <row r="63" spans="1:5" ht="51">
      <c r="A63" s="38" t="s">
        <v>59</v>
      </c>
      <c r="E63" s="39" t="s">
        <v>355</v>
      </c>
    </row>
    <row r="64" spans="1:5" ht="25.5">
      <c r="A64" t="s">
        <v>60</v>
      </c>
      <c r="E64" s="37" t="s">
        <v>356</v>
      </c>
    </row>
    <row r="65" spans="1:16" ht="12.75">
      <c r="A65" s="26" t="s">
        <v>51</v>
      </c>
      <c s="31" t="s">
        <v>104</v>
      </c>
      <c s="31" t="s">
        <v>357</v>
      </c>
      <c s="26" t="s">
        <v>53</v>
      </c>
      <c s="32" t="s">
        <v>358</v>
      </c>
      <c s="33" t="s">
        <v>176</v>
      </c>
      <c s="34">
        <v>14</v>
      </c>
      <c s="35">
        <v>0</v>
      </c>
      <c s="35">
        <f>ROUND(ROUND(H65,2)*ROUND(G65,3),2)</f>
      </c>
      <c s="33" t="s">
        <v>56</v>
      </c>
      <c r="O65">
        <f>(I65*21)/100</f>
      </c>
      <c t="s">
        <v>27</v>
      </c>
    </row>
    <row r="66" spans="1:5" ht="12.75">
      <c r="A66" s="36" t="s">
        <v>57</v>
      </c>
      <c r="E66" s="37" t="s">
        <v>359</v>
      </c>
    </row>
    <row r="67" spans="1:5" ht="51">
      <c r="A67" s="38" t="s">
        <v>59</v>
      </c>
      <c r="E67" s="39" t="s">
        <v>360</v>
      </c>
    </row>
    <row r="68" spans="1:5" ht="114.75">
      <c r="A68" t="s">
        <v>60</v>
      </c>
      <c r="E68" s="37" t="s">
        <v>361</v>
      </c>
    </row>
    <row r="69" spans="1:16" ht="12.75">
      <c r="A69" s="26" t="s">
        <v>51</v>
      </c>
      <c s="31" t="s">
        <v>108</v>
      </c>
      <c s="31" t="s">
        <v>213</v>
      </c>
      <c s="26" t="s">
        <v>53</v>
      </c>
      <c s="32" t="s">
        <v>214</v>
      </c>
      <c s="33" t="s">
        <v>65</v>
      </c>
      <c s="34">
        <v>12</v>
      </c>
      <c s="35">
        <v>0</v>
      </c>
      <c s="35">
        <f>ROUND(ROUND(H69,2)*ROUND(G69,3),2)</f>
      </c>
      <c s="33" t="s">
        <v>56</v>
      </c>
      <c r="O69">
        <f>(I69*21)/100</f>
      </c>
      <c t="s">
        <v>27</v>
      </c>
    </row>
    <row r="70" spans="1:5" ht="25.5">
      <c r="A70" s="36" t="s">
        <v>57</v>
      </c>
      <c r="E70" s="37" t="s">
        <v>215</v>
      </c>
    </row>
    <row r="71" spans="1:5" ht="25.5">
      <c r="A71" s="38" t="s">
        <v>59</v>
      </c>
      <c r="E71" s="39" t="s">
        <v>339</v>
      </c>
    </row>
    <row r="72" spans="1:5" ht="76.5">
      <c r="A72" t="s">
        <v>60</v>
      </c>
      <c r="E72" s="37" t="s">
        <v>217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0+O9+O14+O51+O64+O125+O138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218</v>
      </c>
      <c s="43">
        <f>0+I9+I14+I51+I64+I125+I138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27</v>
      </c>
      <c s="1"/>
      <c s="14" t="s">
        <v>322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218</v>
      </c>
      <c s="6"/>
      <c s="18" t="s">
        <v>219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30</v>
      </c>
      <c s="15" t="s">
        <v>32</v>
      </c>
      <c s="15" t="s">
        <v>33</v>
      </c>
      <c s="15" t="s">
        <v>34</v>
      </c>
      <c s="15" t="s">
        <v>35</v>
      </c>
      <c s="15" t="s">
        <v>37</v>
      </c>
      <c s="15" t="s">
        <v>39</v>
      </c>
      <c s="15" t="s">
        <v>41</v>
      </c>
      <c s="15"/>
      <c s="15" t="s">
        <v>46</v>
      </c>
    </row>
    <row r="7" spans="1:10" ht="12.75" customHeight="1">
      <c r="A7" s="15"/>
      <c s="15"/>
      <c s="15"/>
      <c s="15"/>
      <c s="15"/>
      <c s="15"/>
      <c s="15"/>
      <c s="15" t="s">
        <v>42</v>
      </c>
      <c s="15" t="s">
        <v>44</v>
      </c>
      <c s="15"/>
    </row>
    <row r="8" spans="1:10" ht="12.75" customHeight="1">
      <c r="A8" s="15" t="s">
        <v>31</v>
      </c>
      <c s="15" t="s">
        <v>19</v>
      </c>
      <c s="15" t="s">
        <v>27</v>
      </c>
      <c s="15" t="s">
        <v>26</v>
      </c>
      <c s="15" t="s">
        <v>36</v>
      </c>
      <c s="15" t="s">
        <v>38</v>
      </c>
      <c s="15" t="s">
        <v>40</v>
      </c>
      <c s="15" t="s">
        <v>43</v>
      </c>
      <c s="15" t="s">
        <v>45</v>
      </c>
      <c s="15" t="s">
        <v>47</v>
      </c>
    </row>
    <row r="9" spans="1:18" ht="12.75" customHeight="1">
      <c r="A9" s="27" t="s">
        <v>49</v>
      </c>
      <c s="27"/>
      <c s="28" t="s">
        <v>31</v>
      </c>
      <c s="27"/>
      <c s="29" t="s">
        <v>50</v>
      </c>
      <c s="27"/>
      <c s="27"/>
      <c s="27"/>
      <c s="30">
        <f>0+Q9</f>
      </c>
      <c s="27"/>
      <c r="O9">
        <f>0+R9</f>
      </c>
      <c r="Q9">
        <f>0+I10</f>
      </c>
      <c>
        <f>0+O10</f>
      </c>
    </row>
    <row r="10" spans="1:16" ht="12.75">
      <c r="A10" s="26" t="s">
        <v>51</v>
      </c>
      <c s="31" t="s">
        <v>19</v>
      </c>
      <c s="31" t="s">
        <v>163</v>
      </c>
      <c s="26" t="s">
        <v>53</v>
      </c>
      <c s="32" t="s">
        <v>164</v>
      </c>
      <c s="33" t="s">
        <v>165</v>
      </c>
      <c s="34">
        <v>2018.883</v>
      </c>
      <c s="35">
        <v>0</v>
      </c>
      <c s="35">
        <f>ROUND(ROUND(H10,2)*ROUND(G10,3),2)</f>
      </c>
      <c s="33" t="s">
        <v>56</v>
      </c>
      <c r="O10">
        <f>(I10*21)/100</f>
      </c>
      <c t="s">
        <v>27</v>
      </c>
    </row>
    <row r="11" spans="1:5" ht="12.75">
      <c r="A11" s="36" t="s">
        <v>57</v>
      </c>
      <c r="E11" s="37" t="s">
        <v>53</v>
      </c>
    </row>
    <row r="12" spans="1:5" ht="89.25">
      <c r="A12" s="38" t="s">
        <v>59</v>
      </c>
      <c r="E12" s="39" t="s">
        <v>362</v>
      </c>
    </row>
    <row r="13" spans="1:5" ht="25.5">
      <c r="A13" t="s">
        <v>60</v>
      </c>
      <c r="E13" s="37" t="s">
        <v>172</v>
      </c>
    </row>
    <row r="14" spans="1:18" ht="12.75" customHeight="1">
      <c r="A14" s="6" t="s">
        <v>49</v>
      </c>
      <c s="6"/>
      <c s="41" t="s">
        <v>19</v>
      </c>
      <c s="6"/>
      <c s="29" t="s">
        <v>173</v>
      </c>
      <c s="6"/>
      <c s="6"/>
      <c s="6"/>
      <c s="42">
        <f>0+Q14</f>
      </c>
      <c s="6"/>
      <c r="O14">
        <f>0+R14</f>
      </c>
      <c r="Q14">
        <f>0+I15+I19+I23+I27+I31+I35+I39+I43+I47</f>
      </c>
      <c>
        <f>0+O15+O19+O23+O27+O31+O35+O39+O43+O47</f>
      </c>
    </row>
    <row r="15" spans="1:16" ht="12.75">
      <c r="A15" s="26" t="s">
        <v>51</v>
      </c>
      <c s="31" t="s">
        <v>27</v>
      </c>
      <c s="31" t="s">
        <v>222</v>
      </c>
      <c s="26" t="s">
        <v>53</v>
      </c>
      <c s="32" t="s">
        <v>223</v>
      </c>
      <c s="33" t="s">
        <v>224</v>
      </c>
      <c s="34">
        <v>10187.88</v>
      </c>
      <c s="35">
        <v>0</v>
      </c>
      <c s="35">
        <f>ROUND(ROUND(H15,2)*ROUND(G15,3),2)</f>
      </c>
      <c s="33" t="s">
        <v>56</v>
      </c>
      <c r="O15">
        <f>(I15*21)/100</f>
      </c>
      <c t="s">
        <v>27</v>
      </c>
    </row>
    <row r="16" spans="1:5" ht="12.75">
      <c r="A16" s="36" t="s">
        <v>57</v>
      </c>
      <c r="E16" s="37" t="s">
        <v>225</v>
      </c>
    </row>
    <row r="17" spans="1:5" ht="38.25">
      <c r="A17" s="38" t="s">
        <v>59</v>
      </c>
      <c r="E17" s="39" t="s">
        <v>363</v>
      </c>
    </row>
    <row r="18" spans="1:5" ht="25.5">
      <c r="A18" t="s">
        <v>60</v>
      </c>
      <c r="E18" s="37" t="s">
        <v>227</v>
      </c>
    </row>
    <row r="19" spans="1:16" ht="12.75">
      <c r="A19" s="26" t="s">
        <v>51</v>
      </c>
      <c s="31" t="s">
        <v>26</v>
      </c>
      <c s="31" t="s">
        <v>228</v>
      </c>
      <c s="26" t="s">
        <v>53</v>
      </c>
      <c s="32" t="s">
        <v>229</v>
      </c>
      <c s="33" t="s">
        <v>182</v>
      </c>
      <c s="34">
        <v>792.54</v>
      </c>
      <c s="35">
        <v>0</v>
      </c>
      <c s="35">
        <f>ROUND(ROUND(H19,2)*ROUND(G19,3),2)</f>
      </c>
      <c s="33" t="s">
        <v>56</v>
      </c>
      <c r="O19">
        <f>(I19*21)/100</f>
      </c>
      <c t="s">
        <v>27</v>
      </c>
    </row>
    <row r="20" spans="1:5" ht="12.75">
      <c r="A20" s="36" t="s">
        <v>57</v>
      </c>
      <c r="E20" s="37" t="s">
        <v>53</v>
      </c>
    </row>
    <row r="21" spans="1:5" ht="153">
      <c r="A21" s="38" t="s">
        <v>59</v>
      </c>
      <c r="E21" s="39" t="s">
        <v>364</v>
      </c>
    </row>
    <row r="22" spans="1:5" ht="369.75">
      <c r="A22" t="s">
        <v>60</v>
      </c>
      <c r="E22" s="37" t="s">
        <v>231</v>
      </c>
    </row>
    <row r="23" spans="1:16" ht="12.75">
      <c r="A23" s="26" t="s">
        <v>51</v>
      </c>
      <c s="31" t="s">
        <v>36</v>
      </c>
      <c s="31" t="s">
        <v>365</v>
      </c>
      <c s="26" t="s">
        <v>53</v>
      </c>
      <c s="32" t="s">
        <v>366</v>
      </c>
      <c s="33" t="s">
        <v>176</v>
      </c>
      <c s="34">
        <v>145</v>
      </c>
      <c s="35">
        <v>0</v>
      </c>
      <c s="35">
        <f>ROUND(ROUND(H23,2)*ROUND(G23,3),2)</f>
      </c>
      <c s="33" t="s">
        <v>56</v>
      </c>
      <c r="O23">
        <f>(I23*21)/100</f>
      </c>
      <c t="s">
        <v>27</v>
      </c>
    </row>
    <row r="24" spans="1:5" ht="12.75">
      <c r="A24" s="36" t="s">
        <v>57</v>
      </c>
      <c r="E24" s="37" t="s">
        <v>53</v>
      </c>
    </row>
    <row r="25" spans="1:5" ht="51">
      <c r="A25" s="38" t="s">
        <v>59</v>
      </c>
      <c r="E25" s="39" t="s">
        <v>367</v>
      </c>
    </row>
    <row r="26" spans="1:5" ht="63.75">
      <c r="A26" t="s">
        <v>60</v>
      </c>
      <c r="E26" s="37" t="s">
        <v>338</v>
      </c>
    </row>
    <row r="27" spans="1:16" ht="12.75">
      <c r="A27" s="26" t="s">
        <v>51</v>
      </c>
      <c s="31" t="s">
        <v>38</v>
      </c>
      <c s="31" t="s">
        <v>232</v>
      </c>
      <c s="26" t="s">
        <v>53</v>
      </c>
      <c s="32" t="s">
        <v>233</v>
      </c>
      <c s="33" t="s">
        <v>182</v>
      </c>
      <c s="34">
        <v>226.248</v>
      </c>
      <c s="35">
        <v>0</v>
      </c>
      <c s="35">
        <f>ROUND(ROUND(H27,2)*ROUND(G27,3),2)</f>
      </c>
      <c s="33" t="s">
        <v>56</v>
      </c>
      <c r="O27">
        <f>(I27*21)/100</f>
      </c>
      <c t="s">
        <v>27</v>
      </c>
    </row>
    <row r="28" spans="1:5" ht="12.75">
      <c r="A28" s="36" t="s">
        <v>57</v>
      </c>
      <c r="E28" s="37" t="s">
        <v>53</v>
      </c>
    </row>
    <row r="29" spans="1:5" ht="63.75">
      <c r="A29" s="38" t="s">
        <v>59</v>
      </c>
      <c r="E29" s="39" t="s">
        <v>368</v>
      </c>
    </row>
    <row r="30" spans="1:5" ht="318.75">
      <c r="A30" t="s">
        <v>60</v>
      </c>
      <c r="E30" s="37" t="s">
        <v>235</v>
      </c>
    </row>
    <row r="31" spans="1:16" ht="12.75">
      <c r="A31" s="26" t="s">
        <v>51</v>
      </c>
      <c s="31" t="s">
        <v>40</v>
      </c>
      <c s="31" t="s">
        <v>236</v>
      </c>
      <c s="26" t="s">
        <v>53</v>
      </c>
      <c s="32" t="s">
        <v>237</v>
      </c>
      <c s="33" t="s">
        <v>182</v>
      </c>
      <c s="34">
        <v>174.648</v>
      </c>
      <c s="35">
        <v>0</v>
      </c>
      <c s="35">
        <f>ROUND(ROUND(H31,2)*ROUND(G31,3),2)</f>
      </c>
      <c s="33" t="s">
        <v>56</v>
      </c>
      <c r="O31">
        <f>(I31*21)/100</f>
      </c>
      <c t="s">
        <v>27</v>
      </c>
    </row>
    <row r="32" spans="1:5" ht="12.75">
      <c r="A32" s="36" t="s">
        <v>57</v>
      </c>
      <c r="E32" s="37" t="s">
        <v>53</v>
      </c>
    </row>
    <row r="33" spans="1:5" ht="51">
      <c r="A33" s="38" t="s">
        <v>59</v>
      </c>
      <c r="E33" s="39" t="s">
        <v>369</v>
      </c>
    </row>
    <row r="34" spans="1:5" ht="229.5">
      <c r="A34" t="s">
        <v>60</v>
      </c>
      <c r="E34" s="37" t="s">
        <v>239</v>
      </c>
    </row>
    <row r="35" spans="1:16" ht="12.75">
      <c r="A35" s="26" t="s">
        <v>51</v>
      </c>
      <c s="31" t="s">
        <v>82</v>
      </c>
      <c s="31" t="s">
        <v>240</v>
      </c>
      <c s="26" t="s">
        <v>53</v>
      </c>
      <c s="32" t="s">
        <v>241</v>
      </c>
      <c s="33" t="s">
        <v>182</v>
      </c>
      <c s="34">
        <v>51.6</v>
      </c>
      <c s="35">
        <v>0</v>
      </c>
      <c s="35">
        <f>ROUND(ROUND(H35,2)*ROUND(G35,3),2)</f>
      </c>
      <c s="33" t="s">
        <v>56</v>
      </c>
      <c r="O35">
        <f>(I35*21)/100</f>
      </c>
      <c t="s">
        <v>27</v>
      </c>
    </row>
    <row r="36" spans="1:5" ht="12.75">
      <c r="A36" s="36" t="s">
        <v>57</v>
      </c>
      <c r="E36" s="37" t="s">
        <v>242</v>
      </c>
    </row>
    <row r="37" spans="1:5" ht="63.75">
      <c r="A37" s="38" t="s">
        <v>59</v>
      </c>
      <c r="E37" s="39" t="s">
        <v>370</v>
      </c>
    </row>
    <row r="38" spans="1:5" ht="293.25">
      <c r="A38" t="s">
        <v>60</v>
      </c>
      <c r="E38" s="37" t="s">
        <v>244</v>
      </c>
    </row>
    <row r="39" spans="1:16" ht="12.75">
      <c r="A39" s="26" t="s">
        <v>51</v>
      </c>
      <c s="31" t="s">
        <v>85</v>
      </c>
      <c s="31" t="s">
        <v>371</v>
      </c>
      <c s="26" t="s">
        <v>53</v>
      </c>
      <c s="32" t="s">
        <v>372</v>
      </c>
      <c s="33" t="s">
        <v>247</v>
      </c>
      <c s="34">
        <v>813</v>
      </c>
      <c s="35">
        <v>0</v>
      </c>
      <c s="35">
        <f>ROUND(ROUND(H39,2)*ROUND(G39,3),2)</f>
      </c>
      <c s="33" t="s">
        <v>56</v>
      </c>
      <c r="O39">
        <f>(I39*21)/100</f>
      </c>
      <c t="s">
        <v>27</v>
      </c>
    </row>
    <row r="40" spans="1:5" ht="12.75">
      <c r="A40" s="36" t="s">
        <v>57</v>
      </c>
      <c r="E40" s="37" t="s">
        <v>53</v>
      </c>
    </row>
    <row r="41" spans="1:5" ht="89.25">
      <c r="A41" s="38" t="s">
        <v>59</v>
      </c>
      <c r="E41" s="39" t="s">
        <v>373</v>
      </c>
    </row>
    <row r="42" spans="1:5" ht="25.5">
      <c r="A42" t="s">
        <v>60</v>
      </c>
      <c r="E42" s="37" t="s">
        <v>374</v>
      </c>
    </row>
    <row r="43" spans="1:16" ht="12.75">
      <c r="A43" s="26" t="s">
        <v>51</v>
      </c>
      <c s="31" t="s">
        <v>43</v>
      </c>
      <c s="31" t="s">
        <v>245</v>
      </c>
      <c s="26" t="s">
        <v>53</v>
      </c>
      <c s="32" t="s">
        <v>246</v>
      </c>
      <c s="33" t="s">
        <v>247</v>
      </c>
      <c s="34">
        <v>784</v>
      </c>
      <c s="35">
        <v>0</v>
      </c>
      <c s="35">
        <f>ROUND(ROUND(H43,2)*ROUND(G43,3),2)</f>
      </c>
      <c s="33" t="s">
        <v>56</v>
      </c>
      <c r="O43">
        <f>(I43*21)/100</f>
      </c>
      <c t="s">
        <v>27</v>
      </c>
    </row>
    <row r="44" spans="1:5" ht="12.75">
      <c r="A44" s="36" t="s">
        <v>57</v>
      </c>
      <c r="E44" s="37" t="s">
        <v>248</v>
      </c>
    </row>
    <row r="45" spans="1:5" ht="38.25">
      <c r="A45" s="38" t="s">
        <v>59</v>
      </c>
      <c r="E45" s="39" t="s">
        <v>375</v>
      </c>
    </row>
    <row r="46" spans="1:5" ht="38.25">
      <c r="A46" t="s">
        <v>60</v>
      </c>
      <c r="E46" s="37" t="s">
        <v>250</v>
      </c>
    </row>
    <row r="47" spans="1:16" ht="12.75">
      <c r="A47" s="26" t="s">
        <v>51</v>
      </c>
      <c s="31" t="s">
        <v>45</v>
      </c>
      <c s="31" t="s">
        <v>251</v>
      </c>
      <c s="26" t="s">
        <v>53</v>
      </c>
      <c s="32" t="s">
        <v>252</v>
      </c>
      <c s="33" t="s">
        <v>247</v>
      </c>
      <c s="34">
        <v>784</v>
      </c>
      <c s="35">
        <v>0</v>
      </c>
      <c s="35">
        <f>ROUND(ROUND(H47,2)*ROUND(G47,3),2)</f>
      </c>
      <c s="33" t="s">
        <v>56</v>
      </c>
      <c r="O47">
        <f>(I47*21)/100</f>
      </c>
      <c t="s">
        <v>27</v>
      </c>
    </row>
    <row r="48" spans="1:5" ht="12.75">
      <c r="A48" s="36" t="s">
        <v>57</v>
      </c>
      <c r="E48" s="37" t="s">
        <v>53</v>
      </c>
    </row>
    <row r="49" spans="1:5" ht="38.25">
      <c r="A49" s="38" t="s">
        <v>59</v>
      </c>
      <c r="E49" s="39" t="s">
        <v>375</v>
      </c>
    </row>
    <row r="50" spans="1:5" ht="25.5">
      <c r="A50" t="s">
        <v>60</v>
      </c>
      <c r="E50" s="37" t="s">
        <v>253</v>
      </c>
    </row>
    <row r="51" spans="1:18" ht="12.75" customHeight="1">
      <c r="A51" s="6" t="s">
        <v>49</v>
      </c>
      <c s="6"/>
      <c s="41" t="s">
        <v>27</v>
      </c>
      <c s="6"/>
      <c s="29" t="s">
        <v>376</v>
      </c>
      <c s="6"/>
      <c s="6"/>
      <c s="6"/>
      <c s="42">
        <f>0+Q51</f>
      </c>
      <c s="6"/>
      <c r="O51">
        <f>0+R51</f>
      </c>
      <c r="Q51">
        <f>0+I52+I56+I60</f>
      </c>
      <c>
        <f>0+O52+O56+O60</f>
      </c>
    </row>
    <row r="52" spans="1:16" ht="12.75">
      <c r="A52" s="26" t="s">
        <v>51</v>
      </c>
      <c s="31" t="s">
        <v>47</v>
      </c>
      <c s="31" t="s">
        <v>377</v>
      </c>
      <c s="26" t="s">
        <v>53</v>
      </c>
      <c s="32" t="s">
        <v>378</v>
      </c>
      <c s="33" t="s">
        <v>247</v>
      </c>
      <c s="34">
        <v>536</v>
      </c>
      <c s="35">
        <v>0</v>
      </c>
      <c s="35">
        <f>ROUND(ROUND(H52,2)*ROUND(G52,3),2)</f>
      </c>
      <c s="33" t="s">
        <v>56</v>
      </c>
      <c r="O52">
        <f>(I52*21)/100</f>
      </c>
      <c t="s">
        <v>27</v>
      </c>
    </row>
    <row r="53" spans="1:5" ht="12.75">
      <c r="A53" s="36" t="s">
        <v>57</v>
      </c>
      <c r="E53" s="37" t="s">
        <v>379</v>
      </c>
    </row>
    <row r="54" spans="1:5" ht="89.25">
      <c r="A54" s="38" t="s">
        <v>59</v>
      </c>
      <c r="E54" s="39" t="s">
        <v>380</v>
      </c>
    </row>
    <row r="55" spans="1:5" ht="25.5">
      <c r="A55" t="s">
        <v>60</v>
      </c>
      <c r="E55" s="37" t="s">
        <v>381</v>
      </c>
    </row>
    <row r="56" spans="1:16" ht="12.75">
      <c r="A56" s="26" t="s">
        <v>51</v>
      </c>
      <c s="31" t="s">
        <v>93</v>
      </c>
      <c s="31" t="s">
        <v>382</v>
      </c>
      <c s="26" t="s">
        <v>53</v>
      </c>
      <c s="32" t="s">
        <v>383</v>
      </c>
      <c s="33" t="s">
        <v>176</v>
      </c>
      <c s="34">
        <v>335</v>
      </c>
      <c s="35">
        <v>0</v>
      </c>
      <c s="35">
        <f>ROUND(ROUND(H56,2)*ROUND(G56,3),2)</f>
      </c>
      <c s="33" t="s">
        <v>56</v>
      </c>
      <c r="O56">
        <f>(I56*21)/100</f>
      </c>
      <c t="s">
        <v>27</v>
      </c>
    </row>
    <row r="57" spans="1:5" ht="12.75">
      <c r="A57" s="36" t="s">
        <v>57</v>
      </c>
      <c r="E57" s="37" t="s">
        <v>384</v>
      </c>
    </row>
    <row r="58" spans="1:5" ht="51">
      <c r="A58" s="38" t="s">
        <v>59</v>
      </c>
      <c r="E58" s="39" t="s">
        <v>385</v>
      </c>
    </row>
    <row r="59" spans="1:5" ht="165.75">
      <c r="A59" t="s">
        <v>60</v>
      </c>
      <c r="E59" s="37" t="s">
        <v>386</v>
      </c>
    </row>
    <row r="60" spans="1:16" ht="12.75">
      <c r="A60" s="26" t="s">
        <v>51</v>
      </c>
      <c s="31" t="s">
        <v>99</v>
      </c>
      <c s="31" t="s">
        <v>387</v>
      </c>
      <c s="26" t="s">
        <v>53</v>
      </c>
      <c s="32" t="s">
        <v>388</v>
      </c>
      <c s="33" t="s">
        <v>247</v>
      </c>
      <c s="34">
        <v>813</v>
      </c>
      <c s="35">
        <v>0</v>
      </c>
      <c s="35">
        <f>ROUND(ROUND(H60,2)*ROUND(G60,3),2)</f>
      </c>
      <c s="33" t="s">
        <v>56</v>
      </c>
      <c r="O60">
        <f>(I60*21)/100</f>
      </c>
      <c t="s">
        <v>27</v>
      </c>
    </row>
    <row r="61" spans="1:5" ht="12.75">
      <c r="A61" s="36" t="s">
        <v>57</v>
      </c>
      <c r="E61" s="37" t="s">
        <v>53</v>
      </c>
    </row>
    <row r="62" spans="1:5" ht="89.25">
      <c r="A62" s="38" t="s">
        <v>59</v>
      </c>
      <c r="E62" s="39" t="s">
        <v>373</v>
      </c>
    </row>
    <row r="63" spans="1:5" ht="102">
      <c r="A63" t="s">
        <v>60</v>
      </c>
      <c r="E63" s="37" t="s">
        <v>389</v>
      </c>
    </row>
    <row r="64" spans="1:18" ht="12.75" customHeight="1">
      <c r="A64" s="6" t="s">
        <v>49</v>
      </c>
      <c s="6"/>
      <c s="41" t="s">
        <v>38</v>
      </c>
      <c s="6"/>
      <c s="29" t="s">
        <v>219</v>
      </c>
      <c s="6"/>
      <c s="6"/>
      <c s="6"/>
      <c s="42">
        <f>0+Q64</f>
      </c>
      <c s="6"/>
      <c r="O64">
        <f>0+R64</f>
      </c>
      <c r="Q64">
        <f>0+I65+I69+I73+I77+I81+I85+I89+I93+I97+I101+I105+I109+I113+I117+I121</f>
      </c>
      <c>
        <f>0+O65+O69+O73+O77+O81+O85+O89+O93+O97+O101+O105+O109+O113+O117+O121</f>
      </c>
    </row>
    <row r="65" spans="1:16" ht="12.75">
      <c r="A65" s="26" t="s">
        <v>51</v>
      </c>
      <c s="31" t="s">
        <v>104</v>
      </c>
      <c s="31" t="s">
        <v>390</v>
      </c>
      <c s="26" t="s">
        <v>53</v>
      </c>
      <c s="32" t="s">
        <v>391</v>
      </c>
      <c s="33" t="s">
        <v>182</v>
      </c>
      <c s="34">
        <v>406.5</v>
      </c>
      <c s="35">
        <v>0</v>
      </c>
      <c s="35">
        <f>ROUND(ROUND(H65,2)*ROUND(G65,3),2)</f>
      </c>
      <c s="33" t="s">
        <v>56</v>
      </c>
      <c r="O65">
        <f>(I65*21)/100</f>
      </c>
      <c t="s">
        <v>27</v>
      </c>
    </row>
    <row r="66" spans="1:5" ht="12.75">
      <c r="A66" s="36" t="s">
        <v>57</v>
      </c>
      <c r="E66" s="37" t="s">
        <v>392</v>
      </c>
    </row>
    <row r="67" spans="1:5" ht="102">
      <c r="A67" s="38" t="s">
        <v>59</v>
      </c>
      <c r="E67" s="39" t="s">
        <v>393</v>
      </c>
    </row>
    <row r="68" spans="1:5" ht="51">
      <c r="A68" t="s">
        <v>60</v>
      </c>
      <c r="E68" s="37" t="s">
        <v>258</v>
      </c>
    </row>
    <row r="69" spans="1:16" ht="12.75">
      <c r="A69" s="26" t="s">
        <v>51</v>
      </c>
      <c s="31" t="s">
        <v>108</v>
      </c>
      <c s="31" t="s">
        <v>254</v>
      </c>
      <c s="26" t="s">
        <v>53</v>
      </c>
      <c s="32" t="s">
        <v>255</v>
      </c>
      <c s="33" t="s">
        <v>247</v>
      </c>
      <c s="34">
        <v>5271</v>
      </c>
      <c s="35">
        <v>0</v>
      </c>
      <c s="35">
        <f>ROUND(ROUND(H69,2)*ROUND(G69,3),2)</f>
      </c>
      <c s="33" t="s">
        <v>56</v>
      </c>
      <c r="O69">
        <f>(I69*21)/100</f>
      </c>
      <c t="s">
        <v>27</v>
      </c>
    </row>
    <row r="70" spans="1:5" ht="12.75">
      <c r="A70" s="36" t="s">
        <v>57</v>
      </c>
      <c r="E70" s="37" t="s">
        <v>256</v>
      </c>
    </row>
    <row r="71" spans="1:5" ht="38.25">
      <c r="A71" s="38" t="s">
        <v>59</v>
      </c>
      <c r="E71" s="39" t="s">
        <v>394</v>
      </c>
    </row>
    <row r="72" spans="1:5" ht="51">
      <c r="A72" t="s">
        <v>60</v>
      </c>
      <c r="E72" s="37" t="s">
        <v>258</v>
      </c>
    </row>
    <row r="73" spans="1:16" ht="12.75">
      <c r="A73" s="26" t="s">
        <v>51</v>
      </c>
      <c s="31" t="s">
        <v>111</v>
      </c>
      <c s="31" t="s">
        <v>395</v>
      </c>
      <c s="26" t="s">
        <v>63</v>
      </c>
      <c s="32" t="s">
        <v>396</v>
      </c>
      <c s="33" t="s">
        <v>247</v>
      </c>
      <c s="34">
        <v>813</v>
      </c>
      <c s="35">
        <v>0</v>
      </c>
      <c s="35">
        <f>ROUND(ROUND(H73,2)*ROUND(G73,3),2)</f>
      </c>
      <c s="33" t="s">
        <v>56</v>
      </c>
      <c r="O73">
        <f>(I73*21)/100</f>
      </c>
      <c t="s">
        <v>27</v>
      </c>
    </row>
    <row r="74" spans="1:5" ht="12.75">
      <c r="A74" s="36" t="s">
        <v>57</v>
      </c>
      <c r="E74" s="37" t="s">
        <v>397</v>
      </c>
    </row>
    <row r="75" spans="1:5" ht="89.25">
      <c r="A75" s="38" t="s">
        <v>59</v>
      </c>
      <c r="E75" s="39" t="s">
        <v>373</v>
      </c>
    </row>
    <row r="76" spans="1:5" ht="51">
      <c r="A76" t="s">
        <v>60</v>
      </c>
      <c r="E76" s="37" t="s">
        <v>258</v>
      </c>
    </row>
    <row r="77" spans="1:16" ht="12.75">
      <c r="A77" s="26" t="s">
        <v>51</v>
      </c>
      <c s="31" t="s">
        <v>115</v>
      </c>
      <c s="31" t="s">
        <v>395</v>
      </c>
      <c s="26" t="s">
        <v>68</v>
      </c>
      <c s="32" t="s">
        <v>396</v>
      </c>
      <c s="33" t="s">
        <v>247</v>
      </c>
      <c s="34">
        <v>813</v>
      </c>
      <c s="35">
        <v>0</v>
      </c>
      <c s="35">
        <f>ROUND(ROUND(H77,2)*ROUND(G77,3),2)</f>
      </c>
      <c s="33" t="s">
        <v>56</v>
      </c>
      <c r="O77">
        <f>(I77*21)/100</f>
      </c>
      <c t="s">
        <v>27</v>
      </c>
    </row>
    <row r="78" spans="1:5" ht="12.75">
      <c r="A78" s="36" t="s">
        <v>57</v>
      </c>
      <c r="E78" s="37" t="s">
        <v>397</v>
      </c>
    </row>
    <row r="79" spans="1:5" ht="89.25">
      <c r="A79" s="38" t="s">
        <v>59</v>
      </c>
      <c r="E79" s="39" t="s">
        <v>373</v>
      </c>
    </row>
    <row r="80" spans="1:5" ht="51">
      <c r="A80" t="s">
        <v>60</v>
      </c>
      <c r="E80" s="37" t="s">
        <v>398</v>
      </c>
    </row>
    <row r="81" spans="1:16" ht="12.75">
      <c r="A81" s="26" t="s">
        <v>51</v>
      </c>
      <c s="31" t="s">
        <v>120</v>
      </c>
      <c s="31" t="s">
        <v>259</v>
      </c>
      <c s="26" t="s">
        <v>53</v>
      </c>
      <c s="32" t="s">
        <v>260</v>
      </c>
      <c s="33" t="s">
        <v>247</v>
      </c>
      <c s="34">
        <v>6084</v>
      </c>
      <c s="35">
        <v>0</v>
      </c>
      <c s="35">
        <f>ROUND(ROUND(H81,2)*ROUND(G81,3),2)</f>
      </c>
      <c s="33" t="s">
        <v>56</v>
      </c>
      <c r="O81">
        <f>(I81*21)/100</f>
      </c>
      <c t="s">
        <v>27</v>
      </c>
    </row>
    <row r="82" spans="1:5" ht="12.75">
      <c r="A82" s="36" t="s">
        <v>57</v>
      </c>
      <c r="E82" s="37" t="s">
        <v>53</v>
      </c>
    </row>
    <row r="83" spans="1:5" ht="38.25">
      <c r="A83" s="38" t="s">
        <v>59</v>
      </c>
      <c r="E83" s="39" t="s">
        <v>399</v>
      </c>
    </row>
    <row r="84" spans="1:5" ht="12.75">
      <c r="A84" t="s">
        <v>60</v>
      </c>
      <c r="E84" s="37" t="s">
        <v>53</v>
      </c>
    </row>
    <row r="85" spans="1:16" ht="12.75">
      <c r="A85" s="26" t="s">
        <v>51</v>
      </c>
      <c s="31" t="s">
        <v>125</v>
      </c>
      <c s="31" t="s">
        <v>400</v>
      </c>
      <c s="26" t="s">
        <v>53</v>
      </c>
      <c s="32" t="s">
        <v>401</v>
      </c>
      <c s="33" t="s">
        <v>247</v>
      </c>
      <c s="34">
        <v>813</v>
      </c>
      <c s="35">
        <v>0</v>
      </c>
      <c s="35">
        <f>ROUND(ROUND(H85,2)*ROUND(G85,3),2)</f>
      </c>
      <c s="33" t="s">
        <v>56</v>
      </c>
      <c r="O85">
        <f>(I85*21)/100</f>
      </c>
      <c t="s">
        <v>27</v>
      </c>
    </row>
    <row r="86" spans="1:5" ht="12.75">
      <c r="A86" s="36" t="s">
        <v>57</v>
      </c>
      <c r="E86" s="37" t="s">
        <v>402</v>
      </c>
    </row>
    <row r="87" spans="1:5" ht="89.25">
      <c r="A87" s="38" t="s">
        <v>59</v>
      </c>
      <c r="E87" s="39" t="s">
        <v>373</v>
      </c>
    </row>
    <row r="88" spans="1:5" ht="51">
      <c r="A88" t="s">
        <v>60</v>
      </c>
      <c r="E88" s="37" t="s">
        <v>398</v>
      </c>
    </row>
    <row r="89" spans="1:16" ht="12.75">
      <c r="A89" s="26" t="s">
        <v>51</v>
      </c>
      <c s="31" t="s">
        <v>128</v>
      </c>
      <c s="31" t="s">
        <v>262</v>
      </c>
      <c s="26" t="s">
        <v>53</v>
      </c>
      <c s="32" t="s">
        <v>263</v>
      </c>
      <c s="33" t="s">
        <v>247</v>
      </c>
      <c s="34">
        <v>6084</v>
      </c>
      <c s="35">
        <v>0</v>
      </c>
      <c s="35">
        <f>ROUND(ROUND(H89,2)*ROUND(G89,3),2)</f>
      </c>
      <c s="33" t="s">
        <v>56</v>
      </c>
      <c r="O89">
        <f>(I89*21)/100</f>
      </c>
      <c t="s">
        <v>27</v>
      </c>
    </row>
    <row r="90" spans="1:5" ht="12.75">
      <c r="A90" s="36" t="s">
        <v>57</v>
      </c>
      <c r="E90" s="37" t="s">
        <v>53</v>
      </c>
    </row>
    <row r="91" spans="1:5" ht="38.25">
      <c r="A91" s="38" t="s">
        <v>59</v>
      </c>
      <c r="E91" s="39" t="s">
        <v>399</v>
      </c>
    </row>
    <row r="92" spans="1:5" ht="140.25">
      <c r="A92" t="s">
        <v>60</v>
      </c>
      <c r="E92" s="37" t="s">
        <v>264</v>
      </c>
    </row>
    <row r="93" spans="1:16" ht="12.75">
      <c r="A93" s="26" t="s">
        <v>265</v>
      </c>
      <c s="31" t="s">
        <v>131</v>
      </c>
      <c s="31" t="s">
        <v>266</v>
      </c>
      <c s="26" t="s">
        <v>53</v>
      </c>
      <c s="32" t="s">
        <v>267</v>
      </c>
      <c s="33" t="s">
        <v>247</v>
      </c>
      <c s="34">
        <v>6084</v>
      </c>
      <c s="35">
        <v>0</v>
      </c>
      <c s="35">
        <f>ROUND(ROUND(H93,2)*ROUND(G93,3),2)</f>
      </c>
      <c s="33" t="s">
        <v>56</v>
      </c>
      <c r="O93">
        <f>(I93*21)/100</f>
      </c>
      <c t="s">
        <v>27</v>
      </c>
    </row>
    <row r="94" spans="1:5" ht="12.75">
      <c r="A94" s="36" t="s">
        <v>57</v>
      </c>
      <c r="E94" s="37" t="s">
        <v>268</v>
      </c>
    </row>
    <row r="95" spans="1:5" ht="12.75">
      <c r="A95" s="38" t="s">
        <v>59</v>
      </c>
      <c r="E95" s="39" t="s">
        <v>53</v>
      </c>
    </row>
    <row r="96" spans="1:5" ht="51">
      <c r="A96" t="s">
        <v>60</v>
      </c>
      <c r="E96" s="37" t="s">
        <v>269</v>
      </c>
    </row>
    <row r="97" spans="1:16" ht="12.75">
      <c r="A97" s="26" t="s">
        <v>265</v>
      </c>
      <c s="31" t="s">
        <v>137</v>
      </c>
      <c s="31" t="s">
        <v>270</v>
      </c>
      <c s="26" t="s">
        <v>53</v>
      </c>
      <c s="32" t="s">
        <v>271</v>
      </c>
      <c s="33" t="s">
        <v>247</v>
      </c>
      <c s="34">
        <v>6084</v>
      </c>
      <c s="35">
        <v>0</v>
      </c>
      <c s="35">
        <f>ROUND(ROUND(H97,2)*ROUND(G97,3),2)</f>
      </c>
      <c s="33" t="s">
        <v>56</v>
      </c>
      <c r="O97">
        <f>(I97*21)/100</f>
      </c>
      <c t="s">
        <v>27</v>
      </c>
    </row>
    <row r="98" spans="1:5" ht="12.75">
      <c r="A98" s="36" t="s">
        <v>57</v>
      </c>
      <c r="E98" s="37" t="s">
        <v>53</v>
      </c>
    </row>
    <row r="99" spans="1:5" ht="12.75">
      <c r="A99" s="38" t="s">
        <v>59</v>
      </c>
      <c r="E99" s="39" t="s">
        <v>53</v>
      </c>
    </row>
    <row r="100" spans="1:5" ht="25.5">
      <c r="A100" t="s">
        <v>60</v>
      </c>
      <c r="E100" s="37" t="s">
        <v>272</v>
      </c>
    </row>
    <row r="101" spans="1:16" ht="12.75">
      <c r="A101" s="26" t="s">
        <v>51</v>
      </c>
      <c s="31" t="s">
        <v>143</v>
      </c>
      <c s="31" t="s">
        <v>403</v>
      </c>
      <c s="26" t="s">
        <v>53</v>
      </c>
      <c s="32" t="s">
        <v>404</v>
      </c>
      <c s="33" t="s">
        <v>247</v>
      </c>
      <c s="34">
        <v>813</v>
      </c>
      <c s="35">
        <v>0</v>
      </c>
      <c s="35">
        <f>ROUND(ROUND(H101,2)*ROUND(G101,3),2)</f>
      </c>
      <c s="33" t="s">
        <v>56</v>
      </c>
      <c r="O101">
        <f>(I101*21)/100</f>
      </c>
      <c t="s">
        <v>27</v>
      </c>
    </row>
    <row r="102" spans="1:5" ht="12.75">
      <c r="A102" s="36" t="s">
        <v>57</v>
      </c>
      <c r="E102" s="37" t="s">
        <v>53</v>
      </c>
    </row>
    <row r="103" spans="1:5" ht="89.25">
      <c r="A103" s="38" t="s">
        <v>59</v>
      </c>
      <c r="E103" s="39" t="s">
        <v>373</v>
      </c>
    </row>
    <row r="104" spans="1:5" ht="140.25">
      <c r="A104" t="s">
        <v>60</v>
      </c>
      <c r="E104" s="37" t="s">
        <v>264</v>
      </c>
    </row>
    <row r="105" spans="1:16" ht="12.75">
      <c r="A105" s="26" t="s">
        <v>265</v>
      </c>
      <c s="31" t="s">
        <v>147</v>
      </c>
      <c s="31" t="s">
        <v>276</v>
      </c>
      <c s="26" t="s">
        <v>63</v>
      </c>
      <c s="32" t="s">
        <v>277</v>
      </c>
      <c s="33" t="s">
        <v>247</v>
      </c>
      <c s="34">
        <v>813</v>
      </c>
      <c s="35">
        <v>0</v>
      </c>
      <c s="35">
        <f>ROUND(ROUND(H105,2)*ROUND(G105,3),2)</f>
      </c>
      <c s="33" t="s">
        <v>56</v>
      </c>
      <c r="O105">
        <f>(I105*21)/100</f>
      </c>
      <c t="s">
        <v>27</v>
      </c>
    </row>
    <row r="106" spans="1:5" ht="12.75">
      <c r="A106" s="36" t="s">
        <v>57</v>
      </c>
      <c r="E106" s="37" t="s">
        <v>278</v>
      </c>
    </row>
    <row r="107" spans="1:5" ht="12.75">
      <c r="A107" s="38" t="s">
        <v>59</v>
      </c>
      <c r="E107" s="39" t="s">
        <v>53</v>
      </c>
    </row>
    <row r="108" spans="1:5" ht="51">
      <c r="A108" t="s">
        <v>60</v>
      </c>
      <c r="E108" s="37" t="s">
        <v>269</v>
      </c>
    </row>
    <row r="109" spans="1:16" ht="12.75">
      <c r="A109" s="26" t="s">
        <v>265</v>
      </c>
      <c s="31" t="s">
        <v>151</v>
      </c>
      <c s="31" t="s">
        <v>266</v>
      </c>
      <c s="26" t="s">
        <v>63</v>
      </c>
      <c s="32" t="s">
        <v>267</v>
      </c>
      <c s="33" t="s">
        <v>247</v>
      </c>
      <c s="34">
        <v>813</v>
      </c>
      <c s="35">
        <v>0</v>
      </c>
      <c s="35">
        <f>ROUND(ROUND(H109,2)*ROUND(G109,3),2)</f>
      </c>
      <c s="33" t="s">
        <v>56</v>
      </c>
      <c r="O109">
        <f>(I109*21)/100</f>
      </c>
      <c t="s">
        <v>27</v>
      </c>
    </row>
    <row r="110" spans="1:5" ht="12.75">
      <c r="A110" s="36" t="s">
        <v>57</v>
      </c>
      <c r="E110" s="37" t="s">
        <v>268</v>
      </c>
    </row>
    <row r="111" spans="1:5" ht="12.75">
      <c r="A111" s="38" t="s">
        <v>59</v>
      </c>
      <c r="E111" s="39" t="s">
        <v>53</v>
      </c>
    </row>
    <row r="112" spans="1:5" ht="51">
      <c r="A112" t="s">
        <v>60</v>
      </c>
      <c r="E112" s="37" t="s">
        <v>269</v>
      </c>
    </row>
    <row r="113" spans="1:16" ht="12.75">
      <c r="A113" s="26" t="s">
        <v>51</v>
      </c>
      <c s="31" t="s">
        <v>156</v>
      </c>
      <c s="31" t="s">
        <v>273</v>
      </c>
      <c s="26" t="s">
        <v>53</v>
      </c>
      <c s="32" t="s">
        <v>274</v>
      </c>
      <c s="33" t="s">
        <v>247</v>
      </c>
      <c s="34">
        <v>6091.25</v>
      </c>
      <c s="35">
        <v>0</v>
      </c>
      <c s="35">
        <f>ROUND(ROUND(H113,2)*ROUND(G113,3),2)</f>
      </c>
      <c s="33" t="s">
        <v>56</v>
      </c>
      <c r="O113">
        <f>(I113*21)/100</f>
      </c>
      <c t="s">
        <v>27</v>
      </c>
    </row>
    <row r="114" spans="1:5" ht="12.75">
      <c r="A114" s="36" t="s">
        <v>57</v>
      </c>
      <c r="E114" s="37" t="s">
        <v>53</v>
      </c>
    </row>
    <row r="115" spans="1:5" ht="89.25">
      <c r="A115" s="38" t="s">
        <v>59</v>
      </c>
      <c r="E115" s="39" t="s">
        <v>405</v>
      </c>
    </row>
    <row r="116" spans="1:5" ht="140.25">
      <c r="A116" t="s">
        <v>60</v>
      </c>
      <c r="E116" s="37" t="s">
        <v>275</v>
      </c>
    </row>
    <row r="117" spans="1:16" ht="12.75">
      <c r="A117" s="26" t="s">
        <v>265</v>
      </c>
      <c s="31" t="s">
        <v>406</v>
      </c>
      <c s="31" t="s">
        <v>276</v>
      </c>
      <c s="26" t="s">
        <v>53</v>
      </c>
      <c s="32" t="s">
        <v>277</v>
      </c>
      <c s="33" t="s">
        <v>247</v>
      </c>
      <c s="34">
        <v>6091.25</v>
      </c>
      <c s="35">
        <v>0</v>
      </c>
      <c s="35">
        <f>ROUND(ROUND(H117,2)*ROUND(G117,3),2)</f>
      </c>
      <c s="33" t="s">
        <v>56</v>
      </c>
      <c r="O117">
        <f>(I117*21)/100</f>
      </c>
      <c t="s">
        <v>27</v>
      </c>
    </row>
    <row r="118" spans="1:5" ht="12.75">
      <c r="A118" s="36" t="s">
        <v>57</v>
      </c>
      <c r="E118" s="37" t="s">
        <v>278</v>
      </c>
    </row>
    <row r="119" spans="1:5" ht="12.75">
      <c r="A119" s="38" t="s">
        <v>59</v>
      </c>
      <c r="E119" s="39" t="s">
        <v>53</v>
      </c>
    </row>
    <row r="120" spans="1:5" ht="51">
      <c r="A120" t="s">
        <v>60</v>
      </c>
      <c r="E120" s="37" t="s">
        <v>269</v>
      </c>
    </row>
    <row r="121" spans="1:16" ht="25.5">
      <c r="A121" s="26" t="s">
        <v>51</v>
      </c>
      <c s="31" t="s">
        <v>407</v>
      </c>
      <c s="31" t="s">
        <v>279</v>
      </c>
      <c s="26" t="s">
        <v>53</v>
      </c>
      <c s="32" t="s">
        <v>280</v>
      </c>
      <c s="33" t="s">
        <v>247</v>
      </c>
      <c s="34">
        <v>5271</v>
      </c>
      <c s="35">
        <v>0</v>
      </c>
      <c s="35">
        <f>ROUND(ROUND(H121,2)*ROUND(G121,3),2)</f>
      </c>
      <c s="33" t="s">
        <v>56</v>
      </c>
      <c r="O121">
        <f>(I121*21)/100</f>
      </c>
      <c t="s">
        <v>27</v>
      </c>
    </row>
    <row r="122" spans="1:5" ht="12.75">
      <c r="A122" s="36" t="s">
        <v>57</v>
      </c>
      <c r="E122" s="37" t="s">
        <v>281</v>
      </c>
    </row>
    <row r="123" spans="1:5" ht="38.25">
      <c r="A123" s="38" t="s">
        <v>59</v>
      </c>
      <c r="E123" s="39" t="s">
        <v>394</v>
      </c>
    </row>
    <row r="124" spans="1:5" ht="12.75">
      <c r="A124" t="s">
        <v>60</v>
      </c>
      <c r="E124" s="37" t="s">
        <v>282</v>
      </c>
    </row>
    <row r="125" spans="1:18" ht="12.75" customHeight="1">
      <c r="A125" s="6" t="s">
        <v>49</v>
      </c>
      <c s="6"/>
      <c s="41" t="s">
        <v>85</v>
      </c>
      <c s="6"/>
      <c s="29" t="s">
        <v>190</v>
      </c>
      <c s="6"/>
      <c s="6"/>
      <c s="6"/>
      <c s="42">
        <f>0+Q125</f>
      </c>
      <c s="6"/>
      <c r="O125">
        <f>0+R125</f>
      </c>
      <c r="Q125">
        <f>0+I126+I130+I134</f>
      </c>
      <c>
        <f>0+O126+O130+O134</f>
      </c>
    </row>
    <row r="126" spans="1:16" ht="12.75">
      <c r="A126" s="26" t="s">
        <v>51</v>
      </c>
      <c s="31" t="s">
        <v>408</v>
      </c>
      <c s="31" t="s">
        <v>283</v>
      </c>
      <c s="26" t="s">
        <v>53</v>
      </c>
      <c s="32" t="s">
        <v>284</v>
      </c>
      <c s="33" t="s">
        <v>176</v>
      </c>
      <c s="34">
        <v>81</v>
      </c>
      <c s="35">
        <v>0</v>
      </c>
      <c s="35">
        <f>ROUND(ROUND(H126,2)*ROUND(G126,3),2)</f>
      </c>
      <c s="33" t="s">
        <v>56</v>
      </c>
      <c r="O126">
        <f>(I126*21)/100</f>
      </c>
      <c t="s">
        <v>27</v>
      </c>
    </row>
    <row r="127" spans="1:5" ht="12.75">
      <c r="A127" s="36" t="s">
        <v>57</v>
      </c>
      <c r="E127" s="37" t="s">
        <v>53</v>
      </c>
    </row>
    <row r="128" spans="1:5" ht="63.75">
      <c r="A128" s="38" t="s">
        <v>59</v>
      </c>
      <c r="E128" s="39" t="s">
        <v>409</v>
      </c>
    </row>
    <row r="129" spans="1:5" ht="255">
      <c r="A129" t="s">
        <v>60</v>
      </c>
      <c r="E129" s="37" t="s">
        <v>286</v>
      </c>
    </row>
    <row r="130" spans="1:16" ht="12.75">
      <c r="A130" s="26" t="s">
        <v>51</v>
      </c>
      <c s="31" t="s">
        <v>410</v>
      </c>
      <c s="31" t="s">
        <v>411</v>
      </c>
      <c s="26" t="s">
        <v>53</v>
      </c>
      <c s="32" t="s">
        <v>412</v>
      </c>
      <c s="33" t="s">
        <v>65</v>
      </c>
      <c s="34">
        <v>5</v>
      </c>
      <c s="35">
        <v>0</v>
      </c>
      <c s="35">
        <f>ROUND(ROUND(H130,2)*ROUND(G130,3),2)</f>
      </c>
      <c s="33" t="s">
        <v>56</v>
      </c>
      <c r="O130">
        <f>(I130*21)/100</f>
      </c>
      <c t="s">
        <v>27</v>
      </c>
    </row>
    <row r="131" spans="1:5" ht="38.25">
      <c r="A131" s="36" t="s">
        <v>57</v>
      </c>
      <c r="E131" s="37" t="s">
        <v>413</v>
      </c>
    </row>
    <row r="132" spans="1:5" ht="12.75">
      <c r="A132" s="38" t="s">
        <v>59</v>
      </c>
      <c r="E132" s="39" t="s">
        <v>414</v>
      </c>
    </row>
    <row r="133" spans="1:5" ht="153">
      <c r="A133" t="s">
        <v>60</v>
      </c>
      <c r="E133" s="37" t="s">
        <v>415</v>
      </c>
    </row>
    <row r="134" spans="1:16" ht="12.75">
      <c r="A134" s="26" t="s">
        <v>51</v>
      </c>
      <c s="31" t="s">
        <v>416</v>
      </c>
      <c s="31" t="s">
        <v>287</v>
      </c>
      <c s="26" t="s">
        <v>53</v>
      </c>
      <c s="32" t="s">
        <v>288</v>
      </c>
      <c s="33" t="s">
        <v>65</v>
      </c>
      <c s="34">
        <v>21</v>
      </c>
      <c s="35">
        <v>0</v>
      </c>
      <c s="35">
        <f>ROUND(ROUND(H134,2)*ROUND(G134,3),2)</f>
      </c>
      <c s="33" t="s">
        <v>56</v>
      </c>
      <c r="O134">
        <f>(I134*21)/100</f>
      </c>
      <c t="s">
        <v>27</v>
      </c>
    </row>
    <row r="135" spans="1:5" ht="12.75">
      <c r="A135" s="36" t="s">
        <v>57</v>
      </c>
      <c r="E135" s="37" t="s">
        <v>289</v>
      </c>
    </row>
    <row r="136" spans="1:5" ht="127.5">
      <c r="A136" s="38" t="s">
        <v>59</v>
      </c>
      <c r="E136" s="39" t="s">
        <v>290</v>
      </c>
    </row>
    <row r="137" spans="1:5" ht="76.5">
      <c r="A137" t="s">
        <v>60</v>
      </c>
      <c r="E137" s="37" t="s">
        <v>291</v>
      </c>
    </row>
    <row r="138" spans="1:18" ht="12.75" customHeight="1">
      <c r="A138" s="6" t="s">
        <v>49</v>
      </c>
      <c s="6"/>
      <c s="41" t="s">
        <v>43</v>
      </c>
      <c s="6"/>
      <c s="29" t="s">
        <v>136</v>
      </c>
      <c s="6"/>
      <c s="6"/>
      <c s="6"/>
      <c s="42">
        <f>0+Q138</f>
      </c>
      <c s="6"/>
      <c r="O138">
        <f>0+R138</f>
      </c>
      <c r="Q138">
        <f>0+I139+I143+I147+I151+I155+I159+I163+I167+I171+I175+I179+I183</f>
      </c>
      <c>
        <f>0+O139+O143+O147+O151+O155+O159+O163+O167+O171+O175+O179+O183</f>
      </c>
    </row>
    <row r="139" spans="1:16" ht="25.5">
      <c r="A139" s="26" t="s">
        <v>51</v>
      </c>
      <c s="31" t="s">
        <v>417</v>
      </c>
      <c s="31" t="s">
        <v>418</v>
      </c>
      <c s="26" t="s">
        <v>53</v>
      </c>
      <c s="32" t="s">
        <v>419</v>
      </c>
      <c s="33" t="s">
        <v>176</v>
      </c>
      <c s="34">
        <v>100</v>
      </c>
      <c s="35">
        <v>0</v>
      </c>
      <c s="35">
        <f>ROUND(ROUND(H139,2)*ROUND(G139,3),2)</f>
      </c>
      <c s="33" t="s">
        <v>56</v>
      </c>
      <c r="O139">
        <f>(I139*21)/100</f>
      </c>
      <c t="s">
        <v>27</v>
      </c>
    </row>
    <row r="140" spans="1:5" ht="12.75">
      <c r="A140" s="36" t="s">
        <v>57</v>
      </c>
      <c r="E140" s="37" t="s">
        <v>53</v>
      </c>
    </row>
    <row r="141" spans="1:5" ht="25.5">
      <c r="A141" s="38" t="s">
        <v>59</v>
      </c>
      <c r="E141" s="39" t="s">
        <v>420</v>
      </c>
    </row>
    <row r="142" spans="1:5" ht="127.5">
      <c r="A142" t="s">
        <v>60</v>
      </c>
      <c r="E142" s="37" t="s">
        <v>421</v>
      </c>
    </row>
    <row r="143" spans="1:16" ht="12.75">
      <c r="A143" s="26" t="s">
        <v>51</v>
      </c>
      <c s="31" t="s">
        <v>422</v>
      </c>
      <c s="31" t="s">
        <v>423</v>
      </c>
      <c s="26" t="s">
        <v>53</v>
      </c>
      <c s="32" t="s">
        <v>424</v>
      </c>
      <c s="33" t="s">
        <v>65</v>
      </c>
      <c s="34">
        <v>6</v>
      </c>
      <c s="35">
        <v>0</v>
      </c>
      <c s="35">
        <f>ROUND(ROUND(H143,2)*ROUND(G143,3),2)</f>
      </c>
      <c s="33" t="s">
        <v>56</v>
      </c>
      <c r="O143">
        <f>(I143*21)/100</f>
      </c>
      <c t="s">
        <v>27</v>
      </c>
    </row>
    <row r="144" spans="1:5" ht="12.75">
      <c r="A144" s="36" t="s">
        <v>57</v>
      </c>
      <c r="E144" s="37" t="s">
        <v>53</v>
      </c>
    </row>
    <row r="145" spans="1:5" ht="63.75">
      <c r="A145" s="38" t="s">
        <v>59</v>
      </c>
      <c r="E145" s="39" t="s">
        <v>425</v>
      </c>
    </row>
    <row r="146" spans="1:5" ht="51">
      <c r="A146" t="s">
        <v>60</v>
      </c>
      <c r="E146" s="37" t="s">
        <v>426</v>
      </c>
    </row>
    <row r="147" spans="1:16" ht="25.5">
      <c r="A147" s="26" t="s">
        <v>51</v>
      </c>
      <c s="31" t="s">
        <v>427</v>
      </c>
      <c s="31" t="s">
        <v>428</v>
      </c>
      <c s="26" t="s">
        <v>53</v>
      </c>
      <c s="32" t="s">
        <v>429</v>
      </c>
      <c s="33" t="s">
        <v>65</v>
      </c>
      <c s="34">
        <v>10</v>
      </c>
      <c s="35">
        <v>0</v>
      </c>
      <c s="35">
        <f>ROUND(ROUND(H147,2)*ROUND(G147,3),2)</f>
      </c>
      <c s="33" t="s">
        <v>56</v>
      </c>
      <c r="O147">
        <f>(I147*21)/100</f>
      </c>
      <c t="s">
        <v>27</v>
      </c>
    </row>
    <row r="148" spans="1:5" ht="12.75">
      <c r="A148" s="36" t="s">
        <v>57</v>
      </c>
      <c r="E148" s="37" t="s">
        <v>53</v>
      </c>
    </row>
    <row r="149" spans="1:5" ht="12.75">
      <c r="A149" s="38" t="s">
        <v>59</v>
      </c>
      <c r="E149" s="39" t="s">
        <v>430</v>
      </c>
    </row>
    <row r="150" spans="1:5" ht="51">
      <c r="A150" t="s">
        <v>60</v>
      </c>
      <c r="E150" s="37" t="s">
        <v>426</v>
      </c>
    </row>
    <row r="151" spans="1:16" ht="25.5">
      <c r="A151" s="26" t="s">
        <v>51</v>
      </c>
      <c s="31" t="s">
        <v>431</v>
      </c>
      <c s="31" t="s">
        <v>292</v>
      </c>
      <c s="26" t="s">
        <v>53</v>
      </c>
      <c s="32" t="s">
        <v>293</v>
      </c>
      <c s="33" t="s">
        <v>65</v>
      </c>
      <c s="34">
        <v>15</v>
      </c>
      <c s="35">
        <v>0</v>
      </c>
      <c s="35">
        <f>ROUND(ROUND(H151,2)*ROUND(G151,3),2)</f>
      </c>
      <c s="33" t="s">
        <v>56</v>
      </c>
      <c r="O151">
        <f>(I151*21)/100</f>
      </c>
      <c t="s">
        <v>27</v>
      </c>
    </row>
    <row r="152" spans="1:5" ht="12.75">
      <c r="A152" s="36" t="s">
        <v>57</v>
      </c>
      <c r="E152" s="37" t="s">
        <v>53</v>
      </c>
    </row>
    <row r="153" spans="1:5" ht="63.75">
      <c r="A153" s="38" t="s">
        <v>59</v>
      </c>
      <c r="E153" s="39" t="s">
        <v>432</v>
      </c>
    </row>
    <row r="154" spans="1:5" ht="25.5">
      <c r="A154" t="s">
        <v>60</v>
      </c>
      <c r="E154" s="37" t="s">
        <v>295</v>
      </c>
    </row>
    <row r="155" spans="1:16" ht="25.5">
      <c r="A155" s="26" t="s">
        <v>51</v>
      </c>
      <c s="31" t="s">
        <v>433</v>
      </c>
      <c s="31" t="s">
        <v>296</v>
      </c>
      <c s="26" t="s">
        <v>53</v>
      </c>
      <c s="32" t="s">
        <v>297</v>
      </c>
      <c s="33" t="s">
        <v>247</v>
      </c>
      <c s="34">
        <v>115.528</v>
      </c>
      <c s="35">
        <v>0</v>
      </c>
      <c s="35">
        <f>ROUND(ROUND(H155,2)*ROUND(G155,3),2)</f>
      </c>
      <c s="33" t="s">
        <v>169</v>
      </c>
      <c r="O155">
        <f>(I155*21)/100</f>
      </c>
      <c t="s">
        <v>27</v>
      </c>
    </row>
    <row r="156" spans="1:5" ht="12.75">
      <c r="A156" s="36" t="s">
        <v>57</v>
      </c>
      <c r="E156" s="37" t="s">
        <v>53</v>
      </c>
    </row>
    <row r="157" spans="1:5" ht="165.75">
      <c r="A157" s="38" t="s">
        <v>59</v>
      </c>
      <c r="E157" s="39" t="s">
        <v>434</v>
      </c>
    </row>
    <row r="158" spans="1:5" ht="38.25">
      <c r="A158" t="s">
        <v>60</v>
      </c>
      <c r="E158" s="37" t="s">
        <v>299</v>
      </c>
    </row>
    <row r="159" spans="1:16" ht="25.5">
      <c r="A159" s="26" t="s">
        <v>51</v>
      </c>
      <c s="31" t="s">
        <v>435</v>
      </c>
      <c s="31" t="s">
        <v>300</v>
      </c>
      <c s="26" t="s">
        <v>53</v>
      </c>
      <c s="32" t="s">
        <v>301</v>
      </c>
      <c s="33" t="s">
        <v>247</v>
      </c>
      <c s="34">
        <v>115.528</v>
      </c>
      <c s="35">
        <v>0</v>
      </c>
      <c s="35">
        <f>ROUND(ROUND(H159,2)*ROUND(G159,3),2)</f>
      </c>
      <c s="33" t="s">
        <v>56</v>
      </c>
      <c r="O159">
        <f>(I159*21)/100</f>
      </c>
      <c t="s">
        <v>27</v>
      </c>
    </row>
    <row r="160" spans="1:5" ht="12.75">
      <c r="A160" s="36" t="s">
        <v>57</v>
      </c>
      <c r="E160" s="37" t="s">
        <v>53</v>
      </c>
    </row>
    <row r="161" spans="1:5" ht="165.75">
      <c r="A161" s="38" t="s">
        <v>59</v>
      </c>
      <c r="E161" s="39" t="s">
        <v>434</v>
      </c>
    </row>
    <row r="162" spans="1:5" ht="38.25">
      <c r="A162" t="s">
        <v>60</v>
      </c>
      <c r="E162" s="37" t="s">
        <v>302</v>
      </c>
    </row>
    <row r="163" spans="1:16" ht="12.75">
      <c r="A163" s="26" t="s">
        <v>51</v>
      </c>
      <c s="31" t="s">
        <v>436</v>
      </c>
      <c s="31" t="s">
        <v>437</v>
      </c>
      <c s="26" t="s">
        <v>53</v>
      </c>
      <c s="32" t="s">
        <v>438</v>
      </c>
      <c s="33" t="s">
        <v>65</v>
      </c>
      <c s="34">
        <v>6</v>
      </c>
      <c s="35">
        <v>0</v>
      </c>
      <c s="35">
        <f>ROUND(ROUND(H163,2)*ROUND(G163,3),2)</f>
      </c>
      <c s="33" t="s">
        <v>56</v>
      </c>
      <c r="O163">
        <f>(I163*21)/100</f>
      </c>
      <c t="s">
        <v>27</v>
      </c>
    </row>
    <row r="164" spans="1:5" ht="12.75">
      <c r="A164" s="36" t="s">
        <v>57</v>
      </c>
      <c r="E164" s="37" t="s">
        <v>53</v>
      </c>
    </row>
    <row r="165" spans="1:5" ht="25.5">
      <c r="A165" s="38" t="s">
        <v>59</v>
      </c>
      <c r="E165" s="39" t="s">
        <v>439</v>
      </c>
    </row>
    <row r="166" spans="1:5" ht="51">
      <c r="A166" t="s">
        <v>60</v>
      </c>
      <c r="E166" s="37" t="s">
        <v>440</v>
      </c>
    </row>
    <row r="167" spans="1:16" ht="12.75">
      <c r="A167" s="26" t="s">
        <v>51</v>
      </c>
      <c s="31" t="s">
        <v>441</v>
      </c>
      <c s="31" t="s">
        <v>442</v>
      </c>
      <c s="26" t="s">
        <v>53</v>
      </c>
      <c s="32" t="s">
        <v>443</v>
      </c>
      <c s="33" t="s">
        <v>176</v>
      </c>
      <c s="34">
        <v>7</v>
      </c>
      <c s="35">
        <v>0</v>
      </c>
      <c s="35">
        <f>ROUND(ROUND(H167,2)*ROUND(G167,3),2)</f>
      </c>
      <c s="33" t="s">
        <v>56</v>
      </c>
      <c r="O167">
        <f>(I167*21)/100</f>
      </c>
      <c t="s">
        <v>27</v>
      </c>
    </row>
    <row r="168" spans="1:5" ht="12.75">
      <c r="A168" s="36" t="s">
        <v>57</v>
      </c>
      <c r="E168" s="37" t="s">
        <v>53</v>
      </c>
    </row>
    <row r="169" spans="1:5" ht="12.75">
      <c r="A169" s="38" t="s">
        <v>59</v>
      </c>
      <c r="E169" s="39" t="s">
        <v>53</v>
      </c>
    </row>
    <row r="170" spans="1:5" ht="12.75">
      <c r="A170" t="s">
        <v>60</v>
      </c>
      <c r="E170" s="37" t="s">
        <v>53</v>
      </c>
    </row>
    <row r="171" spans="1:16" ht="12.75">
      <c r="A171" s="26" t="s">
        <v>51</v>
      </c>
      <c s="31" t="s">
        <v>444</v>
      </c>
      <c s="31" t="s">
        <v>303</v>
      </c>
      <c s="26" t="s">
        <v>53</v>
      </c>
      <c s="32" t="s">
        <v>304</v>
      </c>
      <c s="33" t="s">
        <v>176</v>
      </c>
      <c s="34">
        <v>1792.44</v>
      </c>
      <c s="35">
        <v>0</v>
      </c>
      <c s="35">
        <f>ROUND(ROUND(H171,2)*ROUND(G171,3),2)</f>
      </c>
      <c s="33" t="s">
        <v>56</v>
      </c>
      <c r="O171">
        <f>(I171*21)/100</f>
      </c>
      <c t="s">
        <v>27</v>
      </c>
    </row>
    <row r="172" spans="1:5" ht="12.75">
      <c r="A172" s="36" t="s">
        <v>57</v>
      </c>
      <c r="E172" s="37" t="s">
        <v>305</v>
      </c>
    </row>
    <row r="173" spans="1:5" ht="102">
      <c r="A173" s="38" t="s">
        <v>59</v>
      </c>
      <c r="E173" s="39" t="s">
        <v>445</v>
      </c>
    </row>
    <row r="174" spans="1:5" ht="51">
      <c r="A174" t="s">
        <v>60</v>
      </c>
      <c r="E174" s="37" t="s">
        <v>307</v>
      </c>
    </row>
    <row r="175" spans="1:16" ht="12.75">
      <c r="A175" s="26" t="s">
        <v>51</v>
      </c>
      <c s="31" t="s">
        <v>446</v>
      </c>
      <c s="31" t="s">
        <v>310</v>
      </c>
      <c s="26" t="s">
        <v>53</v>
      </c>
      <c s="32" t="s">
        <v>311</v>
      </c>
      <c s="33" t="s">
        <v>211</v>
      </c>
      <c s="34">
        <v>21</v>
      </c>
      <c s="35">
        <v>0</v>
      </c>
      <c s="35">
        <f>ROUND(ROUND(H175,2)*ROUND(G175,3),2)</f>
      </c>
      <c s="33" t="s">
        <v>169</v>
      </c>
      <c r="O175">
        <f>(I175*21)/100</f>
      </c>
      <c t="s">
        <v>27</v>
      </c>
    </row>
    <row r="176" spans="1:5" ht="12.75">
      <c r="A176" s="36" t="s">
        <v>57</v>
      </c>
      <c r="E176" s="37" t="s">
        <v>53</v>
      </c>
    </row>
    <row r="177" spans="1:5" ht="12.75">
      <c r="A177" s="38" t="s">
        <v>59</v>
      </c>
      <c r="E177" s="39" t="s">
        <v>312</v>
      </c>
    </row>
    <row r="178" spans="1:5" ht="12.75">
      <c r="A178" t="s">
        <v>60</v>
      </c>
      <c r="E178" s="37" t="s">
        <v>53</v>
      </c>
    </row>
    <row r="179" spans="1:16" ht="12.75">
      <c r="A179" s="26" t="s">
        <v>51</v>
      </c>
      <c s="31" t="s">
        <v>447</v>
      </c>
      <c s="31" t="s">
        <v>313</v>
      </c>
      <c s="26" t="s">
        <v>53</v>
      </c>
      <c s="32" t="s">
        <v>314</v>
      </c>
      <c s="33" t="s">
        <v>176</v>
      </c>
      <c s="34">
        <v>7</v>
      </c>
      <c s="35">
        <v>0</v>
      </c>
      <c s="35">
        <f>ROUND(ROUND(H179,2)*ROUND(G179,3),2)</f>
      </c>
      <c s="33" t="s">
        <v>56</v>
      </c>
      <c r="O179">
        <f>(I179*21)/100</f>
      </c>
      <c t="s">
        <v>27</v>
      </c>
    </row>
    <row r="180" spans="1:5" ht="12.75">
      <c r="A180" s="36" t="s">
        <v>57</v>
      </c>
      <c r="E180" s="37" t="s">
        <v>315</v>
      </c>
    </row>
    <row r="181" spans="1:5" ht="12.75">
      <c r="A181" s="38" t="s">
        <v>59</v>
      </c>
      <c r="E181" s="39" t="s">
        <v>448</v>
      </c>
    </row>
    <row r="182" spans="1:5" ht="25.5">
      <c r="A182" t="s">
        <v>60</v>
      </c>
      <c r="E182" s="37" t="s">
        <v>317</v>
      </c>
    </row>
    <row r="183" spans="1:16" ht="12.75">
      <c r="A183" s="26" t="s">
        <v>265</v>
      </c>
      <c s="31" t="s">
        <v>449</v>
      </c>
      <c s="31" t="s">
        <v>318</v>
      </c>
      <c s="26" t="s">
        <v>53</v>
      </c>
      <c s="32" t="s">
        <v>319</v>
      </c>
      <c s="33" t="s">
        <v>176</v>
      </c>
      <c s="34">
        <v>7</v>
      </c>
      <c s="35">
        <v>0</v>
      </c>
      <c s="35">
        <f>ROUND(ROUND(H183,2)*ROUND(G183,3),2)</f>
      </c>
      <c s="33" t="s">
        <v>56</v>
      </c>
      <c r="O183">
        <f>(I183*21)/100</f>
      </c>
      <c t="s">
        <v>27</v>
      </c>
    </row>
    <row r="184" spans="1:5" ht="12.75">
      <c r="A184" s="36" t="s">
        <v>57</v>
      </c>
      <c r="E184" s="37" t="s">
        <v>320</v>
      </c>
    </row>
    <row r="185" spans="1:5" ht="12.75">
      <c r="A185" s="38" t="s">
        <v>59</v>
      </c>
      <c r="E185" s="39" t="s">
        <v>53</v>
      </c>
    </row>
    <row r="186" spans="1:5" ht="38.25">
      <c r="A186" t="s">
        <v>60</v>
      </c>
      <c r="E186" s="37" t="s">
        <v>321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0+O9+O14+O39+O44+O57+O66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450</v>
      </c>
      <c s="43">
        <f>0+I9+I14+I39+I44+I57+I66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27</v>
      </c>
      <c s="1"/>
      <c s="14" t="s">
        <v>322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450</v>
      </c>
      <c s="6"/>
      <c s="18" t="s">
        <v>451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30</v>
      </c>
      <c s="15" t="s">
        <v>32</v>
      </c>
      <c s="15" t="s">
        <v>33</v>
      </c>
      <c s="15" t="s">
        <v>34</v>
      </c>
      <c s="15" t="s">
        <v>35</v>
      </c>
      <c s="15" t="s">
        <v>37</v>
      </c>
      <c s="15" t="s">
        <v>39</v>
      </c>
      <c s="15" t="s">
        <v>41</v>
      </c>
      <c s="15"/>
      <c s="15" t="s">
        <v>46</v>
      </c>
    </row>
    <row r="7" spans="1:10" ht="12.75" customHeight="1">
      <c r="A7" s="15"/>
      <c s="15"/>
      <c s="15"/>
      <c s="15"/>
      <c s="15"/>
      <c s="15"/>
      <c s="15"/>
      <c s="15" t="s">
        <v>42</v>
      </c>
      <c s="15" t="s">
        <v>44</v>
      </c>
      <c s="15"/>
    </row>
    <row r="8" spans="1:10" ht="12.75" customHeight="1">
      <c r="A8" s="15" t="s">
        <v>31</v>
      </c>
      <c s="15" t="s">
        <v>19</v>
      </c>
      <c s="15" t="s">
        <v>27</v>
      </c>
      <c s="15" t="s">
        <v>26</v>
      </c>
      <c s="15" t="s">
        <v>36</v>
      </c>
      <c s="15" t="s">
        <v>38</v>
      </c>
      <c s="15" t="s">
        <v>40</v>
      </c>
      <c s="15" t="s">
        <v>43</v>
      </c>
      <c s="15" t="s">
        <v>45</v>
      </c>
      <c s="15" t="s">
        <v>47</v>
      </c>
    </row>
    <row r="9" spans="1:18" ht="12.75" customHeight="1">
      <c r="A9" s="27" t="s">
        <v>49</v>
      </c>
      <c s="27"/>
      <c s="28" t="s">
        <v>31</v>
      </c>
      <c s="27"/>
      <c s="29" t="s">
        <v>50</v>
      </c>
      <c s="27"/>
      <c s="27"/>
      <c s="27"/>
      <c s="30">
        <f>0+Q9</f>
      </c>
      <c s="27"/>
      <c r="O9">
        <f>0+R9</f>
      </c>
      <c r="Q9">
        <f>0+I10</f>
      </c>
      <c>
        <f>0+O10</f>
      </c>
    </row>
    <row r="10" spans="1:16" ht="12.75">
      <c r="A10" s="26" t="s">
        <v>51</v>
      </c>
      <c s="31" t="s">
        <v>19</v>
      </c>
      <c s="31" t="s">
        <v>453</v>
      </c>
      <c s="26" t="s">
        <v>53</v>
      </c>
      <c s="32" t="s">
        <v>164</v>
      </c>
      <c s="33" t="s">
        <v>165</v>
      </c>
      <c s="34">
        <v>30.299</v>
      </c>
      <c s="35">
        <v>0</v>
      </c>
      <c s="35">
        <f>ROUND(ROUND(H10,2)*ROUND(G10,3),2)</f>
      </c>
      <c s="33" t="s">
        <v>56</v>
      </c>
      <c r="O10">
        <f>(I10*21)/100</f>
      </c>
      <c t="s">
        <v>27</v>
      </c>
    </row>
    <row r="11" spans="1:5" ht="12.75">
      <c r="A11" s="36" t="s">
        <v>57</v>
      </c>
      <c r="E11" s="37" t="s">
        <v>53</v>
      </c>
    </row>
    <row r="12" spans="1:5" ht="25.5">
      <c r="A12" s="38" t="s">
        <v>59</v>
      </c>
      <c r="E12" s="39" t="s">
        <v>454</v>
      </c>
    </row>
    <row r="13" spans="1:5" ht="25.5">
      <c r="A13" t="s">
        <v>60</v>
      </c>
      <c r="E13" s="37" t="s">
        <v>172</v>
      </c>
    </row>
    <row r="14" spans="1:18" ht="12.75" customHeight="1">
      <c r="A14" s="6" t="s">
        <v>49</v>
      </c>
      <c s="6"/>
      <c s="41" t="s">
        <v>19</v>
      </c>
      <c s="6"/>
      <c s="29" t="s">
        <v>173</v>
      </c>
      <c s="6"/>
      <c s="6"/>
      <c s="6"/>
      <c s="42">
        <f>0+Q14</f>
      </c>
      <c s="6"/>
      <c r="O14">
        <f>0+R14</f>
      </c>
      <c r="Q14">
        <f>0+I15+I19+I23+I27+I31+I35</f>
      </c>
      <c>
        <f>0+O15+O19+O23+O27+O31+O35</f>
      </c>
    </row>
    <row r="15" spans="1:16" ht="12.75">
      <c r="A15" s="26" t="s">
        <v>51</v>
      </c>
      <c s="31" t="s">
        <v>27</v>
      </c>
      <c s="31" t="s">
        <v>455</v>
      </c>
      <c s="26" t="s">
        <v>53</v>
      </c>
      <c s="32" t="s">
        <v>456</v>
      </c>
      <c s="33" t="s">
        <v>182</v>
      </c>
      <c s="34">
        <v>16.378</v>
      </c>
      <c s="35">
        <v>0</v>
      </c>
      <c s="35">
        <f>ROUND(ROUND(H15,2)*ROUND(G15,3),2)</f>
      </c>
      <c s="33" t="s">
        <v>56</v>
      </c>
      <c r="O15">
        <f>(I15*21)/100</f>
      </c>
      <c t="s">
        <v>27</v>
      </c>
    </row>
    <row r="16" spans="1:5" ht="12.75">
      <c r="A16" s="36" t="s">
        <v>57</v>
      </c>
      <c r="E16" s="37" t="s">
        <v>53</v>
      </c>
    </row>
    <row r="17" spans="1:5" ht="51">
      <c r="A17" s="38" t="s">
        <v>59</v>
      </c>
      <c r="E17" s="39" t="s">
        <v>457</v>
      </c>
    </row>
    <row r="18" spans="1:5" ht="369.75">
      <c r="A18" t="s">
        <v>60</v>
      </c>
      <c r="E18" s="37" t="s">
        <v>231</v>
      </c>
    </row>
    <row r="19" spans="1:16" ht="12.75">
      <c r="A19" s="26" t="s">
        <v>51</v>
      </c>
      <c s="31" t="s">
        <v>26</v>
      </c>
      <c s="31" t="s">
        <v>222</v>
      </c>
      <c s="26" t="s">
        <v>53</v>
      </c>
      <c s="32" t="s">
        <v>223</v>
      </c>
      <c s="33" t="s">
        <v>224</v>
      </c>
      <c s="34">
        <v>163.78</v>
      </c>
      <c s="35">
        <v>0</v>
      </c>
      <c s="35">
        <f>ROUND(ROUND(H19,2)*ROUND(G19,3),2)</f>
      </c>
      <c s="33" t="s">
        <v>56</v>
      </c>
      <c r="O19">
        <f>(I19*21)/100</f>
      </c>
      <c t="s">
        <v>27</v>
      </c>
    </row>
    <row r="20" spans="1:5" ht="12.75">
      <c r="A20" s="36" t="s">
        <v>57</v>
      </c>
      <c r="E20" s="37" t="s">
        <v>225</v>
      </c>
    </row>
    <row r="21" spans="1:5" ht="25.5">
      <c r="A21" s="38" t="s">
        <v>59</v>
      </c>
      <c r="E21" s="39" t="s">
        <v>458</v>
      </c>
    </row>
    <row r="22" spans="1:5" ht="25.5">
      <c r="A22" t="s">
        <v>60</v>
      </c>
      <c r="E22" s="37" t="s">
        <v>227</v>
      </c>
    </row>
    <row r="23" spans="1:16" ht="12.75">
      <c r="A23" s="26" t="s">
        <v>51</v>
      </c>
      <c s="31" t="s">
        <v>36</v>
      </c>
      <c s="31" t="s">
        <v>236</v>
      </c>
      <c s="26" t="s">
        <v>53</v>
      </c>
      <c s="32" t="s">
        <v>237</v>
      </c>
      <c s="33" t="s">
        <v>182</v>
      </c>
      <c s="34">
        <v>2.908</v>
      </c>
      <c s="35">
        <v>0</v>
      </c>
      <c s="35">
        <f>ROUND(ROUND(H23,2)*ROUND(G23,3),2)</f>
      </c>
      <c s="33" t="s">
        <v>56</v>
      </c>
      <c r="O23">
        <f>(I23*21)/100</f>
      </c>
      <c t="s">
        <v>27</v>
      </c>
    </row>
    <row r="24" spans="1:5" ht="12.75">
      <c r="A24" s="36" t="s">
        <v>57</v>
      </c>
      <c r="E24" s="37" t="s">
        <v>53</v>
      </c>
    </row>
    <row r="25" spans="1:5" ht="25.5">
      <c r="A25" s="38" t="s">
        <v>59</v>
      </c>
      <c r="E25" s="39" t="s">
        <v>459</v>
      </c>
    </row>
    <row r="26" spans="1:5" ht="229.5">
      <c r="A26" t="s">
        <v>60</v>
      </c>
      <c r="E26" s="37" t="s">
        <v>239</v>
      </c>
    </row>
    <row r="27" spans="1:16" ht="12.75">
      <c r="A27" s="26" t="s">
        <v>51</v>
      </c>
      <c s="31" t="s">
        <v>38</v>
      </c>
      <c s="31" t="s">
        <v>240</v>
      </c>
      <c s="26" t="s">
        <v>53</v>
      </c>
      <c s="32" t="s">
        <v>241</v>
      </c>
      <c s="33" t="s">
        <v>182</v>
      </c>
      <c s="34">
        <v>2</v>
      </c>
      <c s="35">
        <v>0</v>
      </c>
      <c s="35">
        <f>ROUND(ROUND(H27,2)*ROUND(G27,3),2)</f>
      </c>
      <c s="33" t="s">
        <v>56</v>
      </c>
      <c r="O27">
        <f>(I27*21)/100</f>
      </c>
      <c t="s">
        <v>27</v>
      </c>
    </row>
    <row r="28" spans="1:5" ht="12.75">
      <c r="A28" s="36" t="s">
        <v>57</v>
      </c>
      <c r="E28" s="37" t="s">
        <v>460</v>
      </c>
    </row>
    <row r="29" spans="1:5" ht="51">
      <c r="A29" s="38" t="s">
        <v>59</v>
      </c>
      <c r="E29" s="39" t="s">
        <v>461</v>
      </c>
    </row>
    <row r="30" spans="1:5" ht="293.25">
      <c r="A30" t="s">
        <v>60</v>
      </c>
      <c r="E30" s="37" t="s">
        <v>244</v>
      </c>
    </row>
    <row r="31" spans="1:16" ht="12.75">
      <c r="A31" s="26" t="s">
        <v>51</v>
      </c>
      <c s="31" t="s">
        <v>40</v>
      </c>
      <c s="31" t="s">
        <v>245</v>
      </c>
      <c s="26" t="s">
        <v>53</v>
      </c>
      <c s="32" t="s">
        <v>246</v>
      </c>
      <c s="33" t="s">
        <v>247</v>
      </c>
      <c s="34">
        <v>8</v>
      </c>
      <c s="35">
        <v>0</v>
      </c>
      <c s="35">
        <f>ROUND(ROUND(H31,2)*ROUND(G31,3),2)</f>
      </c>
      <c s="33" t="s">
        <v>56</v>
      </c>
      <c r="O31">
        <f>(I31*21)/100</f>
      </c>
      <c t="s">
        <v>27</v>
      </c>
    </row>
    <row r="32" spans="1:5" ht="12.75">
      <c r="A32" s="36" t="s">
        <v>57</v>
      </c>
      <c r="E32" s="37" t="s">
        <v>53</v>
      </c>
    </row>
    <row r="33" spans="1:5" ht="25.5">
      <c r="A33" s="38" t="s">
        <v>59</v>
      </c>
      <c r="E33" s="39" t="s">
        <v>462</v>
      </c>
    </row>
    <row r="34" spans="1:5" ht="38.25">
      <c r="A34" t="s">
        <v>60</v>
      </c>
      <c r="E34" s="37" t="s">
        <v>250</v>
      </c>
    </row>
    <row r="35" spans="1:16" ht="12.75">
      <c r="A35" s="26" t="s">
        <v>51</v>
      </c>
      <c s="31" t="s">
        <v>82</v>
      </c>
      <c s="31" t="s">
        <v>251</v>
      </c>
      <c s="26" t="s">
        <v>53</v>
      </c>
      <c s="32" t="s">
        <v>252</v>
      </c>
      <c s="33" t="s">
        <v>247</v>
      </c>
      <c s="34">
        <v>8</v>
      </c>
      <c s="35">
        <v>0</v>
      </c>
      <c s="35">
        <f>ROUND(ROUND(H35,2)*ROUND(G35,3),2)</f>
      </c>
      <c s="33" t="s">
        <v>56</v>
      </c>
      <c r="O35">
        <f>(I35*21)/100</f>
      </c>
      <c t="s">
        <v>27</v>
      </c>
    </row>
    <row r="36" spans="1:5" ht="12.75">
      <c r="A36" s="36" t="s">
        <v>57</v>
      </c>
      <c r="E36" s="37" t="s">
        <v>53</v>
      </c>
    </row>
    <row r="37" spans="1:5" ht="25.5">
      <c r="A37" s="38" t="s">
        <v>59</v>
      </c>
      <c r="E37" s="39" t="s">
        <v>462</v>
      </c>
    </row>
    <row r="38" spans="1:5" ht="25.5">
      <c r="A38" t="s">
        <v>60</v>
      </c>
      <c r="E38" s="37" t="s">
        <v>253</v>
      </c>
    </row>
    <row r="39" spans="1:18" ht="12.75" customHeight="1">
      <c r="A39" s="6" t="s">
        <v>49</v>
      </c>
      <c s="6"/>
      <c s="41" t="s">
        <v>27</v>
      </c>
      <c s="6"/>
      <c s="29" t="s">
        <v>376</v>
      </c>
      <c s="6"/>
      <c s="6"/>
      <c s="6"/>
      <c s="42">
        <f>0+Q39</f>
      </c>
      <c s="6"/>
      <c r="O39">
        <f>0+R39</f>
      </c>
      <c r="Q39">
        <f>0+I40</f>
      </c>
      <c>
        <f>0+O40</f>
      </c>
    </row>
    <row r="40" spans="1:16" ht="12.75">
      <c r="A40" s="26" t="s">
        <v>51</v>
      </c>
      <c s="31" t="s">
        <v>85</v>
      </c>
      <c s="31" t="s">
        <v>463</v>
      </c>
      <c s="26" t="s">
        <v>53</v>
      </c>
      <c s="32" t="s">
        <v>464</v>
      </c>
      <c s="33" t="s">
        <v>247</v>
      </c>
      <c s="34">
        <v>8</v>
      </c>
      <c s="35">
        <v>0</v>
      </c>
      <c s="35">
        <f>ROUND(ROUND(H40,2)*ROUND(G40,3),2)</f>
      </c>
      <c s="33" t="s">
        <v>56</v>
      </c>
      <c r="O40">
        <f>(I40*21)/100</f>
      </c>
      <c t="s">
        <v>27</v>
      </c>
    </row>
    <row r="41" spans="1:5" ht="12.75">
      <c r="A41" s="36" t="s">
        <v>57</v>
      </c>
      <c r="E41" s="37" t="s">
        <v>53</v>
      </c>
    </row>
    <row r="42" spans="1:5" ht="25.5">
      <c r="A42" s="38" t="s">
        <v>59</v>
      </c>
      <c r="E42" s="39" t="s">
        <v>462</v>
      </c>
    </row>
    <row r="43" spans="1:5" ht="102">
      <c r="A43" t="s">
        <v>60</v>
      </c>
      <c r="E43" s="37" t="s">
        <v>465</v>
      </c>
    </row>
    <row r="44" spans="1:18" ht="12.75" customHeight="1">
      <c r="A44" s="6" t="s">
        <v>49</v>
      </c>
      <c s="6"/>
      <c s="41" t="s">
        <v>38</v>
      </c>
      <c s="6"/>
      <c s="29" t="s">
        <v>219</v>
      </c>
      <c s="6"/>
      <c s="6"/>
      <c s="6"/>
      <c s="42">
        <f>0+Q44</f>
      </c>
      <c s="6"/>
      <c r="O44">
        <f>0+R44</f>
      </c>
      <c r="Q44">
        <f>0+I45+I49+I53</f>
      </c>
      <c>
        <f>0+O45+O49+O53</f>
      </c>
    </row>
    <row r="45" spans="1:16" ht="12.75">
      <c r="A45" s="26" t="s">
        <v>51</v>
      </c>
      <c s="31" t="s">
        <v>43</v>
      </c>
      <c s="31" t="s">
        <v>466</v>
      </c>
      <c s="26" t="s">
        <v>53</v>
      </c>
      <c s="32" t="s">
        <v>467</v>
      </c>
      <c s="33" t="s">
        <v>182</v>
      </c>
      <c s="34">
        <v>0.96</v>
      </c>
      <c s="35">
        <v>0</v>
      </c>
      <c s="35">
        <f>ROUND(ROUND(H45,2)*ROUND(G45,3),2)</f>
      </c>
      <c s="33" t="s">
        <v>56</v>
      </c>
      <c r="O45">
        <f>(I45*21)/100</f>
      </c>
      <c t="s">
        <v>27</v>
      </c>
    </row>
    <row r="46" spans="1:5" ht="12.75">
      <c r="A46" s="36" t="s">
        <v>57</v>
      </c>
      <c r="E46" s="37" t="s">
        <v>468</v>
      </c>
    </row>
    <row r="47" spans="1:5" ht="51">
      <c r="A47" s="38" t="s">
        <v>59</v>
      </c>
      <c r="E47" s="39" t="s">
        <v>469</v>
      </c>
    </row>
    <row r="48" spans="1:5" ht="369.75">
      <c r="A48" t="s">
        <v>60</v>
      </c>
      <c r="E48" s="37" t="s">
        <v>470</v>
      </c>
    </row>
    <row r="49" spans="1:16" ht="12.75">
      <c r="A49" s="26" t="s">
        <v>51</v>
      </c>
      <c s="31" t="s">
        <v>45</v>
      </c>
      <c s="31" t="s">
        <v>395</v>
      </c>
      <c s="26" t="s">
        <v>53</v>
      </c>
      <c s="32" t="s">
        <v>396</v>
      </c>
      <c s="33" t="s">
        <v>247</v>
      </c>
      <c s="34">
        <v>38.37</v>
      </c>
      <c s="35">
        <v>0</v>
      </c>
      <c s="35">
        <f>ROUND(ROUND(H49,2)*ROUND(G49,3),2)</f>
      </c>
      <c s="33" t="s">
        <v>56</v>
      </c>
      <c r="O49">
        <f>(I49*21)/100</f>
      </c>
      <c t="s">
        <v>27</v>
      </c>
    </row>
    <row r="50" spans="1:5" ht="12.75">
      <c r="A50" s="36" t="s">
        <v>57</v>
      </c>
      <c r="E50" s="37" t="s">
        <v>471</v>
      </c>
    </row>
    <row r="51" spans="1:5" ht="25.5">
      <c r="A51" s="38" t="s">
        <v>59</v>
      </c>
      <c r="E51" s="39" t="s">
        <v>472</v>
      </c>
    </row>
    <row r="52" spans="1:5" ht="51">
      <c r="A52" t="s">
        <v>60</v>
      </c>
      <c r="E52" s="37" t="s">
        <v>258</v>
      </c>
    </row>
    <row r="53" spans="1:16" ht="12.75">
      <c r="A53" s="26" t="s">
        <v>51</v>
      </c>
      <c s="31" t="s">
        <v>47</v>
      </c>
      <c s="31" t="s">
        <v>473</v>
      </c>
      <c s="26" t="s">
        <v>53</v>
      </c>
      <c s="32" t="s">
        <v>474</v>
      </c>
      <c s="33" t="s">
        <v>247</v>
      </c>
      <c s="34">
        <v>38.37</v>
      </c>
      <c s="35">
        <v>0</v>
      </c>
      <c s="35">
        <f>ROUND(ROUND(H53,2)*ROUND(G53,3),2)</f>
      </c>
      <c s="33" t="s">
        <v>56</v>
      </c>
      <c r="O53">
        <f>(I53*21)/100</f>
      </c>
      <c t="s">
        <v>27</v>
      </c>
    </row>
    <row r="54" spans="1:5" ht="12.75">
      <c r="A54" s="36" t="s">
        <v>57</v>
      </c>
      <c r="E54" s="37" t="s">
        <v>475</v>
      </c>
    </row>
    <row r="55" spans="1:5" ht="25.5">
      <c r="A55" s="38" t="s">
        <v>59</v>
      </c>
      <c r="E55" s="39" t="s">
        <v>472</v>
      </c>
    </row>
    <row r="56" spans="1:5" ht="102">
      <c r="A56" t="s">
        <v>60</v>
      </c>
      <c r="E56" s="37" t="s">
        <v>476</v>
      </c>
    </row>
    <row r="57" spans="1:18" ht="12.75" customHeight="1">
      <c r="A57" s="6" t="s">
        <v>49</v>
      </c>
      <c s="6"/>
      <c s="41" t="s">
        <v>85</v>
      </c>
      <c s="6"/>
      <c s="29" t="s">
        <v>190</v>
      </c>
      <c s="6"/>
      <c s="6"/>
      <c s="6"/>
      <c s="42">
        <f>0+Q57</f>
      </c>
      <c s="6"/>
      <c r="O57">
        <f>0+R57</f>
      </c>
      <c r="Q57">
        <f>0+I58+I62</f>
      </c>
      <c>
        <f>0+O58+O62</f>
      </c>
    </row>
    <row r="58" spans="1:16" ht="12.75">
      <c r="A58" s="26" t="s">
        <v>51</v>
      </c>
      <c s="31" t="s">
        <v>93</v>
      </c>
      <c s="31" t="s">
        <v>477</v>
      </c>
      <c s="26" t="s">
        <v>53</v>
      </c>
      <c s="32" t="s">
        <v>478</v>
      </c>
      <c s="33" t="s">
        <v>182</v>
      </c>
      <c s="34">
        <v>0.559</v>
      </c>
      <c s="35">
        <v>0</v>
      </c>
      <c s="35">
        <f>ROUND(ROUND(H58,2)*ROUND(G58,3),2)</f>
      </c>
      <c s="33" t="s">
        <v>56</v>
      </c>
      <c r="O58">
        <f>(I58*21)/100</f>
      </c>
      <c t="s">
        <v>27</v>
      </c>
    </row>
    <row r="59" spans="1:5" ht="12.75">
      <c r="A59" s="36" t="s">
        <v>57</v>
      </c>
      <c r="E59" s="37" t="s">
        <v>53</v>
      </c>
    </row>
    <row r="60" spans="1:5" ht="63.75">
      <c r="A60" s="38" t="s">
        <v>59</v>
      </c>
      <c r="E60" s="39" t="s">
        <v>479</v>
      </c>
    </row>
    <row r="61" spans="1:5" ht="369.75">
      <c r="A61" t="s">
        <v>60</v>
      </c>
      <c r="E61" s="37" t="s">
        <v>470</v>
      </c>
    </row>
    <row r="62" spans="1:16" ht="12.75">
      <c r="A62" s="26" t="s">
        <v>51</v>
      </c>
      <c s="31" t="s">
        <v>99</v>
      </c>
      <c s="31" t="s">
        <v>480</v>
      </c>
      <c s="26" t="s">
        <v>53</v>
      </c>
      <c s="32" t="s">
        <v>481</v>
      </c>
      <c s="33" t="s">
        <v>176</v>
      </c>
      <c s="34">
        <v>14</v>
      </c>
      <c s="35">
        <v>0</v>
      </c>
      <c s="35">
        <f>ROUND(ROUND(H62,2)*ROUND(G62,3),2)</f>
      </c>
      <c s="33" t="s">
        <v>56</v>
      </c>
      <c r="O62">
        <f>(I62*21)/100</f>
      </c>
      <c t="s">
        <v>27</v>
      </c>
    </row>
    <row r="63" spans="1:5" ht="12.75">
      <c r="A63" s="36" t="s">
        <v>57</v>
      </c>
      <c r="E63" s="37" t="s">
        <v>53</v>
      </c>
    </row>
    <row r="64" spans="1:5" ht="25.5">
      <c r="A64" s="38" t="s">
        <v>59</v>
      </c>
      <c r="E64" s="39" t="s">
        <v>482</v>
      </c>
    </row>
    <row r="65" spans="1:5" ht="63.75">
      <c r="A65" t="s">
        <v>60</v>
      </c>
      <c r="E65" s="37" t="s">
        <v>483</v>
      </c>
    </row>
    <row r="66" spans="1:18" ht="12.75" customHeight="1">
      <c r="A66" s="6" t="s">
        <v>49</v>
      </c>
      <c s="6"/>
      <c s="41" t="s">
        <v>43</v>
      </c>
      <c s="6"/>
      <c s="29" t="s">
        <v>136</v>
      </c>
      <c s="6"/>
      <c s="6"/>
      <c s="6"/>
      <c s="42">
        <f>0+Q66</f>
      </c>
      <c s="6"/>
      <c r="O66">
        <f>0+R66</f>
      </c>
      <c r="Q66">
        <f>0+I67</f>
      </c>
      <c>
        <f>0+O67</f>
      </c>
    </row>
    <row r="67" spans="1:16" ht="12.75">
      <c r="A67" s="26" t="s">
        <v>51</v>
      </c>
      <c s="31" t="s">
        <v>104</v>
      </c>
      <c s="31" t="s">
        <v>484</v>
      </c>
      <c s="26" t="s">
        <v>53</v>
      </c>
      <c s="32" t="s">
        <v>485</v>
      </c>
      <c s="33" t="s">
        <v>65</v>
      </c>
      <c s="34">
        <v>4</v>
      </c>
      <c s="35">
        <v>0</v>
      </c>
      <c s="35">
        <f>ROUND(ROUND(H67,2)*ROUND(G67,3),2)</f>
      </c>
      <c s="33" t="s">
        <v>56</v>
      </c>
      <c r="O67">
        <f>(I67*21)/100</f>
      </c>
      <c t="s">
        <v>27</v>
      </c>
    </row>
    <row r="68" spans="1:5" ht="25.5">
      <c r="A68" s="36" t="s">
        <v>57</v>
      </c>
      <c r="E68" s="37" t="s">
        <v>486</v>
      </c>
    </row>
    <row r="69" spans="1:5" ht="25.5">
      <c r="A69" s="38" t="s">
        <v>59</v>
      </c>
      <c r="E69" s="39" t="s">
        <v>487</v>
      </c>
    </row>
    <row r="70" spans="1:5" ht="63.75">
      <c r="A70" t="s">
        <v>60</v>
      </c>
      <c r="E70" s="37" t="s">
        <v>488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